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72018 - Zateplení objek..." sheetId="2" r:id="rId2"/>
  </sheets>
  <definedNames>
    <definedName name="_xlnm.Print_Area" localSheetId="0">'Rekapitulace stavby'!$D$4:$AO$76,'Rekapitulace stavby'!$C$82:$AQ$96</definedName>
    <definedName name="_xlnm._FilterDatabase" localSheetId="1" hidden="1">'0172018 - Zateplení objek...'!$C$132:$K$256</definedName>
    <definedName name="_xlnm.Print_Area" localSheetId="1">'0172018 - Zateplení objek...'!$C$4:$J$76,'0172018 - Zateplení objek...'!$C$82:$J$116,'0172018 - Zateplení objek...'!$C$122:$K$256</definedName>
    <definedName name="_xlnm.Print_Titles" localSheetId="0">'Rekapitulace stavby'!$92:$92</definedName>
    <definedName name="_xlnm.Print_Titles" localSheetId="1">'0172018 - Zateplení objek...'!$132:$132</definedName>
  </definedNames>
  <calcPr fullCalcOnLoad="1"/>
</workbook>
</file>

<file path=xl/sharedStrings.xml><?xml version="1.0" encoding="utf-8"?>
<sst xmlns="http://schemas.openxmlformats.org/spreadsheetml/2006/main" count="1838" uniqueCount="572">
  <si>
    <t>Export Komplet</t>
  </si>
  <si>
    <t/>
  </si>
  <si>
    <t>2.0</t>
  </si>
  <si>
    <t>ZAMOK</t>
  </si>
  <si>
    <t>False</t>
  </si>
  <si>
    <t>{7c39eb1a-def6-4863-b7cd-d86ab049341b}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</si>
  <si>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</si>
  <si>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</si>
  <si>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</si>
  <si>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</si>
  <si>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</si>
  <si>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</si>
  <si>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</si>
  <si>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</si>
  <si>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</si>
  <si>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</si>
  <si>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</si>
  <si>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objektu Městské policie Lovosice</t>
  </si>
  <si>
    <t>KSO:</t>
  </si>
  <si>
    <t>CC-CZ:</t>
  </si>
  <si>
    <t>Místo:</t>
  </si>
  <si>
    <t>Lovosice</t>
  </si>
  <si>
    <t>Datum:</t>
  </si>
  <si>
    <t>22. 5. 2018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</si>
  <si>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</si>
  <si>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</si>
  <si>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</si>
  <si>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</si>
  <si>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</si>
  <si>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</si>
  <si>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</si>
  <si>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</si>
  <si>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</si>
  <si>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</si>
  <si>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</si>
  <si>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</si>
  <si>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</si>
  <si>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</si>
  <si>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</si>
  <si>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</si>
  <si>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</si>
  <si>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</si>
  <si>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</si>
  <si>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</si>
  <si>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</si>
  <si>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</si>
  <si>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</si>
  <si>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</si>
  <si>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</si>
  <si>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</si>
  <si>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</si>
  <si>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</si>
  <si>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</si>
  <si>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</si>
  <si>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</si>
  <si>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</si>
  <si>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</si>
  <si>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</si>
  <si>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</si>
  <si>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</si>
  <si>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</si>
  <si>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</si>
  <si>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</si>
  <si>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</si>
  <si>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</si>
  <si>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</si>
  <si>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</si>
  <si>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</si>
  <si>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</si>
  <si>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</si>
  <si>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</si>
  <si>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</si>
  <si>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</si>
  <si>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</si>
  <si>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</si>
  <si>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</si>
  <si>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</si>
  <si>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</si>
  <si>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</si>
  <si>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</si>
  <si>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</si>
  <si>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</si>
  <si>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</si>
  <si>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</si>
  <si>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</si>
  <si>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</si>
  <si>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</si>
  <si>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</si>
  <si>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</si>
  <si>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</si>
  <si>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18 -  Zemní práce - povrchové úpravy terénu</t>
  </si>
  <si>
    <t xml:space="preserve">    6 -  Úpravy povrchů, podlahy a osazování výplní</t>
  </si>
  <si>
    <t xml:space="preserve">    9 -  Ostatní konstrukce a práce-bourání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</si>
  <si>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</si>
  <si>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</si>
  <si>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</si>
  <si>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</si>
  <si>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713 -  Izolace tepelné</t>
  </si>
  <si>
    <t xml:space="preserve">    721 -  Zdravotechnika - vnitřní kanalizace</t>
  </si>
  <si>
    <t xml:space="preserve">    741 -  Elektroinstalace - silnoproud</t>
  </si>
  <si>
    <t xml:space="preserve">    742 -  Elektroinstalace - slaboproud</t>
  </si>
  <si>
    <t xml:space="preserve">    762 -  Konstrukce tesařské</t>
  </si>
  <si>
    <t xml:space="preserve">    764 -  Konstrukce klempířské</t>
  </si>
  <si>
    <t xml:space="preserve">    767 -  Konstrukce zámečnické</t>
  </si>
  <si>
    <t>VRN -  Vedlejší rozpočtové náklady</t>
  </si>
  <si>
    <t xml:space="preserve">    VRN3 -  Zařízení staveniště</t>
  </si>
  <si>
    <t xml:space="preserve">    VRN4 -  Inženýrská činnost</t>
  </si>
  <si>
    <t xml:space="preserve">    VRN6 -  Územní vlivy</t>
  </si>
  <si>
    <t xml:space="preserve">    VRN7 - 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</si>
  <si>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</si>
  <si>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</si>
  <si>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</si>
  <si>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</si>
  <si>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</si>
  <si>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</si>
  <si>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</si>
  <si>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</si>
  <si>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</si>
  <si>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</si>
  <si>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</si>
  <si>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</si>
  <si>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</si>
  <si>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</si>
  <si>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</si>
  <si>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</si>
  <si>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</si>
  <si>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</si>
  <si>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132212101</t>
  </si>
  <si>
    <t>Hloubení rýh š do 600 mm ručním nebo pneum nářadím v soudržných horninách tř. 3</t>
  </si>
  <si>
    <t>m3</t>
  </si>
  <si>
    <t>4</t>
  </si>
  <si>
    <t>1524740024</t>
  </si>
  <si>
    <t>132212109</t>
  </si>
  <si>
    <t>Příplatek za lepivost u hloubení rýh š do 600 mm ručním nebo pneum nářadím v hornině tř. 3</t>
  </si>
  <si>
    <t>-1822886905</t>
  </si>
  <si>
    <t>3</t>
  </si>
  <si>
    <t>166101101</t>
  </si>
  <si>
    <t>Přehození neulehlého výkopku z horniny tř. 1 až 4</t>
  </si>
  <si>
    <t>663647372</t>
  </si>
  <si>
    <t>174101101</t>
  </si>
  <si>
    <t>Zásyp jam, šachet rýh nebo kolem objektů sypaninou se zhutněním</t>
  </si>
  <si>
    <t>-697131587</t>
  </si>
  <si>
    <t>5</t>
  </si>
  <si>
    <t>181301101</t>
  </si>
  <si>
    <t>Rozprostření ornice tl vrstvy do 100 mm pl do 500 m2 v rovině nebo ve svahu do 1:5</t>
  </si>
  <si>
    <t>m2</t>
  </si>
  <si>
    <t>-237691742</t>
  </si>
  <si>
    <t>6</t>
  </si>
  <si>
    <t>M</t>
  </si>
  <si>
    <t>10371500</t>
  </si>
  <si>
    <t>substrát pro trávníky VL</t>
  </si>
  <si>
    <t>8</t>
  </si>
  <si>
    <t>-908015774</t>
  </si>
  <si>
    <t>7</t>
  </si>
  <si>
    <t>181951101</t>
  </si>
  <si>
    <t>Úprava pláně v hornině tř. 1 až 4 bez zhutnění</t>
  </si>
  <si>
    <t>1765295329</t>
  </si>
  <si>
    <t>18</t>
  </si>
  <si>
    <t xml:space="preserve"> Zemní práce - povrchové úpravy terénu</t>
  </si>
  <si>
    <t>181411131</t>
  </si>
  <si>
    <t>Založení parkového trávníku výsevem plochy do 1000 m2 v rovině a ve svahu do 1:5</t>
  </si>
  <si>
    <t>1306735021</t>
  </si>
  <si>
    <t>9</t>
  </si>
  <si>
    <t>005724100</t>
  </si>
  <si>
    <t>osivo směs travní parková</t>
  </si>
  <si>
    <t>kg</t>
  </si>
  <si>
    <t>-1208007965</t>
  </si>
  <si>
    <t xml:space="preserve"> Úpravy povrchů, podlahy a osazování výplní</t>
  </si>
  <si>
    <t>10</t>
  </si>
  <si>
    <t>619995001</t>
  </si>
  <si>
    <t>Začištění omítek kolem oken, dveří, podlah nebo obkladů</t>
  </si>
  <si>
    <t>m</t>
  </si>
  <si>
    <t>1837673458</t>
  </si>
  <si>
    <t>11</t>
  </si>
  <si>
    <t>622131111</t>
  </si>
  <si>
    <t>Polymercementový spojovací můstek vnějších stěn nanášený ručně</t>
  </si>
  <si>
    <t>1071880742</t>
  </si>
  <si>
    <t>12</t>
  </si>
  <si>
    <t>622131121</t>
  </si>
  <si>
    <t>Penetrace akrylát-silikon vnějších stěn nanášená ručně</t>
  </si>
  <si>
    <t>1107559709</t>
  </si>
  <si>
    <t>13</t>
  </si>
  <si>
    <t>622142001</t>
  </si>
  <si>
    <t>Potažení vnějších stěn sklovláknitým pletivem vtlačeným do tenkovrstvé hmoty</t>
  </si>
  <si>
    <t>942013437</t>
  </si>
  <si>
    <t>14</t>
  </si>
  <si>
    <t>622211001</t>
  </si>
  <si>
    <t>Montáž kontaktního zateplení vnějších stěn lepením a mechanickým kotvením polystyrénových desek tl do 40 mm</t>
  </si>
  <si>
    <t>-518373742</t>
  </si>
  <si>
    <t>28375943</t>
  </si>
  <si>
    <t>deska EPS 100 fasádní λ=0,037 tl 30mm</t>
  </si>
  <si>
    <t>-1037657256</t>
  </si>
  <si>
    <t>16</t>
  </si>
  <si>
    <t>622211021</t>
  </si>
  <si>
    <t>Montáž kontaktního zateplení vnějších stěn lepením a mechanickým kotvením polystyrénových desek tl do 120 mm</t>
  </si>
  <si>
    <t>1326567502</t>
  </si>
  <si>
    <t>17</t>
  </si>
  <si>
    <t>28376354</t>
  </si>
  <si>
    <t>deska perimetrická spodních staveb, podlah a plochých střech 200kPa λ=0,034 tl 100mm</t>
  </si>
  <si>
    <t>117075552</t>
  </si>
  <si>
    <t>622211031</t>
  </si>
  <si>
    <t>Montáž kontaktního zateplení vnějších stěn lepením a mechanickým kotvením polystyrénových desek tl do 160 mm</t>
  </si>
  <si>
    <t>-711090197</t>
  </si>
  <si>
    <t>19</t>
  </si>
  <si>
    <t>28375981</t>
  </si>
  <si>
    <t>deska EPS 100 fasádní λ=0,037 tl 140mm</t>
  </si>
  <si>
    <t>-374252798</t>
  </si>
  <si>
    <t>20</t>
  </si>
  <si>
    <t>622212001</t>
  </si>
  <si>
    <t>Montáž kontaktního zateplení vnějšího ostění, nadpraží nebo parapetu hl. špalety do 200 mm lepením desek z polystyrenu tl do 40 mm</t>
  </si>
  <si>
    <t>-1507366687</t>
  </si>
  <si>
    <t>28376351</t>
  </si>
  <si>
    <t>deska perimetrická spodních staveb, podlah a plochých střech 200kPa λ=0,034 tl 40mm</t>
  </si>
  <si>
    <t>-1132094583</t>
  </si>
  <si>
    <t>22</t>
  </si>
  <si>
    <t>28376360</t>
  </si>
  <si>
    <t>deska z polystyrénu XPS, hrana rovná a strukturovaný povrch λ=0,034 tl 20mm</t>
  </si>
  <si>
    <t>-1610909671</t>
  </si>
  <si>
    <t>23</t>
  </si>
  <si>
    <t>622212051</t>
  </si>
  <si>
    <t>Montáž kontaktního zateplení vnějšího ostění, nadpraží nebo parapetu hl. špalety do 400 mm lepením desek z polystyrenu tl do 40 mm</t>
  </si>
  <si>
    <t>849624899</t>
  </si>
  <si>
    <t>24</t>
  </si>
  <si>
    <t>-1131301389</t>
  </si>
  <si>
    <t>25</t>
  </si>
  <si>
    <t>1718972151</t>
  </si>
  <si>
    <t>26</t>
  </si>
  <si>
    <t>622221031</t>
  </si>
  <si>
    <t>Montáž kontaktního zateplení vnějších stěn lepením a mechanickým kotvením desek z minerální vlny s podélnou orientací vláken tl do 160 mm</t>
  </si>
  <si>
    <t>1385990583</t>
  </si>
  <si>
    <t>27</t>
  </si>
  <si>
    <t>63151532</t>
  </si>
  <si>
    <t>deska tepelně izolační minerální kontaktních fasád kolmé vlákno λ=0,041 tl 140mm</t>
  </si>
  <si>
    <t>-1787337620</t>
  </si>
  <si>
    <t>28</t>
  </si>
  <si>
    <t>622251101</t>
  </si>
  <si>
    <t>Příplatek k cenám kontaktního zateplení stěn za použití tepelněizolačních zátek z polystyrenu</t>
  </si>
  <si>
    <t>-555728402</t>
  </si>
  <si>
    <t>29</t>
  </si>
  <si>
    <t>622251105</t>
  </si>
  <si>
    <t>Příplatek k cenám kontaktního zateplení stěn za použití tepelněizolačních zátek z minerální vlny</t>
  </si>
  <si>
    <t>1655383614</t>
  </si>
  <si>
    <t>30</t>
  </si>
  <si>
    <t>622252001</t>
  </si>
  <si>
    <t>Montáž profilů kontaktního zateplení připevněných mechanicky</t>
  </si>
  <si>
    <t>662240665</t>
  </si>
  <si>
    <t>31</t>
  </si>
  <si>
    <t>59051634</t>
  </si>
  <si>
    <t>AL zakládací profil pod ETICS tl 1,0mm pro izolant tl 140mm</t>
  </si>
  <si>
    <t>-806229926</t>
  </si>
  <si>
    <t>32</t>
  </si>
  <si>
    <t>622252002</t>
  </si>
  <si>
    <t>Montáž profilů kontaktního zateplení lepených</t>
  </si>
  <si>
    <t>-1848324301</t>
  </si>
  <si>
    <t>33</t>
  </si>
  <si>
    <t>59051476</t>
  </si>
  <si>
    <t>profil okenní začišťovací se sklovláknitou armovací tkaninou 9mm/2,4m</t>
  </si>
  <si>
    <t>1160866410</t>
  </si>
  <si>
    <t>34</t>
  </si>
  <si>
    <t>59051480</t>
  </si>
  <si>
    <t>profil rohový Al s tkaninou kontaktního zateplení</t>
  </si>
  <si>
    <t>-2011705165</t>
  </si>
  <si>
    <t>35</t>
  </si>
  <si>
    <t>59051510</t>
  </si>
  <si>
    <t>profil okenní s nepřiznanou podomítkovou okapnicí PVC 2,0m s tkaninou</t>
  </si>
  <si>
    <t>-1139565477</t>
  </si>
  <si>
    <t>36</t>
  </si>
  <si>
    <t>59051512</t>
  </si>
  <si>
    <t>profil parapetní napojovací se sklovláknitou armovací tkaninou PVC 2m</t>
  </si>
  <si>
    <t>1258232591</t>
  </si>
  <si>
    <t>37</t>
  </si>
  <si>
    <t>622511111</t>
  </si>
  <si>
    <t>Tenkovrstvá akrylátová mozaiková střednězrnná omítka včetně penetrace vnějších stěn</t>
  </si>
  <si>
    <t>114176910</t>
  </si>
  <si>
    <t>38</t>
  </si>
  <si>
    <t>622532011</t>
  </si>
  <si>
    <t>Tenkovrstvá silikonová hydrofilní zrnitá omítka tl. 1,5 mm včetně penetrace vnějších stěn</t>
  </si>
  <si>
    <t>-1797198944</t>
  </si>
  <si>
    <t>39</t>
  </si>
  <si>
    <t>629991011</t>
  </si>
  <si>
    <t>Zakrytí výplní otvorů a svislých ploch fólií přilepenou lepící páskou</t>
  </si>
  <si>
    <t>696633722</t>
  </si>
  <si>
    <t>40</t>
  </si>
  <si>
    <t>629995101</t>
  </si>
  <si>
    <t>Očištění vnějších ploch tlakovou vodou</t>
  </si>
  <si>
    <t>-1795784331</t>
  </si>
  <si>
    <t xml:space="preserve"> Ostatní konstrukce a práce-bourání</t>
  </si>
  <si>
    <t>41</t>
  </si>
  <si>
    <t>941111111</t>
  </si>
  <si>
    <t>Montáž lešení řadového trubkového lehkého s podlahami zatížení do 200 kg/m2 š do 0,9 m v do 10 m</t>
  </si>
  <si>
    <t>675784533</t>
  </si>
  <si>
    <t>42</t>
  </si>
  <si>
    <t>941111211</t>
  </si>
  <si>
    <t>Příplatek k lešení řadovému trubkovému lehkému s podlahami š 0,9 m v 10 m za první a ZKD den použití</t>
  </si>
  <si>
    <t>-584663355</t>
  </si>
  <si>
    <t>43</t>
  </si>
  <si>
    <t>941111811</t>
  </si>
  <si>
    <t>Demontáž lešení řadového trubkového lehkého s podlahami zatížení do 200 kg/m2 š do 0,9 m v do 10 m</t>
  </si>
  <si>
    <t>816635589</t>
  </si>
  <si>
    <t>44</t>
  </si>
  <si>
    <t>942111121</t>
  </si>
  <si>
    <t>Montáž lešení vysunutého trubkového s podepřením v do 20 m</t>
  </si>
  <si>
    <t>394761719</t>
  </si>
  <si>
    <t>45</t>
  </si>
  <si>
    <t>942111221</t>
  </si>
  <si>
    <t>Příplatek k lešení vysunutému trubkovému s podepřením v do 30 m za první a ZKD den použití</t>
  </si>
  <si>
    <t>-1227001627</t>
  </si>
  <si>
    <t>46</t>
  </si>
  <si>
    <t>942111821</t>
  </si>
  <si>
    <t>Demontáž lešení vysunutého trubkového s podepřením v 20 m</t>
  </si>
  <si>
    <t>959246930</t>
  </si>
  <si>
    <t>47</t>
  </si>
  <si>
    <t>944611111</t>
  </si>
  <si>
    <t>Montáž ochranné plachty z textilie z umělých vláken</t>
  </si>
  <si>
    <t>1389310325</t>
  </si>
  <si>
    <t>48</t>
  </si>
  <si>
    <t>944611211</t>
  </si>
  <si>
    <t>Příplatek k ochranné plachtě za první a ZKD den použití</t>
  </si>
  <si>
    <t>852309410</t>
  </si>
  <si>
    <t>49</t>
  </si>
  <si>
    <t>944611811</t>
  </si>
  <si>
    <t>Demontáž ochranné plachty z textilie z umělýách vláken</t>
  </si>
  <si>
    <t>1517607348</t>
  </si>
  <si>
    <t>50</t>
  </si>
  <si>
    <t>952901106</t>
  </si>
  <si>
    <t>Čištění budov omytí dvojitých nebo zdvojených oken nebo balkonových dveří plochy do 1,5m2</t>
  </si>
  <si>
    <t>944566606</t>
  </si>
  <si>
    <t>51</t>
  </si>
  <si>
    <t>952901107</t>
  </si>
  <si>
    <t>Čištění budov omytí dvojitých nebo zdvojených oken nebo balkonových dveří plochy do 2,5m2</t>
  </si>
  <si>
    <t>709367949</t>
  </si>
  <si>
    <t>52</t>
  </si>
  <si>
    <t>952901124</t>
  </si>
  <si>
    <t>Čištění budov omytí dveří nebo vrat plochy přes 5,0m2</t>
  </si>
  <si>
    <t>-1117767031</t>
  </si>
  <si>
    <t>997</t>
  </si>
  <si>
    <t xml:space="preserve"> Přesun sutě</t>
  </si>
  <si>
    <t>53</t>
  </si>
  <si>
    <t>997013213</t>
  </si>
  <si>
    <t>Vnitrostaveništní doprava suti a vybouraných hmot pro budovy v do 12 m ručně</t>
  </si>
  <si>
    <t>t</t>
  </si>
  <si>
    <t>245608688</t>
  </si>
  <si>
    <t>54</t>
  </si>
  <si>
    <t>997013501</t>
  </si>
  <si>
    <t>Odvoz suti na skládku a vybouraných hmot nebo meziskládku do 1 km se složením</t>
  </si>
  <si>
    <t>-1139954812</t>
  </si>
  <si>
    <t>55</t>
  </si>
  <si>
    <t>997013509</t>
  </si>
  <si>
    <t>Příplatek k odvozu suti a vybouraných hmot na skládku ZKD 1 km přes 1 km</t>
  </si>
  <si>
    <t>-466734307</t>
  </si>
  <si>
    <t>56</t>
  </si>
  <si>
    <t>997013831</t>
  </si>
  <si>
    <t>Poplatek za uložení na skládce (skládkovné) stavebního odpadu směsného kód odpadu 170 904</t>
  </si>
  <si>
    <t>1421983726</t>
  </si>
  <si>
    <t>998</t>
  </si>
  <si>
    <t xml:space="preserve"> Přesun hmot</t>
  </si>
  <si>
    <t>57</t>
  </si>
  <si>
    <t>998011002</t>
  </si>
  <si>
    <t>Přesun hmot pro budovy zděné v do 12 m</t>
  </si>
  <si>
    <t>878788430</t>
  </si>
  <si>
    <t>PSV</t>
  </si>
  <si>
    <t xml:space="preserve"> Práce a dodávky PSV</t>
  </si>
  <si>
    <t>711</t>
  </si>
  <si>
    <t xml:space="preserve"> Izolace proti vodě, vlhkosti a plynům</t>
  </si>
  <si>
    <t>58</t>
  </si>
  <si>
    <t>711112012</t>
  </si>
  <si>
    <t>Provedení izolace proti zemní vlhkosti svislé za studena nátěrem tekutou lepenkou (u terénu)</t>
  </si>
  <si>
    <t>-1092835111</t>
  </si>
  <si>
    <t>59</t>
  </si>
  <si>
    <t>24551030</t>
  </si>
  <si>
    <t>stěrka hydroizolační dvousložková cemento-polymerová vlákny vyztužená proti zemní vlhkosti</t>
  </si>
  <si>
    <t>1533387474</t>
  </si>
  <si>
    <t>61</t>
  </si>
  <si>
    <t>998711102</t>
  </si>
  <si>
    <t>Přesun hmot tonážní pro izolace proti vodě, vlhkosti a plynům v objektech výšky do 12 m</t>
  </si>
  <si>
    <t>1817056157</t>
  </si>
  <si>
    <t>713</t>
  </si>
  <si>
    <t xml:space="preserve"> Izolace tepelné</t>
  </si>
  <si>
    <t>104</t>
  </si>
  <si>
    <t>713151111</t>
  </si>
  <si>
    <t>Montáž izolace tepelné střech šikmých kladené volně mezi krokve rohoží, pásů, desek</t>
  </si>
  <si>
    <t>-1697436898</t>
  </si>
  <si>
    <t>105</t>
  </si>
  <si>
    <t>63148105</t>
  </si>
  <si>
    <t>deska tepelně izolační minerální univerzální λ=0,038-0,039 tl 120mm</t>
  </si>
  <si>
    <t>1461108408</t>
  </si>
  <si>
    <t>64</t>
  </si>
  <si>
    <t>713191133</t>
  </si>
  <si>
    <t>Montáž izolace tepelné podlah, stropů vrchem nebo střech překrytí fólií s přelepeným spojem</t>
  </si>
  <si>
    <t>-679130849</t>
  </si>
  <si>
    <t>65</t>
  </si>
  <si>
    <t>28329250</t>
  </si>
  <si>
    <t>fólie nekontaktní nízkodifuzně propustná PE mikroperforovaná pro doplňkovou hydroizolační vrstvu třípláštových střech (reakce na oheň - třída F) 110g/m2</t>
  </si>
  <si>
    <t>-428532477</t>
  </si>
  <si>
    <t>66</t>
  </si>
  <si>
    <t>28329297</t>
  </si>
  <si>
    <t>páska spojovací oboustranně lepící parotěsných folií š 9mm</t>
  </si>
  <si>
    <t>-1013393202</t>
  </si>
  <si>
    <t>67</t>
  </si>
  <si>
    <t>998713102</t>
  </si>
  <si>
    <t>Přesun hmot tonážní pro izolace tepelné v objektech v do 12 m</t>
  </si>
  <si>
    <t>1648993853</t>
  </si>
  <si>
    <t>721</t>
  </si>
  <si>
    <t xml:space="preserve"> Zdravotechnika - vnitřní kanalizace</t>
  </si>
  <si>
    <t>68</t>
  </si>
  <si>
    <t>721242115</t>
  </si>
  <si>
    <t>Lapač střešních splavenin z PP se zápachovou klapkou a lapacím košem DN 110</t>
  </si>
  <si>
    <t>kus</t>
  </si>
  <si>
    <t>-1849965852</t>
  </si>
  <si>
    <t>69</t>
  </si>
  <si>
    <t>7213009 R</t>
  </si>
  <si>
    <t>Revize a stavební přípomoce pro dopojení svodů na řád</t>
  </si>
  <si>
    <t>1166618171</t>
  </si>
  <si>
    <t>741</t>
  </si>
  <si>
    <t xml:space="preserve"> Elektroinstalace - silnoproud</t>
  </si>
  <si>
    <t>70</t>
  </si>
  <si>
    <t>741371031</t>
  </si>
  <si>
    <t>Úprava svítidla venkovní nástěnné přisazené 1 zdroj</t>
  </si>
  <si>
    <t>kpl</t>
  </si>
  <si>
    <t>800817105</t>
  </si>
  <si>
    <t>71</t>
  </si>
  <si>
    <t>741420 R1</t>
  </si>
  <si>
    <t>Hromosvod vč. podpěr, lan, ukotvení, propojení</t>
  </si>
  <si>
    <t>-2005487849</t>
  </si>
  <si>
    <t>742</t>
  </si>
  <si>
    <t xml:space="preserve"> Elektroinstalace - slaboproud</t>
  </si>
  <si>
    <t>72</t>
  </si>
  <si>
    <t>742320051</t>
  </si>
  <si>
    <t>Úprava dveřního komunikačního zdroje</t>
  </si>
  <si>
    <t>1942709066</t>
  </si>
  <si>
    <t>762</t>
  </si>
  <si>
    <t xml:space="preserve"> Konstrukce tesařské</t>
  </si>
  <si>
    <t>73</t>
  </si>
  <si>
    <t>762083121</t>
  </si>
  <si>
    <t>Impregnace řeziva proti dřevokaznému hmyzu, houbám a plísním máčením třída ohrožení 1 a 2</t>
  </si>
  <si>
    <t>2137083984</t>
  </si>
  <si>
    <t>74</t>
  </si>
  <si>
    <t>762083122</t>
  </si>
  <si>
    <t>Impregnace řeziva proti dřevokaznému hmyzu, houbám a plísním máčením třída ohrožení 3 a 4</t>
  </si>
  <si>
    <t>140856100</t>
  </si>
  <si>
    <t>75</t>
  </si>
  <si>
    <t>762341210</t>
  </si>
  <si>
    <t>Montáž bednění střech rovných a šikmých sklonu do 60° z hrubých prken na sraz (pod závětrné lišty)</t>
  </si>
  <si>
    <t>-1235263410</t>
  </si>
  <si>
    <t>76</t>
  </si>
  <si>
    <t>60515111</t>
  </si>
  <si>
    <t>řezivo jehličnaté boční prkno 20-30mm</t>
  </si>
  <si>
    <t>-798804718</t>
  </si>
  <si>
    <t>77</t>
  </si>
  <si>
    <t>762395000</t>
  </si>
  <si>
    <t>Spojovací prostředky pro montáž krovu, bednění, laťování, světlíky, klíny</t>
  </si>
  <si>
    <t>845011471</t>
  </si>
  <si>
    <t>78</t>
  </si>
  <si>
    <t>762511246</t>
  </si>
  <si>
    <t>Podlahové kce podkladové z desek OSB tl 22 mm na sraz šroubovaných (pochozí lávky podkroví)</t>
  </si>
  <si>
    <t>898804149</t>
  </si>
  <si>
    <t>79</t>
  </si>
  <si>
    <t>762526110</t>
  </si>
  <si>
    <t>Položení polštáře pod podlahy při osové vzdálenosti 65 cm</t>
  </si>
  <si>
    <t>-400686221</t>
  </si>
  <si>
    <t>80</t>
  </si>
  <si>
    <t>60512130</t>
  </si>
  <si>
    <t>hranol stavební řezivo průřezu do 224cm2 do dl 6m</t>
  </si>
  <si>
    <t>-135373059</t>
  </si>
  <si>
    <t>81</t>
  </si>
  <si>
    <t>762595001</t>
  </si>
  <si>
    <t>Spojovací prostředky pro položení dřevěných podlah a zakrytí kanálů</t>
  </si>
  <si>
    <t>-645077389</t>
  </si>
  <si>
    <t>82</t>
  </si>
  <si>
    <t>998762102</t>
  </si>
  <si>
    <t>Přesun hmot tonážní pro kce tesařské v objektech v do 12 m</t>
  </si>
  <si>
    <t>-529936986</t>
  </si>
  <si>
    <t>764</t>
  </si>
  <si>
    <t xml:space="preserve"> Konstrukce klempířské</t>
  </si>
  <si>
    <t>83</t>
  </si>
  <si>
    <t>764002841</t>
  </si>
  <si>
    <t>Demontáž oplechování horních ploch zdí a nadezdívek do suti</t>
  </si>
  <si>
    <t>1659101360</t>
  </si>
  <si>
    <t>84</t>
  </si>
  <si>
    <t>764002851</t>
  </si>
  <si>
    <t>Demontáž oplechování parapetů do suti</t>
  </si>
  <si>
    <t>1838755941</t>
  </si>
  <si>
    <t>85</t>
  </si>
  <si>
    <t>764002861</t>
  </si>
  <si>
    <t>Demontáž oplechování říms a ozdobných prvků do suti</t>
  </si>
  <si>
    <t>-513902209</t>
  </si>
  <si>
    <t>86</t>
  </si>
  <si>
    <t>764004861</t>
  </si>
  <si>
    <t>Demontáž svodu do suti</t>
  </si>
  <si>
    <t>-340879989</t>
  </si>
  <si>
    <t>87</t>
  </si>
  <si>
    <t>764226444</t>
  </si>
  <si>
    <t>Oplechování rovných parapetů celoplošně lepené z Al plechu rš 330 mm</t>
  </si>
  <si>
    <t>-503610841</t>
  </si>
  <si>
    <t>88</t>
  </si>
  <si>
    <t>764226445</t>
  </si>
  <si>
    <t>Oplechování rovných parapetů celoplošně lepené z Al plechu rš 400 mm</t>
  </si>
  <si>
    <t>1466023916</t>
  </si>
  <si>
    <t>89</t>
  </si>
  <si>
    <t>764242305</t>
  </si>
  <si>
    <t>Oplechování štítu závětrnou lištou z TiZn lesklého plechu rš 400 mm</t>
  </si>
  <si>
    <t>-260127528</t>
  </si>
  <si>
    <t>90</t>
  </si>
  <si>
    <t>764245306</t>
  </si>
  <si>
    <t>Oplechování horních ploch a nadezdívek bez rohů z TiZn lesklého plechu celoplošně lepené rš 500mm</t>
  </si>
  <si>
    <t>774792400</t>
  </si>
  <si>
    <t>91</t>
  </si>
  <si>
    <t>764245307</t>
  </si>
  <si>
    <t>Oplechování horních ploch a nadezdívek bez rohů z TiZn lesklého plechu celoplošně lepené rš 670mm</t>
  </si>
  <si>
    <t>-733468539</t>
  </si>
  <si>
    <t>92</t>
  </si>
  <si>
    <t>764248324</t>
  </si>
  <si>
    <t>Oplechování římsy rovné celoplošně lepené z TiZn lesklého plechu rš 330 mm</t>
  </si>
  <si>
    <t>83046646</t>
  </si>
  <si>
    <t>93</t>
  </si>
  <si>
    <t>764248327</t>
  </si>
  <si>
    <t>Oplechování římsy rovné celoplošně lepené z TiZn lesklého plechu rš 670 mm</t>
  </si>
  <si>
    <t>-757142092</t>
  </si>
  <si>
    <t>94</t>
  </si>
  <si>
    <t>764548323</t>
  </si>
  <si>
    <t>Svody kruhové včetně objímek, kolen, odskoků z TiZn lesklého plechu průměru 100 mm</t>
  </si>
  <si>
    <t>1421142752</t>
  </si>
  <si>
    <t>95</t>
  </si>
  <si>
    <t>998764102</t>
  </si>
  <si>
    <t>Přesun hmot tonážní pro konstrukce klempířské v objektech v do 12 m</t>
  </si>
  <si>
    <t>1236824715</t>
  </si>
  <si>
    <t>767</t>
  </si>
  <si>
    <t xml:space="preserve"> Konstrukce zámečnické</t>
  </si>
  <si>
    <t>96</t>
  </si>
  <si>
    <t>767995113r</t>
  </si>
  <si>
    <t>Montáž atypických konstrukcí hmotnosti do 20 kg (prvků na fasádě)</t>
  </si>
  <si>
    <t>-1414299078</t>
  </si>
  <si>
    <t>97</t>
  </si>
  <si>
    <t>767996801r</t>
  </si>
  <si>
    <t>Demontáž atypických konstrukcí rozebráním hmotnosti jednotlivých dílů do 50 kg</t>
  </si>
  <si>
    <t>561623758</t>
  </si>
  <si>
    <t>VRN</t>
  </si>
  <si>
    <t xml:space="preserve"> Vedlejší rozpočtové náklady</t>
  </si>
  <si>
    <t>VRN3</t>
  </si>
  <si>
    <t xml:space="preserve"> Zařízení staveniště</t>
  </si>
  <si>
    <t>98</t>
  </si>
  <si>
    <t>032002000</t>
  </si>
  <si>
    <t>Vybavení staveniště</t>
  </si>
  <si>
    <t>…</t>
  </si>
  <si>
    <t>1024</t>
  </si>
  <si>
    <t>120631629</t>
  </si>
  <si>
    <t>99</t>
  </si>
  <si>
    <t>033002000</t>
  </si>
  <si>
    <t>Připojení staveniště na inženýrské sítě</t>
  </si>
  <si>
    <t>929020994</t>
  </si>
  <si>
    <t>100</t>
  </si>
  <si>
    <t>035002000</t>
  </si>
  <si>
    <t>Pronájmy ploch, objektů</t>
  </si>
  <si>
    <t>-1163147381</t>
  </si>
  <si>
    <t>VRN4</t>
  </si>
  <si>
    <t xml:space="preserve"> Inženýrská činnost</t>
  </si>
  <si>
    <t>101</t>
  </si>
  <si>
    <t>044002000</t>
  </si>
  <si>
    <t>Revize</t>
  </si>
  <si>
    <t>-114709095</t>
  </si>
  <si>
    <t>VRN6</t>
  </si>
  <si>
    <t xml:space="preserve"> Územní vlivy</t>
  </si>
  <si>
    <t>102</t>
  </si>
  <si>
    <t>065002000</t>
  </si>
  <si>
    <t>Mimostaveništní doprava materiálů</t>
  </si>
  <si>
    <t>1564302788</t>
  </si>
  <si>
    <t>VRN7</t>
  </si>
  <si>
    <t xml:space="preserve"> Provozní vlivy</t>
  </si>
  <si>
    <t>103</t>
  </si>
  <si>
    <t>071002000</t>
  </si>
  <si>
    <t>Provoz investora, třetích osob</t>
  </si>
  <si>
    <t>1164794821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</si>
</sst>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0172018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Zateplení objektu Městské policie Lovosice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Lovosice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22. 5. 2018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0" s="7" customFormat="1" ht="27" customHeight="1">
      <c r="A95" s="115" t="s">
        <v>77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'0172018 - Zateplení objek...'!J28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78</v>
      </c>
      <c r="AR95" s="122"/>
      <c r="AS95" s="123">
        <v>0</v>
      </c>
      <c r="AT95" s="124">
        <f>ROUND(SUM(AV95:AW95),2)</f>
        <v>0</v>
      </c>
      <c r="AU95" s="125">
        <f>'0172018 - Zateplení objek...'!P133</f>
        <v>0</v>
      </c>
      <c r="AV95" s="124">
        <f>'0172018 - Zateplení objek...'!J31</f>
        <v>0</v>
      </c>
      <c r="AW95" s="124">
        <f>'0172018 - Zateplení objek...'!J32</f>
        <v>0</v>
      </c>
      <c r="AX95" s="124">
        <f>'0172018 - Zateplení objek...'!J33</f>
        <v>0</v>
      </c>
      <c r="AY95" s="124">
        <f>'0172018 - Zateplení objek...'!J34</f>
        <v>0</v>
      </c>
      <c r="AZ95" s="124">
        <f>'0172018 - Zateplení objek...'!F31</f>
        <v>0</v>
      </c>
      <c r="BA95" s="124">
        <f>'0172018 - Zateplení objek...'!F32</f>
        <v>0</v>
      </c>
      <c r="BB95" s="124">
        <f>'0172018 - Zateplení objek...'!F33</f>
        <v>0</v>
      </c>
      <c r="BC95" s="124">
        <f>'0172018 - Zateplení objek...'!F34</f>
        <v>0</v>
      </c>
      <c r="BD95" s="126">
        <f>'0172018 - Zateplení objek...'!F35</f>
        <v>0</v>
      </c>
      <c r="BE95" s="7"/>
      <c r="BT95" s="127" t="s">
        <v>79</v>
      </c>
      <c r="BU95" s="127" t="s">
        <v>80</v>
      </c>
      <c r="BV95" s="127" t="s">
        <v>75</v>
      </c>
      <c r="BW95" s="127" t="s">
        <v>5</v>
      </c>
      <c r="BX95" s="127" t="s">
        <v>76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72018 - Zateplení obje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81</v>
      </c>
    </row>
    <row r="4" spans="2:46" s="1" customFormat="1" ht="24.95" customHeight="1">
      <c r="B4" s="17"/>
      <c r="D4" s="132" t="s">
        <v>82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22. 5. 2018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26</v>
      </c>
      <c r="F13" s="35"/>
      <c r="G13" s="35"/>
      <c r="H13" s="35"/>
      <c r="I13" s="138" t="s">
        <v>27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8" t="s">
        <v>25</v>
      </c>
      <c r="J18" s="137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">
        <v>26</v>
      </c>
      <c r="F19" s="35"/>
      <c r="G19" s="35"/>
      <c r="H19" s="35"/>
      <c r="I19" s="138" t="s">
        <v>27</v>
      </c>
      <c r="J19" s="137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32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">
        <v>26</v>
      </c>
      <c r="F22" s="35"/>
      <c r="G22" s="35"/>
      <c r="H22" s="35"/>
      <c r="I22" s="138" t="s">
        <v>27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33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34</v>
      </c>
      <c r="E28" s="35"/>
      <c r="F28" s="35"/>
      <c r="G28" s="35"/>
      <c r="H28" s="35"/>
      <c r="I28" s="135"/>
      <c r="J28" s="148">
        <f>ROUND(J133,2)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36</v>
      </c>
      <c r="G30" s="35"/>
      <c r="H30" s="35"/>
      <c r="I30" s="150" t="s">
        <v>35</v>
      </c>
      <c r="J30" s="149" t="s">
        <v>37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38</v>
      </c>
      <c r="E31" s="134" t="s">
        <v>39</v>
      </c>
      <c r="F31" s="152">
        <f>ROUND((SUM(BE133:BE256)),2)</f>
        <v>0</v>
      </c>
      <c r="G31" s="35"/>
      <c r="H31" s="35"/>
      <c r="I31" s="153">
        <v>0.21</v>
      </c>
      <c r="J31" s="152">
        <f>ROUND(((SUM(BE133:BE256))*I31),2)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40</v>
      </c>
      <c r="F32" s="152">
        <f>ROUND((SUM(BF133:BF256)),2)</f>
        <v>0</v>
      </c>
      <c r="G32" s="35"/>
      <c r="H32" s="35"/>
      <c r="I32" s="153">
        <v>0.15</v>
      </c>
      <c r="J32" s="152">
        <f>ROUND(((SUM(BF133:BF256))*I32),2)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41</v>
      </c>
      <c r="F33" s="152">
        <f>ROUND((SUM(BG133:BG256)),2)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42</v>
      </c>
      <c r="F34" s="152">
        <f>ROUND((SUM(BH133:BH256)),2)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43</v>
      </c>
      <c r="F35" s="152">
        <f>ROUND((SUM(BI133:BI256)),2)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44</v>
      </c>
      <c r="E37" s="156"/>
      <c r="F37" s="156"/>
      <c r="G37" s="157" t="s">
        <v>45</v>
      </c>
      <c r="H37" s="158" t="s">
        <v>46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47</v>
      </c>
      <c r="E50" s="163"/>
      <c r="F50" s="163"/>
      <c r="G50" s="162" t="s">
        <v>48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49</v>
      </c>
      <c r="E61" s="166"/>
      <c r="F61" s="167" t="s">
        <v>50</v>
      </c>
      <c r="G61" s="165" t="s">
        <v>49</v>
      </c>
      <c r="H61" s="166"/>
      <c r="I61" s="168"/>
      <c r="J61" s="169" t="s">
        <v>50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51</v>
      </c>
      <c r="E65" s="170"/>
      <c r="F65" s="170"/>
      <c r="G65" s="162" t="s">
        <v>52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49</v>
      </c>
      <c r="E76" s="166"/>
      <c r="F76" s="167" t="s">
        <v>50</v>
      </c>
      <c r="G76" s="165" t="s">
        <v>49</v>
      </c>
      <c r="H76" s="166"/>
      <c r="I76" s="168"/>
      <c r="J76" s="169" t="s">
        <v>50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Zateplení objektu Městské policie Lovosice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Lovosice</v>
      </c>
      <c r="G87" s="37"/>
      <c r="H87" s="37"/>
      <c r="I87" s="138" t="s">
        <v>22</v>
      </c>
      <c r="J87" s="76" t="str">
        <f>IF(J10="","",J10)</f>
        <v>22. 5. 2018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138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138" t="s">
        <v>32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84</v>
      </c>
      <c r="D92" s="179"/>
      <c r="E92" s="179"/>
      <c r="F92" s="179"/>
      <c r="G92" s="179"/>
      <c r="H92" s="179"/>
      <c r="I92" s="180"/>
      <c r="J92" s="181" t="s">
        <v>85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86</v>
      </c>
      <c r="D94" s="37"/>
      <c r="E94" s="37"/>
      <c r="F94" s="37"/>
      <c r="G94" s="37"/>
      <c r="H94" s="37"/>
      <c r="I94" s="135"/>
      <c r="J94" s="107">
        <f>J133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pans="1:31" s="9" customFormat="1" ht="24.95" customHeight="1">
      <c r="A95" s="9"/>
      <c r="B95" s="183"/>
      <c r="C95" s="184"/>
      <c r="D95" s="185" t="s">
        <v>88</v>
      </c>
      <c r="E95" s="186"/>
      <c r="F95" s="186"/>
      <c r="G95" s="186"/>
      <c r="H95" s="186"/>
      <c r="I95" s="187"/>
      <c r="J95" s="188">
        <f>J134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89</v>
      </c>
      <c r="E96" s="193"/>
      <c r="F96" s="193"/>
      <c r="G96" s="193"/>
      <c r="H96" s="193"/>
      <c r="I96" s="194"/>
      <c r="J96" s="195">
        <f>J135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0"/>
      <c r="C97" s="191"/>
      <c r="D97" s="192" t="s">
        <v>90</v>
      </c>
      <c r="E97" s="193"/>
      <c r="F97" s="193"/>
      <c r="G97" s="193"/>
      <c r="H97" s="193"/>
      <c r="I97" s="194"/>
      <c r="J97" s="195">
        <f>J143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0"/>
      <c r="C98" s="191"/>
      <c r="D98" s="192" t="s">
        <v>91</v>
      </c>
      <c r="E98" s="193"/>
      <c r="F98" s="193"/>
      <c r="G98" s="193"/>
      <c r="H98" s="193"/>
      <c r="I98" s="194"/>
      <c r="J98" s="195">
        <f>J146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0"/>
      <c r="C99" s="191"/>
      <c r="D99" s="192" t="s">
        <v>92</v>
      </c>
      <c r="E99" s="193"/>
      <c r="F99" s="193"/>
      <c r="G99" s="193"/>
      <c r="H99" s="193"/>
      <c r="I99" s="194"/>
      <c r="J99" s="195">
        <f>J178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0"/>
      <c r="C100" s="191"/>
      <c r="D100" s="192" t="s">
        <v>93</v>
      </c>
      <c r="E100" s="193"/>
      <c r="F100" s="193"/>
      <c r="G100" s="193"/>
      <c r="H100" s="193"/>
      <c r="I100" s="194"/>
      <c r="J100" s="195">
        <f>J191</f>
        <v>0</v>
      </c>
      <c r="K100" s="19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0"/>
      <c r="C101" s="191"/>
      <c r="D101" s="192" t="s">
        <v>94</v>
      </c>
      <c r="E101" s="193"/>
      <c r="F101" s="193"/>
      <c r="G101" s="193"/>
      <c r="H101" s="193"/>
      <c r="I101" s="194"/>
      <c r="J101" s="195">
        <f>J196</f>
        <v>0</v>
      </c>
      <c r="K101" s="19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3"/>
      <c r="C102" s="184"/>
      <c r="D102" s="185" t="s">
        <v>95</v>
      </c>
      <c r="E102" s="186"/>
      <c r="F102" s="186"/>
      <c r="G102" s="186"/>
      <c r="H102" s="186"/>
      <c r="I102" s="187"/>
      <c r="J102" s="188">
        <f>J198</f>
        <v>0</v>
      </c>
      <c r="K102" s="184"/>
      <c r="L102" s="18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0"/>
      <c r="C103" s="191"/>
      <c r="D103" s="192" t="s">
        <v>96</v>
      </c>
      <c r="E103" s="193"/>
      <c r="F103" s="193"/>
      <c r="G103" s="193"/>
      <c r="H103" s="193"/>
      <c r="I103" s="194"/>
      <c r="J103" s="195">
        <f>J199</f>
        <v>0</v>
      </c>
      <c r="K103" s="19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0"/>
      <c r="C104" s="191"/>
      <c r="D104" s="192" t="s">
        <v>97</v>
      </c>
      <c r="E104" s="193"/>
      <c r="F104" s="193"/>
      <c r="G104" s="193"/>
      <c r="H104" s="193"/>
      <c r="I104" s="194"/>
      <c r="J104" s="195">
        <f>J203</f>
        <v>0</v>
      </c>
      <c r="K104" s="191"/>
      <c r="L104" s="19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0"/>
      <c r="C105" s="191"/>
      <c r="D105" s="192" t="s">
        <v>98</v>
      </c>
      <c r="E105" s="193"/>
      <c r="F105" s="193"/>
      <c r="G105" s="193"/>
      <c r="H105" s="193"/>
      <c r="I105" s="194"/>
      <c r="J105" s="195">
        <f>J210</f>
        <v>0</v>
      </c>
      <c r="K105" s="191"/>
      <c r="L105" s="19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0"/>
      <c r="C106" s="191"/>
      <c r="D106" s="192" t="s">
        <v>99</v>
      </c>
      <c r="E106" s="193"/>
      <c r="F106" s="193"/>
      <c r="G106" s="193"/>
      <c r="H106" s="193"/>
      <c r="I106" s="194"/>
      <c r="J106" s="195">
        <f>J213</f>
        <v>0</v>
      </c>
      <c r="K106" s="191"/>
      <c r="L106" s="19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0"/>
      <c r="C107" s="191"/>
      <c r="D107" s="192" t="s">
        <v>100</v>
      </c>
      <c r="E107" s="193"/>
      <c r="F107" s="193"/>
      <c r="G107" s="193"/>
      <c r="H107" s="193"/>
      <c r="I107" s="194"/>
      <c r="J107" s="195">
        <f>J216</f>
        <v>0</v>
      </c>
      <c r="K107" s="191"/>
      <c r="L107" s="19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0"/>
      <c r="C108" s="191"/>
      <c r="D108" s="192" t="s">
        <v>101</v>
      </c>
      <c r="E108" s="193"/>
      <c r="F108" s="193"/>
      <c r="G108" s="193"/>
      <c r="H108" s="193"/>
      <c r="I108" s="194"/>
      <c r="J108" s="195">
        <f>J218</f>
        <v>0</v>
      </c>
      <c r="K108" s="191"/>
      <c r="L108" s="19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0"/>
      <c r="C109" s="191"/>
      <c r="D109" s="192" t="s">
        <v>102</v>
      </c>
      <c r="E109" s="193"/>
      <c r="F109" s="193"/>
      <c r="G109" s="193"/>
      <c r="H109" s="193"/>
      <c r="I109" s="194"/>
      <c r="J109" s="195">
        <f>J229</f>
        <v>0</v>
      </c>
      <c r="K109" s="191"/>
      <c r="L109" s="19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0"/>
      <c r="C110" s="191"/>
      <c r="D110" s="192" t="s">
        <v>103</v>
      </c>
      <c r="E110" s="193"/>
      <c r="F110" s="193"/>
      <c r="G110" s="193"/>
      <c r="H110" s="193"/>
      <c r="I110" s="194"/>
      <c r="J110" s="195">
        <f>J243</f>
        <v>0</v>
      </c>
      <c r="K110" s="191"/>
      <c r="L110" s="19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3"/>
      <c r="C111" s="184"/>
      <c r="D111" s="185" t="s">
        <v>104</v>
      </c>
      <c r="E111" s="186"/>
      <c r="F111" s="186"/>
      <c r="G111" s="186"/>
      <c r="H111" s="186"/>
      <c r="I111" s="187"/>
      <c r="J111" s="188">
        <f>J246</f>
        <v>0</v>
      </c>
      <c r="K111" s="184"/>
      <c r="L111" s="18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90"/>
      <c r="C112" s="191"/>
      <c r="D112" s="192" t="s">
        <v>105</v>
      </c>
      <c r="E112" s="193"/>
      <c r="F112" s="193"/>
      <c r="G112" s="193"/>
      <c r="H112" s="193"/>
      <c r="I112" s="194"/>
      <c r="J112" s="195">
        <f>J247</f>
        <v>0</v>
      </c>
      <c r="K112" s="191"/>
      <c r="L112" s="19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0"/>
      <c r="C113" s="191"/>
      <c r="D113" s="192" t="s">
        <v>106</v>
      </c>
      <c r="E113" s="193"/>
      <c r="F113" s="193"/>
      <c r="G113" s="193"/>
      <c r="H113" s="193"/>
      <c r="I113" s="194"/>
      <c r="J113" s="195">
        <f>J251</f>
        <v>0</v>
      </c>
      <c r="K113" s="191"/>
      <c r="L113" s="19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0"/>
      <c r="C114" s="191"/>
      <c r="D114" s="192" t="s">
        <v>107</v>
      </c>
      <c r="E114" s="193"/>
      <c r="F114" s="193"/>
      <c r="G114" s="193"/>
      <c r="H114" s="193"/>
      <c r="I114" s="194"/>
      <c r="J114" s="195">
        <f>J253</f>
        <v>0</v>
      </c>
      <c r="K114" s="191"/>
      <c r="L114" s="19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0"/>
      <c r="C115" s="191"/>
      <c r="D115" s="192" t="s">
        <v>108</v>
      </c>
      <c r="E115" s="193"/>
      <c r="F115" s="193"/>
      <c r="G115" s="193"/>
      <c r="H115" s="193"/>
      <c r="I115" s="194"/>
      <c r="J115" s="195">
        <f>J255</f>
        <v>0</v>
      </c>
      <c r="K115" s="191"/>
      <c r="L115" s="19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5"/>
      <c r="B116" s="36"/>
      <c r="C116" s="37"/>
      <c r="D116" s="37"/>
      <c r="E116" s="37"/>
      <c r="F116" s="37"/>
      <c r="G116" s="37"/>
      <c r="H116" s="37"/>
      <c r="I116" s="135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63"/>
      <c r="C117" s="64"/>
      <c r="D117" s="64"/>
      <c r="E117" s="64"/>
      <c r="F117" s="64"/>
      <c r="G117" s="64"/>
      <c r="H117" s="64"/>
      <c r="I117" s="174"/>
      <c r="J117" s="64"/>
      <c r="K117" s="64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5" customHeight="1">
      <c r="A121" s="35"/>
      <c r="B121" s="65"/>
      <c r="C121" s="66"/>
      <c r="D121" s="66"/>
      <c r="E121" s="66"/>
      <c r="F121" s="66"/>
      <c r="G121" s="66"/>
      <c r="H121" s="66"/>
      <c r="I121" s="177"/>
      <c r="J121" s="66"/>
      <c r="K121" s="66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0" t="s">
        <v>109</v>
      </c>
      <c r="D122" s="37"/>
      <c r="E122" s="37"/>
      <c r="F122" s="37"/>
      <c r="G122" s="37"/>
      <c r="H122" s="37"/>
      <c r="I122" s="135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35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16</v>
      </c>
      <c r="D124" s="37"/>
      <c r="E124" s="37"/>
      <c r="F124" s="37"/>
      <c r="G124" s="37"/>
      <c r="H124" s="37"/>
      <c r="I124" s="135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73" t="str">
        <f>E7</f>
        <v>Zateplení objektu Městské policie Lovosice</v>
      </c>
      <c r="F125" s="37"/>
      <c r="G125" s="37"/>
      <c r="H125" s="37"/>
      <c r="I125" s="135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35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20</v>
      </c>
      <c r="D127" s="37"/>
      <c r="E127" s="37"/>
      <c r="F127" s="24" t="str">
        <f>F10</f>
        <v>Lovosice</v>
      </c>
      <c r="G127" s="37"/>
      <c r="H127" s="37"/>
      <c r="I127" s="138" t="s">
        <v>22</v>
      </c>
      <c r="J127" s="76" t="str">
        <f>IF(J10="","",J10)</f>
        <v>22. 5. 2018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135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24</v>
      </c>
      <c r="D129" s="37"/>
      <c r="E129" s="37"/>
      <c r="F129" s="24" t="str">
        <f>E13</f>
        <v xml:space="preserve"> </v>
      </c>
      <c r="G129" s="37"/>
      <c r="H129" s="37"/>
      <c r="I129" s="138" t="s">
        <v>30</v>
      </c>
      <c r="J129" s="33" t="str">
        <f>E19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28</v>
      </c>
      <c r="D130" s="37"/>
      <c r="E130" s="37"/>
      <c r="F130" s="24" t="str">
        <f>IF(E16="","",E16)</f>
        <v>Vyplň údaj</v>
      </c>
      <c r="G130" s="37"/>
      <c r="H130" s="37"/>
      <c r="I130" s="138" t="s">
        <v>32</v>
      </c>
      <c r="J130" s="33" t="str">
        <f>E22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7"/>
      <c r="D131" s="37"/>
      <c r="E131" s="37"/>
      <c r="F131" s="37"/>
      <c r="G131" s="37"/>
      <c r="H131" s="37"/>
      <c r="I131" s="135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97"/>
      <c r="B132" s="198"/>
      <c r="C132" s="199" t="s">
        <v>110</v>
      </c>
      <c r="D132" s="200" t="s">
        <v>59</v>
      </c>
      <c r="E132" s="200" t="s">
        <v>55</v>
      </c>
      <c r="F132" s="200" t="s">
        <v>56</v>
      </c>
      <c r="G132" s="200" t="s">
        <v>111</v>
      </c>
      <c r="H132" s="200" t="s">
        <v>112</v>
      </c>
      <c r="I132" s="201" t="s">
        <v>113</v>
      </c>
      <c r="J132" s="202" t="s">
        <v>85</v>
      </c>
      <c r="K132" s="203" t="s">
        <v>114</v>
      </c>
      <c r="L132" s="204"/>
      <c r="M132" s="97" t="s">
        <v>1</v>
      </c>
      <c r="N132" s="98" t="s">
        <v>38</v>
      </c>
      <c r="O132" s="98" t="s">
        <v>115</v>
      </c>
      <c r="P132" s="98" t="s">
        <v>116</v>
      </c>
      <c r="Q132" s="98" t="s">
        <v>117</v>
      </c>
      <c r="R132" s="98" t="s">
        <v>118</v>
      </c>
      <c r="S132" s="98" t="s">
        <v>119</v>
      </c>
      <c r="T132" s="99" t="s">
        <v>120</v>
      </c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</row>
    <row r="133" spans="1:63" s="2" customFormat="1" ht="22.8" customHeight="1">
      <c r="A133" s="35"/>
      <c r="B133" s="36"/>
      <c r="C133" s="104" t="s">
        <v>121</v>
      </c>
      <c r="D133" s="37"/>
      <c r="E133" s="37"/>
      <c r="F133" s="37"/>
      <c r="G133" s="37"/>
      <c r="H133" s="37"/>
      <c r="I133" s="135"/>
      <c r="J133" s="205">
        <f>BK133</f>
        <v>0</v>
      </c>
      <c r="K133" s="37"/>
      <c r="L133" s="41"/>
      <c r="M133" s="100"/>
      <c r="N133" s="206"/>
      <c r="O133" s="101"/>
      <c r="P133" s="207">
        <f>P134+P198+P246</f>
        <v>0</v>
      </c>
      <c r="Q133" s="101"/>
      <c r="R133" s="207">
        <f>R134+R198+R246</f>
        <v>12.729942399999999</v>
      </c>
      <c r="S133" s="101"/>
      <c r="T133" s="208">
        <f>T134+T198+T246</f>
        <v>0.283639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73</v>
      </c>
      <c r="AU133" s="14" t="s">
        <v>87</v>
      </c>
      <c r="BK133" s="209">
        <f>BK134+BK198+BK246</f>
        <v>0</v>
      </c>
    </row>
    <row r="134" spans="1:63" s="12" customFormat="1" ht="25.9" customHeight="1">
      <c r="A134" s="12"/>
      <c r="B134" s="210"/>
      <c r="C134" s="211"/>
      <c r="D134" s="212" t="s">
        <v>73</v>
      </c>
      <c r="E134" s="213" t="s">
        <v>122</v>
      </c>
      <c r="F134" s="213" t="s">
        <v>123</v>
      </c>
      <c r="G134" s="211"/>
      <c r="H134" s="211"/>
      <c r="I134" s="214"/>
      <c r="J134" s="215">
        <f>BK134</f>
        <v>0</v>
      </c>
      <c r="K134" s="211"/>
      <c r="L134" s="216"/>
      <c r="M134" s="217"/>
      <c r="N134" s="218"/>
      <c r="O134" s="218"/>
      <c r="P134" s="219">
        <f>P135+P143+P146+P178+P191+P196</f>
        <v>0</v>
      </c>
      <c r="Q134" s="218"/>
      <c r="R134" s="219">
        <f>R135+R143+R146+R178+R191+R196</f>
        <v>9.678312599999998</v>
      </c>
      <c r="S134" s="218"/>
      <c r="T134" s="220">
        <f>T135+T143+T146+T178+T191+T196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79</v>
      </c>
      <c r="AT134" s="222" t="s">
        <v>73</v>
      </c>
      <c r="AU134" s="222" t="s">
        <v>74</v>
      </c>
      <c r="AY134" s="221" t="s">
        <v>124</v>
      </c>
      <c r="BK134" s="223">
        <f>BK135+BK143+BK146+BK178+BK191+BK196</f>
        <v>0</v>
      </c>
    </row>
    <row r="135" spans="1:63" s="12" customFormat="1" ht="22.8" customHeight="1">
      <c r="A135" s="12"/>
      <c r="B135" s="210"/>
      <c r="C135" s="211"/>
      <c r="D135" s="212" t="s">
        <v>73</v>
      </c>
      <c r="E135" s="224" t="s">
        <v>79</v>
      </c>
      <c r="F135" s="224" t="s">
        <v>125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SUM(P136:P142)</f>
        <v>0</v>
      </c>
      <c r="Q135" s="218"/>
      <c r="R135" s="219">
        <f>SUM(R136:R142)</f>
        <v>0.42</v>
      </c>
      <c r="S135" s="218"/>
      <c r="T135" s="220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79</v>
      </c>
      <c r="AT135" s="222" t="s">
        <v>73</v>
      </c>
      <c r="AU135" s="222" t="s">
        <v>79</v>
      </c>
      <c r="AY135" s="221" t="s">
        <v>124</v>
      </c>
      <c r="BK135" s="223">
        <f>SUM(BK136:BK142)</f>
        <v>0</v>
      </c>
    </row>
    <row r="136" spans="1:65" s="2" customFormat="1" ht="24" customHeight="1">
      <c r="A136" s="35"/>
      <c r="B136" s="36"/>
      <c r="C136" s="226" t="s">
        <v>79</v>
      </c>
      <c r="D136" s="226" t="s">
        <v>126</v>
      </c>
      <c r="E136" s="227" t="s">
        <v>127</v>
      </c>
      <c r="F136" s="228" t="s">
        <v>128</v>
      </c>
      <c r="G136" s="229" t="s">
        <v>129</v>
      </c>
      <c r="H136" s="230">
        <v>6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39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130</v>
      </c>
      <c r="AT136" s="238" t="s">
        <v>126</v>
      </c>
      <c r="AU136" s="238" t="s">
        <v>81</v>
      </c>
      <c r="AY136" s="14" t="s">
        <v>124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79</v>
      </c>
      <c r="BK136" s="239">
        <f>ROUND(I136*H136,2)</f>
        <v>0</v>
      </c>
      <c r="BL136" s="14" t="s">
        <v>130</v>
      </c>
      <c r="BM136" s="238" t="s">
        <v>131</v>
      </c>
    </row>
    <row r="137" spans="1:65" s="2" customFormat="1" ht="24" customHeight="1">
      <c r="A137" s="35"/>
      <c r="B137" s="36"/>
      <c r="C137" s="226" t="s">
        <v>81</v>
      </c>
      <c r="D137" s="226" t="s">
        <v>126</v>
      </c>
      <c r="E137" s="227" t="s">
        <v>132</v>
      </c>
      <c r="F137" s="228" t="s">
        <v>133</v>
      </c>
      <c r="G137" s="229" t="s">
        <v>129</v>
      </c>
      <c r="H137" s="230">
        <v>3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39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130</v>
      </c>
      <c r="AT137" s="238" t="s">
        <v>126</v>
      </c>
      <c r="AU137" s="238" t="s">
        <v>81</v>
      </c>
      <c r="AY137" s="14" t="s">
        <v>124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79</v>
      </c>
      <c r="BK137" s="239">
        <f>ROUND(I137*H137,2)</f>
        <v>0</v>
      </c>
      <c r="BL137" s="14" t="s">
        <v>130</v>
      </c>
      <c r="BM137" s="238" t="s">
        <v>134</v>
      </c>
    </row>
    <row r="138" spans="1:65" s="2" customFormat="1" ht="16.5" customHeight="1">
      <c r="A138" s="35"/>
      <c r="B138" s="36"/>
      <c r="C138" s="226" t="s">
        <v>135</v>
      </c>
      <c r="D138" s="226" t="s">
        <v>126</v>
      </c>
      <c r="E138" s="227" t="s">
        <v>136</v>
      </c>
      <c r="F138" s="228" t="s">
        <v>137</v>
      </c>
      <c r="G138" s="229" t="s">
        <v>129</v>
      </c>
      <c r="H138" s="230">
        <v>6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39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130</v>
      </c>
      <c r="AT138" s="238" t="s">
        <v>126</v>
      </c>
      <c r="AU138" s="238" t="s">
        <v>81</v>
      </c>
      <c r="AY138" s="14" t="s">
        <v>124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79</v>
      </c>
      <c r="BK138" s="239">
        <f>ROUND(I138*H138,2)</f>
        <v>0</v>
      </c>
      <c r="BL138" s="14" t="s">
        <v>130</v>
      </c>
      <c r="BM138" s="238" t="s">
        <v>138</v>
      </c>
    </row>
    <row r="139" spans="1:65" s="2" customFormat="1" ht="24" customHeight="1">
      <c r="A139" s="35"/>
      <c r="B139" s="36"/>
      <c r="C139" s="226" t="s">
        <v>130</v>
      </c>
      <c r="D139" s="226" t="s">
        <v>126</v>
      </c>
      <c r="E139" s="227" t="s">
        <v>139</v>
      </c>
      <c r="F139" s="228" t="s">
        <v>140</v>
      </c>
      <c r="G139" s="229" t="s">
        <v>129</v>
      </c>
      <c r="H139" s="230">
        <v>6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39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130</v>
      </c>
      <c r="AT139" s="238" t="s">
        <v>126</v>
      </c>
      <c r="AU139" s="238" t="s">
        <v>81</v>
      </c>
      <c r="AY139" s="14" t="s">
        <v>124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4" t="s">
        <v>79</v>
      </c>
      <c r="BK139" s="239">
        <f>ROUND(I139*H139,2)</f>
        <v>0</v>
      </c>
      <c r="BL139" s="14" t="s">
        <v>130</v>
      </c>
      <c r="BM139" s="238" t="s">
        <v>141</v>
      </c>
    </row>
    <row r="140" spans="1:65" s="2" customFormat="1" ht="24" customHeight="1">
      <c r="A140" s="35"/>
      <c r="B140" s="36"/>
      <c r="C140" s="226" t="s">
        <v>142</v>
      </c>
      <c r="D140" s="226" t="s">
        <v>126</v>
      </c>
      <c r="E140" s="227" t="s">
        <v>143</v>
      </c>
      <c r="F140" s="228" t="s">
        <v>144</v>
      </c>
      <c r="G140" s="229" t="s">
        <v>145</v>
      </c>
      <c r="H140" s="230">
        <v>20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39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130</v>
      </c>
      <c r="AT140" s="238" t="s">
        <v>126</v>
      </c>
      <c r="AU140" s="238" t="s">
        <v>81</v>
      </c>
      <c r="AY140" s="14" t="s">
        <v>124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79</v>
      </c>
      <c r="BK140" s="239">
        <f>ROUND(I140*H140,2)</f>
        <v>0</v>
      </c>
      <c r="BL140" s="14" t="s">
        <v>130</v>
      </c>
      <c r="BM140" s="238" t="s">
        <v>146</v>
      </c>
    </row>
    <row r="141" spans="1:65" s="2" customFormat="1" ht="16.5" customHeight="1">
      <c r="A141" s="35"/>
      <c r="B141" s="36"/>
      <c r="C141" s="240" t="s">
        <v>147</v>
      </c>
      <c r="D141" s="240" t="s">
        <v>148</v>
      </c>
      <c r="E141" s="241" t="s">
        <v>149</v>
      </c>
      <c r="F141" s="242" t="s">
        <v>150</v>
      </c>
      <c r="G141" s="243" t="s">
        <v>129</v>
      </c>
      <c r="H141" s="244">
        <v>2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39</v>
      </c>
      <c r="O141" s="88"/>
      <c r="P141" s="236">
        <f>O141*H141</f>
        <v>0</v>
      </c>
      <c r="Q141" s="236">
        <v>0.21</v>
      </c>
      <c r="R141" s="236">
        <f>Q141*H141</f>
        <v>0.42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151</v>
      </c>
      <c r="AT141" s="238" t="s">
        <v>148</v>
      </c>
      <c r="AU141" s="238" t="s">
        <v>81</v>
      </c>
      <c r="AY141" s="14" t="s">
        <v>124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79</v>
      </c>
      <c r="BK141" s="239">
        <f>ROUND(I141*H141,2)</f>
        <v>0</v>
      </c>
      <c r="BL141" s="14" t="s">
        <v>130</v>
      </c>
      <c r="BM141" s="238" t="s">
        <v>152</v>
      </c>
    </row>
    <row r="142" spans="1:65" s="2" customFormat="1" ht="16.5" customHeight="1">
      <c r="A142" s="35"/>
      <c r="B142" s="36"/>
      <c r="C142" s="226" t="s">
        <v>153</v>
      </c>
      <c r="D142" s="226" t="s">
        <v>126</v>
      </c>
      <c r="E142" s="227" t="s">
        <v>154</v>
      </c>
      <c r="F142" s="228" t="s">
        <v>155</v>
      </c>
      <c r="G142" s="229" t="s">
        <v>145</v>
      </c>
      <c r="H142" s="230">
        <v>20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39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130</v>
      </c>
      <c r="AT142" s="238" t="s">
        <v>126</v>
      </c>
      <c r="AU142" s="238" t="s">
        <v>81</v>
      </c>
      <c r="AY142" s="14" t="s">
        <v>124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79</v>
      </c>
      <c r="BK142" s="239">
        <f>ROUND(I142*H142,2)</f>
        <v>0</v>
      </c>
      <c r="BL142" s="14" t="s">
        <v>130</v>
      </c>
      <c r="BM142" s="238" t="s">
        <v>156</v>
      </c>
    </row>
    <row r="143" spans="1:63" s="12" customFormat="1" ht="22.8" customHeight="1">
      <c r="A143" s="12"/>
      <c r="B143" s="210"/>
      <c r="C143" s="211"/>
      <c r="D143" s="212" t="s">
        <v>73</v>
      </c>
      <c r="E143" s="224" t="s">
        <v>157</v>
      </c>
      <c r="F143" s="224" t="s">
        <v>158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SUM(P144:P145)</f>
        <v>0</v>
      </c>
      <c r="Q143" s="218"/>
      <c r="R143" s="219">
        <f>SUM(R144:R145)</f>
        <v>0.0003</v>
      </c>
      <c r="S143" s="218"/>
      <c r="T143" s="220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79</v>
      </c>
      <c r="AT143" s="222" t="s">
        <v>73</v>
      </c>
      <c r="AU143" s="222" t="s">
        <v>79</v>
      </c>
      <c r="AY143" s="221" t="s">
        <v>124</v>
      </c>
      <c r="BK143" s="223">
        <f>SUM(BK144:BK145)</f>
        <v>0</v>
      </c>
    </row>
    <row r="144" spans="1:65" s="2" customFormat="1" ht="24" customHeight="1">
      <c r="A144" s="35"/>
      <c r="B144" s="36"/>
      <c r="C144" s="226" t="s">
        <v>151</v>
      </c>
      <c r="D144" s="226" t="s">
        <v>126</v>
      </c>
      <c r="E144" s="227" t="s">
        <v>159</v>
      </c>
      <c r="F144" s="228" t="s">
        <v>160</v>
      </c>
      <c r="G144" s="229" t="s">
        <v>145</v>
      </c>
      <c r="H144" s="230">
        <v>20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39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130</v>
      </c>
      <c r="AT144" s="238" t="s">
        <v>126</v>
      </c>
      <c r="AU144" s="238" t="s">
        <v>81</v>
      </c>
      <c r="AY144" s="14" t="s">
        <v>124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79</v>
      </c>
      <c r="BK144" s="239">
        <f>ROUND(I144*H144,2)</f>
        <v>0</v>
      </c>
      <c r="BL144" s="14" t="s">
        <v>130</v>
      </c>
      <c r="BM144" s="238" t="s">
        <v>161</v>
      </c>
    </row>
    <row r="145" spans="1:65" s="2" customFormat="1" ht="16.5" customHeight="1">
      <c r="A145" s="35"/>
      <c r="B145" s="36"/>
      <c r="C145" s="240" t="s">
        <v>162</v>
      </c>
      <c r="D145" s="240" t="s">
        <v>148</v>
      </c>
      <c r="E145" s="241" t="s">
        <v>163</v>
      </c>
      <c r="F145" s="242" t="s">
        <v>164</v>
      </c>
      <c r="G145" s="243" t="s">
        <v>165</v>
      </c>
      <c r="H145" s="244">
        <v>0.3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39</v>
      </c>
      <c r="O145" s="88"/>
      <c r="P145" s="236">
        <f>O145*H145</f>
        <v>0</v>
      </c>
      <c r="Q145" s="236">
        <v>0.001</v>
      </c>
      <c r="R145" s="236">
        <f>Q145*H145</f>
        <v>0.0003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151</v>
      </c>
      <c r="AT145" s="238" t="s">
        <v>148</v>
      </c>
      <c r="AU145" s="238" t="s">
        <v>81</v>
      </c>
      <c r="AY145" s="14" t="s">
        <v>124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79</v>
      </c>
      <c r="BK145" s="239">
        <f>ROUND(I145*H145,2)</f>
        <v>0</v>
      </c>
      <c r="BL145" s="14" t="s">
        <v>130</v>
      </c>
      <c r="BM145" s="238" t="s">
        <v>166</v>
      </c>
    </row>
    <row r="146" spans="1:63" s="12" customFormat="1" ht="22.8" customHeight="1">
      <c r="A146" s="12"/>
      <c r="B146" s="210"/>
      <c r="C146" s="211"/>
      <c r="D146" s="212" t="s">
        <v>73</v>
      </c>
      <c r="E146" s="224" t="s">
        <v>147</v>
      </c>
      <c r="F146" s="224" t="s">
        <v>167</v>
      </c>
      <c r="G146" s="211"/>
      <c r="H146" s="211"/>
      <c r="I146" s="214"/>
      <c r="J146" s="225">
        <f>BK146</f>
        <v>0</v>
      </c>
      <c r="K146" s="211"/>
      <c r="L146" s="216"/>
      <c r="M146" s="217"/>
      <c r="N146" s="218"/>
      <c r="O146" s="218"/>
      <c r="P146" s="219">
        <f>SUM(P147:P177)</f>
        <v>0</v>
      </c>
      <c r="Q146" s="218"/>
      <c r="R146" s="219">
        <f>SUM(R147:R177)</f>
        <v>9.2567326</v>
      </c>
      <c r="S146" s="218"/>
      <c r="T146" s="220">
        <f>SUM(T147:T177)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79</v>
      </c>
      <c r="AT146" s="222" t="s">
        <v>73</v>
      </c>
      <c r="AU146" s="222" t="s">
        <v>79</v>
      </c>
      <c r="AY146" s="221" t="s">
        <v>124</v>
      </c>
      <c r="BK146" s="223">
        <f>SUM(BK147:BK177)</f>
        <v>0</v>
      </c>
    </row>
    <row r="147" spans="1:65" s="2" customFormat="1" ht="24" customHeight="1">
      <c r="A147" s="35"/>
      <c r="B147" s="36"/>
      <c r="C147" s="226" t="s">
        <v>168</v>
      </c>
      <c r="D147" s="226" t="s">
        <v>126</v>
      </c>
      <c r="E147" s="227" t="s">
        <v>169</v>
      </c>
      <c r="F147" s="228" t="s">
        <v>170</v>
      </c>
      <c r="G147" s="229" t="s">
        <v>171</v>
      </c>
      <c r="H147" s="230">
        <v>171.4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39</v>
      </c>
      <c r="O147" s="88"/>
      <c r="P147" s="236">
        <f>O147*H147</f>
        <v>0</v>
      </c>
      <c r="Q147" s="236">
        <v>0.0015</v>
      </c>
      <c r="R147" s="236">
        <f>Q147*H147</f>
        <v>0.2571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130</v>
      </c>
      <c r="AT147" s="238" t="s">
        <v>126</v>
      </c>
      <c r="AU147" s="238" t="s">
        <v>81</v>
      </c>
      <c r="AY147" s="14" t="s">
        <v>124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79</v>
      </c>
      <c r="BK147" s="239">
        <f>ROUND(I147*H147,2)</f>
        <v>0</v>
      </c>
      <c r="BL147" s="14" t="s">
        <v>130</v>
      </c>
      <c r="BM147" s="238" t="s">
        <v>172</v>
      </c>
    </row>
    <row r="148" spans="1:65" s="2" customFormat="1" ht="24" customHeight="1">
      <c r="A148" s="35"/>
      <c r="B148" s="36"/>
      <c r="C148" s="226" t="s">
        <v>173</v>
      </c>
      <c r="D148" s="226" t="s">
        <v>126</v>
      </c>
      <c r="E148" s="227" t="s">
        <v>174</v>
      </c>
      <c r="F148" s="228" t="s">
        <v>175</v>
      </c>
      <c r="G148" s="229" t="s">
        <v>145</v>
      </c>
      <c r="H148" s="230">
        <v>33.6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39</v>
      </c>
      <c r="O148" s="88"/>
      <c r="P148" s="236">
        <f>O148*H148</f>
        <v>0</v>
      </c>
      <c r="Q148" s="236">
        <v>0.0014</v>
      </c>
      <c r="R148" s="236">
        <f>Q148*H148</f>
        <v>0.04704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130</v>
      </c>
      <c r="AT148" s="238" t="s">
        <v>126</v>
      </c>
      <c r="AU148" s="238" t="s">
        <v>81</v>
      </c>
      <c r="AY148" s="14" t="s">
        <v>124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79</v>
      </c>
      <c r="BK148" s="239">
        <f>ROUND(I148*H148,2)</f>
        <v>0</v>
      </c>
      <c r="BL148" s="14" t="s">
        <v>130</v>
      </c>
      <c r="BM148" s="238" t="s">
        <v>176</v>
      </c>
    </row>
    <row r="149" spans="1:65" s="2" customFormat="1" ht="24" customHeight="1">
      <c r="A149" s="35"/>
      <c r="B149" s="36"/>
      <c r="C149" s="226" t="s">
        <v>177</v>
      </c>
      <c r="D149" s="226" t="s">
        <v>126</v>
      </c>
      <c r="E149" s="227" t="s">
        <v>178</v>
      </c>
      <c r="F149" s="228" t="s">
        <v>179</v>
      </c>
      <c r="G149" s="229" t="s">
        <v>145</v>
      </c>
      <c r="H149" s="230">
        <v>545.5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39</v>
      </c>
      <c r="O149" s="88"/>
      <c r="P149" s="236">
        <f>O149*H149</f>
        <v>0</v>
      </c>
      <c r="Q149" s="236">
        <v>0.00047</v>
      </c>
      <c r="R149" s="236">
        <f>Q149*H149</f>
        <v>0.256385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130</v>
      </c>
      <c r="AT149" s="238" t="s">
        <v>126</v>
      </c>
      <c r="AU149" s="238" t="s">
        <v>81</v>
      </c>
      <c r="AY149" s="14" t="s">
        <v>124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79</v>
      </c>
      <c r="BK149" s="239">
        <f>ROUND(I149*H149,2)</f>
        <v>0</v>
      </c>
      <c r="BL149" s="14" t="s">
        <v>130</v>
      </c>
      <c r="BM149" s="238" t="s">
        <v>180</v>
      </c>
    </row>
    <row r="150" spans="1:65" s="2" customFormat="1" ht="24" customHeight="1">
      <c r="A150" s="35"/>
      <c r="B150" s="36"/>
      <c r="C150" s="226" t="s">
        <v>181</v>
      </c>
      <c r="D150" s="226" t="s">
        <v>126</v>
      </c>
      <c r="E150" s="227" t="s">
        <v>182</v>
      </c>
      <c r="F150" s="228" t="s">
        <v>183</v>
      </c>
      <c r="G150" s="229" t="s">
        <v>145</v>
      </c>
      <c r="H150" s="230">
        <v>33.6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39</v>
      </c>
      <c r="O150" s="88"/>
      <c r="P150" s="236">
        <f>O150*H150</f>
        <v>0</v>
      </c>
      <c r="Q150" s="236">
        <v>0.00438</v>
      </c>
      <c r="R150" s="236">
        <f>Q150*H150</f>
        <v>0.14716800000000002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130</v>
      </c>
      <c r="AT150" s="238" t="s">
        <v>126</v>
      </c>
      <c r="AU150" s="238" t="s">
        <v>81</v>
      </c>
      <c r="AY150" s="14" t="s">
        <v>124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79</v>
      </c>
      <c r="BK150" s="239">
        <f>ROUND(I150*H150,2)</f>
        <v>0</v>
      </c>
      <c r="BL150" s="14" t="s">
        <v>130</v>
      </c>
      <c r="BM150" s="238" t="s">
        <v>184</v>
      </c>
    </row>
    <row r="151" spans="1:65" s="2" customFormat="1" ht="36" customHeight="1">
      <c r="A151" s="35"/>
      <c r="B151" s="36"/>
      <c r="C151" s="226" t="s">
        <v>185</v>
      </c>
      <c r="D151" s="226" t="s">
        <v>126</v>
      </c>
      <c r="E151" s="227" t="s">
        <v>186</v>
      </c>
      <c r="F151" s="228" t="s">
        <v>187</v>
      </c>
      <c r="G151" s="229" t="s">
        <v>145</v>
      </c>
      <c r="H151" s="230">
        <v>21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39</v>
      </c>
      <c r="O151" s="88"/>
      <c r="P151" s="236">
        <f>O151*H151</f>
        <v>0</v>
      </c>
      <c r="Q151" s="236">
        <v>0.00827</v>
      </c>
      <c r="R151" s="236">
        <f>Q151*H151</f>
        <v>0.17367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130</v>
      </c>
      <c r="AT151" s="238" t="s">
        <v>126</v>
      </c>
      <c r="AU151" s="238" t="s">
        <v>81</v>
      </c>
      <c r="AY151" s="14" t="s">
        <v>124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79</v>
      </c>
      <c r="BK151" s="239">
        <f>ROUND(I151*H151,2)</f>
        <v>0</v>
      </c>
      <c r="BL151" s="14" t="s">
        <v>130</v>
      </c>
      <c r="BM151" s="238" t="s">
        <v>188</v>
      </c>
    </row>
    <row r="152" spans="1:65" s="2" customFormat="1" ht="16.5" customHeight="1">
      <c r="A152" s="35"/>
      <c r="B152" s="36"/>
      <c r="C152" s="240" t="s">
        <v>8</v>
      </c>
      <c r="D152" s="240" t="s">
        <v>148</v>
      </c>
      <c r="E152" s="241" t="s">
        <v>189</v>
      </c>
      <c r="F152" s="242" t="s">
        <v>190</v>
      </c>
      <c r="G152" s="243" t="s">
        <v>145</v>
      </c>
      <c r="H152" s="244">
        <v>23.1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39</v>
      </c>
      <c r="O152" s="88"/>
      <c r="P152" s="236">
        <f>O152*H152</f>
        <v>0</v>
      </c>
      <c r="Q152" s="236">
        <v>0.00069</v>
      </c>
      <c r="R152" s="236">
        <f>Q152*H152</f>
        <v>0.015939000000000002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151</v>
      </c>
      <c r="AT152" s="238" t="s">
        <v>148</v>
      </c>
      <c r="AU152" s="238" t="s">
        <v>81</v>
      </c>
      <c r="AY152" s="14" t="s">
        <v>124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79</v>
      </c>
      <c r="BK152" s="239">
        <f>ROUND(I152*H152,2)</f>
        <v>0</v>
      </c>
      <c r="BL152" s="14" t="s">
        <v>130</v>
      </c>
      <c r="BM152" s="238" t="s">
        <v>191</v>
      </c>
    </row>
    <row r="153" spans="1:65" s="2" customFormat="1" ht="36" customHeight="1">
      <c r="A153" s="35"/>
      <c r="B153" s="36"/>
      <c r="C153" s="226" t="s">
        <v>192</v>
      </c>
      <c r="D153" s="226" t="s">
        <v>126</v>
      </c>
      <c r="E153" s="227" t="s">
        <v>193</v>
      </c>
      <c r="F153" s="228" t="s">
        <v>194</v>
      </c>
      <c r="G153" s="229" t="s">
        <v>145</v>
      </c>
      <c r="H153" s="230">
        <v>46.7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39</v>
      </c>
      <c r="O153" s="88"/>
      <c r="P153" s="236">
        <f>O153*H153</f>
        <v>0</v>
      </c>
      <c r="Q153" s="236">
        <v>0.00852</v>
      </c>
      <c r="R153" s="236">
        <f>Q153*H153</f>
        <v>0.397884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130</v>
      </c>
      <c r="AT153" s="238" t="s">
        <v>126</v>
      </c>
      <c r="AU153" s="238" t="s">
        <v>81</v>
      </c>
      <c r="AY153" s="14" t="s">
        <v>124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4" t="s">
        <v>79</v>
      </c>
      <c r="BK153" s="239">
        <f>ROUND(I153*H153,2)</f>
        <v>0</v>
      </c>
      <c r="BL153" s="14" t="s">
        <v>130</v>
      </c>
      <c r="BM153" s="238" t="s">
        <v>195</v>
      </c>
    </row>
    <row r="154" spans="1:65" s="2" customFormat="1" ht="24" customHeight="1">
      <c r="A154" s="35"/>
      <c r="B154" s="36"/>
      <c r="C154" s="240" t="s">
        <v>196</v>
      </c>
      <c r="D154" s="240" t="s">
        <v>148</v>
      </c>
      <c r="E154" s="241" t="s">
        <v>197</v>
      </c>
      <c r="F154" s="242" t="s">
        <v>198</v>
      </c>
      <c r="G154" s="243" t="s">
        <v>145</v>
      </c>
      <c r="H154" s="244">
        <v>49.035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39</v>
      </c>
      <c r="O154" s="88"/>
      <c r="P154" s="236">
        <f>O154*H154</f>
        <v>0</v>
      </c>
      <c r="Q154" s="236">
        <v>0.0035</v>
      </c>
      <c r="R154" s="236">
        <f>Q154*H154</f>
        <v>0.17162249999999998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151</v>
      </c>
      <c r="AT154" s="238" t="s">
        <v>148</v>
      </c>
      <c r="AU154" s="238" t="s">
        <v>81</v>
      </c>
      <c r="AY154" s="14" t="s">
        <v>124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79</v>
      </c>
      <c r="BK154" s="239">
        <f>ROUND(I154*H154,2)</f>
        <v>0</v>
      </c>
      <c r="BL154" s="14" t="s">
        <v>130</v>
      </c>
      <c r="BM154" s="238" t="s">
        <v>199</v>
      </c>
    </row>
    <row r="155" spans="1:65" s="2" customFormat="1" ht="36" customHeight="1">
      <c r="A155" s="35"/>
      <c r="B155" s="36"/>
      <c r="C155" s="226" t="s">
        <v>157</v>
      </c>
      <c r="D155" s="226" t="s">
        <v>126</v>
      </c>
      <c r="E155" s="227" t="s">
        <v>200</v>
      </c>
      <c r="F155" s="228" t="s">
        <v>201</v>
      </c>
      <c r="G155" s="229" t="s">
        <v>145</v>
      </c>
      <c r="H155" s="230">
        <v>387.2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39</v>
      </c>
      <c r="O155" s="88"/>
      <c r="P155" s="236">
        <f>O155*H155</f>
        <v>0</v>
      </c>
      <c r="Q155" s="236">
        <v>0.0086</v>
      </c>
      <c r="R155" s="236">
        <f>Q155*H155</f>
        <v>3.32992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130</v>
      </c>
      <c r="AT155" s="238" t="s">
        <v>126</v>
      </c>
      <c r="AU155" s="238" t="s">
        <v>81</v>
      </c>
      <c r="AY155" s="14" t="s">
        <v>124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79</v>
      </c>
      <c r="BK155" s="239">
        <f>ROUND(I155*H155,2)</f>
        <v>0</v>
      </c>
      <c r="BL155" s="14" t="s">
        <v>130</v>
      </c>
      <c r="BM155" s="238" t="s">
        <v>202</v>
      </c>
    </row>
    <row r="156" spans="1:65" s="2" customFormat="1" ht="16.5" customHeight="1">
      <c r="A156" s="35"/>
      <c r="B156" s="36"/>
      <c r="C156" s="240" t="s">
        <v>203</v>
      </c>
      <c r="D156" s="240" t="s">
        <v>148</v>
      </c>
      <c r="E156" s="241" t="s">
        <v>204</v>
      </c>
      <c r="F156" s="242" t="s">
        <v>205</v>
      </c>
      <c r="G156" s="243" t="s">
        <v>145</v>
      </c>
      <c r="H156" s="244">
        <v>406.56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39</v>
      </c>
      <c r="O156" s="88"/>
      <c r="P156" s="236">
        <f>O156*H156</f>
        <v>0</v>
      </c>
      <c r="Q156" s="236">
        <v>0.00322</v>
      </c>
      <c r="R156" s="236">
        <f>Q156*H156</f>
        <v>1.3091232000000002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151</v>
      </c>
      <c r="AT156" s="238" t="s">
        <v>148</v>
      </c>
      <c r="AU156" s="238" t="s">
        <v>81</v>
      </c>
      <c r="AY156" s="14" t="s">
        <v>124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79</v>
      </c>
      <c r="BK156" s="239">
        <f>ROUND(I156*H156,2)</f>
        <v>0</v>
      </c>
      <c r="BL156" s="14" t="s">
        <v>130</v>
      </c>
      <c r="BM156" s="238" t="s">
        <v>206</v>
      </c>
    </row>
    <row r="157" spans="1:65" s="2" customFormat="1" ht="36" customHeight="1">
      <c r="A157" s="35"/>
      <c r="B157" s="36"/>
      <c r="C157" s="226" t="s">
        <v>207</v>
      </c>
      <c r="D157" s="226" t="s">
        <v>126</v>
      </c>
      <c r="E157" s="227" t="s">
        <v>208</v>
      </c>
      <c r="F157" s="228" t="s">
        <v>209</v>
      </c>
      <c r="G157" s="229" t="s">
        <v>171</v>
      </c>
      <c r="H157" s="230">
        <v>21.2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39</v>
      </c>
      <c r="O157" s="88"/>
      <c r="P157" s="236">
        <f>O157*H157</f>
        <v>0</v>
      </c>
      <c r="Q157" s="236">
        <v>0.00176</v>
      </c>
      <c r="R157" s="236">
        <f>Q157*H157</f>
        <v>0.037312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130</v>
      </c>
      <c r="AT157" s="238" t="s">
        <v>126</v>
      </c>
      <c r="AU157" s="238" t="s">
        <v>81</v>
      </c>
      <c r="AY157" s="14" t="s">
        <v>124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4" t="s">
        <v>79</v>
      </c>
      <c r="BK157" s="239">
        <f>ROUND(I157*H157,2)</f>
        <v>0</v>
      </c>
      <c r="BL157" s="14" t="s">
        <v>130</v>
      </c>
      <c r="BM157" s="238" t="s">
        <v>210</v>
      </c>
    </row>
    <row r="158" spans="1:65" s="2" customFormat="1" ht="24" customHeight="1">
      <c r="A158" s="35"/>
      <c r="B158" s="36"/>
      <c r="C158" s="240" t="s">
        <v>7</v>
      </c>
      <c r="D158" s="240" t="s">
        <v>148</v>
      </c>
      <c r="E158" s="241" t="s">
        <v>211</v>
      </c>
      <c r="F158" s="242" t="s">
        <v>212</v>
      </c>
      <c r="G158" s="243" t="s">
        <v>145</v>
      </c>
      <c r="H158" s="244">
        <v>3.245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39</v>
      </c>
      <c r="O158" s="88"/>
      <c r="P158" s="236">
        <f>O158*H158</f>
        <v>0</v>
      </c>
      <c r="Q158" s="236">
        <v>0.0014</v>
      </c>
      <c r="R158" s="236">
        <f>Q158*H158</f>
        <v>0.004543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151</v>
      </c>
      <c r="AT158" s="238" t="s">
        <v>148</v>
      </c>
      <c r="AU158" s="238" t="s">
        <v>81</v>
      </c>
      <c r="AY158" s="14" t="s">
        <v>124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79</v>
      </c>
      <c r="BK158" s="239">
        <f>ROUND(I158*H158,2)</f>
        <v>0</v>
      </c>
      <c r="BL158" s="14" t="s">
        <v>130</v>
      </c>
      <c r="BM158" s="238" t="s">
        <v>213</v>
      </c>
    </row>
    <row r="159" spans="1:65" s="2" customFormat="1" ht="24" customHeight="1">
      <c r="A159" s="35"/>
      <c r="B159" s="36"/>
      <c r="C159" s="240" t="s">
        <v>214</v>
      </c>
      <c r="D159" s="240" t="s">
        <v>148</v>
      </c>
      <c r="E159" s="241" t="s">
        <v>215</v>
      </c>
      <c r="F159" s="242" t="s">
        <v>216</v>
      </c>
      <c r="G159" s="243" t="s">
        <v>145</v>
      </c>
      <c r="H159" s="244">
        <v>1.485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39</v>
      </c>
      <c r="O159" s="88"/>
      <c r="P159" s="236">
        <f>O159*H159</f>
        <v>0</v>
      </c>
      <c r="Q159" s="236">
        <v>0.0006</v>
      </c>
      <c r="R159" s="236">
        <f>Q159*H159</f>
        <v>0.000891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151</v>
      </c>
      <c r="AT159" s="238" t="s">
        <v>148</v>
      </c>
      <c r="AU159" s="238" t="s">
        <v>81</v>
      </c>
      <c r="AY159" s="14" t="s">
        <v>124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4" t="s">
        <v>79</v>
      </c>
      <c r="BK159" s="239">
        <f>ROUND(I159*H159,2)</f>
        <v>0</v>
      </c>
      <c r="BL159" s="14" t="s">
        <v>130</v>
      </c>
      <c r="BM159" s="238" t="s">
        <v>217</v>
      </c>
    </row>
    <row r="160" spans="1:65" s="2" customFormat="1" ht="36" customHeight="1">
      <c r="A160" s="35"/>
      <c r="B160" s="36"/>
      <c r="C160" s="226" t="s">
        <v>218</v>
      </c>
      <c r="D160" s="226" t="s">
        <v>126</v>
      </c>
      <c r="E160" s="227" t="s">
        <v>219</v>
      </c>
      <c r="F160" s="228" t="s">
        <v>220</v>
      </c>
      <c r="G160" s="229" t="s">
        <v>171</v>
      </c>
      <c r="H160" s="230">
        <v>146.1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39</v>
      </c>
      <c r="O160" s="88"/>
      <c r="P160" s="236">
        <f>O160*H160</f>
        <v>0</v>
      </c>
      <c r="Q160" s="236">
        <v>0.00339</v>
      </c>
      <c r="R160" s="236">
        <f>Q160*H160</f>
        <v>0.49527899999999997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130</v>
      </c>
      <c r="AT160" s="238" t="s">
        <v>126</v>
      </c>
      <c r="AU160" s="238" t="s">
        <v>81</v>
      </c>
      <c r="AY160" s="14" t="s">
        <v>124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79</v>
      </c>
      <c r="BK160" s="239">
        <f>ROUND(I160*H160,2)</f>
        <v>0</v>
      </c>
      <c r="BL160" s="14" t="s">
        <v>130</v>
      </c>
      <c r="BM160" s="238" t="s">
        <v>221</v>
      </c>
    </row>
    <row r="161" spans="1:65" s="2" customFormat="1" ht="16.5" customHeight="1">
      <c r="A161" s="35"/>
      <c r="B161" s="36"/>
      <c r="C161" s="240" t="s">
        <v>222</v>
      </c>
      <c r="D161" s="240" t="s">
        <v>148</v>
      </c>
      <c r="E161" s="241" t="s">
        <v>189</v>
      </c>
      <c r="F161" s="242" t="s">
        <v>190</v>
      </c>
      <c r="G161" s="243" t="s">
        <v>145</v>
      </c>
      <c r="H161" s="244">
        <v>48.51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39</v>
      </c>
      <c r="O161" s="88"/>
      <c r="P161" s="236">
        <f>O161*H161</f>
        <v>0</v>
      </c>
      <c r="Q161" s="236">
        <v>0.00069</v>
      </c>
      <c r="R161" s="236">
        <f>Q161*H161</f>
        <v>0.0334719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151</v>
      </c>
      <c r="AT161" s="238" t="s">
        <v>148</v>
      </c>
      <c r="AU161" s="238" t="s">
        <v>81</v>
      </c>
      <c r="AY161" s="14" t="s">
        <v>124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79</v>
      </c>
      <c r="BK161" s="239">
        <f>ROUND(I161*H161,2)</f>
        <v>0</v>
      </c>
      <c r="BL161" s="14" t="s">
        <v>130</v>
      </c>
      <c r="BM161" s="238" t="s">
        <v>223</v>
      </c>
    </row>
    <row r="162" spans="1:65" s="2" customFormat="1" ht="24" customHeight="1">
      <c r="A162" s="35"/>
      <c r="B162" s="36"/>
      <c r="C162" s="240" t="s">
        <v>224</v>
      </c>
      <c r="D162" s="240" t="s">
        <v>148</v>
      </c>
      <c r="E162" s="241" t="s">
        <v>215</v>
      </c>
      <c r="F162" s="242" t="s">
        <v>216</v>
      </c>
      <c r="G162" s="243" t="s">
        <v>145</v>
      </c>
      <c r="H162" s="244">
        <v>10.67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39</v>
      </c>
      <c r="O162" s="88"/>
      <c r="P162" s="236">
        <f>O162*H162</f>
        <v>0</v>
      </c>
      <c r="Q162" s="236">
        <v>0.0006</v>
      </c>
      <c r="R162" s="236">
        <f>Q162*H162</f>
        <v>0.006402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151</v>
      </c>
      <c r="AT162" s="238" t="s">
        <v>148</v>
      </c>
      <c r="AU162" s="238" t="s">
        <v>81</v>
      </c>
      <c r="AY162" s="14" t="s">
        <v>124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79</v>
      </c>
      <c r="BK162" s="239">
        <f>ROUND(I162*H162,2)</f>
        <v>0</v>
      </c>
      <c r="BL162" s="14" t="s">
        <v>130</v>
      </c>
      <c r="BM162" s="238" t="s">
        <v>225</v>
      </c>
    </row>
    <row r="163" spans="1:65" s="2" customFormat="1" ht="36" customHeight="1">
      <c r="A163" s="35"/>
      <c r="B163" s="36"/>
      <c r="C163" s="226" t="s">
        <v>226</v>
      </c>
      <c r="D163" s="226" t="s">
        <v>126</v>
      </c>
      <c r="E163" s="227" t="s">
        <v>227</v>
      </c>
      <c r="F163" s="228" t="s">
        <v>228</v>
      </c>
      <c r="G163" s="229" t="s">
        <v>145</v>
      </c>
      <c r="H163" s="230">
        <v>34.8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39</v>
      </c>
      <c r="O163" s="88"/>
      <c r="P163" s="236">
        <f>O163*H163</f>
        <v>0</v>
      </c>
      <c r="Q163" s="236">
        <v>0.0096</v>
      </c>
      <c r="R163" s="236">
        <f>Q163*H163</f>
        <v>0.33407999999999993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130</v>
      </c>
      <c r="AT163" s="238" t="s">
        <v>126</v>
      </c>
      <c r="AU163" s="238" t="s">
        <v>81</v>
      </c>
      <c r="AY163" s="14" t="s">
        <v>124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79</v>
      </c>
      <c r="BK163" s="239">
        <f>ROUND(I163*H163,2)</f>
        <v>0</v>
      </c>
      <c r="BL163" s="14" t="s">
        <v>130</v>
      </c>
      <c r="BM163" s="238" t="s">
        <v>229</v>
      </c>
    </row>
    <row r="164" spans="1:65" s="2" customFormat="1" ht="24" customHeight="1">
      <c r="A164" s="35"/>
      <c r="B164" s="36"/>
      <c r="C164" s="240" t="s">
        <v>230</v>
      </c>
      <c r="D164" s="240" t="s">
        <v>148</v>
      </c>
      <c r="E164" s="241" t="s">
        <v>231</v>
      </c>
      <c r="F164" s="242" t="s">
        <v>232</v>
      </c>
      <c r="G164" s="243" t="s">
        <v>145</v>
      </c>
      <c r="H164" s="244">
        <v>36.54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39</v>
      </c>
      <c r="O164" s="88"/>
      <c r="P164" s="236">
        <f>O164*H164</f>
        <v>0</v>
      </c>
      <c r="Q164" s="236">
        <v>0.014</v>
      </c>
      <c r="R164" s="236">
        <f>Q164*H164</f>
        <v>0.51156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151</v>
      </c>
      <c r="AT164" s="238" t="s">
        <v>148</v>
      </c>
      <c r="AU164" s="238" t="s">
        <v>81</v>
      </c>
      <c r="AY164" s="14" t="s">
        <v>124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79</v>
      </c>
      <c r="BK164" s="239">
        <f>ROUND(I164*H164,2)</f>
        <v>0</v>
      </c>
      <c r="BL164" s="14" t="s">
        <v>130</v>
      </c>
      <c r="BM164" s="238" t="s">
        <v>233</v>
      </c>
    </row>
    <row r="165" spans="1:65" s="2" customFormat="1" ht="24" customHeight="1">
      <c r="A165" s="35"/>
      <c r="B165" s="36"/>
      <c r="C165" s="226" t="s">
        <v>234</v>
      </c>
      <c r="D165" s="226" t="s">
        <v>126</v>
      </c>
      <c r="E165" s="227" t="s">
        <v>235</v>
      </c>
      <c r="F165" s="228" t="s">
        <v>236</v>
      </c>
      <c r="G165" s="229" t="s">
        <v>145</v>
      </c>
      <c r="H165" s="230">
        <v>423.7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39</v>
      </c>
      <c r="O165" s="88"/>
      <c r="P165" s="236">
        <f>O165*H165</f>
        <v>0</v>
      </c>
      <c r="Q165" s="236">
        <v>6E-05</v>
      </c>
      <c r="R165" s="236">
        <f>Q165*H165</f>
        <v>0.025422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130</v>
      </c>
      <c r="AT165" s="238" t="s">
        <v>126</v>
      </c>
      <c r="AU165" s="238" t="s">
        <v>81</v>
      </c>
      <c r="AY165" s="14" t="s">
        <v>124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79</v>
      </c>
      <c r="BK165" s="239">
        <f>ROUND(I165*H165,2)</f>
        <v>0</v>
      </c>
      <c r="BL165" s="14" t="s">
        <v>130</v>
      </c>
      <c r="BM165" s="238" t="s">
        <v>237</v>
      </c>
    </row>
    <row r="166" spans="1:65" s="2" customFormat="1" ht="24" customHeight="1">
      <c r="A166" s="35"/>
      <c r="B166" s="36"/>
      <c r="C166" s="226" t="s">
        <v>238</v>
      </c>
      <c r="D166" s="226" t="s">
        <v>126</v>
      </c>
      <c r="E166" s="227" t="s">
        <v>239</v>
      </c>
      <c r="F166" s="228" t="s">
        <v>240</v>
      </c>
      <c r="G166" s="229" t="s">
        <v>145</v>
      </c>
      <c r="H166" s="230">
        <v>34.8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39</v>
      </c>
      <c r="O166" s="88"/>
      <c r="P166" s="236">
        <f>O166*H166</f>
        <v>0</v>
      </c>
      <c r="Q166" s="236">
        <v>6E-05</v>
      </c>
      <c r="R166" s="236">
        <f>Q166*H166</f>
        <v>0.002088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130</v>
      </c>
      <c r="AT166" s="238" t="s">
        <v>126</v>
      </c>
      <c r="AU166" s="238" t="s">
        <v>81</v>
      </c>
      <c r="AY166" s="14" t="s">
        <v>124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79</v>
      </c>
      <c r="BK166" s="239">
        <f>ROUND(I166*H166,2)</f>
        <v>0</v>
      </c>
      <c r="BL166" s="14" t="s">
        <v>130</v>
      </c>
      <c r="BM166" s="238" t="s">
        <v>241</v>
      </c>
    </row>
    <row r="167" spans="1:65" s="2" customFormat="1" ht="24" customHeight="1">
      <c r="A167" s="35"/>
      <c r="B167" s="36"/>
      <c r="C167" s="226" t="s">
        <v>242</v>
      </c>
      <c r="D167" s="226" t="s">
        <v>126</v>
      </c>
      <c r="E167" s="227" t="s">
        <v>243</v>
      </c>
      <c r="F167" s="228" t="s">
        <v>244</v>
      </c>
      <c r="G167" s="229" t="s">
        <v>171</v>
      </c>
      <c r="H167" s="230">
        <v>65.6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39</v>
      </c>
      <c r="O167" s="88"/>
      <c r="P167" s="236">
        <f>O167*H167</f>
        <v>0</v>
      </c>
      <c r="Q167" s="236">
        <v>3E-05</v>
      </c>
      <c r="R167" s="236">
        <f>Q167*H167</f>
        <v>0.0019679999999999997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130</v>
      </c>
      <c r="AT167" s="238" t="s">
        <v>126</v>
      </c>
      <c r="AU167" s="238" t="s">
        <v>81</v>
      </c>
      <c r="AY167" s="14" t="s">
        <v>124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4" t="s">
        <v>79</v>
      </c>
      <c r="BK167" s="239">
        <f>ROUND(I167*H167,2)</f>
        <v>0</v>
      </c>
      <c r="BL167" s="14" t="s">
        <v>130</v>
      </c>
      <c r="BM167" s="238" t="s">
        <v>245</v>
      </c>
    </row>
    <row r="168" spans="1:65" s="2" customFormat="1" ht="24" customHeight="1">
      <c r="A168" s="35"/>
      <c r="B168" s="36"/>
      <c r="C168" s="240" t="s">
        <v>246</v>
      </c>
      <c r="D168" s="240" t="s">
        <v>148</v>
      </c>
      <c r="E168" s="241" t="s">
        <v>247</v>
      </c>
      <c r="F168" s="242" t="s">
        <v>248</v>
      </c>
      <c r="G168" s="243" t="s">
        <v>171</v>
      </c>
      <c r="H168" s="244">
        <v>68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39</v>
      </c>
      <c r="O168" s="88"/>
      <c r="P168" s="236">
        <f>O168*H168</f>
        <v>0</v>
      </c>
      <c r="Q168" s="236">
        <v>0.00052</v>
      </c>
      <c r="R168" s="236">
        <f>Q168*H168</f>
        <v>0.035359999999999996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151</v>
      </c>
      <c r="AT168" s="238" t="s">
        <v>148</v>
      </c>
      <c r="AU168" s="238" t="s">
        <v>81</v>
      </c>
      <c r="AY168" s="14" t="s">
        <v>124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4" t="s">
        <v>79</v>
      </c>
      <c r="BK168" s="239">
        <f>ROUND(I168*H168,2)</f>
        <v>0</v>
      </c>
      <c r="BL168" s="14" t="s">
        <v>130</v>
      </c>
      <c r="BM168" s="238" t="s">
        <v>249</v>
      </c>
    </row>
    <row r="169" spans="1:65" s="2" customFormat="1" ht="16.5" customHeight="1">
      <c r="A169" s="35"/>
      <c r="B169" s="36"/>
      <c r="C169" s="226" t="s">
        <v>250</v>
      </c>
      <c r="D169" s="226" t="s">
        <v>126</v>
      </c>
      <c r="E169" s="227" t="s">
        <v>251</v>
      </c>
      <c r="F169" s="228" t="s">
        <v>252</v>
      </c>
      <c r="G169" s="229" t="s">
        <v>171</v>
      </c>
      <c r="H169" s="230">
        <v>838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39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130</v>
      </c>
      <c r="AT169" s="238" t="s">
        <v>126</v>
      </c>
      <c r="AU169" s="238" t="s">
        <v>81</v>
      </c>
      <c r="AY169" s="14" t="s">
        <v>124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79</v>
      </c>
      <c r="BK169" s="239">
        <f>ROUND(I169*H169,2)</f>
        <v>0</v>
      </c>
      <c r="BL169" s="14" t="s">
        <v>130</v>
      </c>
      <c r="BM169" s="238" t="s">
        <v>253</v>
      </c>
    </row>
    <row r="170" spans="1:65" s="2" customFormat="1" ht="24" customHeight="1">
      <c r="A170" s="35"/>
      <c r="B170" s="36"/>
      <c r="C170" s="240" t="s">
        <v>254</v>
      </c>
      <c r="D170" s="240" t="s">
        <v>148</v>
      </c>
      <c r="E170" s="241" t="s">
        <v>255</v>
      </c>
      <c r="F170" s="242" t="s">
        <v>256</v>
      </c>
      <c r="G170" s="243" t="s">
        <v>171</v>
      </c>
      <c r="H170" s="244">
        <v>215.6</v>
      </c>
      <c r="I170" s="245"/>
      <c r="J170" s="246">
        <f>ROUND(I170*H170,2)</f>
        <v>0</v>
      </c>
      <c r="K170" s="247"/>
      <c r="L170" s="248"/>
      <c r="M170" s="249" t="s">
        <v>1</v>
      </c>
      <c r="N170" s="250" t="s">
        <v>39</v>
      </c>
      <c r="O170" s="88"/>
      <c r="P170" s="236">
        <f>O170*H170</f>
        <v>0</v>
      </c>
      <c r="Q170" s="236">
        <v>4E-05</v>
      </c>
      <c r="R170" s="236">
        <f>Q170*H170</f>
        <v>0.008624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151</v>
      </c>
      <c r="AT170" s="238" t="s">
        <v>148</v>
      </c>
      <c r="AU170" s="238" t="s">
        <v>81</v>
      </c>
      <c r="AY170" s="14" t="s">
        <v>124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4" t="s">
        <v>79</v>
      </c>
      <c r="BK170" s="239">
        <f>ROUND(I170*H170,2)</f>
        <v>0</v>
      </c>
      <c r="BL170" s="14" t="s">
        <v>130</v>
      </c>
      <c r="BM170" s="238" t="s">
        <v>257</v>
      </c>
    </row>
    <row r="171" spans="1:65" s="2" customFormat="1" ht="16.5" customHeight="1">
      <c r="A171" s="35"/>
      <c r="B171" s="36"/>
      <c r="C171" s="240" t="s">
        <v>258</v>
      </c>
      <c r="D171" s="240" t="s">
        <v>148</v>
      </c>
      <c r="E171" s="241" t="s">
        <v>259</v>
      </c>
      <c r="F171" s="242" t="s">
        <v>260</v>
      </c>
      <c r="G171" s="243" t="s">
        <v>171</v>
      </c>
      <c r="H171" s="244">
        <v>600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39</v>
      </c>
      <c r="O171" s="88"/>
      <c r="P171" s="236">
        <f>O171*H171</f>
        <v>0</v>
      </c>
      <c r="Q171" s="236">
        <v>3E-05</v>
      </c>
      <c r="R171" s="236">
        <f>Q171*H171</f>
        <v>0.018000000000000002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151</v>
      </c>
      <c r="AT171" s="238" t="s">
        <v>148</v>
      </c>
      <c r="AU171" s="238" t="s">
        <v>81</v>
      </c>
      <c r="AY171" s="14" t="s">
        <v>124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4" t="s">
        <v>79</v>
      </c>
      <c r="BK171" s="239">
        <f>ROUND(I171*H171,2)</f>
        <v>0</v>
      </c>
      <c r="BL171" s="14" t="s">
        <v>130</v>
      </c>
      <c r="BM171" s="238" t="s">
        <v>261</v>
      </c>
    </row>
    <row r="172" spans="1:65" s="2" customFormat="1" ht="24" customHeight="1">
      <c r="A172" s="35"/>
      <c r="B172" s="36"/>
      <c r="C172" s="240" t="s">
        <v>262</v>
      </c>
      <c r="D172" s="240" t="s">
        <v>148</v>
      </c>
      <c r="E172" s="241" t="s">
        <v>263</v>
      </c>
      <c r="F172" s="242" t="s">
        <v>264</v>
      </c>
      <c r="G172" s="243" t="s">
        <v>171</v>
      </c>
      <c r="H172" s="244">
        <v>57.2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39</v>
      </c>
      <c r="O172" s="88"/>
      <c r="P172" s="236">
        <f>O172*H172</f>
        <v>0</v>
      </c>
      <c r="Q172" s="236">
        <v>0.0003</v>
      </c>
      <c r="R172" s="236">
        <f>Q172*H172</f>
        <v>0.017159999999999998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151</v>
      </c>
      <c r="AT172" s="238" t="s">
        <v>148</v>
      </c>
      <c r="AU172" s="238" t="s">
        <v>81</v>
      </c>
      <c r="AY172" s="14" t="s">
        <v>124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79</v>
      </c>
      <c r="BK172" s="239">
        <f>ROUND(I172*H172,2)</f>
        <v>0</v>
      </c>
      <c r="BL172" s="14" t="s">
        <v>130</v>
      </c>
      <c r="BM172" s="238" t="s">
        <v>265</v>
      </c>
    </row>
    <row r="173" spans="1:65" s="2" customFormat="1" ht="24" customHeight="1">
      <c r="A173" s="35"/>
      <c r="B173" s="36"/>
      <c r="C173" s="240" t="s">
        <v>266</v>
      </c>
      <c r="D173" s="240" t="s">
        <v>148</v>
      </c>
      <c r="E173" s="241" t="s">
        <v>267</v>
      </c>
      <c r="F173" s="242" t="s">
        <v>268</v>
      </c>
      <c r="G173" s="243" t="s">
        <v>171</v>
      </c>
      <c r="H173" s="244">
        <v>49.5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39</v>
      </c>
      <c r="O173" s="88"/>
      <c r="P173" s="236">
        <f>O173*H173</f>
        <v>0</v>
      </c>
      <c r="Q173" s="236">
        <v>0.0002</v>
      </c>
      <c r="R173" s="236">
        <f>Q173*H173</f>
        <v>0.0099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151</v>
      </c>
      <c r="AT173" s="238" t="s">
        <v>148</v>
      </c>
      <c r="AU173" s="238" t="s">
        <v>81</v>
      </c>
      <c r="AY173" s="14" t="s">
        <v>124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4" t="s">
        <v>79</v>
      </c>
      <c r="BK173" s="239">
        <f>ROUND(I173*H173,2)</f>
        <v>0</v>
      </c>
      <c r="BL173" s="14" t="s">
        <v>130</v>
      </c>
      <c r="BM173" s="238" t="s">
        <v>269</v>
      </c>
    </row>
    <row r="174" spans="1:65" s="2" customFormat="1" ht="24" customHeight="1">
      <c r="A174" s="35"/>
      <c r="B174" s="36"/>
      <c r="C174" s="226" t="s">
        <v>270</v>
      </c>
      <c r="D174" s="226" t="s">
        <v>126</v>
      </c>
      <c r="E174" s="227" t="s">
        <v>271</v>
      </c>
      <c r="F174" s="228" t="s">
        <v>272</v>
      </c>
      <c r="G174" s="229" t="s">
        <v>145</v>
      </c>
      <c r="H174" s="230">
        <v>40.8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39</v>
      </c>
      <c r="O174" s="88"/>
      <c r="P174" s="236">
        <f>O174*H174</f>
        <v>0</v>
      </c>
      <c r="Q174" s="236">
        <v>0.00628</v>
      </c>
      <c r="R174" s="236">
        <f>Q174*H174</f>
        <v>0.256224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130</v>
      </c>
      <c r="AT174" s="238" t="s">
        <v>126</v>
      </c>
      <c r="AU174" s="238" t="s">
        <v>81</v>
      </c>
      <c r="AY174" s="14" t="s">
        <v>124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4" t="s">
        <v>79</v>
      </c>
      <c r="BK174" s="239">
        <f>ROUND(I174*H174,2)</f>
        <v>0</v>
      </c>
      <c r="BL174" s="14" t="s">
        <v>130</v>
      </c>
      <c r="BM174" s="238" t="s">
        <v>273</v>
      </c>
    </row>
    <row r="175" spans="1:65" s="2" customFormat="1" ht="24" customHeight="1">
      <c r="A175" s="35"/>
      <c r="B175" s="36"/>
      <c r="C175" s="226" t="s">
        <v>274</v>
      </c>
      <c r="D175" s="226" t="s">
        <v>126</v>
      </c>
      <c r="E175" s="227" t="s">
        <v>275</v>
      </c>
      <c r="F175" s="228" t="s">
        <v>276</v>
      </c>
      <c r="G175" s="229" t="s">
        <v>145</v>
      </c>
      <c r="H175" s="230">
        <v>504.7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39</v>
      </c>
      <c r="O175" s="88"/>
      <c r="P175" s="236">
        <f>O175*H175</f>
        <v>0</v>
      </c>
      <c r="Q175" s="236">
        <v>0.00268</v>
      </c>
      <c r="R175" s="236">
        <f>Q175*H175</f>
        <v>1.352596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130</v>
      </c>
      <c r="AT175" s="238" t="s">
        <v>126</v>
      </c>
      <c r="AU175" s="238" t="s">
        <v>81</v>
      </c>
      <c r="AY175" s="14" t="s">
        <v>124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79</v>
      </c>
      <c r="BK175" s="239">
        <f>ROUND(I175*H175,2)</f>
        <v>0</v>
      </c>
      <c r="BL175" s="14" t="s">
        <v>130</v>
      </c>
      <c r="BM175" s="238" t="s">
        <v>277</v>
      </c>
    </row>
    <row r="176" spans="1:65" s="2" customFormat="1" ht="24" customHeight="1">
      <c r="A176" s="35"/>
      <c r="B176" s="36"/>
      <c r="C176" s="226" t="s">
        <v>278</v>
      </c>
      <c r="D176" s="226" t="s">
        <v>126</v>
      </c>
      <c r="E176" s="227" t="s">
        <v>279</v>
      </c>
      <c r="F176" s="228" t="s">
        <v>280</v>
      </c>
      <c r="G176" s="229" t="s">
        <v>145</v>
      </c>
      <c r="H176" s="230">
        <v>65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39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130</v>
      </c>
      <c r="AT176" s="238" t="s">
        <v>126</v>
      </c>
      <c r="AU176" s="238" t="s">
        <v>81</v>
      </c>
      <c r="AY176" s="14" t="s">
        <v>124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79</v>
      </c>
      <c r="BK176" s="239">
        <f>ROUND(I176*H176,2)</f>
        <v>0</v>
      </c>
      <c r="BL176" s="14" t="s">
        <v>130</v>
      </c>
      <c r="BM176" s="238" t="s">
        <v>281</v>
      </c>
    </row>
    <row r="177" spans="1:65" s="2" customFormat="1" ht="16.5" customHeight="1">
      <c r="A177" s="35"/>
      <c r="B177" s="36"/>
      <c r="C177" s="226" t="s">
        <v>282</v>
      </c>
      <c r="D177" s="226" t="s">
        <v>126</v>
      </c>
      <c r="E177" s="227" t="s">
        <v>283</v>
      </c>
      <c r="F177" s="228" t="s">
        <v>284</v>
      </c>
      <c r="G177" s="229" t="s">
        <v>145</v>
      </c>
      <c r="H177" s="230">
        <v>545.5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39</v>
      </c>
      <c r="O177" s="88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130</v>
      </c>
      <c r="AT177" s="238" t="s">
        <v>126</v>
      </c>
      <c r="AU177" s="238" t="s">
        <v>81</v>
      </c>
      <c r="AY177" s="14" t="s">
        <v>124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4" t="s">
        <v>79</v>
      </c>
      <c r="BK177" s="239">
        <f>ROUND(I177*H177,2)</f>
        <v>0</v>
      </c>
      <c r="BL177" s="14" t="s">
        <v>130</v>
      </c>
      <c r="BM177" s="238" t="s">
        <v>285</v>
      </c>
    </row>
    <row r="178" spans="1:63" s="12" customFormat="1" ht="22.8" customHeight="1">
      <c r="A178" s="12"/>
      <c r="B178" s="210"/>
      <c r="C178" s="211"/>
      <c r="D178" s="212" t="s">
        <v>73</v>
      </c>
      <c r="E178" s="224" t="s">
        <v>162</v>
      </c>
      <c r="F178" s="224" t="s">
        <v>286</v>
      </c>
      <c r="G178" s="211"/>
      <c r="H178" s="211"/>
      <c r="I178" s="214"/>
      <c r="J178" s="225">
        <f>BK178</f>
        <v>0</v>
      </c>
      <c r="K178" s="211"/>
      <c r="L178" s="216"/>
      <c r="M178" s="217"/>
      <c r="N178" s="218"/>
      <c r="O178" s="218"/>
      <c r="P178" s="219">
        <f>SUM(P179:P190)</f>
        <v>0</v>
      </c>
      <c r="Q178" s="218"/>
      <c r="R178" s="219">
        <f>SUM(R179:R190)</f>
        <v>0.00128</v>
      </c>
      <c r="S178" s="218"/>
      <c r="T178" s="220">
        <f>SUM(T179:T190)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79</v>
      </c>
      <c r="AT178" s="222" t="s">
        <v>73</v>
      </c>
      <c r="AU178" s="222" t="s">
        <v>79</v>
      </c>
      <c r="AY178" s="221" t="s">
        <v>124</v>
      </c>
      <c r="BK178" s="223">
        <f>SUM(BK179:BK190)</f>
        <v>0</v>
      </c>
    </row>
    <row r="179" spans="1:65" s="2" customFormat="1" ht="24" customHeight="1">
      <c r="A179" s="35"/>
      <c r="B179" s="36"/>
      <c r="C179" s="226" t="s">
        <v>287</v>
      </c>
      <c r="D179" s="226" t="s">
        <v>126</v>
      </c>
      <c r="E179" s="227" t="s">
        <v>288</v>
      </c>
      <c r="F179" s="228" t="s">
        <v>289</v>
      </c>
      <c r="G179" s="229" t="s">
        <v>145</v>
      </c>
      <c r="H179" s="230">
        <v>590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39</v>
      </c>
      <c r="O179" s="88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130</v>
      </c>
      <c r="AT179" s="238" t="s">
        <v>126</v>
      </c>
      <c r="AU179" s="238" t="s">
        <v>81</v>
      </c>
      <c r="AY179" s="14" t="s">
        <v>124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4" t="s">
        <v>79</v>
      </c>
      <c r="BK179" s="239">
        <f>ROUND(I179*H179,2)</f>
        <v>0</v>
      </c>
      <c r="BL179" s="14" t="s">
        <v>130</v>
      </c>
      <c r="BM179" s="238" t="s">
        <v>290</v>
      </c>
    </row>
    <row r="180" spans="1:65" s="2" customFormat="1" ht="24" customHeight="1">
      <c r="A180" s="35"/>
      <c r="B180" s="36"/>
      <c r="C180" s="226" t="s">
        <v>291</v>
      </c>
      <c r="D180" s="226" t="s">
        <v>126</v>
      </c>
      <c r="E180" s="227" t="s">
        <v>292</v>
      </c>
      <c r="F180" s="228" t="s">
        <v>293</v>
      </c>
      <c r="G180" s="229" t="s">
        <v>145</v>
      </c>
      <c r="H180" s="230">
        <v>35400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39</v>
      </c>
      <c r="O180" s="88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130</v>
      </c>
      <c r="AT180" s="238" t="s">
        <v>126</v>
      </c>
      <c r="AU180" s="238" t="s">
        <v>81</v>
      </c>
      <c r="AY180" s="14" t="s">
        <v>124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79</v>
      </c>
      <c r="BK180" s="239">
        <f>ROUND(I180*H180,2)</f>
        <v>0</v>
      </c>
      <c r="BL180" s="14" t="s">
        <v>130</v>
      </c>
      <c r="BM180" s="238" t="s">
        <v>294</v>
      </c>
    </row>
    <row r="181" spans="1:65" s="2" customFormat="1" ht="24" customHeight="1">
      <c r="A181" s="35"/>
      <c r="B181" s="36"/>
      <c r="C181" s="226" t="s">
        <v>295</v>
      </c>
      <c r="D181" s="226" t="s">
        <v>126</v>
      </c>
      <c r="E181" s="227" t="s">
        <v>296</v>
      </c>
      <c r="F181" s="228" t="s">
        <v>297</v>
      </c>
      <c r="G181" s="229" t="s">
        <v>145</v>
      </c>
      <c r="H181" s="230">
        <v>590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39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130</v>
      </c>
      <c r="AT181" s="238" t="s">
        <v>126</v>
      </c>
      <c r="AU181" s="238" t="s">
        <v>81</v>
      </c>
      <c r="AY181" s="14" t="s">
        <v>124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79</v>
      </c>
      <c r="BK181" s="239">
        <f>ROUND(I181*H181,2)</f>
        <v>0</v>
      </c>
      <c r="BL181" s="14" t="s">
        <v>130</v>
      </c>
      <c r="BM181" s="238" t="s">
        <v>298</v>
      </c>
    </row>
    <row r="182" spans="1:65" s="2" customFormat="1" ht="24" customHeight="1">
      <c r="A182" s="35"/>
      <c r="B182" s="36"/>
      <c r="C182" s="226" t="s">
        <v>299</v>
      </c>
      <c r="D182" s="226" t="s">
        <v>126</v>
      </c>
      <c r="E182" s="227" t="s">
        <v>300</v>
      </c>
      <c r="F182" s="228" t="s">
        <v>301</v>
      </c>
      <c r="G182" s="229" t="s">
        <v>145</v>
      </c>
      <c r="H182" s="230">
        <v>36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39</v>
      </c>
      <c r="O182" s="88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130</v>
      </c>
      <c r="AT182" s="238" t="s">
        <v>126</v>
      </c>
      <c r="AU182" s="238" t="s">
        <v>81</v>
      </c>
      <c r="AY182" s="14" t="s">
        <v>124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79</v>
      </c>
      <c r="BK182" s="239">
        <f>ROUND(I182*H182,2)</f>
        <v>0</v>
      </c>
      <c r="BL182" s="14" t="s">
        <v>130</v>
      </c>
      <c r="BM182" s="238" t="s">
        <v>302</v>
      </c>
    </row>
    <row r="183" spans="1:65" s="2" customFormat="1" ht="24" customHeight="1">
      <c r="A183" s="35"/>
      <c r="B183" s="36"/>
      <c r="C183" s="226" t="s">
        <v>303</v>
      </c>
      <c r="D183" s="226" t="s">
        <v>126</v>
      </c>
      <c r="E183" s="227" t="s">
        <v>304</v>
      </c>
      <c r="F183" s="228" t="s">
        <v>305</v>
      </c>
      <c r="G183" s="229" t="s">
        <v>145</v>
      </c>
      <c r="H183" s="230">
        <v>2160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39</v>
      </c>
      <c r="O183" s="88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130</v>
      </c>
      <c r="AT183" s="238" t="s">
        <v>126</v>
      </c>
      <c r="AU183" s="238" t="s">
        <v>81</v>
      </c>
      <c r="AY183" s="14" t="s">
        <v>124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4" t="s">
        <v>79</v>
      </c>
      <c r="BK183" s="239">
        <f>ROUND(I183*H183,2)</f>
        <v>0</v>
      </c>
      <c r="BL183" s="14" t="s">
        <v>130</v>
      </c>
      <c r="BM183" s="238" t="s">
        <v>306</v>
      </c>
    </row>
    <row r="184" spans="1:65" s="2" customFormat="1" ht="24" customHeight="1">
      <c r="A184" s="35"/>
      <c r="B184" s="36"/>
      <c r="C184" s="226" t="s">
        <v>307</v>
      </c>
      <c r="D184" s="226" t="s">
        <v>126</v>
      </c>
      <c r="E184" s="227" t="s">
        <v>308</v>
      </c>
      <c r="F184" s="228" t="s">
        <v>309</v>
      </c>
      <c r="G184" s="229" t="s">
        <v>145</v>
      </c>
      <c r="H184" s="230">
        <v>36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39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130</v>
      </c>
      <c r="AT184" s="238" t="s">
        <v>126</v>
      </c>
      <c r="AU184" s="238" t="s">
        <v>81</v>
      </c>
      <c r="AY184" s="14" t="s">
        <v>124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79</v>
      </c>
      <c r="BK184" s="239">
        <f>ROUND(I184*H184,2)</f>
        <v>0</v>
      </c>
      <c r="BL184" s="14" t="s">
        <v>130</v>
      </c>
      <c r="BM184" s="238" t="s">
        <v>310</v>
      </c>
    </row>
    <row r="185" spans="1:65" s="2" customFormat="1" ht="16.5" customHeight="1">
      <c r="A185" s="35"/>
      <c r="B185" s="36"/>
      <c r="C185" s="226" t="s">
        <v>311</v>
      </c>
      <c r="D185" s="226" t="s">
        <v>126</v>
      </c>
      <c r="E185" s="227" t="s">
        <v>312</v>
      </c>
      <c r="F185" s="228" t="s">
        <v>313</v>
      </c>
      <c r="G185" s="229" t="s">
        <v>145</v>
      </c>
      <c r="H185" s="230">
        <v>590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39</v>
      </c>
      <c r="O185" s="88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130</v>
      </c>
      <c r="AT185" s="238" t="s">
        <v>126</v>
      </c>
      <c r="AU185" s="238" t="s">
        <v>81</v>
      </c>
      <c r="AY185" s="14" t="s">
        <v>124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4" t="s">
        <v>79</v>
      </c>
      <c r="BK185" s="239">
        <f>ROUND(I185*H185,2)</f>
        <v>0</v>
      </c>
      <c r="BL185" s="14" t="s">
        <v>130</v>
      </c>
      <c r="BM185" s="238" t="s">
        <v>314</v>
      </c>
    </row>
    <row r="186" spans="1:65" s="2" customFormat="1" ht="16.5" customHeight="1">
      <c r="A186" s="35"/>
      <c r="B186" s="36"/>
      <c r="C186" s="226" t="s">
        <v>315</v>
      </c>
      <c r="D186" s="226" t="s">
        <v>126</v>
      </c>
      <c r="E186" s="227" t="s">
        <v>316</v>
      </c>
      <c r="F186" s="228" t="s">
        <v>317</v>
      </c>
      <c r="G186" s="229" t="s">
        <v>145</v>
      </c>
      <c r="H186" s="230">
        <v>35400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39</v>
      </c>
      <c r="O186" s="88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130</v>
      </c>
      <c r="AT186" s="238" t="s">
        <v>126</v>
      </c>
      <c r="AU186" s="238" t="s">
        <v>81</v>
      </c>
      <c r="AY186" s="14" t="s">
        <v>124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79</v>
      </c>
      <c r="BK186" s="239">
        <f>ROUND(I186*H186,2)</f>
        <v>0</v>
      </c>
      <c r="BL186" s="14" t="s">
        <v>130</v>
      </c>
      <c r="BM186" s="238" t="s">
        <v>318</v>
      </c>
    </row>
    <row r="187" spans="1:65" s="2" customFormat="1" ht="16.5" customHeight="1">
      <c r="A187" s="35"/>
      <c r="B187" s="36"/>
      <c r="C187" s="226" t="s">
        <v>319</v>
      </c>
      <c r="D187" s="226" t="s">
        <v>126</v>
      </c>
      <c r="E187" s="227" t="s">
        <v>320</v>
      </c>
      <c r="F187" s="228" t="s">
        <v>321</v>
      </c>
      <c r="G187" s="229" t="s">
        <v>145</v>
      </c>
      <c r="H187" s="230">
        <v>590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39</v>
      </c>
      <c r="O187" s="88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130</v>
      </c>
      <c r="AT187" s="238" t="s">
        <v>126</v>
      </c>
      <c r="AU187" s="238" t="s">
        <v>81</v>
      </c>
      <c r="AY187" s="14" t="s">
        <v>124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79</v>
      </c>
      <c r="BK187" s="239">
        <f>ROUND(I187*H187,2)</f>
        <v>0</v>
      </c>
      <c r="BL187" s="14" t="s">
        <v>130</v>
      </c>
      <c r="BM187" s="238" t="s">
        <v>322</v>
      </c>
    </row>
    <row r="188" spans="1:65" s="2" customFormat="1" ht="24" customHeight="1">
      <c r="A188" s="35"/>
      <c r="B188" s="36"/>
      <c r="C188" s="226" t="s">
        <v>323</v>
      </c>
      <c r="D188" s="226" t="s">
        <v>126</v>
      </c>
      <c r="E188" s="227" t="s">
        <v>324</v>
      </c>
      <c r="F188" s="228" t="s">
        <v>325</v>
      </c>
      <c r="G188" s="229" t="s">
        <v>145</v>
      </c>
      <c r="H188" s="230">
        <v>16.6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39</v>
      </c>
      <c r="O188" s="88"/>
      <c r="P188" s="236">
        <f>O188*H188</f>
        <v>0</v>
      </c>
      <c r="Q188" s="236">
        <v>2E-05</v>
      </c>
      <c r="R188" s="236">
        <f>Q188*H188</f>
        <v>0.00033200000000000005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130</v>
      </c>
      <c r="AT188" s="238" t="s">
        <v>126</v>
      </c>
      <c r="AU188" s="238" t="s">
        <v>81</v>
      </c>
      <c r="AY188" s="14" t="s">
        <v>124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4" t="s">
        <v>79</v>
      </c>
      <c r="BK188" s="239">
        <f>ROUND(I188*H188,2)</f>
        <v>0</v>
      </c>
      <c r="BL188" s="14" t="s">
        <v>130</v>
      </c>
      <c r="BM188" s="238" t="s">
        <v>326</v>
      </c>
    </row>
    <row r="189" spans="1:65" s="2" customFormat="1" ht="24" customHeight="1">
      <c r="A189" s="35"/>
      <c r="B189" s="36"/>
      <c r="C189" s="226" t="s">
        <v>327</v>
      </c>
      <c r="D189" s="226" t="s">
        <v>126</v>
      </c>
      <c r="E189" s="227" t="s">
        <v>328</v>
      </c>
      <c r="F189" s="228" t="s">
        <v>329</v>
      </c>
      <c r="G189" s="229" t="s">
        <v>145</v>
      </c>
      <c r="H189" s="230">
        <v>41.6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39</v>
      </c>
      <c r="O189" s="88"/>
      <c r="P189" s="236">
        <f>O189*H189</f>
        <v>0</v>
      </c>
      <c r="Q189" s="236">
        <v>2E-05</v>
      </c>
      <c r="R189" s="236">
        <f>Q189*H189</f>
        <v>0.0008320000000000001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130</v>
      </c>
      <c r="AT189" s="238" t="s">
        <v>126</v>
      </c>
      <c r="AU189" s="238" t="s">
        <v>81</v>
      </c>
      <c r="AY189" s="14" t="s">
        <v>124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79</v>
      </c>
      <c r="BK189" s="239">
        <f>ROUND(I189*H189,2)</f>
        <v>0</v>
      </c>
      <c r="BL189" s="14" t="s">
        <v>130</v>
      </c>
      <c r="BM189" s="238" t="s">
        <v>330</v>
      </c>
    </row>
    <row r="190" spans="1:65" s="2" customFormat="1" ht="16.5" customHeight="1">
      <c r="A190" s="35"/>
      <c r="B190" s="36"/>
      <c r="C190" s="226" t="s">
        <v>331</v>
      </c>
      <c r="D190" s="226" t="s">
        <v>126</v>
      </c>
      <c r="E190" s="227" t="s">
        <v>332</v>
      </c>
      <c r="F190" s="228" t="s">
        <v>333</v>
      </c>
      <c r="G190" s="229" t="s">
        <v>145</v>
      </c>
      <c r="H190" s="230">
        <v>11.6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39</v>
      </c>
      <c r="O190" s="88"/>
      <c r="P190" s="236">
        <f>O190*H190</f>
        <v>0</v>
      </c>
      <c r="Q190" s="236">
        <v>1E-05</v>
      </c>
      <c r="R190" s="236">
        <f>Q190*H190</f>
        <v>0.000116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130</v>
      </c>
      <c r="AT190" s="238" t="s">
        <v>126</v>
      </c>
      <c r="AU190" s="238" t="s">
        <v>81</v>
      </c>
      <c r="AY190" s="14" t="s">
        <v>124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79</v>
      </c>
      <c r="BK190" s="239">
        <f>ROUND(I190*H190,2)</f>
        <v>0</v>
      </c>
      <c r="BL190" s="14" t="s">
        <v>130</v>
      </c>
      <c r="BM190" s="238" t="s">
        <v>334</v>
      </c>
    </row>
    <row r="191" spans="1:63" s="12" customFormat="1" ht="22.8" customHeight="1">
      <c r="A191" s="12"/>
      <c r="B191" s="210"/>
      <c r="C191" s="211"/>
      <c r="D191" s="212" t="s">
        <v>73</v>
      </c>
      <c r="E191" s="224" t="s">
        <v>335</v>
      </c>
      <c r="F191" s="224" t="s">
        <v>336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SUM(P192:P195)</f>
        <v>0</v>
      </c>
      <c r="Q191" s="218"/>
      <c r="R191" s="219">
        <f>SUM(R192:R195)</f>
        <v>0</v>
      </c>
      <c r="S191" s="218"/>
      <c r="T191" s="220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79</v>
      </c>
      <c r="AT191" s="222" t="s">
        <v>73</v>
      </c>
      <c r="AU191" s="222" t="s">
        <v>79</v>
      </c>
      <c r="AY191" s="221" t="s">
        <v>124</v>
      </c>
      <c r="BK191" s="223">
        <f>SUM(BK192:BK195)</f>
        <v>0</v>
      </c>
    </row>
    <row r="192" spans="1:65" s="2" customFormat="1" ht="24" customHeight="1">
      <c r="A192" s="35"/>
      <c r="B192" s="36"/>
      <c r="C192" s="226" t="s">
        <v>337</v>
      </c>
      <c r="D192" s="226" t="s">
        <v>126</v>
      </c>
      <c r="E192" s="227" t="s">
        <v>338</v>
      </c>
      <c r="F192" s="228" t="s">
        <v>339</v>
      </c>
      <c r="G192" s="229" t="s">
        <v>340</v>
      </c>
      <c r="H192" s="230">
        <v>0.284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39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130</v>
      </c>
      <c r="AT192" s="238" t="s">
        <v>126</v>
      </c>
      <c r="AU192" s="238" t="s">
        <v>81</v>
      </c>
      <c r="AY192" s="14" t="s">
        <v>124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79</v>
      </c>
      <c r="BK192" s="239">
        <f>ROUND(I192*H192,2)</f>
        <v>0</v>
      </c>
      <c r="BL192" s="14" t="s">
        <v>130</v>
      </c>
      <c r="BM192" s="238" t="s">
        <v>341</v>
      </c>
    </row>
    <row r="193" spans="1:65" s="2" customFormat="1" ht="24" customHeight="1">
      <c r="A193" s="35"/>
      <c r="B193" s="36"/>
      <c r="C193" s="226" t="s">
        <v>342</v>
      </c>
      <c r="D193" s="226" t="s">
        <v>126</v>
      </c>
      <c r="E193" s="227" t="s">
        <v>343</v>
      </c>
      <c r="F193" s="228" t="s">
        <v>344</v>
      </c>
      <c r="G193" s="229" t="s">
        <v>340</v>
      </c>
      <c r="H193" s="230">
        <v>0.284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39</v>
      </c>
      <c r="O193" s="88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130</v>
      </c>
      <c r="AT193" s="238" t="s">
        <v>126</v>
      </c>
      <c r="AU193" s="238" t="s">
        <v>81</v>
      </c>
      <c r="AY193" s="14" t="s">
        <v>124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4" t="s">
        <v>79</v>
      </c>
      <c r="BK193" s="239">
        <f>ROUND(I193*H193,2)</f>
        <v>0</v>
      </c>
      <c r="BL193" s="14" t="s">
        <v>130</v>
      </c>
      <c r="BM193" s="238" t="s">
        <v>345</v>
      </c>
    </row>
    <row r="194" spans="1:65" s="2" customFormat="1" ht="24" customHeight="1">
      <c r="A194" s="35"/>
      <c r="B194" s="36"/>
      <c r="C194" s="226" t="s">
        <v>346</v>
      </c>
      <c r="D194" s="226" t="s">
        <v>126</v>
      </c>
      <c r="E194" s="227" t="s">
        <v>347</v>
      </c>
      <c r="F194" s="228" t="s">
        <v>348</v>
      </c>
      <c r="G194" s="229" t="s">
        <v>340</v>
      </c>
      <c r="H194" s="230">
        <v>2.84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39</v>
      </c>
      <c r="O194" s="88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130</v>
      </c>
      <c r="AT194" s="238" t="s">
        <v>126</v>
      </c>
      <c r="AU194" s="238" t="s">
        <v>81</v>
      </c>
      <c r="AY194" s="14" t="s">
        <v>124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4" t="s">
        <v>79</v>
      </c>
      <c r="BK194" s="239">
        <f>ROUND(I194*H194,2)</f>
        <v>0</v>
      </c>
      <c r="BL194" s="14" t="s">
        <v>130</v>
      </c>
      <c r="BM194" s="238" t="s">
        <v>349</v>
      </c>
    </row>
    <row r="195" spans="1:65" s="2" customFormat="1" ht="24" customHeight="1">
      <c r="A195" s="35"/>
      <c r="B195" s="36"/>
      <c r="C195" s="226" t="s">
        <v>350</v>
      </c>
      <c r="D195" s="226" t="s">
        <v>126</v>
      </c>
      <c r="E195" s="227" t="s">
        <v>351</v>
      </c>
      <c r="F195" s="228" t="s">
        <v>352</v>
      </c>
      <c r="G195" s="229" t="s">
        <v>340</v>
      </c>
      <c r="H195" s="230">
        <v>0.284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39</v>
      </c>
      <c r="O195" s="88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130</v>
      </c>
      <c r="AT195" s="238" t="s">
        <v>126</v>
      </c>
      <c r="AU195" s="238" t="s">
        <v>81</v>
      </c>
      <c r="AY195" s="14" t="s">
        <v>124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4" t="s">
        <v>79</v>
      </c>
      <c r="BK195" s="239">
        <f>ROUND(I195*H195,2)</f>
        <v>0</v>
      </c>
      <c r="BL195" s="14" t="s">
        <v>130</v>
      </c>
      <c r="BM195" s="238" t="s">
        <v>353</v>
      </c>
    </row>
    <row r="196" spans="1:63" s="12" customFormat="1" ht="22.8" customHeight="1">
      <c r="A196" s="12"/>
      <c r="B196" s="210"/>
      <c r="C196" s="211"/>
      <c r="D196" s="212" t="s">
        <v>73</v>
      </c>
      <c r="E196" s="224" t="s">
        <v>354</v>
      </c>
      <c r="F196" s="224" t="s">
        <v>355</v>
      </c>
      <c r="G196" s="211"/>
      <c r="H196" s="211"/>
      <c r="I196" s="214"/>
      <c r="J196" s="225">
        <f>BK196</f>
        <v>0</v>
      </c>
      <c r="K196" s="211"/>
      <c r="L196" s="216"/>
      <c r="M196" s="217"/>
      <c r="N196" s="218"/>
      <c r="O196" s="218"/>
      <c r="P196" s="219">
        <f>P197</f>
        <v>0</v>
      </c>
      <c r="Q196" s="218"/>
      <c r="R196" s="219">
        <f>R197</f>
        <v>0</v>
      </c>
      <c r="S196" s="218"/>
      <c r="T196" s="220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1" t="s">
        <v>79</v>
      </c>
      <c r="AT196" s="222" t="s">
        <v>73</v>
      </c>
      <c r="AU196" s="222" t="s">
        <v>79</v>
      </c>
      <c r="AY196" s="221" t="s">
        <v>124</v>
      </c>
      <c r="BK196" s="223">
        <f>BK197</f>
        <v>0</v>
      </c>
    </row>
    <row r="197" spans="1:65" s="2" customFormat="1" ht="16.5" customHeight="1">
      <c r="A197" s="35"/>
      <c r="B197" s="36"/>
      <c r="C197" s="226" t="s">
        <v>356</v>
      </c>
      <c r="D197" s="226" t="s">
        <v>126</v>
      </c>
      <c r="E197" s="227" t="s">
        <v>357</v>
      </c>
      <c r="F197" s="228" t="s">
        <v>358</v>
      </c>
      <c r="G197" s="229" t="s">
        <v>340</v>
      </c>
      <c r="H197" s="230">
        <v>10.627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39</v>
      </c>
      <c r="O197" s="88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130</v>
      </c>
      <c r="AT197" s="238" t="s">
        <v>126</v>
      </c>
      <c r="AU197" s="238" t="s">
        <v>81</v>
      </c>
      <c r="AY197" s="14" t="s">
        <v>124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4" t="s">
        <v>79</v>
      </c>
      <c r="BK197" s="239">
        <f>ROUND(I197*H197,2)</f>
        <v>0</v>
      </c>
      <c r="BL197" s="14" t="s">
        <v>130</v>
      </c>
      <c r="BM197" s="238" t="s">
        <v>359</v>
      </c>
    </row>
    <row r="198" spans="1:63" s="12" customFormat="1" ht="25.9" customHeight="1">
      <c r="A198" s="12"/>
      <c r="B198" s="210"/>
      <c r="C198" s="211"/>
      <c r="D198" s="212" t="s">
        <v>73</v>
      </c>
      <c r="E198" s="213" t="s">
        <v>360</v>
      </c>
      <c r="F198" s="213" t="s">
        <v>361</v>
      </c>
      <c r="G198" s="211"/>
      <c r="H198" s="211"/>
      <c r="I198" s="214"/>
      <c r="J198" s="215">
        <f>BK198</f>
        <v>0</v>
      </c>
      <c r="K198" s="211"/>
      <c r="L198" s="216"/>
      <c r="M198" s="217"/>
      <c r="N198" s="218"/>
      <c r="O198" s="218"/>
      <c r="P198" s="219">
        <f>P199+P203+P210+P213+P216+P218+P229+P243</f>
        <v>0</v>
      </c>
      <c r="Q198" s="218"/>
      <c r="R198" s="219">
        <f>R199+R203+R210+R213+R216+R218+R229+R243</f>
        <v>3.0516298</v>
      </c>
      <c r="S198" s="218"/>
      <c r="T198" s="220">
        <f>T199+T203+T210+T213+T216+T218+T229+T243</f>
        <v>0.283639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81</v>
      </c>
      <c r="AT198" s="222" t="s">
        <v>73</v>
      </c>
      <c r="AU198" s="222" t="s">
        <v>74</v>
      </c>
      <c r="AY198" s="221" t="s">
        <v>124</v>
      </c>
      <c r="BK198" s="223">
        <f>BK199+BK203+BK210+BK213+BK216+BK218+BK229+BK243</f>
        <v>0</v>
      </c>
    </row>
    <row r="199" spans="1:63" s="12" customFormat="1" ht="22.8" customHeight="1">
      <c r="A199" s="12"/>
      <c r="B199" s="210"/>
      <c r="C199" s="211"/>
      <c r="D199" s="212" t="s">
        <v>73</v>
      </c>
      <c r="E199" s="224" t="s">
        <v>362</v>
      </c>
      <c r="F199" s="224" t="s">
        <v>363</v>
      </c>
      <c r="G199" s="211"/>
      <c r="H199" s="211"/>
      <c r="I199" s="214"/>
      <c r="J199" s="225">
        <f>BK199</f>
        <v>0</v>
      </c>
      <c r="K199" s="211"/>
      <c r="L199" s="216"/>
      <c r="M199" s="217"/>
      <c r="N199" s="218"/>
      <c r="O199" s="218"/>
      <c r="P199" s="219">
        <f>SUM(P200:P202)</f>
        <v>0</v>
      </c>
      <c r="Q199" s="218"/>
      <c r="R199" s="219">
        <f>SUM(R200:R202)</f>
        <v>0.017325</v>
      </c>
      <c r="S199" s="218"/>
      <c r="T199" s="220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81</v>
      </c>
      <c r="AT199" s="222" t="s">
        <v>73</v>
      </c>
      <c r="AU199" s="222" t="s">
        <v>79</v>
      </c>
      <c r="AY199" s="221" t="s">
        <v>124</v>
      </c>
      <c r="BK199" s="223">
        <f>SUM(BK200:BK202)</f>
        <v>0</v>
      </c>
    </row>
    <row r="200" spans="1:65" s="2" customFormat="1" ht="24" customHeight="1">
      <c r="A200" s="35"/>
      <c r="B200" s="36"/>
      <c r="C200" s="226" t="s">
        <v>364</v>
      </c>
      <c r="D200" s="226" t="s">
        <v>126</v>
      </c>
      <c r="E200" s="227" t="s">
        <v>365</v>
      </c>
      <c r="F200" s="228" t="s">
        <v>366</v>
      </c>
      <c r="G200" s="229" t="s">
        <v>145</v>
      </c>
      <c r="H200" s="230">
        <v>10.5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39</v>
      </c>
      <c r="O200" s="88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192</v>
      </c>
      <c r="AT200" s="238" t="s">
        <v>126</v>
      </c>
      <c r="AU200" s="238" t="s">
        <v>81</v>
      </c>
      <c r="AY200" s="14" t="s">
        <v>124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4" t="s">
        <v>79</v>
      </c>
      <c r="BK200" s="239">
        <f>ROUND(I200*H200,2)</f>
        <v>0</v>
      </c>
      <c r="BL200" s="14" t="s">
        <v>192</v>
      </c>
      <c r="BM200" s="238" t="s">
        <v>367</v>
      </c>
    </row>
    <row r="201" spans="1:65" s="2" customFormat="1" ht="24" customHeight="1">
      <c r="A201" s="35"/>
      <c r="B201" s="36"/>
      <c r="C201" s="240" t="s">
        <v>368</v>
      </c>
      <c r="D201" s="240" t="s">
        <v>148</v>
      </c>
      <c r="E201" s="241" t="s">
        <v>369</v>
      </c>
      <c r="F201" s="242" t="s">
        <v>370</v>
      </c>
      <c r="G201" s="243" t="s">
        <v>165</v>
      </c>
      <c r="H201" s="244">
        <v>17.325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39</v>
      </c>
      <c r="O201" s="88"/>
      <c r="P201" s="236">
        <f>O201*H201</f>
        <v>0</v>
      </c>
      <c r="Q201" s="236">
        <v>0.001</v>
      </c>
      <c r="R201" s="236">
        <f>Q201*H201</f>
        <v>0.017325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250</v>
      </c>
      <c r="AT201" s="238" t="s">
        <v>148</v>
      </c>
      <c r="AU201" s="238" t="s">
        <v>81</v>
      </c>
      <c r="AY201" s="14" t="s">
        <v>124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4" t="s">
        <v>79</v>
      </c>
      <c r="BK201" s="239">
        <f>ROUND(I201*H201,2)</f>
        <v>0</v>
      </c>
      <c r="BL201" s="14" t="s">
        <v>192</v>
      </c>
      <c r="BM201" s="238" t="s">
        <v>371</v>
      </c>
    </row>
    <row r="202" spans="1:65" s="2" customFormat="1" ht="24" customHeight="1">
      <c r="A202" s="35"/>
      <c r="B202" s="36"/>
      <c r="C202" s="226" t="s">
        <v>372</v>
      </c>
      <c r="D202" s="226" t="s">
        <v>126</v>
      </c>
      <c r="E202" s="227" t="s">
        <v>373</v>
      </c>
      <c r="F202" s="228" t="s">
        <v>374</v>
      </c>
      <c r="G202" s="229" t="s">
        <v>340</v>
      </c>
      <c r="H202" s="230">
        <v>0.027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39</v>
      </c>
      <c r="O202" s="88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192</v>
      </c>
      <c r="AT202" s="238" t="s">
        <v>126</v>
      </c>
      <c r="AU202" s="238" t="s">
        <v>81</v>
      </c>
      <c r="AY202" s="14" t="s">
        <v>124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4" t="s">
        <v>79</v>
      </c>
      <c r="BK202" s="239">
        <f>ROUND(I202*H202,2)</f>
        <v>0</v>
      </c>
      <c r="BL202" s="14" t="s">
        <v>192</v>
      </c>
      <c r="BM202" s="238" t="s">
        <v>375</v>
      </c>
    </row>
    <row r="203" spans="1:63" s="12" customFormat="1" ht="22.8" customHeight="1">
      <c r="A203" s="12"/>
      <c r="B203" s="210"/>
      <c r="C203" s="211"/>
      <c r="D203" s="212" t="s">
        <v>73</v>
      </c>
      <c r="E203" s="224" t="s">
        <v>376</v>
      </c>
      <c r="F203" s="224" t="s">
        <v>377</v>
      </c>
      <c r="G203" s="211"/>
      <c r="H203" s="211"/>
      <c r="I203" s="214"/>
      <c r="J203" s="225">
        <f>BK203</f>
        <v>0</v>
      </c>
      <c r="K203" s="211"/>
      <c r="L203" s="216"/>
      <c r="M203" s="217"/>
      <c r="N203" s="218"/>
      <c r="O203" s="218"/>
      <c r="P203" s="219">
        <f>SUM(P204:P209)</f>
        <v>0</v>
      </c>
      <c r="Q203" s="218"/>
      <c r="R203" s="219">
        <f>SUM(R204:R209)</f>
        <v>1.0369499999999998</v>
      </c>
      <c r="S203" s="218"/>
      <c r="T203" s="220">
        <f>SUM(T204:T209)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1" t="s">
        <v>81</v>
      </c>
      <c r="AT203" s="222" t="s">
        <v>73</v>
      </c>
      <c r="AU203" s="222" t="s">
        <v>79</v>
      </c>
      <c r="AY203" s="221" t="s">
        <v>124</v>
      </c>
      <c r="BK203" s="223">
        <f>SUM(BK204:BK209)</f>
        <v>0</v>
      </c>
    </row>
    <row r="204" spans="1:65" s="2" customFormat="1" ht="24" customHeight="1">
      <c r="A204" s="35"/>
      <c r="B204" s="36"/>
      <c r="C204" s="226" t="s">
        <v>378</v>
      </c>
      <c r="D204" s="226" t="s">
        <v>126</v>
      </c>
      <c r="E204" s="227" t="s">
        <v>379</v>
      </c>
      <c r="F204" s="228" t="s">
        <v>380</v>
      </c>
      <c r="G204" s="229" t="s">
        <v>145</v>
      </c>
      <c r="H204" s="230">
        <v>230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39</v>
      </c>
      <c r="O204" s="88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192</v>
      </c>
      <c r="AT204" s="238" t="s">
        <v>126</v>
      </c>
      <c r="AU204" s="238" t="s">
        <v>81</v>
      </c>
      <c r="AY204" s="14" t="s">
        <v>124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4" t="s">
        <v>79</v>
      </c>
      <c r="BK204" s="239">
        <f>ROUND(I204*H204,2)</f>
        <v>0</v>
      </c>
      <c r="BL204" s="14" t="s">
        <v>192</v>
      </c>
      <c r="BM204" s="238" t="s">
        <v>381</v>
      </c>
    </row>
    <row r="205" spans="1:65" s="2" customFormat="1" ht="24" customHeight="1">
      <c r="A205" s="35"/>
      <c r="B205" s="36"/>
      <c r="C205" s="240" t="s">
        <v>382</v>
      </c>
      <c r="D205" s="240" t="s">
        <v>148</v>
      </c>
      <c r="E205" s="241" t="s">
        <v>383</v>
      </c>
      <c r="F205" s="242" t="s">
        <v>384</v>
      </c>
      <c r="G205" s="243" t="s">
        <v>145</v>
      </c>
      <c r="H205" s="244">
        <v>241.5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39</v>
      </c>
      <c r="O205" s="88"/>
      <c r="P205" s="236">
        <f>O205*H205</f>
        <v>0</v>
      </c>
      <c r="Q205" s="236">
        <v>0.0042</v>
      </c>
      <c r="R205" s="236">
        <f>Q205*H205</f>
        <v>1.0143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250</v>
      </c>
      <c r="AT205" s="238" t="s">
        <v>148</v>
      </c>
      <c r="AU205" s="238" t="s">
        <v>81</v>
      </c>
      <c r="AY205" s="14" t="s">
        <v>124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4" t="s">
        <v>79</v>
      </c>
      <c r="BK205" s="239">
        <f>ROUND(I205*H205,2)</f>
        <v>0</v>
      </c>
      <c r="BL205" s="14" t="s">
        <v>192</v>
      </c>
      <c r="BM205" s="238" t="s">
        <v>385</v>
      </c>
    </row>
    <row r="206" spans="1:65" s="2" customFormat="1" ht="24" customHeight="1">
      <c r="A206" s="35"/>
      <c r="B206" s="36"/>
      <c r="C206" s="226" t="s">
        <v>386</v>
      </c>
      <c r="D206" s="226" t="s">
        <v>126</v>
      </c>
      <c r="E206" s="227" t="s">
        <v>387</v>
      </c>
      <c r="F206" s="228" t="s">
        <v>388</v>
      </c>
      <c r="G206" s="229" t="s">
        <v>145</v>
      </c>
      <c r="H206" s="230">
        <v>150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39</v>
      </c>
      <c r="O206" s="88"/>
      <c r="P206" s="236">
        <f>O206*H206</f>
        <v>0</v>
      </c>
      <c r="Q206" s="236">
        <v>1E-05</v>
      </c>
      <c r="R206" s="236">
        <f>Q206*H206</f>
        <v>0.0015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192</v>
      </c>
      <c r="AT206" s="238" t="s">
        <v>126</v>
      </c>
      <c r="AU206" s="238" t="s">
        <v>81</v>
      </c>
      <c r="AY206" s="14" t="s">
        <v>124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79</v>
      </c>
      <c r="BK206" s="239">
        <f>ROUND(I206*H206,2)</f>
        <v>0</v>
      </c>
      <c r="BL206" s="14" t="s">
        <v>192</v>
      </c>
      <c r="BM206" s="238" t="s">
        <v>389</v>
      </c>
    </row>
    <row r="207" spans="1:65" s="2" customFormat="1" ht="36" customHeight="1">
      <c r="A207" s="35"/>
      <c r="B207" s="36"/>
      <c r="C207" s="240" t="s">
        <v>390</v>
      </c>
      <c r="D207" s="240" t="s">
        <v>148</v>
      </c>
      <c r="E207" s="241" t="s">
        <v>391</v>
      </c>
      <c r="F207" s="242" t="s">
        <v>392</v>
      </c>
      <c r="G207" s="243" t="s">
        <v>145</v>
      </c>
      <c r="H207" s="244">
        <v>165</v>
      </c>
      <c r="I207" s="245"/>
      <c r="J207" s="246">
        <f>ROUND(I207*H207,2)</f>
        <v>0</v>
      </c>
      <c r="K207" s="247"/>
      <c r="L207" s="248"/>
      <c r="M207" s="249" t="s">
        <v>1</v>
      </c>
      <c r="N207" s="250" t="s">
        <v>39</v>
      </c>
      <c r="O207" s="88"/>
      <c r="P207" s="236">
        <f>O207*H207</f>
        <v>0</v>
      </c>
      <c r="Q207" s="236">
        <v>0.00011</v>
      </c>
      <c r="R207" s="236">
        <f>Q207*H207</f>
        <v>0.01815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250</v>
      </c>
      <c r="AT207" s="238" t="s">
        <v>148</v>
      </c>
      <c r="AU207" s="238" t="s">
        <v>81</v>
      </c>
      <c r="AY207" s="14" t="s">
        <v>124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4" t="s">
        <v>79</v>
      </c>
      <c r="BK207" s="239">
        <f>ROUND(I207*H207,2)</f>
        <v>0</v>
      </c>
      <c r="BL207" s="14" t="s">
        <v>192</v>
      </c>
      <c r="BM207" s="238" t="s">
        <v>393</v>
      </c>
    </row>
    <row r="208" spans="1:65" s="2" customFormat="1" ht="24" customHeight="1">
      <c r="A208" s="35"/>
      <c r="B208" s="36"/>
      <c r="C208" s="240" t="s">
        <v>394</v>
      </c>
      <c r="D208" s="240" t="s">
        <v>148</v>
      </c>
      <c r="E208" s="241" t="s">
        <v>395</v>
      </c>
      <c r="F208" s="242" t="s">
        <v>396</v>
      </c>
      <c r="G208" s="243" t="s">
        <v>171</v>
      </c>
      <c r="H208" s="244">
        <v>150</v>
      </c>
      <c r="I208" s="245"/>
      <c r="J208" s="246">
        <f>ROUND(I208*H208,2)</f>
        <v>0</v>
      </c>
      <c r="K208" s="247"/>
      <c r="L208" s="248"/>
      <c r="M208" s="249" t="s">
        <v>1</v>
      </c>
      <c r="N208" s="250" t="s">
        <v>39</v>
      </c>
      <c r="O208" s="88"/>
      <c r="P208" s="236">
        <f>O208*H208</f>
        <v>0</v>
      </c>
      <c r="Q208" s="236">
        <v>2E-05</v>
      </c>
      <c r="R208" s="236">
        <f>Q208*H208</f>
        <v>0.003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250</v>
      </c>
      <c r="AT208" s="238" t="s">
        <v>148</v>
      </c>
      <c r="AU208" s="238" t="s">
        <v>81</v>
      </c>
      <c r="AY208" s="14" t="s">
        <v>124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4" t="s">
        <v>79</v>
      </c>
      <c r="BK208" s="239">
        <f>ROUND(I208*H208,2)</f>
        <v>0</v>
      </c>
      <c r="BL208" s="14" t="s">
        <v>192</v>
      </c>
      <c r="BM208" s="238" t="s">
        <v>397</v>
      </c>
    </row>
    <row r="209" spans="1:65" s="2" customFormat="1" ht="24" customHeight="1">
      <c r="A209" s="35"/>
      <c r="B209" s="36"/>
      <c r="C209" s="226" t="s">
        <v>398</v>
      </c>
      <c r="D209" s="226" t="s">
        <v>126</v>
      </c>
      <c r="E209" s="227" t="s">
        <v>399</v>
      </c>
      <c r="F209" s="228" t="s">
        <v>400</v>
      </c>
      <c r="G209" s="229" t="s">
        <v>340</v>
      </c>
      <c r="H209" s="230">
        <v>0.941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39</v>
      </c>
      <c r="O209" s="88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192</v>
      </c>
      <c r="AT209" s="238" t="s">
        <v>126</v>
      </c>
      <c r="AU209" s="238" t="s">
        <v>81</v>
      </c>
      <c r="AY209" s="14" t="s">
        <v>124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79</v>
      </c>
      <c r="BK209" s="239">
        <f>ROUND(I209*H209,2)</f>
        <v>0</v>
      </c>
      <c r="BL209" s="14" t="s">
        <v>192</v>
      </c>
      <c r="BM209" s="238" t="s">
        <v>401</v>
      </c>
    </row>
    <row r="210" spans="1:63" s="12" customFormat="1" ht="22.8" customHeight="1">
      <c r="A210" s="12"/>
      <c r="B210" s="210"/>
      <c r="C210" s="211"/>
      <c r="D210" s="212" t="s">
        <v>73</v>
      </c>
      <c r="E210" s="224" t="s">
        <v>402</v>
      </c>
      <c r="F210" s="224" t="s">
        <v>403</v>
      </c>
      <c r="G210" s="211"/>
      <c r="H210" s="211"/>
      <c r="I210" s="214"/>
      <c r="J210" s="225">
        <f>BK210</f>
        <v>0</v>
      </c>
      <c r="K210" s="211"/>
      <c r="L210" s="216"/>
      <c r="M210" s="217"/>
      <c r="N210" s="218"/>
      <c r="O210" s="218"/>
      <c r="P210" s="219">
        <f>SUM(P211:P212)</f>
        <v>0</v>
      </c>
      <c r="Q210" s="218"/>
      <c r="R210" s="219">
        <f>SUM(R211:R212)</f>
        <v>0.00286</v>
      </c>
      <c r="S210" s="218"/>
      <c r="T210" s="220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1" t="s">
        <v>81</v>
      </c>
      <c r="AT210" s="222" t="s">
        <v>73</v>
      </c>
      <c r="AU210" s="222" t="s">
        <v>79</v>
      </c>
      <c r="AY210" s="221" t="s">
        <v>124</v>
      </c>
      <c r="BK210" s="223">
        <f>SUM(BK211:BK212)</f>
        <v>0</v>
      </c>
    </row>
    <row r="211" spans="1:65" s="2" customFormat="1" ht="24" customHeight="1">
      <c r="A211" s="35"/>
      <c r="B211" s="36"/>
      <c r="C211" s="226" t="s">
        <v>404</v>
      </c>
      <c r="D211" s="226" t="s">
        <v>126</v>
      </c>
      <c r="E211" s="227" t="s">
        <v>405</v>
      </c>
      <c r="F211" s="228" t="s">
        <v>406</v>
      </c>
      <c r="G211" s="229" t="s">
        <v>407</v>
      </c>
      <c r="H211" s="230">
        <v>2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39</v>
      </c>
      <c r="O211" s="88"/>
      <c r="P211" s="236">
        <f>O211*H211</f>
        <v>0</v>
      </c>
      <c r="Q211" s="236">
        <v>0.00143</v>
      </c>
      <c r="R211" s="236">
        <f>Q211*H211</f>
        <v>0.00286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192</v>
      </c>
      <c r="AT211" s="238" t="s">
        <v>126</v>
      </c>
      <c r="AU211" s="238" t="s">
        <v>81</v>
      </c>
      <c r="AY211" s="14" t="s">
        <v>124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4" t="s">
        <v>79</v>
      </c>
      <c r="BK211" s="239">
        <f>ROUND(I211*H211,2)</f>
        <v>0</v>
      </c>
      <c r="BL211" s="14" t="s">
        <v>192</v>
      </c>
      <c r="BM211" s="238" t="s">
        <v>408</v>
      </c>
    </row>
    <row r="212" spans="1:65" s="2" customFormat="1" ht="24" customHeight="1">
      <c r="A212" s="35"/>
      <c r="B212" s="36"/>
      <c r="C212" s="226" t="s">
        <v>409</v>
      </c>
      <c r="D212" s="226" t="s">
        <v>126</v>
      </c>
      <c r="E212" s="227" t="s">
        <v>410</v>
      </c>
      <c r="F212" s="228" t="s">
        <v>411</v>
      </c>
      <c r="G212" s="229" t="s">
        <v>407</v>
      </c>
      <c r="H212" s="230">
        <v>2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39</v>
      </c>
      <c r="O212" s="88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192</v>
      </c>
      <c r="AT212" s="238" t="s">
        <v>126</v>
      </c>
      <c r="AU212" s="238" t="s">
        <v>81</v>
      </c>
      <c r="AY212" s="14" t="s">
        <v>124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4" t="s">
        <v>79</v>
      </c>
      <c r="BK212" s="239">
        <f>ROUND(I212*H212,2)</f>
        <v>0</v>
      </c>
      <c r="BL212" s="14" t="s">
        <v>192</v>
      </c>
      <c r="BM212" s="238" t="s">
        <v>412</v>
      </c>
    </row>
    <row r="213" spans="1:63" s="12" customFormat="1" ht="22.8" customHeight="1">
      <c r="A213" s="12"/>
      <c r="B213" s="210"/>
      <c r="C213" s="211"/>
      <c r="D213" s="212" t="s">
        <v>73</v>
      </c>
      <c r="E213" s="224" t="s">
        <v>413</v>
      </c>
      <c r="F213" s="224" t="s">
        <v>414</v>
      </c>
      <c r="G213" s="211"/>
      <c r="H213" s="211"/>
      <c r="I213" s="214"/>
      <c r="J213" s="225">
        <f>BK213</f>
        <v>0</v>
      </c>
      <c r="K213" s="211"/>
      <c r="L213" s="216"/>
      <c r="M213" s="217"/>
      <c r="N213" s="218"/>
      <c r="O213" s="218"/>
      <c r="P213" s="219">
        <f>SUM(P214:P215)</f>
        <v>0</v>
      </c>
      <c r="Q213" s="218"/>
      <c r="R213" s="219">
        <f>SUM(R214:R215)</f>
        <v>0</v>
      </c>
      <c r="S213" s="218"/>
      <c r="T213" s="220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1" t="s">
        <v>81</v>
      </c>
      <c r="AT213" s="222" t="s">
        <v>73</v>
      </c>
      <c r="AU213" s="222" t="s">
        <v>79</v>
      </c>
      <c r="AY213" s="221" t="s">
        <v>124</v>
      </c>
      <c r="BK213" s="223">
        <f>SUM(BK214:BK215)</f>
        <v>0</v>
      </c>
    </row>
    <row r="214" spans="1:65" s="2" customFormat="1" ht="16.5" customHeight="1">
      <c r="A214" s="35"/>
      <c r="B214" s="36"/>
      <c r="C214" s="226" t="s">
        <v>415</v>
      </c>
      <c r="D214" s="226" t="s">
        <v>126</v>
      </c>
      <c r="E214" s="227" t="s">
        <v>416</v>
      </c>
      <c r="F214" s="228" t="s">
        <v>417</v>
      </c>
      <c r="G214" s="229" t="s">
        <v>418</v>
      </c>
      <c r="H214" s="230">
        <v>1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39</v>
      </c>
      <c r="O214" s="88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192</v>
      </c>
      <c r="AT214" s="238" t="s">
        <v>126</v>
      </c>
      <c r="AU214" s="238" t="s">
        <v>81</v>
      </c>
      <c r="AY214" s="14" t="s">
        <v>124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4" t="s">
        <v>79</v>
      </c>
      <c r="BK214" s="239">
        <f>ROUND(I214*H214,2)</f>
        <v>0</v>
      </c>
      <c r="BL214" s="14" t="s">
        <v>192</v>
      </c>
      <c r="BM214" s="238" t="s">
        <v>419</v>
      </c>
    </row>
    <row r="215" spans="1:65" s="2" customFormat="1" ht="16.5" customHeight="1">
      <c r="A215" s="35"/>
      <c r="B215" s="36"/>
      <c r="C215" s="226" t="s">
        <v>420</v>
      </c>
      <c r="D215" s="226" t="s">
        <v>126</v>
      </c>
      <c r="E215" s="227" t="s">
        <v>421</v>
      </c>
      <c r="F215" s="228" t="s">
        <v>422</v>
      </c>
      <c r="G215" s="229" t="s">
        <v>418</v>
      </c>
      <c r="H215" s="230">
        <v>1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39</v>
      </c>
      <c r="O215" s="88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192</v>
      </c>
      <c r="AT215" s="238" t="s">
        <v>126</v>
      </c>
      <c r="AU215" s="238" t="s">
        <v>81</v>
      </c>
      <c r="AY215" s="14" t="s">
        <v>124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79</v>
      </c>
      <c r="BK215" s="239">
        <f>ROUND(I215*H215,2)</f>
        <v>0</v>
      </c>
      <c r="BL215" s="14" t="s">
        <v>192</v>
      </c>
      <c r="BM215" s="238" t="s">
        <v>423</v>
      </c>
    </row>
    <row r="216" spans="1:63" s="12" customFormat="1" ht="22.8" customHeight="1">
      <c r="A216" s="12"/>
      <c r="B216" s="210"/>
      <c r="C216" s="211"/>
      <c r="D216" s="212" t="s">
        <v>73</v>
      </c>
      <c r="E216" s="224" t="s">
        <v>424</v>
      </c>
      <c r="F216" s="224" t="s">
        <v>425</v>
      </c>
      <c r="G216" s="211"/>
      <c r="H216" s="211"/>
      <c r="I216" s="214"/>
      <c r="J216" s="225">
        <f>BK216</f>
        <v>0</v>
      </c>
      <c r="K216" s="211"/>
      <c r="L216" s="216"/>
      <c r="M216" s="217"/>
      <c r="N216" s="218"/>
      <c r="O216" s="218"/>
      <c r="P216" s="219">
        <f>P217</f>
        <v>0</v>
      </c>
      <c r="Q216" s="218"/>
      <c r="R216" s="219">
        <f>R217</f>
        <v>0</v>
      </c>
      <c r="S216" s="218"/>
      <c r="T216" s="220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1" t="s">
        <v>81</v>
      </c>
      <c r="AT216" s="222" t="s">
        <v>73</v>
      </c>
      <c r="AU216" s="222" t="s">
        <v>79</v>
      </c>
      <c r="AY216" s="221" t="s">
        <v>124</v>
      </c>
      <c r="BK216" s="223">
        <f>BK217</f>
        <v>0</v>
      </c>
    </row>
    <row r="217" spans="1:65" s="2" customFormat="1" ht="16.5" customHeight="1">
      <c r="A217" s="35"/>
      <c r="B217" s="36"/>
      <c r="C217" s="226" t="s">
        <v>426</v>
      </c>
      <c r="D217" s="226" t="s">
        <v>126</v>
      </c>
      <c r="E217" s="227" t="s">
        <v>427</v>
      </c>
      <c r="F217" s="228" t="s">
        <v>428</v>
      </c>
      <c r="G217" s="229" t="s">
        <v>407</v>
      </c>
      <c r="H217" s="230">
        <v>1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39</v>
      </c>
      <c r="O217" s="88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192</v>
      </c>
      <c r="AT217" s="238" t="s">
        <v>126</v>
      </c>
      <c r="AU217" s="238" t="s">
        <v>81</v>
      </c>
      <c r="AY217" s="14" t="s">
        <v>124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4" t="s">
        <v>79</v>
      </c>
      <c r="BK217" s="239">
        <f>ROUND(I217*H217,2)</f>
        <v>0</v>
      </c>
      <c r="BL217" s="14" t="s">
        <v>192</v>
      </c>
      <c r="BM217" s="238" t="s">
        <v>429</v>
      </c>
    </row>
    <row r="218" spans="1:63" s="12" customFormat="1" ht="22.8" customHeight="1">
      <c r="A218" s="12"/>
      <c r="B218" s="210"/>
      <c r="C218" s="211"/>
      <c r="D218" s="212" t="s">
        <v>73</v>
      </c>
      <c r="E218" s="224" t="s">
        <v>430</v>
      </c>
      <c r="F218" s="224" t="s">
        <v>431</v>
      </c>
      <c r="G218" s="211"/>
      <c r="H218" s="211"/>
      <c r="I218" s="214"/>
      <c r="J218" s="225">
        <f>BK218</f>
        <v>0</v>
      </c>
      <c r="K218" s="211"/>
      <c r="L218" s="216"/>
      <c r="M218" s="217"/>
      <c r="N218" s="218"/>
      <c r="O218" s="218"/>
      <c r="P218" s="219">
        <f>SUM(P219:P228)</f>
        <v>0</v>
      </c>
      <c r="Q218" s="218"/>
      <c r="R218" s="219">
        <f>SUM(R219:R228)</f>
        <v>1.5900208000000002</v>
      </c>
      <c r="S218" s="218"/>
      <c r="T218" s="220">
        <f>SUM(T219:T228)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81</v>
      </c>
      <c r="AT218" s="222" t="s">
        <v>73</v>
      </c>
      <c r="AU218" s="222" t="s">
        <v>79</v>
      </c>
      <c r="AY218" s="221" t="s">
        <v>124</v>
      </c>
      <c r="BK218" s="223">
        <f>SUM(BK219:BK228)</f>
        <v>0</v>
      </c>
    </row>
    <row r="219" spans="1:65" s="2" customFormat="1" ht="24" customHeight="1">
      <c r="A219" s="35"/>
      <c r="B219" s="36"/>
      <c r="C219" s="226" t="s">
        <v>432</v>
      </c>
      <c r="D219" s="226" t="s">
        <v>126</v>
      </c>
      <c r="E219" s="227" t="s">
        <v>433</v>
      </c>
      <c r="F219" s="228" t="s">
        <v>434</v>
      </c>
      <c r="G219" s="229" t="s">
        <v>129</v>
      </c>
      <c r="H219" s="230">
        <v>1.76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39</v>
      </c>
      <c r="O219" s="88"/>
      <c r="P219" s="236">
        <f>O219*H219</f>
        <v>0</v>
      </c>
      <c r="Q219" s="236">
        <v>0.00108</v>
      </c>
      <c r="R219" s="236">
        <f>Q219*H219</f>
        <v>0.0019008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192</v>
      </c>
      <c r="AT219" s="238" t="s">
        <v>126</v>
      </c>
      <c r="AU219" s="238" t="s">
        <v>81</v>
      </c>
      <c r="AY219" s="14" t="s">
        <v>124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4" t="s">
        <v>79</v>
      </c>
      <c r="BK219" s="239">
        <f>ROUND(I219*H219,2)</f>
        <v>0</v>
      </c>
      <c r="BL219" s="14" t="s">
        <v>192</v>
      </c>
      <c r="BM219" s="238" t="s">
        <v>435</v>
      </c>
    </row>
    <row r="220" spans="1:65" s="2" customFormat="1" ht="24" customHeight="1">
      <c r="A220" s="35"/>
      <c r="B220" s="36"/>
      <c r="C220" s="226" t="s">
        <v>436</v>
      </c>
      <c r="D220" s="226" t="s">
        <v>126</v>
      </c>
      <c r="E220" s="227" t="s">
        <v>437</v>
      </c>
      <c r="F220" s="228" t="s">
        <v>438</v>
      </c>
      <c r="G220" s="229" t="s">
        <v>129</v>
      </c>
      <c r="H220" s="230">
        <v>0.16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39</v>
      </c>
      <c r="O220" s="88"/>
      <c r="P220" s="236">
        <f>O220*H220</f>
        <v>0</v>
      </c>
      <c r="Q220" s="236">
        <v>0.00189</v>
      </c>
      <c r="R220" s="236">
        <f>Q220*H220</f>
        <v>0.0003024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192</v>
      </c>
      <c r="AT220" s="238" t="s">
        <v>126</v>
      </c>
      <c r="AU220" s="238" t="s">
        <v>81</v>
      </c>
      <c r="AY220" s="14" t="s">
        <v>124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4" t="s">
        <v>79</v>
      </c>
      <c r="BK220" s="239">
        <f>ROUND(I220*H220,2)</f>
        <v>0</v>
      </c>
      <c r="BL220" s="14" t="s">
        <v>192</v>
      </c>
      <c r="BM220" s="238" t="s">
        <v>439</v>
      </c>
    </row>
    <row r="221" spans="1:65" s="2" customFormat="1" ht="24" customHeight="1">
      <c r="A221" s="35"/>
      <c r="B221" s="36"/>
      <c r="C221" s="226" t="s">
        <v>440</v>
      </c>
      <c r="D221" s="226" t="s">
        <v>126</v>
      </c>
      <c r="E221" s="227" t="s">
        <v>441</v>
      </c>
      <c r="F221" s="228" t="s">
        <v>442</v>
      </c>
      <c r="G221" s="229" t="s">
        <v>145</v>
      </c>
      <c r="H221" s="230">
        <v>6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39</v>
      </c>
      <c r="O221" s="88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192</v>
      </c>
      <c r="AT221" s="238" t="s">
        <v>126</v>
      </c>
      <c r="AU221" s="238" t="s">
        <v>81</v>
      </c>
      <c r="AY221" s="14" t="s">
        <v>124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4" t="s">
        <v>79</v>
      </c>
      <c r="BK221" s="239">
        <f>ROUND(I221*H221,2)</f>
        <v>0</v>
      </c>
      <c r="BL221" s="14" t="s">
        <v>192</v>
      </c>
      <c r="BM221" s="238" t="s">
        <v>443</v>
      </c>
    </row>
    <row r="222" spans="1:65" s="2" customFormat="1" ht="16.5" customHeight="1">
      <c r="A222" s="35"/>
      <c r="B222" s="36"/>
      <c r="C222" s="240" t="s">
        <v>444</v>
      </c>
      <c r="D222" s="240" t="s">
        <v>148</v>
      </c>
      <c r="E222" s="241" t="s">
        <v>445</v>
      </c>
      <c r="F222" s="242" t="s">
        <v>446</v>
      </c>
      <c r="G222" s="243" t="s">
        <v>129</v>
      </c>
      <c r="H222" s="244">
        <v>0.16</v>
      </c>
      <c r="I222" s="245"/>
      <c r="J222" s="246">
        <f>ROUND(I222*H222,2)</f>
        <v>0</v>
      </c>
      <c r="K222" s="247"/>
      <c r="L222" s="248"/>
      <c r="M222" s="249" t="s">
        <v>1</v>
      </c>
      <c r="N222" s="250" t="s">
        <v>39</v>
      </c>
      <c r="O222" s="88"/>
      <c r="P222" s="236">
        <f>O222*H222</f>
        <v>0</v>
      </c>
      <c r="Q222" s="236">
        <v>0.55</v>
      </c>
      <c r="R222" s="236">
        <f>Q222*H222</f>
        <v>0.08800000000000001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250</v>
      </c>
      <c r="AT222" s="238" t="s">
        <v>148</v>
      </c>
      <c r="AU222" s="238" t="s">
        <v>81</v>
      </c>
      <c r="AY222" s="14" t="s">
        <v>124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4" t="s">
        <v>79</v>
      </c>
      <c r="BK222" s="239">
        <f>ROUND(I222*H222,2)</f>
        <v>0</v>
      </c>
      <c r="BL222" s="14" t="s">
        <v>192</v>
      </c>
      <c r="BM222" s="238" t="s">
        <v>447</v>
      </c>
    </row>
    <row r="223" spans="1:65" s="2" customFormat="1" ht="24" customHeight="1">
      <c r="A223" s="35"/>
      <c r="B223" s="36"/>
      <c r="C223" s="226" t="s">
        <v>448</v>
      </c>
      <c r="D223" s="226" t="s">
        <v>126</v>
      </c>
      <c r="E223" s="227" t="s">
        <v>449</v>
      </c>
      <c r="F223" s="228" t="s">
        <v>450</v>
      </c>
      <c r="G223" s="229" t="s">
        <v>129</v>
      </c>
      <c r="H223" s="230">
        <v>0.16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39</v>
      </c>
      <c r="O223" s="88"/>
      <c r="P223" s="236">
        <f>O223*H223</f>
        <v>0</v>
      </c>
      <c r="Q223" s="236">
        <v>0.02431</v>
      </c>
      <c r="R223" s="236">
        <f>Q223*H223</f>
        <v>0.0038896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192</v>
      </c>
      <c r="AT223" s="238" t="s">
        <v>126</v>
      </c>
      <c r="AU223" s="238" t="s">
        <v>81</v>
      </c>
      <c r="AY223" s="14" t="s">
        <v>124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4" t="s">
        <v>79</v>
      </c>
      <c r="BK223" s="239">
        <f>ROUND(I223*H223,2)</f>
        <v>0</v>
      </c>
      <c r="BL223" s="14" t="s">
        <v>192</v>
      </c>
      <c r="BM223" s="238" t="s">
        <v>451</v>
      </c>
    </row>
    <row r="224" spans="1:65" s="2" customFormat="1" ht="24" customHeight="1">
      <c r="A224" s="35"/>
      <c r="B224" s="36"/>
      <c r="C224" s="226" t="s">
        <v>452</v>
      </c>
      <c r="D224" s="226" t="s">
        <v>126</v>
      </c>
      <c r="E224" s="227" t="s">
        <v>453</v>
      </c>
      <c r="F224" s="228" t="s">
        <v>454</v>
      </c>
      <c r="G224" s="229" t="s">
        <v>145</v>
      </c>
      <c r="H224" s="230">
        <v>38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39</v>
      </c>
      <c r="O224" s="88"/>
      <c r="P224" s="236">
        <f>O224*H224</f>
        <v>0</v>
      </c>
      <c r="Q224" s="236">
        <v>0.01388</v>
      </c>
      <c r="R224" s="236">
        <f>Q224*H224</f>
        <v>0.52744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192</v>
      </c>
      <c r="AT224" s="238" t="s">
        <v>126</v>
      </c>
      <c r="AU224" s="238" t="s">
        <v>81</v>
      </c>
      <c r="AY224" s="14" t="s">
        <v>124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4" t="s">
        <v>79</v>
      </c>
      <c r="BK224" s="239">
        <f>ROUND(I224*H224,2)</f>
        <v>0</v>
      </c>
      <c r="BL224" s="14" t="s">
        <v>192</v>
      </c>
      <c r="BM224" s="238" t="s">
        <v>455</v>
      </c>
    </row>
    <row r="225" spans="1:65" s="2" customFormat="1" ht="24" customHeight="1">
      <c r="A225" s="35"/>
      <c r="B225" s="36"/>
      <c r="C225" s="226" t="s">
        <v>456</v>
      </c>
      <c r="D225" s="226" t="s">
        <v>126</v>
      </c>
      <c r="E225" s="227" t="s">
        <v>457</v>
      </c>
      <c r="F225" s="228" t="s">
        <v>458</v>
      </c>
      <c r="G225" s="229" t="s">
        <v>145</v>
      </c>
      <c r="H225" s="230">
        <v>38</v>
      </c>
      <c r="I225" s="231"/>
      <c r="J225" s="232">
        <f>ROUND(I225*H225,2)</f>
        <v>0</v>
      </c>
      <c r="K225" s="233"/>
      <c r="L225" s="41"/>
      <c r="M225" s="234" t="s">
        <v>1</v>
      </c>
      <c r="N225" s="235" t="s">
        <v>39</v>
      </c>
      <c r="O225" s="88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192</v>
      </c>
      <c r="AT225" s="238" t="s">
        <v>126</v>
      </c>
      <c r="AU225" s="238" t="s">
        <v>81</v>
      </c>
      <c r="AY225" s="14" t="s">
        <v>124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4" t="s">
        <v>79</v>
      </c>
      <c r="BK225" s="239">
        <f>ROUND(I225*H225,2)</f>
        <v>0</v>
      </c>
      <c r="BL225" s="14" t="s">
        <v>192</v>
      </c>
      <c r="BM225" s="238" t="s">
        <v>459</v>
      </c>
    </row>
    <row r="226" spans="1:65" s="2" customFormat="1" ht="16.5" customHeight="1">
      <c r="A226" s="35"/>
      <c r="B226" s="36"/>
      <c r="C226" s="240" t="s">
        <v>460</v>
      </c>
      <c r="D226" s="240" t="s">
        <v>148</v>
      </c>
      <c r="E226" s="241" t="s">
        <v>461</v>
      </c>
      <c r="F226" s="242" t="s">
        <v>462</v>
      </c>
      <c r="G226" s="243" t="s">
        <v>129</v>
      </c>
      <c r="H226" s="244">
        <v>1.76</v>
      </c>
      <c r="I226" s="245"/>
      <c r="J226" s="246">
        <f>ROUND(I226*H226,2)</f>
        <v>0</v>
      </c>
      <c r="K226" s="247"/>
      <c r="L226" s="248"/>
      <c r="M226" s="249" t="s">
        <v>1</v>
      </c>
      <c r="N226" s="250" t="s">
        <v>39</v>
      </c>
      <c r="O226" s="88"/>
      <c r="P226" s="236">
        <f>O226*H226</f>
        <v>0</v>
      </c>
      <c r="Q226" s="236">
        <v>0.55</v>
      </c>
      <c r="R226" s="236">
        <f>Q226*H226</f>
        <v>0.9680000000000001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250</v>
      </c>
      <c r="AT226" s="238" t="s">
        <v>148</v>
      </c>
      <c r="AU226" s="238" t="s">
        <v>81</v>
      </c>
      <c r="AY226" s="14" t="s">
        <v>124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4" t="s">
        <v>79</v>
      </c>
      <c r="BK226" s="239">
        <f>ROUND(I226*H226,2)</f>
        <v>0</v>
      </c>
      <c r="BL226" s="14" t="s">
        <v>192</v>
      </c>
      <c r="BM226" s="238" t="s">
        <v>463</v>
      </c>
    </row>
    <row r="227" spans="1:65" s="2" customFormat="1" ht="24" customHeight="1">
      <c r="A227" s="35"/>
      <c r="B227" s="36"/>
      <c r="C227" s="226" t="s">
        <v>464</v>
      </c>
      <c r="D227" s="226" t="s">
        <v>126</v>
      </c>
      <c r="E227" s="227" t="s">
        <v>465</v>
      </c>
      <c r="F227" s="228" t="s">
        <v>466</v>
      </c>
      <c r="G227" s="229" t="s">
        <v>145</v>
      </c>
      <c r="H227" s="230">
        <v>2.44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39</v>
      </c>
      <c r="O227" s="88"/>
      <c r="P227" s="236">
        <f>O227*H227</f>
        <v>0</v>
      </c>
      <c r="Q227" s="236">
        <v>0.0002</v>
      </c>
      <c r="R227" s="236">
        <f>Q227*H227</f>
        <v>0.000488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192</v>
      </c>
      <c r="AT227" s="238" t="s">
        <v>126</v>
      </c>
      <c r="AU227" s="238" t="s">
        <v>81</v>
      </c>
      <c r="AY227" s="14" t="s">
        <v>124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4" t="s">
        <v>79</v>
      </c>
      <c r="BK227" s="239">
        <f>ROUND(I227*H227,2)</f>
        <v>0</v>
      </c>
      <c r="BL227" s="14" t="s">
        <v>192</v>
      </c>
      <c r="BM227" s="238" t="s">
        <v>467</v>
      </c>
    </row>
    <row r="228" spans="1:65" s="2" customFormat="1" ht="24" customHeight="1">
      <c r="A228" s="35"/>
      <c r="B228" s="36"/>
      <c r="C228" s="226" t="s">
        <v>468</v>
      </c>
      <c r="D228" s="226" t="s">
        <v>126</v>
      </c>
      <c r="E228" s="227" t="s">
        <v>469</v>
      </c>
      <c r="F228" s="228" t="s">
        <v>470</v>
      </c>
      <c r="G228" s="229" t="s">
        <v>340</v>
      </c>
      <c r="H228" s="230">
        <v>1.59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39</v>
      </c>
      <c r="O228" s="88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192</v>
      </c>
      <c r="AT228" s="238" t="s">
        <v>126</v>
      </c>
      <c r="AU228" s="238" t="s">
        <v>81</v>
      </c>
      <c r="AY228" s="14" t="s">
        <v>124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4" t="s">
        <v>79</v>
      </c>
      <c r="BK228" s="239">
        <f>ROUND(I228*H228,2)</f>
        <v>0</v>
      </c>
      <c r="BL228" s="14" t="s">
        <v>192</v>
      </c>
      <c r="BM228" s="238" t="s">
        <v>471</v>
      </c>
    </row>
    <row r="229" spans="1:63" s="12" customFormat="1" ht="22.8" customHeight="1">
      <c r="A229" s="12"/>
      <c r="B229" s="210"/>
      <c r="C229" s="211"/>
      <c r="D229" s="212" t="s">
        <v>73</v>
      </c>
      <c r="E229" s="224" t="s">
        <v>472</v>
      </c>
      <c r="F229" s="224" t="s">
        <v>473</v>
      </c>
      <c r="G229" s="211"/>
      <c r="H229" s="211"/>
      <c r="I229" s="214"/>
      <c r="J229" s="225">
        <f>BK229</f>
        <v>0</v>
      </c>
      <c r="K229" s="211"/>
      <c r="L229" s="216"/>
      <c r="M229" s="217"/>
      <c r="N229" s="218"/>
      <c r="O229" s="218"/>
      <c r="P229" s="219">
        <f>SUM(P230:P242)</f>
        <v>0</v>
      </c>
      <c r="Q229" s="218"/>
      <c r="R229" s="219">
        <f>SUM(R230:R242)</f>
        <v>0.40441400000000005</v>
      </c>
      <c r="S229" s="218"/>
      <c r="T229" s="220">
        <f>SUM(T230:T242)</f>
        <v>0.282639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1" t="s">
        <v>81</v>
      </c>
      <c r="AT229" s="222" t="s">
        <v>73</v>
      </c>
      <c r="AU229" s="222" t="s">
        <v>79</v>
      </c>
      <c r="AY229" s="221" t="s">
        <v>124</v>
      </c>
      <c r="BK229" s="223">
        <f>SUM(BK230:BK242)</f>
        <v>0</v>
      </c>
    </row>
    <row r="230" spans="1:65" s="2" customFormat="1" ht="24" customHeight="1">
      <c r="A230" s="35"/>
      <c r="B230" s="36"/>
      <c r="C230" s="226" t="s">
        <v>474</v>
      </c>
      <c r="D230" s="226" t="s">
        <v>126</v>
      </c>
      <c r="E230" s="227" t="s">
        <v>475</v>
      </c>
      <c r="F230" s="228" t="s">
        <v>476</v>
      </c>
      <c r="G230" s="229" t="s">
        <v>171</v>
      </c>
      <c r="H230" s="230">
        <v>18.2</v>
      </c>
      <c r="I230" s="231"/>
      <c r="J230" s="232">
        <f>ROUND(I230*H230,2)</f>
        <v>0</v>
      </c>
      <c r="K230" s="233"/>
      <c r="L230" s="41"/>
      <c r="M230" s="234" t="s">
        <v>1</v>
      </c>
      <c r="N230" s="235" t="s">
        <v>39</v>
      </c>
      <c r="O230" s="88"/>
      <c r="P230" s="236">
        <f>O230*H230</f>
        <v>0</v>
      </c>
      <c r="Q230" s="236">
        <v>0</v>
      </c>
      <c r="R230" s="236">
        <f>Q230*H230</f>
        <v>0</v>
      </c>
      <c r="S230" s="236">
        <v>0.00191</v>
      </c>
      <c r="T230" s="237">
        <f>S230*H230</f>
        <v>0.034762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192</v>
      </c>
      <c r="AT230" s="238" t="s">
        <v>126</v>
      </c>
      <c r="AU230" s="238" t="s">
        <v>81</v>
      </c>
      <c r="AY230" s="14" t="s">
        <v>124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4" t="s">
        <v>79</v>
      </c>
      <c r="BK230" s="239">
        <f>ROUND(I230*H230,2)</f>
        <v>0</v>
      </c>
      <c r="BL230" s="14" t="s">
        <v>192</v>
      </c>
      <c r="BM230" s="238" t="s">
        <v>477</v>
      </c>
    </row>
    <row r="231" spans="1:65" s="2" customFormat="1" ht="16.5" customHeight="1">
      <c r="A231" s="35"/>
      <c r="B231" s="36"/>
      <c r="C231" s="226" t="s">
        <v>478</v>
      </c>
      <c r="D231" s="226" t="s">
        <v>126</v>
      </c>
      <c r="E231" s="227" t="s">
        <v>479</v>
      </c>
      <c r="F231" s="228" t="s">
        <v>480</v>
      </c>
      <c r="G231" s="229" t="s">
        <v>171</v>
      </c>
      <c r="H231" s="230">
        <v>44.2</v>
      </c>
      <c r="I231" s="231"/>
      <c r="J231" s="232">
        <f>ROUND(I231*H231,2)</f>
        <v>0</v>
      </c>
      <c r="K231" s="233"/>
      <c r="L231" s="41"/>
      <c r="M231" s="234" t="s">
        <v>1</v>
      </c>
      <c r="N231" s="235" t="s">
        <v>39</v>
      </c>
      <c r="O231" s="88"/>
      <c r="P231" s="236">
        <f>O231*H231</f>
        <v>0</v>
      </c>
      <c r="Q231" s="236">
        <v>0</v>
      </c>
      <c r="R231" s="236">
        <f>Q231*H231</f>
        <v>0</v>
      </c>
      <c r="S231" s="236">
        <v>0.00167</v>
      </c>
      <c r="T231" s="237">
        <f>S231*H231</f>
        <v>0.073814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192</v>
      </c>
      <c r="AT231" s="238" t="s">
        <v>126</v>
      </c>
      <c r="AU231" s="238" t="s">
        <v>81</v>
      </c>
      <c r="AY231" s="14" t="s">
        <v>124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4" t="s">
        <v>79</v>
      </c>
      <c r="BK231" s="239">
        <f>ROUND(I231*H231,2)</f>
        <v>0</v>
      </c>
      <c r="BL231" s="14" t="s">
        <v>192</v>
      </c>
      <c r="BM231" s="238" t="s">
        <v>481</v>
      </c>
    </row>
    <row r="232" spans="1:65" s="2" customFormat="1" ht="16.5" customHeight="1">
      <c r="A232" s="35"/>
      <c r="B232" s="36"/>
      <c r="C232" s="226" t="s">
        <v>482</v>
      </c>
      <c r="D232" s="226" t="s">
        <v>126</v>
      </c>
      <c r="E232" s="227" t="s">
        <v>483</v>
      </c>
      <c r="F232" s="228" t="s">
        <v>484</v>
      </c>
      <c r="G232" s="229" t="s">
        <v>171</v>
      </c>
      <c r="H232" s="230">
        <v>17.1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39</v>
      </c>
      <c r="O232" s="88"/>
      <c r="P232" s="236">
        <f>O232*H232</f>
        <v>0</v>
      </c>
      <c r="Q232" s="236">
        <v>0</v>
      </c>
      <c r="R232" s="236">
        <f>Q232*H232</f>
        <v>0</v>
      </c>
      <c r="S232" s="236">
        <v>0.00223</v>
      </c>
      <c r="T232" s="237">
        <f>S232*H232</f>
        <v>0.03813300000000001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192</v>
      </c>
      <c r="AT232" s="238" t="s">
        <v>126</v>
      </c>
      <c r="AU232" s="238" t="s">
        <v>81</v>
      </c>
      <c r="AY232" s="14" t="s">
        <v>124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4" t="s">
        <v>79</v>
      </c>
      <c r="BK232" s="239">
        <f>ROUND(I232*H232,2)</f>
        <v>0</v>
      </c>
      <c r="BL232" s="14" t="s">
        <v>192</v>
      </c>
      <c r="BM232" s="238" t="s">
        <v>485</v>
      </c>
    </row>
    <row r="233" spans="1:65" s="2" customFormat="1" ht="16.5" customHeight="1">
      <c r="A233" s="35"/>
      <c r="B233" s="36"/>
      <c r="C233" s="226" t="s">
        <v>486</v>
      </c>
      <c r="D233" s="226" t="s">
        <v>126</v>
      </c>
      <c r="E233" s="227" t="s">
        <v>487</v>
      </c>
      <c r="F233" s="228" t="s">
        <v>488</v>
      </c>
      <c r="G233" s="229" t="s">
        <v>171</v>
      </c>
      <c r="H233" s="230">
        <v>34.5</v>
      </c>
      <c r="I233" s="231"/>
      <c r="J233" s="232">
        <f>ROUND(I233*H233,2)</f>
        <v>0</v>
      </c>
      <c r="K233" s="233"/>
      <c r="L233" s="41"/>
      <c r="M233" s="234" t="s">
        <v>1</v>
      </c>
      <c r="N233" s="235" t="s">
        <v>39</v>
      </c>
      <c r="O233" s="88"/>
      <c r="P233" s="236">
        <f>O233*H233</f>
        <v>0</v>
      </c>
      <c r="Q233" s="236">
        <v>0</v>
      </c>
      <c r="R233" s="236">
        <f>Q233*H233</f>
        <v>0</v>
      </c>
      <c r="S233" s="236">
        <v>0.00394</v>
      </c>
      <c r="T233" s="237">
        <f>S233*H233</f>
        <v>0.13593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192</v>
      </c>
      <c r="AT233" s="238" t="s">
        <v>126</v>
      </c>
      <c r="AU233" s="238" t="s">
        <v>81</v>
      </c>
      <c r="AY233" s="14" t="s">
        <v>124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4" t="s">
        <v>79</v>
      </c>
      <c r="BK233" s="239">
        <f>ROUND(I233*H233,2)</f>
        <v>0</v>
      </c>
      <c r="BL233" s="14" t="s">
        <v>192</v>
      </c>
      <c r="BM233" s="238" t="s">
        <v>489</v>
      </c>
    </row>
    <row r="234" spans="1:65" s="2" customFormat="1" ht="24" customHeight="1">
      <c r="A234" s="35"/>
      <c r="B234" s="36"/>
      <c r="C234" s="226" t="s">
        <v>490</v>
      </c>
      <c r="D234" s="226" t="s">
        <v>126</v>
      </c>
      <c r="E234" s="227" t="s">
        <v>491</v>
      </c>
      <c r="F234" s="228" t="s">
        <v>492</v>
      </c>
      <c r="G234" s="229" t="s">
        <v>171</v>
      </c>
      <c r="H234" s="230">
        <v>37.7</v>
      </c>
      <c r="I234" s="231"/>
      <c r="J234" s="232">
        <f>ROUND(I234*H234,2)</f>
        <v>0</v>
      </c>
      <c r="K234" s="233"/>
      <c r="L234" s="41"/>
      <c r="M234" s="234" t="s">
        <v>1</v>
      </c>
      <c r="N234" s="235" t="s">
        <v>39</v>
      </c>
      <c r="O234" s="88"/>
      <c r="P234" s="236">
        <f>O234*H234</f>
        <v>0</v>
      </c>
      <c r="Q234" s="236">
        <v>0.00146</v>
      </c>
      <c r="R234" s="236">
        <f>Q234*H234</f>
        <v>0.055042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192</v>
      </c>
      <c r="AT234" s="238" t="s">
        <v>126</v>
      </c>
      <c r="AU234" s="238" t="s">
        <v>81</v>
      </c>
      <c r="AY234" s="14" t="s">
        <v>124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4" t="s">
        <v>79</v>
      </c>
      <c r="BK234" s="239">
        <f>ROUND(I234*H234,2)</f>
        <v>0</v>
      </c>
      <c r="BL234" s="14" t="s">
        <v>192</v>
      </c>
      <c r="BM234" s="238" t="s">
        <v>493</v>
      </c>
    </row>
    <row r="235" spans="1:65" s="2" customFormat="1" ht="24" customHeight="1">
      <c r="A235" s="35"/>
      <c r="B235" s="36"/>
      <c r="C235" s="226" t="s">
        <v>494</v>
      </c>
      <c r="D235" s="226" t="s">
        <v>126</v>
      </c>
      <c r="E235" s="227" t="s">
        <v>495</v>
      </c>
      <c r="F235" s="228" t="s">
        <v>496</v>
      </c>
      <c r="G235" s="229" t="s">
        <v>171</v>
      </c>
      <c r="H235" s="230">
        <v>6.5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39</v>
      </c>
      <c r="O235" s="88"/>
      <c r="P235" s="236">
        <f>O235*H235</f>
        <v>0</v>
      </c>
      <c r="Q235" s="236">
        <v>0.00171</v>
      </c>
      <c r="R235" s="236">
        <f>Q235*H235</f>
        <v>0.011115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192</v>
      </c>
      <c r="AT235" s="238" t="s">
        <v>126</v>
      </c>
      <c r="AU235" s="238" t="s">
        <v>81</v>
      </c>
      <c r="AY235" s="14" t="s">
        <v>124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4" t="s">
        <v>79</v>
      </c>
      <c r="BK235" s="239">
        <f>ROUND(I235*H235,2)</f>
        <v>0</v>
      </c>
      <c r="BL235" s="14" t="s">
        <v>192</v>
      </c>
      <c r="BM235" s="238" t="s">
        <v>497</v>
      </c>
    </row>
    <row r="236" spans="1:65" s="2" customFormat="1" ht="24" customHeight="1">
      <c r="A236" s="35"/>
      <c r="B236" s="36"/>
      <c r="C236" s="226" t="s">
        <v>498</v>
      </c>
      <c r="D236" s="226" t="s">
        <v>126</v>
      </c>
      <c r="E236" s="227" t="s">
        <v>499</v>
      </c>
      <c r="F236" s="228" t="s">
        <v>500</v>
      </c>
      <c r="G236" s="229" t="s">
        <v>171</v>
      </c>
      <c r="H236" s="230">
        <v>47.5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39</v>
      </c>
      <c r="O236" s="88"/>
      <c r="P236" s="236">
        <f>O236*H236</f>
        <v>0</v>
      </c>
      <c r="Q236" s="236">
        <v>0.00235</v>
      </c>
      <c r="R236" s="236">
        <f>Q236*H236</f>
        <v>0.111625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192</v>
      </c>
      <c r="AT236" s="238" t="s">
        <v>126</v>
      </c>
      <c r="AU236" s="238" t="s">
        <v>81</v>
      </c>
      <c r="AY236" s="14" t="s">
        <v>124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4" t="s">
        <v>79</v>
      </c>
      <c r="BK236" s="239">
        <f>ROUND(I236*H236,2)</f>
        <v>0</v>
      </c>
      <c r="BL236" s="14" t="s">
        <v>192</v>
      </c>
      <c r="BM236" s="238" t="s">
        <v>501</v>
      </c>
    </row>
    <row r="237" spans="1:65" s="2" customFormat="1" ht="24" customHeight="1">
      <c r="A237" s="35"/>
      <c r="B237" s="36"/>
      <c r="C237" s="226" t="s">
        <v>502</v>
      </c>
      <c r="D237" s="226" t="s">
        <v>126</v>
      </c>
      <c r="E237" s="227" t="s">
        <v>503</v>
      </c>
      <c r="F237" s="228" t="s">
        <v>504</v>
      </c>
      <c r="G237" s="229" t="s">
        <v>171</v>
      </c>
      <c r="H237" s="230">
        <v>7.6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39</v>
      </c>
      <c r="O237" s="88"/>
      <c r="P237" s="236">
        <f>O237*H237</f>
        <v>0</v>
      </c>
      <c r="Q237" s="236">
        <v>0.00423</v>
      </c>
      <c r="R237" s="236">
        <f>Q237*H237</f>
        <v>0.032148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192</v>
      </c>
      <c r="AT237" s="238" t="s">
        <v>126</v>
      </c>
      <c r="AU237" s="238" t="s">
        <v>81</v>
      </c>
      <c r="AY237" s="14" t="s">
        <v>124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4" t="s">
        <v>79</v>
      </c>
      <c r="BK237" s="239">
        <f>ROUND(I237*H237,2)</f>
        <v>0</v>
      </c>
      <c r="BL237" s="14" t="s">
        <v>192</v>
      </c>
      <c r="BM237" s="238" t="s">
        <v>505</v>
      </c>
    </row>
    <row r="238" spans="1:65" s="2" customFormat="1" ht="24" customHeight="1">
      <c r="A238" s="35"/>
      <c r="B238" s="36"/>
      <c r="C238" s="226" t="s">
        <v>506</v>
      </c>
      <c r="D238" s="226" t="s">
        <v>126</v>
      </c>
      <c r="E238" s="227" t="s">
        <v>507</v>
      </c>
      <c r="F238" s="228" t="s">
        <v>508</v>
      </c>
      <c r="G238" s="229" t="s">
        <v>171</v>
      </c>
      <c r="H238" s="230">
        <v>10.6</v>
      </c>
      <c r="I238" s="231"/>
      <c r="J238" s="232">
        <f>ROUND(I238*H238,2)</f>
        <v>0</v>
      </c>
      <c r="K238" s="233"/>
      <c r="L238" s="41"/>
      <c r="M238" s="234" t="s">
        <v>1</v>
      </c>
      <c r="N238" s="235" t="s">
        <v>39</v>
      </c>
      <c r="O238" s="88"/>
      <c r="P238" s="236">
        <f>O238*H238</f>
        <v>0</v>
      </c>
      <c r="Q238" s="236">
        <v>0.00522</v>
      </c>
      <c r="R238" s="236">
        <f>Q238*H238</f>
        <v>0.055332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192</v>
      </c>
      <c r="AT238" s="238" t="s">
        <v>126</v>
      </c>
      <c r="AU238" s="238" t="s">
        <v>81</v>
      </c>
      <c r="AY238" s="14" t="s">
        <v>124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4" t="s">
        <v>79</v>
      </c>
      <c r="BK238" s="239">
        <f>ROUND(I238*H238,2)</f>
        <v>0</v>
      </c>
      <c r="BL238" s="14" t="s">
        <v>192</v>
      </c>
      <c r="BM238" s="238" t="s">
        <v>509</v>
      </c>
    </row>
    <row r="239" spans="1:65" s="2" customFormat="1" ht="24" customHeight="1">
      <c r="A239" s="35"/>
      <c r="B239" s="36"/>
      <c r="C239" s="226" t="s">
        <v>510</v>
      </c>
      <c r="D239" s="226" t="s">
        <v>126</v>
      </c>
      <c r="E239" s="227" t="s">
        <v>511</v>
      </c>
      <c r="F239" s="228" t="s">
        <v>512</v>
      </c>
      <c r="G239" s="229" t="s">
        <v>171</v>
      </c>
      <c r="H239" s="230">
        <v>10.1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39</v>
      </c>
      <c r="O239" s="88"/>
      <c r="P239" s="236">
        <f>O239*H239</f>
        <v>0</v>
      </c>
      <c r="Q239" s="236">
        <v>0.00257</v>
      </c>
      <c r="R239" s="236">
        <f>Q239*H239</f>
        <v>0.025956999999999997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192</v>
      </c>
      <c r="AT239" s="238" t="s">
        <v>126</v>
      </c>
      <c r="AU239" s="238" t="s">
        <v>81</v>
      </c>
      <c r="AY239" s="14" t="s">
        <v>124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4" t="s">
        <v>79</v>
      </c>
      <c r="BK239" s="239">
        <f>ROUND(I239*H239,2)</f>
        <v>0</v>
      </c>
      <c r="BL239" s="14" t="s">
        <v>192</v>
      </c>
      <c r="BM239" s="238" t="s">
        <v>513</v>
      </c>
    </row>
    <row r="240" spans="1:65" s="2" customFormat="1" ht="24" customHeight="1">
      <c r="A240" s="35"/>
      <c r="B240" s="36"/>
      <c r="C240" s="226" t="s">
        <v>514</v>
      </c>
      <c r="D240" s="226" t="s">
        <v>126</v>
      </c>
      <c r="E240" s="227" t="s">
        <v>515</v>
      </c>
      <c r="F240" s="228" t="s">
        <v>516</v>
      </c>
      <c r="G240" s="229" t="s">
        <v>171</v>
      </c>
      <c r="H240" s="230">
        <v>7</v>
      </c>
      <c r="I240" s="231"/>
      <c r="J240" s="232">
        <f>ROUND(I240*H240,2)</f>
        <v>0</v>
      </c>
      <c r="K240" s="233"/>
      <c r="L240" s="41"/>
      <c r="M240" s="234" t="s">
        <v>1</v>
      </c>
      <c r="N240" s="235" t="s">
        <v>39</v>
      </c>
      <c r="O240" s="88"/>
      <c r="P240" s="236">
        <f>O240*H240</f>
        <v>0</v>
      </c>
      <c r="Q240" s="236">
        <v>0.00518</v>
      </c>
      <c r="R240" s="236">
        <f>Q240*H240</f>
        <v>0.03626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192</v>
      </c>
      <c r="AT240" s="238" t="s">
        <v>126</v>
      </c>
      <c r="AU240" s="238" t="s">
        <v>81</v>
      </c>
      <c r="AY240" s="14" t="s">
        <v>124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4" t="s">
        <v>79</v>
      </c>
      <c r="BK240" s="239">
        <f>ROUND(I240*H240,2)</f>
        <v>0</v>
      </c>
      <c r="BL240" s="14" t="s">
        <v>192</v>
      </c>
      <c r="BM240" s="238" t="s">
        <v>517</v>
      </c>
    </row>
    <row r="241" spans="1:65" s="2" customFormat="1" ht="24" customHeight="1">
      <c r="A241" s="35"/>
      <c r="B241" s="36"/>
      <c r="C241" s="226" t="s">
        <v>518</v>
      </c>
      <c r="D241" s="226" t="s">
        <v>126</v>
      </c>
      <c r="E241" s="227" t="s">
        <v>519</v>
      </c>
      <c r="F241" s="228" t="s">
        <v>520</v>
      </c>
      <c r="G241" s="229" t="s">
        <v>171</v>
      </c>
      <c r="H241" s="230">
        <v>34.5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39</v>
      </c>
      <c r="O241" s="88"/>
      <c r="P241" s="236">
        <f>O241*H241</f>
        <v>0</v>
      </c>
      <c r="Q241" s="236">
        <v>0.00223</v>
      </c>
      <c r="R241" s="236">
        <f>Q241*H241</f>
        <v>0.076935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192</v>
      </c>
      <c r="AT241" s="238" t="s">
        <v>126</v>
      </c>
      <c r="AU241" s="238" t="s">
        <v>81</v>
      </c>
      <c r="AY241" s="14" t="s">
        <v>124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4" t="s">
        <v>79</v>
      </c>
      <c r="BK241" s="239">
        <f>ROUND(I241*H241,2)</f>
        <v>0</v>
      </c>
      <c r="BL241" s="14" t="s">
        <v>192</v>
      </c>
      <c r="BM241" s="238" t="s">
        <v>521</v>
      </c>
    </row>
    <row r="242" spans="1:65" s="2" customFormat="1" ht="24" customHeight="1">
      <c r="A242" s="35"/>
      <c r="B242" s="36"/>
      <c r="C242" s="226" t="s">
        <v>522</v>
      </c>
      <c r="D242" s="226" t="s">
        <v>126</v>
      </c>
      <c r="E242" s="227" t="s">
        <v>523</v>
      </c>
      <c r="F242" s="228" t="s">
        <v>524</v>
      </c>
      <c r="G242" s="229" t="s">
        <v>340</v>
      </c>
      <c r="H242" s="230">
        <v>0.404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39</v>
      </c>
      <c r="O242" s="88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192</v>
      </c>
      <c r="AT242" s="238" t="s">
        <v>126</v>
      </c>
      <c r="AU242" s="238" t="s">
        <v>81</v>
      </c>
      <c r="AY242" s="14" t="s">
        <v>124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4" t="s">
        <v>79</v>
      </c>
      <c r="BK242" s="239">
        <f>ROUND(I242*H242,2)</f>
        <v>0</v>
      </c>
      <c r="BL242" s="14" t="s">
        <v>192</v>
      </c>
      <c r="BM242" s="238" t="s">
        <v>525</v>
      </c>
    </row>
    <row r="243" spans="1:63" s="12" customFormat="1" ht="22.8" customHeight="1">
      <c r="A243" s="12"/>
      <c r="B243" s="210"/>
      <c r="C243" s="211"/>
      <c r="D243" s="212" t="s">
        <v>73</v>
      </c>
      <c r="E243" s="224" t="s">
        <v>526</v>
      </c>
      <c r="F243" s="224" t="s">
        <v>527</v>
      </c>
      <c r="G243" s="211"/>
      <c r="H243" s="211"/>
      <c r="I243" s="214"/>
      <c r="J243" s="225">
        <f>BK243</f>
        <v>0</v>
      </c>
      <c r="K243" s="211"/>
      <c r="L243" s="216"/>
      <c r="M243" s="217"/>
      <c r="N243" s="218"/>
      <c r="O243" s="218"/>
      <c r="P243" s="219">
        <f>SUM(P244:P245)</f>
        <v>0</v>
      </c>
      <c r="Q243" s="218"/>
      <c r="R243" s="219">
        <f>SUM(R244:R245)</f>
        <v>6E-05</v>
      </c>
      <c r="S243" s="218"/>
      <c r="T243" s="220">
        <f>SUM(T244:T245)</f>
        <v>0.001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21" t="s">
        <v>81</v>
      </c>
      <c r="AT243" s="222" t="s">
        <v>73</v>
      </c>
      <c r="AU243" s="222" t="s">
        <v>79</v>
      </c>
      <c r="AY243" s="221" t="s">
        <v>124</v>
      </c>
      <c r="BK243" s="223">
        <f>SUM(BK244:BK245)</f>
        <v>0</v>
      </c>
    </row>
    <row r="244" spans="1:65" s="2" customFormat="1" ht="24" customHeight="1">
      <c r="A244" s="35"/>
      <c r="B244" s="36"/>
      <c r="C244" s="226" t="s">
        <v>528</v>
      </c>
      <c r="D244" s="226" t="s">
        <v>126</v>
      </c>
      <c r="E244" s="227" t="s">
        <v>529</v>
      </c>
      <c r="F244" s="228" t="s">
        <v>530</v>
      </c>
      <c r="G244" s="229" t="s">
        <v>418</v>
      </c>
      <c r="H244" s="230">
        <v>1</v>
      </c>
      <c r="I244" s="231"/>
      <c r="J244" s="232">
        <f>ROUND(I244*H244,2)</f>
        <v>0</v>
      </c>
      <c r="K244" s="233"/>
      <c r="L244" s="41"/>
      <c r="M244" s="234" t="s">
        <v>1</v>
      </c>
      <c r="N244" s="235" t="s">
        <v>39</v>
      </c>
      <c r="O244" s="88"/>
      <c r="P244" s="236">
        <f>O244*H244</f>
        <v>0</v>
      </c>
      <c r="Q244" s="236">
        <v>6E-05</v>
      </c>
      <c r="R244" s="236">
        <f>Q244*H244</f>
        <v>6E-05</v>
      </c>
      <c r="S244" s="236">
        <v>0</v>
      </c>
      <c r="T244" s="23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8" t="s">
        <v>192</v>
      </c>
      <c r="AT244" s="238" t="s">
        <v>126</v>
      </c>
      <c r="AU244" s="238" t="s">
        <v>81</v>
      </c>
      <c r="AY244" s="14" t="s">
        <v>124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4" t="s">
        <v>79</v>
      </c>
      <c r="BK244" s="239">
        <f>ROUND(I244*H244,2)</f>
        <v>0</v>
      </c>
      <c r="BL244" s="14" t="s">
        <v>192</v>
      </c>
      <c r="BM244" s="238" t="s">
        <v>531</v>
      </c>
    </row>
    <row r="245" spans="1:65" s="2" customFormat="1" ht="24" customHeight="1">
      <c r="A245" s="35"/>
      <c r="B245" s="36"/>
      <c r="C245" s="226" t="s">
        <v>532</v>
      </c>
      <c r="D245" s="226" t="s">
        <v>126</v>
      </c>
      <c r="E245" s="227" t="s">
        <v>533</v>
      </c>
      <c r="F245" s="228" t="s">
        <v>534</v>
      </c>
      <c r="G245" s="229" t="s">
        <v>418</v>
      </c>
      <c r="H245" s="230">
        <v>1</v>
      </c>
      <c r="I245" s="231"/>
      <c r="J245" s="232">
        <f>ROUND(I245*H245,2)</f>
        <v>0</v>
      </c>
      <c r="K245" s="233"/>
      <c r="L245" s="41"/>
      <c r="M245" s="234" t="s">
        <v>1</v>
      </c>
      <c r="N245" s="235" t="s">
        <v>39</v>
      </c>
      <c r="O245" s="88"/>
      <c r="P245" s="236">
        <f>O245*H245</f>
        <v>0</v>
      </c>
      <c r="Q245" s="236">
        <v>0</v>
      </c>
      <c r="R245" s="236">
        <f>Q245*H245</f>
        <v>0</v>
      </c>
      <c r="S245" s="236">
        <v>0.001</v>
      </c>
      <c r="T245" s="237">
        <f>S245*H245</f>
        <v>0.001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192</v>
      </c>
      <c r="AT245" s="238" t="s">
        <v>126</v>
      </c>
      <c r="AU245" s="238" t="s">
        <v>81</v>
      </c>
      <c r="AY245" s="14" t="s">
        <v>124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4" t="s">
        <v>79</v>
      </c>
      <c r="BK245" s="239">
        <f>ROUND(I245*H245,2)</f>
        <v>0</v>
      </c>
      <c r="BL245" s="14" t="s">
        <v>192</v>
      </c>
      <c r="BM245" s="238" t="s">
        <v>535</v>
      </c>
    </row>
    <row r="246" spans="1:63" s="12" customFormat="1" ht="25.9" customHeight="1">
      <c r="A246" s="12"/>
      <c r="B246" s="210"/>
      <c r="C246" s="211"/>
      <c r="D246" s="212" t="s">
        <v>73</v>
      </c>
      <c r="E246" s="213" t="s">
        <v>536</v>
      </c>
      <c r="F246" s="213" t="s">
        <v>537</v>
      </c>
      <c r="G246" s="211"/>
      <c r="H246" s="211"/>
      <c r="I246" s="214"/>
      <c r="J246" s="215">
        <f>BK246</f>
        <v>0</v>
      </c>
      <c r="K246" s="211"/>
      <c r="L246" s="216"/>
      <c r="M246" s="217"/>
      <c r="N246" s="218"/>
      <c r="O246" s="218"/>
      <c r="P246" s="219">
        <f>P247+P251+P253+P255</f>
        <v>0</v>
      </c>
      <c r="Q246" s="218"/>
      <c r="R246" s="219">
        <f>R247+R251+R253+R255</f>
        <v>0</v>
      </c>
      <c r="S246" s="218"/>
      <c r="T246" s="220">
        <f>T247+T251+T253+T255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1" t="s">
        <v>142</v>
      </c>
      <c r="AT246" s="222" t="s">
        <v>73</v>
      </c>
      <c r="AU246" s="222" t="s">
        <v>74</v>
      </c>
      <c r="AY246" s="221" t="s">
        <v>124</v>
      </c>
      <c r="BK246" s="223">
        <f>BK247+BK251+BK253+BK255</f>
        <v>0</v>
      </c>
    </row>
    <row r="247" spans="1:63" s="12" customFormat="1" ht="22.8" customHeight="1">
      <c r="A247" s="12"/>
      <c r="B247" s="210"/>
      <c r="C247" s="211"/>
      <c r="D247" s="212" t="s">
        <v>73</v>
      </c>
      <c r="E247" s="224" t="s">
        <v>538</v>
      </c>
      <c r="F247" s="224" t="s">
        <v>539</v>
      </c>
      <c r="G247" s="211"/>
      <c r="H247" s="211"/>
      <c r="I247" s="214"/>
      <c r="J247" s="225">
        <f>BK247</f>
        <v>0</v>
      </c>
      <c r="K247" s="211"/>
      <c r="L247" s="216"/>
      <c r="M247" s="217"/>
      <c r="N247" s="218"/>
      <c r="O247" s="218"/>
      <c r="P247" s="219">
        <f>SUM(P248:P250)</f>
        <v>0</v>
      </c>
      <c r="Q247" s="218"/>
      <c r="R247" s="219">
        <f>SUM(R248:R250)</f>
        <v>0</v>
      </c>
      <c r="S247" s="218"/>
      <c r="T247" s="220">
        <f>SUM(T248:T250)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1" t="s">
        <v>142</v>
      </c>
      <c r="AT247" s="222" t="s">
        <v>73</v>
      </c>
      <c r="AU247" s="222" t="s">
        <v>79</v>
      </c>
      <c r="AY247" s="221" t="s">
        <v>124</v>
      </c>
      <c r="BK247" s="223">
        <f>SUM(BK248:BK250)</f>
        <v>0</v>
      </c>
    </row>
    <row r="248" spans="1:65" s="2" customFormat="1" ht="16.5" customHeight="1">
      <c r="A248" s="35"/>
      <c r="B248" s="36"/>
      <c r="C248" s="226" t="s">
        <v>540</v>
      </c>
      <c r="D248" s="226" t="s">
        <v>126</v>
      </c>
      <c r="E248" s="227" t="s">
        <v>541</v>
      </c>
      <c r="F248" s="228" t="s">
        <v>542</v>
      </c>
      <c r="G248" s="229" t="s">
        <v>543</v>
      </c>
      <c r="H248" s="230">
        <v>1</v>
      </c>
      <c r="I248" s="231"/>
      <c r="J248" s="232">
        <f>ROUND(I248*H248,2)</f>
        <v>0</v>
      </c>
      <c r="K248" s="233"/>
      <c r="L248" s="41"/>
      <c r="M248" s="234" t="s">
        <v>1</v>
      </c>
      <c r="N248" s="235" t="s">
        <v>39</v>
      </c>
      <c r="O248" s="88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544</v>
      </c>
      <c r="AT248" s="238" t="s">
        <v>126</v>
      </c>
      <c r="AU248" s="238" t="s">
        <v>81</v>
      </c>
      <c r="AY248" s="14" t="s">
        <v>124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4" t="s">
        <v>79</v>
      </c>
      <c r="BK248" s="239">
        <f>ROUND(I248*H248,2)</f>
        <v>0</v>
      </c>
      <c r="BL248" s="14" t="s">
        <v>544</v>
      </c>
      <c r="BM248" s="238" t="s">
        <v>545</v>
      </c>
    </row>
    <row r="249" spans="1:65" s="2" customFormat="1" ht="16.5" customHeight="1">
      <c r="A249" s="35"/>
      <c r="B249" s="36"/>
      <c r="C249" s="226" t="s">
        <v>546</v>
      </c>
      <c r="D249" s="226" t="s">
        <v>126</v>
      </c>
      <c r="E249" s="227" t="s">
        <v>547</v>
      </c>
      <c r="F249" s="228" t="s">
        <v>548</v>
      </c>
      <c r="G249" s="229" t="s">
        <v>543</v>
      </c>
      <c r="H249" s="230">
        <v>1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39</v>
      </c>
      <c r="O249" s="88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544</v>
      </c>
      <c r="AT249" s="238" t="s">
        <v>126</v>
      </c>
      <c r="AU249" s="238" t="s">
        <v>81</v>
      </c>
      <c r="AY249" s="14" t="s">
        <v>124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4" t="s">
        <v>79</v>
      </c>
      <c r="BK249" s="239">
        <f>ROUND(I249*H249,2)</f>
        <v>0</v>
      </c>
      <c r="BL249" s="14" t="s">
        <v>544</v>
      </c>
      <c r="BM249" s="238" t="s">
        <v>549</v>
      </c>
    </row>
    <row r="250" spans="1:65" s="2" customFormat="1" ht="16.5" customHeight="1">
      <c r="A250" s="35"/>
      <c r="B250" s="36"/>
      <c r="C250" s="226" t="s">
        <v>550</v>
      </c>
      <c r="D250" s="226" t="s">
        <v>126</v>
      </c>
      <c r="E250" s="227" t="s">
        <v>551</v>
      </c>
      <c r="F250" s="228" t="s">
        <v>552</v>
      </c>
      <c r="G250" s="229" t="s">
        <v>543</v>
      </c>
      <c r="H250" s="230">
        <v>1</v>
      </c>
      <c r="I250" s="231"/>
      <c r="J250" s="232">
        <f>ROUND(I250*H250,2)</f>
        <v>0</v>
      </c>
      <c r="K250" s="233"/>
      <c r="L250" s="41"/>
      <c r="M250" s="234" t="s">
        <v>1</v>
      </c>
      <c r="N250" s="235" t="s">
        <v>39</v>
      </c>
      <c r="O250" s="88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544</v>
      </c>
      <c r="AT250" s="238" t="s">
        <v>126</v>
      </c>
      <c r="AU250" s="238" t="s">
        <v>81</v>
      </c>
      <c r="AY250" s="14" t="s">
        <v>124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4" t="s">
        <v>79</v>
      </c>
      <c r="BK250" s="239">
        <f>ROUND(I250*H250,2)</f>
        <v>0</v>
      </c>
      <c r="BL250" s="14" t="s">
        <v>544</v>
      </c>
      <c r="BM250" s="238" t="s">
        <v>553</v>
      </c>
    </row>
    <row r="251" spans="1:63" s="12" customFormat="1" ht="22.8" customHeight="1">
      <c r="A251" s="12"/>
      <c r="B251" s="210"/>
      <c r="C251" s="211"/>
      <c r="D251" s="212" t="s">
        <v>73</v>
      </c>
      <c r="E251" s="224" t="s">
        <v>554</v>
      </c>
      <c r="F251" s="224" t="s">
        <v>555</v>
      </c>
      <c r="G251" s="211"/>
      <c r="H251" s="211"/>
      <c r="I251" s="214"/>
      <c r="J251" s="225">
        <f>BK251</f>
        <v>0</v>
      </c>
      <c r="K251" s="211"/>
      <c r="L251" s="216"/>
      <c r="M251" s="217"/>
      <c r="N251" s="218"/>
      <c r="O251" s="218"/>
      <c r="P251" s="219">
        <f>P252</f>
        <v>0</v>
      </c>
      <c r="Q251" s="218"/>
      <c r="R251" s="219">
        <f>R252</f>
        <v>0</v>
      </c>
      <c r="S251" s="218"/>
      <c r="T251" s="220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1" t="s">
        <v>142</v>
      </c>
      <c r="AT251" s="222" t="s">
        <v>73</v>
      </c>
      <c r="AU251" s="222" t="s">
        <v>79</v>
      </c>
      <c r="AY251" s="221" t="s">
        <v>124</v>
      </c>
      <c r="BK251" s="223">
        <f>BK252</f>
        <v>0</v>
      </c>
    </row>
    <row r="252" spans="1:65" s="2" customFormat="1" ht="16.5" customHeight="1">
      <c r="A252" s="35"/>
      <c r="B252" s="36"/>
      <c r="C252" s="226" t="s">
        <v>556</v>
      </c>
      <c r="D252" s="226" t="s">
        <v>126</v>
      </c>
      <c r="E252" s="227" t="s">
        <v>557</v>
      </c>
      <c r="F252" s="228" t="s">
        <v>558</v>
      </c>
      <c r="G252" s="229" t="s">
        <v>543</v>
      </c>
      <c r="H252" s="230">
        <v>1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39</v>
      </c>
      <c r="O252" s="88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544</v>
      </c>
      <c r="AT252" s="238" t="s">
        <v>126</v>
      </c>
      <c r="AU252" s="238" t="s">
        <v>81</v>
      </c>
      <c r="AY252" s="14" t="s">
        <v>124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4" t="s">
        <v>79</v>
      </c>
      <c r="BK252" s="239">
        <f>ROUND(I252*H252,2)</f>
        <v>0</v>
      </c>
      <c r="BL252" s="14" t="s">
        <v>544</v>
      </c>
      <c r="BM252" s="238" t="s">
        <v>559</v>
      </c>
    </row>
    <row r="253" spans="1:63" s="12" customFormat="1" ht="22.8" customHeight="1">
      <c r="A253" s="12"/>
      <c r="B253" s="210"/>
      <c r="C253" s="211"/>
      <c r="D253" s="212" t="s">
        <v>73</v>
      </c>
      <c r="E253" s="224" t="s">
        <v>560</v>
      </c>
      <c r="F253" s="224" t="s">
        <v>561</v>
      </c>
      <c r="G253" s="211"/>
      <c r="H253" s="211"/>
      <c r="I253" s="214"/>
      <c r="J253" s="225">
        <f>BK253</f>
        <v>0</v>
      </c>
      <c r="K253" s="211"/>
      <c r="L253" s="216"/>
      <c r="M253" s="217"/>
      <c r="N253" s="218"/>
      <c r="O253" s="218"/>
      <c r="P253" s="219">
        <f>P254</f>
        <v>0</v>
      </c>
      <c r="Q253" s="218"/>
      <c r="R253" s="219">
        <f>R254</f>
        <v>0</v>
      </c>
      <c r="S253" s="218"/>
      <c r="T253" s="220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1" t="s">
        <v>142</v>
      </c>
      <c r="AT253" s="222" t="s">
        <v>73</v>
      </c>
      <c r="AU253" s="222" t="s">
        <v>79</v>
      </c>
      <c r="AY253" s="221" t="s">
        <v>124</v>
      </c>
      <c r="BK253" s="223">
        <f>BK254</f>
        <v>0</v>
      </c>
    </row>
    <row r="254" spans="1:65" s="2" customFormat="1" ht="16.5" customHeight="1">
      <c r="A254" s="35"/>
      <c r="B254" s="36"/>
      <c r="C254" s="226" t="s">
        <v>562</v>
      </c>
      <c r="D254" s="226" t="s">
        <v>126</v>
      </c>
      <c r="E254" s="227" t="s">
        <v>563</v>
      </c>
      <c r="F254" s="228" t="s">
        <v>564</v>
      </c>
      <c r="G254" s="229" t="s">
        <v>543</v>
      </c>
      <c r="H254" s="230">
        <v>1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39</v>
      </c>
      <c r="O254" s="88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544</v>
      </c>
      <c r="AT254" s="238" t="s">
        <v>126</v>
      </c>
      <c r="AU254" s="238" t="s">
        <v>81</v>
      </c>
      <c r="AY254" s="14" t="s">
        <v>124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4" t="s">
        <v>79</v>
      </c>
      <c r="BK254" s="239">
        <f>ROUND(I254*H254,2)</f>
        <v>0</v>
      </c>
      <c r="BL254" s="14" t="s">
        <v>544</v>
      </c>
      <c r="BM254" s="238" t="s">
        <v>565</v>
      </c>
    </row>
    <row r="255" spans="1:63" s="12" customFormat="1" ht="22.8" customHeight="1">
      <c r="A255" s="12"/>
      <c r="B255" s="210"/>
      <c r="C255" s="211"/>
      <c r="D255" s="212" t="s">
        <v>73</v>
      </c>
      <c r="E255" s="224" t="s">
        <v>566</v>
      </c>
      <c r="F255" s="224" t="s">
        <v>567</v>
      </c>
      <c r="G255" s="211"/>
      <c r="H255" s="211"/>
      <c r="I255" s="214"/>
      <c r="J255" s="225">
        <f>BK255</f>
        <v>0</v>
      </c>
      <c r="K255" s="211"/>
      <c r="L255" s="216"/>
      <c r="M255" s="217"/>
      <c r="N255" s="218"/>
      <c r="O255" s="218"/>
      <c r="P255" s="219">
        <f>P256</f>
        <v>0</v>
      </c>
      <c r="Q255" s="218"/>
      <c r="R255" s="219">
        <f>R256</f>
        <v>0</v>
      </c>
      <c r="S255" s="218"/>
      <c r="T255" s="220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1" t="s">
        <v>142</v>
      </c>
      <c r="AT255" s="222" t="s">
        <v>73</v>
      </c>
      <c r="AU255" s="222" t="s">
        <v>79</v>
      </c>
      <c r="AY255" s="221" t="s">
        <v>124</v>
      </c>
      <c r="BK255" s="223">
        <f>BK256</f>
        <v>0</v>
      </c>
    </row>
    <row r="256" spans="1:65" s="2" customFormat="1" ht="16.5" customHeight="1">
      <c r="A256" s="35"/>
      <c r="B256" s="36"/>
      <c r="C256" s="226" t="s">
        <v>568</v>
      </c>
      <c r="D256" s="226" t="s">
        <v>126</v>
      </c>
      <c r="E256" s="227" t="s">
        <v>569</v>
      </c>
      <c r="F256" s="228" t="s">
        <v>570</v>
      </c>
      <c r="G256" s="229" t="s">
        <v>543</v>
      </c>
      <c r="H256" s="230">
        <v>1</v>
      </c>
      <c r="I256" s="231"/>
      <c r="J256" s="232">
        <f>ROUND(I256*H256,2)</f>
        <v>0</v>
      </c>
      <c r="K256" s="233"/>
      <c r="L256" s="41"/>
      <c r="M256" s="251" t="s">
        <v>1</v>
      </c>
      <c r="N256" s="252" t="s">
        <v>39</v>
      </c>
      <c r="O256" s="253"/>
      <c r="P256" s="254">
        <f>O256*H256</f>
        <v>0</v>
      </c>
      <c r="Q256" s="254">
        <v>0</v>
      </c>
      <c r="R256" s="254">
        <f>Q256*H256</f>
        <v>0</v>
      </c>
      <c r="S256" s="254">
        <v>0</v>
      </c>
      <c r="T256" s="25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544</v>
      </c>
      <c r="AT256" s="238" t="s">
        <v>126</v>
      </c>
      <c r="AU256" s="238" t="s">
        <v>81</v>
      </c>
      <c r="AY256" s="14" t="s">
        <v>124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4" t="s">
        <v>79</v>
      </c>
      <c r="BK256" s="239">
        <f>ROUND(I256*H256,2)</f>
        <v>0</v>
      </c>
      <c r="BL256" s="14" t="s">
        <v>544</v>
      </c>
      <c r="BM256" s="238" t="s">
        <v>571</v>
      </c>
    </row>
    <row r="257" spans="1:31" s="2" customFormat="1" ht="6.95" customHeight="1">
      <c r="A257" s="35"/>
      <c r="B257" s="63"/>
      <c r="C257" s="64"/>
      <c r="D257" s="64"/>
      <c r="E257" s="64"/>
      <c r="F257" s="64"/>
      <c r="G257" s="64"/>
      <c r="H257" s="64"/>
      <c r="I257" s="174"/>
      <c r="J257" s="64"/>
      <c r="K257" s="64"/>
      <c r="L257" s="41"/>
      <c r="M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</row>
  </sheetData>
  <sheetProtection password="CC35" sheet="1" objects="1" scenarios="1" formatColumns="0" formatRows="0" autoFilter="0"/>
  <autoFilter ref="C132:K256"/>
  <mergeCells count="6">
    <mergeCell ref="E7:H7"/>
    <mergeCell ref="E16:H16"/>
    <mergeCell ref="E25:H25"/>
    <mergeCell ref="E85:H85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Ing. Dvořáková Lucie</cp:lastModifiedBy>
  <dcterms:created xsi:type="dcterms:W3CDTF">2019-09-20T08:29:40Z</dcterms:created>
  <dcterms:modified xsi:type="dcterms:W3CDTF">2019-09-20T08:29:43Z</dcterms:modified>
  <cp:category/>
  <cp:version/>
  <cp:contentType/>
  <cp:contentStatus/>
</cp:coreProperties>
</file>