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SO1 - Vlastní" sheetId="2" r:id="rId2"/>
  </sheets>
  <definedNames>
    <definedName name="_xlnm._FilterDatabase" localSheetId="1" hidden="1">'SO1 - Vlastní'!$C$125:$K$198</definedName>
    <definedName name="_xlnm.Print_Area" localSheetId="0">'Rekapitulace stavby'!$D$4:$AO$76,'Rekapitulace stavby'!$C$82:$AQ$96</definedName>
    <definedName name="_xlnm.Print_Area" localSheetId="1">'SO1 - Vlastní'!$C$4:$J$76,'SO1 - Vlastní'!$C$82:$J$107,'SO1 - Vlastní'!$C$113:$K$198</definedName>
    <definedName name="_xlnm.Print_Titles" localSheetId="0">'Rekapitulace stavby'!$92:$92</definedName>
    <definedName name="_xlnm.Print_Titles" localSheetId="1">'SO1 - Vlastní'!$125:$125</definedName>
  </definedNames>
  <calcPr calcId="145621"/>
</workbook>
</file>

<file path=xl/sharedStrings.xml><?xml version="1.0" encoding="utf-8"?>
<sst xmlns="http://schemas.openxmlformats.org/spreadsheetml/2006/main" count="1185" uniqueCount="389">
  <si>
    <t>Export Komplet</t>
  </si>
  <si>
    <t/>
  </si>
  <si>
    <t>2.0</t>
  </si>
  <si>
    <t>ZAMOK</t>
  </si>
  <si>
    <t>False</t>
  </si>
  <si>
    <t>{d942cf25-dee2-4eeb-92ae-d203321ed2e3}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</si>
  <si>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</si>
  <si>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</si>
  <si>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</si>
  <si>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</si>
  <si>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</si>
  <si>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</si>
  <si>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</si>
  <si>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</si>
  <si>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P012020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</si>
  <si>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</si>
  <si>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</si>
  <si>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Výkopové práce</t>
  </si>
  <si>
    <t>KSO:</t>
  </si>
  <si>
    <t>CC-CZ:</t>
  </si>
  <si>
    <t>Místo:</t>
  </si>
  <si>
    <t xml:space="preserve"> </t>
  </si>
  <si>
    <t>Datum:</t>
  </si>
  <si>
    <t>2. 3. 2020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</si>
  <si>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</si>
  <si>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</si>
  <si>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</si>
  <si>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</si>
  <si>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</si>
  <si>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</si>
  <si>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</si>
  <si>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</si>
  <si>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</si>
  <si>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</si>
  <si>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</si>
  <si>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</si>
  <si>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</si>
  <si>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</si>
  <si>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</si>
  <si>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</si>
  <si>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</si>
  <si>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</si>
  <si>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</si>
  <si>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</si>
  <si>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</si>
  <si>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</si>
  <si>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</si>
  <si>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</si>
  <si>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</si>
  <si>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</si>
  <si>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</si>
  <si>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</si>
  <si>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</si>
  <si>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</si>
  <si>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</si>
  <si>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</si>
  <si>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</si>
  <si>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</si>
  <si>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</si>
  <si>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</si>
  <si>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</si>
  <si>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</si>
  <si>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</si>
  <si>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</si>
  <si>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</si>
  <si>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</si>
  <si>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</si>
  <si>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</si>
  <si>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</si>
  <si>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</si>
  <si>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</si>
  <si>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</si>
  <si>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</si>
  <si>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</si>
  <si>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</si>
  <si>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</si>
  <si>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</si>
  <si>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</si>
  <si>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</si>
  <si>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Vlastní</t>
  </si>
  <si>
    <t>STA</t>
  </si>
  <si>
    <t>1</t>
  </si>
  <si>
    <t>{164df72f-d904-42aa-964e-e64e3479979f}</t>
  </si>
  <si>
    <t>2</t>
  </si>
  <si>
    <t>KRYCÍ LIST SOUPISU PRACÍ</t>
  </si>
  <si>
    <t>Objekt:</t>
  </si>
  <si>
    <t>SO1 - Vlastní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</si>
  <si>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</si>
  <si>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</si>
  <si>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</si>
  <si>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</si>
  <si>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</si>
  <si>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</si>
  <si>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</si>
  <si>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</si>
  <si>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</si>
  <si>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</si>
  <si>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</si>
  <si>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</si>
  <si>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</si>
  <si>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</si>
  <si>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</si>
  <si>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</si>
  <si>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</si>
  <si>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</si>
  <si>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</si>
  <si>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</si>
  <si>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</si>
  <si>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</si>
  <si>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</si>
  <si>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</si>
  <si>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</si>
  <si>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</si>
  <si>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</si>
  <si>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</si>
  <si>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</si>
  <si>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</si>
  <si>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</si>
  <si>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</si>
  <si>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</si>
  <si>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119003211</t>
  </si>
  <si>
    <t>Mobilní plotová zábrana s reflexním pásem výšky do 1,5 m pro zabezpečení výkopu zřízení</t>
  </si>
  <si>
    <t>m</t>
  </si>
  <si>
    <t>4</t>
  </si>
  <si>
    <t>-1808842071</t>
  </si>
  <si>
    <t>119003212</t>
  </si>
  <si>
    <t>Mobilní plotová zábrana s reflexním pásem výšky do 1,5 m pro zabezpečení výkopu odstranění</t>
  </si>
  <si>
    <t>-1343614820</t>
  </si>
  <si>
    <t>M</t>
  </si>
  <si>
    <t>Práce a dodávky M</t>
  </si>
  <si>
    <t>3</t>
  </si>
  <si>
    <t>46-M</t>
  </si>
  <si>
    <t>Zemní práce při extr.mont.pracích</t>
  </si>
  <si>
    <t>460010025</t>
  </si>
  <si>
    <t>Vytyčení trasy inženýrských sítí v zastavěném prostoru</t>
  </si>
  <si>
    <t>km</t>
  </si>
  <si>
    <t>64</t>
  </si>
  <si>
    <t>-915571421</t>
  </si>
  <si>
    <t>460030006</t>
  </si>
  <si>
    <t>Sejmutí ornice ručně v hornině třídy 2, vrstva tloušťky do 15 cm</t>
  </si>
  <si>
    <t>m3</t>
  </si>
  <si>
    <t>-1628389342</t>
  </si>
  <si>
    <t>5</t>
  </si>
  <si>
    <t>460030038</t>
  </si>
  <si>
    <t>Rozebrání dlažeb ručně z dlaždic betonových nebo keramických do písku spáry nezalité - zatr.</t>
  </si>
  <si>
    <t>m2</t>
  </si>
  <si>
    <t>-1381692816</t>
  </si>
  <si>
    <t>6</t>
  </si>
  <si>
    <t>460030039</t>
  </si>
  <si>
    <t>Rozebrání dlažeb ručně z dlaždic zámkových do písku spáry nezalité</t>
  </si>
  <si>
    <t>-1696108403</t>
  </si>
  <si>
    <t>7</t>
  </si>
  <si>
    <t>460030092</t>
  </si>
  <si>
    <t>Vytrhání obrub ležatých chodníkových s odhozením nebo naložením na dopravní prostředek</t>
  </si>
  <si>
    <t>-2098874282</t>
  </si>
  <si>
    <t>8</t>
  </si>
  <si>
    <t>460030095</t>
  </si>
  <si>
    <t>Vytrhání obrub ležatých silničních s odhozením nebo naložením na dopravní prostředek</t>
  </si>
  <si>
    <t>-1179383416</t>
  </si>
  <si>
    <t>9</t>
  </si>
  <si>
    <t>460030152</t>
  </si>
  <si>
    <t>Odstranění podkladu nebo krytu komunikace z kameniva drceného tloušťky do 20 cm - chodníky</t>
  </si>
  <si>
    <t>-265028853</t>
  </si>
  <si>
    <t>10</t>
  </si>
  <si>
    <t>460030153</t>
  </si>
  <si>
    <t>Odstranění podkladu nebo krytu komunikace z kameniva drceného tloušťky do 30 cm - komunkace</t>
  </si>
  <si>
    <t>1299627109</t>
  </si>
  <si>
    <t>11</t>
  </si>
  <si>
    <t>460030161</t>
  </si>
  <si>
    <t>Odstranění podkladu nebo krytu komunikace z betonu prostého tloušťky do 15 cm</t>
  </si>
  <si>
    <t>-1527827164</t>
  </si>
  <si>
    <t>12</t>
  </si>
  <si>
    <t>460030172</t>
  </si>
  <si>
    <t>Odstranění podkladu nebo krytu komunikace ze živice tloušťky do 10 cm</t>
  </si>
  <si>
    <t>-523329304</t>
  </si>
  <si>
    <t>13</t>
  </si>
  <si>
    <t>460030182</t>
  </si>
  <si>
    <t>Řezání podkladu nebo krytu betonového hloubky do 15 cm</t>
  </si>
  <si>
    <t>452487411</t>
  </si>
  <si>
    <t>14</t>
  </si>
  <si>
    <t>460030192</t>
  </si>
  <si>
    <t>Řezání podkladu nebo krytu živičného tloušťky do 10 cm</t>
  </si>
  <si>
    <t>1803578339</t>
  </si>
  <si>
    <t>460070143</t>
  </si>
  <si>
    <t>Hloubení nezapažených jam pro základy stanic transformačních ručně v hornině tř 3</t>
  </si>
  <si>
    <t>154843505</t>
  </si>
  <si>
    <t>16</t>
  </si>
  <si>
    <t>460120016</t>
  </si>
  <si>
    <t>Naložení výkopku ručně z hornin třídy 1 až 4</t>
  </si>
  <si>
    <t>979327201</t>
  </si>
  <si>
    <t>17</t>
  </si>
  <si>
    <t>460120019</t>
  </si>
  <si>
    <t>Naložení výkopku strojně z hornin třídy 1 až 4</t>
  </si>
  <si>
    <t>1467133960</t>
  </si>
  <si>
    <t>18</t>
  </si>
  <si>
    <t>460120085</t>
  </si>
  <si>
    <t>Uložení sypaniny do násypu nezhutněných z jakýchkoliv tříd hornin</t>
  </si>
  <si>
    <t>-1739618228</t>
  </si>
  <si>
    <t>19</t>
  </si>
  <si>
    <t>460150143</t>
  </si>
  <si>
    <t>Hloubení kabelových zapažených i nezapažených rýh ručně š 35 cm, hl 60 cm, v hornině tř 3</t>
  </si>
  <si>
    <t>815442181</t>
  </si>
  <si>
    <t>20</t>
  </si>
  <si>
    <t>460150303</t>
  </si>
  <si>
    <t>Hloubení kabelových zapažených i nezapažených rýh ručně š 50 cm, hl 120 cm, v hornině tř 3</t>
  </si>
  <si>
    <t>-834260575</t>
  </si>
  <si>
    <t>460150683</t>
  </si>
  <si>
    <t>Hloubení kabelových zapažených i nezapažených rýh ručně š 65 cm, hl 120 cm, v hornině tř 3</t>
  </si>
  <si>
    <t>540715849</t>
  </si>
  <si>
    <t>22</t>
  </si>
  <si>
    <t>460310106</t>
  </si>
  <si>
    <t>Řízený zemní protlak strojně v hornině tř 1 až 4 hloubky do 6 m vnějšího průměru do 225 mm</t>
  </si>
  <si>
    <t>1758791629</t>
  </si>
  <si>
    <t>23</t>
  </si>
  <si>
    <t>28611165</t>
  </si>
  <si>
    <t>trubka kanalizační PVC DN 160x3000 mm SN 8</t>
  </si>
  <si>
    <t>128</t>
  </si>
  <si>
    <t>1507790228</t>
  </si>
  <si>
    <t>24</t>
  </si>
  <si>
    <t>28611164</t>
  </si>
  <si>
    <t>trubka kanalizační PVC DN 160x1000 mm SN 8</t>
  </si>
  <si>
    <t>-253832401</t>
  </si>
  <si>
    <t>25</t>
  </si>
  <si>
    <t>460400021</t>
  </si>
  <si>
    <t>Pažení příložné plné výkopů rýh kabelových hloubky do 2 m</t>
  </si>
  <si>
    <t>-1851709507</t>
  </si>
  <si>
    <t>26</t>
  </si>
  <si>
    <t>460400091</t>
  </si>
  <si>
    <t>Pažení stěn rýh nebo jam - rozepření</t>
  </si>
  <si>
    <t>-1303233734</t>
  </si>
  <si>
    <t>27</t>
  </si>
  <si>
    <t>460400121</t>
  </si>
  <si>
    <t>Odstranění pažení příložného plného výkopů rýh kabelových hloubky do 2 m</t>
  </si>
  <si>
    <t>-378037599</t>
  </si>
  <si>
    <t>28</t>
  </si>
  <si>
    <t>460400191</t>
  </si>
  <si>
    <t>Odstranění rozepření stěn rýh nebo jam</t>
  </si>
  <si>
    <t>2079519560</t>
  </si>
  <si>
    <t>29</t>
  </si>
  <si>
    <t>460470001</t>
  </si>
  <si>
    <t>Provizorní zajištění potrubí ve výkopech při křížení s kabelem</t>
  </si>
  <si>
    <t>kus</t>
  </si>
  <si>
    <t>-1291546528</t>
  </si>
  <si>
    <t>30</t>
  </si>
  <si>
    <t>460470011</t>
  </si>
  <si>
    <t>Provizorní zajištění kabelů ve výkopech při jejich křížení</t>
  </si>
  <si>
    <t>-411245095</t>
  </si>
  <si>
    <t>31</t>
  </si>
  <si>
    <t>460470012</t>
  </si>
  <si>
    <t>Provizorní zajištění kabelů ve výkopech při jejich souběhu</t>
  </si>
  <si>
    <t>2050885126</t>
  </si>
  <si>
    <t>32</t>
  </si>
  <si>
    <t>460490013</t>
  </si>
  <si>
    <t>Krytí kabelů výstražnou fólií šířky 34 cm</t>
  </si>
  <si>
    <t>-1623672285</t>
  </si>
  <si>
    <t>33</t>
  </si>
  <si>
    <t>460520132</t>
  </si>
  <si>
    <t xml:space="preserve">Osazení tvárnic kabelových betonových do rýhy s obsypem bez výkopových prací </t>
  </si>
  <si>
    <t>710484666</t>
  </si>
  <si>
    <t>34</t>
  </si>
  <si>
    <t>59213011</t>
  </si>
  <si>
    <t xml:space="preserve">žlab kabelový betonový k ochraně zemního drátovodného vedení </t>
  </si>
  <si>
    <t>-1960124599</t>
  </si>
  <si>
    <t>35</t>
  </si>
  <si>
    <t>460560143</t>
  </si>
  <si>
    <t>Zásyp rýh ručně šířky 35 cm, hloubky 60 cm, z horniny třídy 3</t>
  </si>
  <si>
    <t>-999592296</t>
  </si>
  <si>
    <t>36</t>
  </si>
  <si>
    <t>460560303</t>
  </si>
  <si>
    <t>Zásyp rýh ručně šířky 50 cm, hloubky 120 cm, z horniny třídy 3</t>
  </si>
  <si>
    <t>820839021</t>
  </si>
  <si>
    <t>37</t>
  </si>
  <si>
    <t>460560683</t>
  </si>
  <si>
    <t>Zásyp rýh ručně šířky 65 cm, hloubky 120 cm, z horniny třídy 3</t>
  </si>
  <si>
    <t>-322239549</t>
  </si>
  <si>
    <t>38</t>
  </si>
  <si>
    <t>460600021</t>
  </si>
  <si>
    <t>Vodorovné přemístění horniny jakékoliv třídy do 50 m</t>
  </si>
  <si>
    <t>-1774161315</t>
  </si>
  <si>
    <t>39</t>
  </si>
  <si>
    <t>460600023</t>
  </si>
  <si>
    <t>Vodorovné přemístění horniny jakékoliv třídy do 1000 m</t>
  </si>
  <si>
    <t>1563956357</t>
  </si>
  <si>
    <t>40</t>
  </si>
  <si>
    <t>460600031</t>
  </si>
  <si>
    <t>Příplatek k vodorovnému přemístění horniny za každých dalších 1000 m</t>
  </si>
  <si>
    <t>370506332</t>
  </si>
  <si>
    <t>41</t>
  </si>
  <si>
    <t>460620007</t>
  </si>
  <si>
    <t>Zatravnění včetně zalití vodou na rovině</t>
  </si>
  <si>
    <t>-1732846228</t>
  </si>
  <si>
    <t>42</t>
  </si>
  <si>
    <t>460650052</t>
  </si>
  <si>
    <t>Zřízení podkladní vrstvy vozovky a chodníku ze štěrkodrti se zhutněním tloušťky do 10 cm</t>
  </si>
  <si>
    <t>1763164348</t>
  </si>
  <si>
    <t>43</t>
  </si>
  <si>
    <t>460650053</t>
  </si>
  <si>
    <t>Zřízení podkladní vrstvy vozovky a chodníku ze štěrkodrti se zhutněním tloušťky do 15 cm</t>
  </si>
  <si>
    <t>406887417</t>
  </si>
  <si>
    <t>44</t>
  </si>
  <si>
    <t>460650123</t>
  </si>
  <si>
    <t>Zřízení krytu vozovky a chodníku z betonu prostého tloušťky do 15 cm</t>
  </si>
  <si>
    <t>-1311529062</t>
  </si>
  <si>
    <t>45</t>
  </si>
  <si>
    <t>460650134</t>
  </si>
  <si>
    <t>Zřízení krytu vozovky a chodníku z litého asfaltu tloušťky do 7cm</t>
  </si>
  <si>
    <t>1523422263</t>
  </si>
  <si>
    <t>46</t>
  </si>
  <si>
    <t>460650161</t>
  </si>
  <si>
    <t>Kladení dlažby z dlaždic betonových 4hranných do lože z kameniva těženého</t>
  </si>
  <si>
    <t>-71369427</t>
  </si>
  <si>
    <t>47</t>
  </si>
  <si>
    <t>59246016</t>
  </si>
  <si>
    <t>dlažba plošná betonová vegetační 600x400x80mm - rezerva</t>
  </si>
  <si>
    <t>-1772384324</t>
  </si>
  <si>
    <t>48</t>
  </si>
  <si>
    <t>460650162</t>
  </si>
  <si>
    <t>Kladení dlažby z dlaždic betonových tvarovaných a zámkových do lože z kameniva těženého</t>
  </si>
  <si>
    <t>920206336</t>
  </si>
  <si>
    <t>49</t>
  </si>
  <si>
    <t>59245032</t>
  </si>
  <si>
    <t>dlažba zámková profilová 230x140x60mm přírodní - rezerva</t>
  </si>
  <si>
    <t>-419444693</t>
  </si>
  <si>
    <t>50</t>
  </si>
  <si>
    <t>460650176</t>
  </si>
  <si>
    <t>Očištění dlaždic betonových tvarovaných nebo zámkových z rozebraných dlažeb</t>
  </si>
  <si>
    <t>-2147327812</t>
  </si>
  <si>
    <t>51</t>
  </si>
  <si>
    <t>460650182</t>
  </si>
  <si>
    <t>Osazení betonových obrubníků ležatých chodníkových do betonu prostého</t>
  </si>
  <si>
    <t>2089340844</t>
  </si>
  <si>
    <t>52</t>
  </si>
  <si>
    <t>59217016</t>
  </si>
  <si>
    <t>obrubník betonový chodníkový 1000x80x250mm - rezerva</t>
  </si>
  <si>
    <t>1867092910</t>
  </si>
  <si>
    <t>53</t>
  </si>
  <si>
    <t>460650185</t>
  </si>
  <si>
    <t>Osazení betonových obrubníků ležatých silničních do betonu prostého</t>
  </si>
  <si>
    <t>1839418491</t>
  </si>
  <si>
    <t>54</t>
  </si>
  <si>
    <t>59218002</t>
  </si>
  <si>
    <t>krajník betonový silniční 500x250x100mm - rezerva</t>
  </si>
  <si>
    <t>-140767938</t>
  </si>
  <si>
    <t>55</t>
  </si>
  <si>
    <t>460650192</t>
  </si>
  <si>
    <t>Očištění vybouraných obrubníků chodníkových od spojovacího materiálu s odklizením do 10 m</t>
  </si>
  <si>
    <t>-703660942</t>
  </si>
  <si>
    <t>56</t>
  </si>
  <si>
    <t>460650195</t>
  </si>
  <si>
    <t>Očištění vybouraných obrubníků silničních od spojovacího materiálu s odklizením do 10 m</t>
  </si>
  <si>
    <t>1497911768</t>
  </si>
  <si>
    <t>VRN</t>
  </si>
  <si>
    <t>Vedlejší rozpočtové náklady</t>
  </si>
  <si>
    <t>VRN3</t>
  </si>
  <si>
    <t>Zařízení staveniště</t>
  </si>
  <si>
    <t>57</t>
  </si>
  <si>
    <t>032002000</t>
  </si>
  <si>
    <t>Vybavení staveniště</t>
  </si>
  <si>
    <t>Kč</t>
  </si>
  <si>
    <t>1024</t>
  </si>
  <si>
    <t>-654680878</t>
  </si>
  <si>
    <t>58</t>
  </si>
  <si>
    <t>035002000</t>
  </si>
  <si>
    <t>Pronájmy ploch, objektů</t>
  </si>
  <si>
    <t>-2021949758</t>
  </si>
  <si>
    <t>VRN4</t>
  </si>
  <si>
    <t>Inženýrská činnost</t>
  </si>
  <si>
    <t>59</t>
  </si>
  <si>
    <t>043154000</t>
  </si>
  <si>
    <t>Zkoušky hutnicí</t>
  </si>
  <si>
    <t>1934716677</t>
  </si>
  <si>
    <t>VRN5</t>
  </si>
  <si>
    <t>Finanční náklady</t>
  </si>
  <si>
    <t>60</t>
  </si>
  <si>
    <t>052203000</t>
  </si>
  <si>
    <t>Rezerva dodavatele - stavební činnost (max 2% ZRN)</t>
  </si>
  <si>
    <t>1491192111</t>
  </si>
  <si>
    <t>VRN6</t>
  </si>
  <si>
    <t>Územní vlivy</t>
  </si>
  <si>
    <t>61</t>
  </si>
  <si>
    <t>065002000</t>
  </si>
  <si>
    <t>Mimostaveništní doprava materiálů</t>
  </si>
  <si>
    <t>59976575</t>
  </si>
  <si>
    <t>VRN7</t>
  </si>
  <si>
    <t>Provozní vlivy</t>
  </si>
  <si>
    <t>62</t>
  </si>
  <si>
    <t>072103011</t>
  </si>
  <si>
    <t xml:space="preserve">Zajištění DIO komunikace </t>
  </si>
  <si>
    <t>-882538907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</si>
</sst>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0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19"/>
      <c r="AQ5" s="19"/>
      <c r="AR5" s="17"/>
      <c r="BE5" s="22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2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19"/>
      <c r="AQ6" s="19"/>
      <c r="AR6" s="17"/>
      <c r="BE6" s="23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0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3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0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30"/>
      <c r="BS13" s="14" t="s">
        <v>6</v>
      </c>
    </row>
    <row r="14" spans="2:71" ht="12.75">
      <c r="B14" s="18"/>
      <c r="C14" s="19"/>
      <c r="D14" s="19"/>
      <c r="E14" s="263" t="s">
        <v>28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3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0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0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30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0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0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30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0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0"/>
    </row>
    <row r="23" spans="2:57" s="1" customFormat="1" ht="16.5" customHeight="1">
      <c r="B23" s="18"/>
      <c r="C23" s="19"/>
      <c r="D23" s="19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19"/>
      <c r="AP23" s="19"/>
      <c r="AQ23" s="19"/>
      <c r="AR23" s="17"/>
      <c r="BE23" s="23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0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3"/>
      <c r="AQ26" s="33"/>
      <c r="AR26" s="36"/>
      <c r="BE26" s="23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34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35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36</v>
      </c>
      <c r="AL28" s="266"/>
      <c r="AM28" s="266"/>
      <c r="AN28" s="266"/>
      <c r="AO28" s="266"/>
      <c r="AP28" s="33"/>
      <c r="AQ28" s="33"/>
      <c r="AR28" s="36"/>
      <c r="BE28" s="230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67">
        <v>0.21</v>
      </c>
      <c r="M29" s="228"/>
      <c r="N29" s="228"/>
      <c r="O29" s="228"/>
      <c r="P29" s="228"/>
      <c r="Q29" s="38"/>
      <c r="R29" s="38"/>
      <c r="S29" s="38"/>
      <c r="T29" s="38"/>
      <c r="U29" s="38"/>
      <c r="V29" s="38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F29" s="38"/>
      <c r="AG29" s="38"/>
      <c r="AH29" s="38"/>
      <c r="AI29" s="38"/>
      <c r="AJ29" s="38"/>
      <c r="AK29" s="227">
        <f>ROUND(AV94,2)</f>
        <v>0</v>
      </c>
      <c r="AL29" s="228"/>
      <c r="AM29" s="228"/>
      <c r="AN29" s="228"/>
      <c r="AO29" s="228"/>
      <c r="AP29" s="38"/>
      <c r="AQ29" s="38"/>
      <c r="AR29" s="39"/>
      <c r="BE29" s="231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67">
        <v>0.15</v>
      </c>
      <c r="M30" s="228"/>
      <c r="N30" s="228"/>
      <c r="O30" s="228"/>
      <c r="P30" s="228"/>
      <c r="Q30" s="38"/>
      <c r="R30" s="38"/>
      <c r="S30" s="38"/>
      <c r="T30" s="38"/>
      <c r="U30" s="38"/>
      <c r="V30" s="38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F30" s="38"/>
      <c r="AG30" s="38"/>
      <c r="AH30" s="38"/>
      <c r="AI30" s="38"/>
      <c r="AJ30" s="38"/>
      <c r="AK30" s="227">
        <f>ROUND(AW94,2)</f>
        <v>0</v>
      </c>
      <c r="AL30" s="228"/>
      <c r="AM30" s="228"/>
      <c r="AN30" s="228"/>
      <c r="AO30" s="228"/>
      <c r="AP30" s="38"/>
      <c r="AQ30" s="38"/>
      <c r="AR30" s="39"/>
      <c r="BE30" s="231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67">
        <v>0.21</v>
      </c>
      <c r="M31" s="228"/>
      <c r="N31" s="228"/>
      <c r="O31" s="228"/>
      <c r="P31" s="228"/>
      <c r="Q31" s="38"/>
      <c r="R31" s="38"/>
      <c r="S31" s="38"/>
      <c r="T31" s="38"/>
      <c r="U31" s="38"/>
      <c r="V31" s="38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F31" s="38"/>
      <c r="AG31" s="38"/>
      <c r="AH31" s="38"/>
      <c r="AI31" s="38"/>
      <c r="AJ31" s="38"/>
      <c r="AK31" s="227">
        <v>0</v>
      </c>
      <c r="AL31" s="228"/>
      <c r="AM31" s="228"/>
      <c r="AN31" s="228"/>
      <c r="AO31" s="228"/>
      <c r="AP31" s="38"/>
      <c r="AQ31" s="38"/>
      <c r="AR31" s="39"/>
      <c r="BE31" s="231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67">
        <v>0.15</v>
      </c>
      <c r="M32" s="228"/>
      <c r="N32" s="228"/>
      <c r="O32" s="228"/>
      <c r="P32" s="228"/>
      <c r="Q32" s="38"/>
      <c r="R32" s="38"/>
      <c r="S32" s="38"/>
      <c r="T32" s="38"/>
      <c r="U32" s="38"/>
      <c r="V32" s="38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F32" s="38"/>
      <c r="AG32" s="38"/>
      <c r="AH32" s="38"/>
      <c r="AI32" s="38"/>
      <c r="AJ32" s="38"/>
      <c r="AK32" s="227">
        <v>0</v>
      </c>
      <c r="AL32" s="228"/>
      <c r="AM32" s="228"/>
      <c r="AN32" s="228"/>
      <c r="AO32" s="228"/>
      <c r="AP32" s="38"/>
      <c r="AQ32" s="38"/>
      <c r="AR32" s="39"/>
      <c r="BE32" s="231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67">
        <v>0</v>
      </c>
      <c r="M33" s="228"/>
      <c r="N33" s="228"/>
      <c r="O33" s="228"/>
      <c r="P33" s="228"/>
      <c r="Q33" s="38"/>
      <c r="R33" s="38"/>
      <c r="S33" s="38"/>
      <c r="T33" s="38"/>
      <c r="U33" s="38"/>
      <c r="V33" s="38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F33" s="38"/>
      <c r="AG33" s="38"/>
      <c r="AH33" s="38"/>
      <c r="AI33" s="38"/>
      <c r="AJ33" s="38"/>
      <c r="AK33" s="227">
        <v>0</v>
      </c>
      <c r="AL33" s="228"/>
      <c r="AM33" s="228"/>
      <c r="AN33" s="228"/>
      <c r="AO33" s="228"/>
      <c r="AP33" s="38"/>
      <c r="AQ33" s="38"/>
      <c r="AR33" s="39"/>
      <c r="BE33" s="23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0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34" t="s">
        <v>45</v>
      </c>
      <c r="Y35" s="235"/>
      <c r="Z35" s="235"/>
      <c r="AA35" s="235"/>
      <c r="AB35" s="235"/>
      <c r="AC35" s="42"/>
      <c r="AD35" s="42"/>
      <c r="AE35" s="42"/>
      <c r="AF35" s="42"/>
      <c r="AG35" s="42"/>
      <c r="AH35" s="42"/>
      <c r="AI35" s="42"/>
      <c r="AJ35" s="42"/>
      <c r="AK35" s="236">
        <f>SUM(AK26:AK33)</f>
        <v>0</v>
      </c>
      <c r="AL35" s="235"/>
      <c r="AM35" s="235"/>
      <c r="AN35" s="235"/>
      <c r="AO35" s="23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P012020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Výkopové práce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3" t="str">
        <f>IF(AN8="","",AN8)</f>
        <v>2. 3. 2020</v>
      </c>
      <c r="AN87" s="24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9" t="str">
        <f>IF(E17="","",E17)</f>
        <v xml:space="preserve"> </v>
      </c>
      <c r="AN89" s="240"/>
      <c r="AO89" s="240"/>
      <c r="AP89" s="240"/>
      <c r="AQ89" s="33"/>
      <c r="AR89" s="36"/>
      <c r="AS89" s="244" t="s">
        <v>53</v>
      </c>
      <c r="AT89" s="24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9" t="str">
        <f>IF(E20="","",E20)</f>
        <v xml:space="preserve"> </v>
      </c>
      <c r="AN90" s="240"/>
      <c r="AO90" s="240"/>
      <c r="AP90" s="240"/>
      <c r="AQ90" s="33"/>
      <c r="AR90" s="36"/>
      <c r="AS90" s="246"/>
      <c r="AT90" s="24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8"/>
      <c r="AT91" s="24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0" t="s">
        <v>54</v>
      </c>
      <c r="D92" s="251"/>
      <c r="E92" s="251"/>
      <c r="F92" s="251"/>
      <c r="G92" s="251"/>
      <c r="H92" s="70"/>
      <c r="I92" s="252" t="s">
        <v>55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3" t="s">
        <v>56</v>
      </c>
      <c r="AH92" s="251"/>
      <c r="AI92" s="251"/>
      <c r="AJ92" s="251"/>
      <c r="AK92" s="251"/>
      <c r="AL92" s="251"/>
      <c r="AM92" s="251"/>
      <c r="AN92" s="252" t="s">
        <v>57</v>
      </c>
      <c r="AO92" s="251"/>
      <c r="AP92" s="254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8">
        <f>ROUND(AG95,2)</f>
        <v>0</v>
      </c>
      <c r="AH94" s="258"/>
      <c r="AI94" s="258"/>
      <c r="AJ94" s="258"/>
      <c r="AK94" s="258"/>
      <c r="AL94" s="258"/>
      <c r="AM94" s="258"/>
      <c r="AN94" s="259">
        <f>SUM(AG94,AT94)</f>
        <v>0</v>
      </c>
      <c r="AO94" s="259"/>
      <c r="AP94" s="259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57" t="s">
        <v>78</v>
      </c>
      <c r="E95" s="257"/>
      <c r="F95" s="257"/>
      <c r="G95" s="257"/>
      <c r="H95" s="257"/>
      <c r="I95" s="93"/>
      <c r="J95" s="257" t="s">
        <v>79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'SO1 - Vlastní'!J30</f>
        <v>0</v>
      </c>
      <c r="AH95" s="256"/>
      <c r="AI95" s="256"/>
      <c r="AJ95" s="256"/>
      <c r="AK95" s="256"/>
      <c r="AL95" s="256"/>
      <c r="AM95" s="256"/>
      <c r="AN95" s="255">
        <f>SUM(AG95,AT95)</f>
        <v>0</v>
      </c>
      <c r="AO95" s="256"/>
      <c r="AP95" s="256"/>
      <c r="AQ95" s="94" t="s">
        <v>80</v>
      </c>
      <c r="AR95" s="95"/>
      <c r="AS95" s="96">
        <v>0</v>
      </c>
      <c r="AT95" s="97">
        <f>ROUND(SUM(AV95:AW95),2)</f>
        <v>0</v>
      </c>
      <c r="AU95" s="98">
        <f>'SO1 - Vlastní'!P126</f>
        <v>0</v>
      </c>
      <c r="AV95" s="97">
        <f>'SO1 - Vlastní'!J33</f>
        <v>0</v>
      </c>
      <c r="AW95" s="97">
        <f>'SO1 - Vlastní'!J34</f>
        <v>0</v>
      </c>
      <c r="AX95" s="97">
        <f>'SO1 - Vlastní'!J35</f>
        <v>0</v>
      </c>
      <c r="AY95" s="97">
        <f>'SO1 - Vlastní'!J36</f>
        <v>0</v>
      </c>
      <c r="AZ95" s="97">
        <f>'SO1 - Vlastní'!F33</f>
        <v>0</v>
      </c>
      <c r="BA95" s="97">
        <f>'SO1 - Vlastní'!F34</f>
        <v>0</v>
      </c>
      <c r="BB95" s="97">
        <f>'SO1 - Vlastní'!F35</f>
        <v>0</v>
      </c>
      <c r="BC95" s="97">
        <f>'SO1 - Vlastní'!F36</f>
        <v>0</v>
      </c>
      <c r="BD95" s="99">
        <f>'SO1 - Vlastní'!F37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DnoLIH+NDtDjZgQii1EaJPN19vqjz1vyryxiRbkOy0ZZBQr8sZz2M8UJFeq13A/5TcKExLh6eOqxqMD5n8YiEg==" saltValue="RRv88IaqLNEHhbrUShDUmFQixxBUZdoMMOhY3XZO9Q1nO1z9JIDNZrFjmsorsyrq8z1en7q/WiOvtPJRNvdwX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1 - Vlast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1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4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7"/>
      <c r="AT3" s="14" t="s">
        <v>83</v>
      </c>
    </row>
    <row r="4" spans="2:46" s="1" customFormat="1" ht="24.95" customHeight="1">
      <c r="B4" s="17"/>
      <c r="D4" s="105" t="s">
        <v>84</v>
      </c>
      <c r="I4" s="101"/>
      <c r="L4" s="17"/>
      <c r="M4" s="106" t="s">
        <v>10</v>
      </c>
      <c r="AT4" s="14" t="s">
        <v>4</v>
      </c>
    </row>
    <row r="5" spans="2:12" s="1" customFormat="1" ht="6.95" customHeight="1">
      <c r="B5" s="17"/>
      <c r="I5" s="101"/>
      <c r="L5" s="17"/>
    </row>
    <row r="6" spans="2:12" s="1" customFormat="1" ht="12" customHeight="1">
      <c r="B6" s="17"/>
      <c r="D6" s="107" t="s">
        <v>16</v>
      </c>
      <c r="I6" s="101"/>
      <c r="L6" s="17"/>
    </row>
    <row r="7" spans="2:12" s="1" customFormat="1" ht="16.5" customHeight="1">
      <c r="B7" s="17"/>
      <c r="E7" s="268" t="str">
        <f>'Rekapitulace stavby'!K6</f>
        <v>Výkopové práce</v>
      </c>
      <c r="F7" s="269"/>
      <c r="G7" s="269"/>
      <c r="H7" s="269"/>
      <c r="I7" s="101"/>
      <c r="L7" s="17"/>
    </row>
    <row r="8" spans="1:31" s="2" customFormat="1" ht="12" customHeight="1">
      <c r="A8" s="31"/>
      <c r="B8" s="36"/>
      <c r="C8" s="31"/>
      <c r="D8" s="107" t="s">
        <v>85</v>
      </c>
      <c r="E8" s="31"/>
      <c r="F8" s="31"/>
      <c r="G8" s="31"/>
      <c r="H8" s="31"/>
      <c r="I8" s="108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70" t="s">
        <v>86</v>
      </c>
      <c r="F9" s="271"/>
      <c r="G9" s="271"/>
      <c r="H9" s="271"/>
      <c r="I9" s="108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08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7" t="s">
        <v>18</v>
      </c>
      <c r="E11" s="31"/>
      <c r="F11" s="109" t="s">
        <v>1</v>
      </c>
      <c r="G11" s="31"/>
      <c r="H11" s="31"/>
      <c r="I11" s="110" t="s">
        <v>19</v>
      </c>
      <c r="J11" s="109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7" t="s">
        <v>20</v>
      </c>
      <c r="E12" s="31"/>
      <c r="F12" s="109" t="s">
        <v>21</v>
      </c>
      <c r="G12" s="31"/>
      <c r="H12" s="31"/>
      <c r="I12" s="110" t="s">
        <v>22</v>
      </c>
      <c r="J12" s="111" t="str">
        <f>'Rekapitulace stavby'!AN8</f>
        <v>2. 3. 2020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08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7" t="s">
        <v>24</v>
      </c>
      <c r="E14" s="31"/>
      <c r="F14" s="31"/>
      <c r="G14" s="31"/>
      <c r="H14" s="31"/>
      <c r="I14" s="110" t="s">
        <v>25</v>
      </c>
      <c r="J14" s="109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9" t="str">
        <f>IF('Rekapitulace stavby'!E11="","",'Rekapitulace stavby'!E11)</f>
        <v xml:space="preserve"> </v>
      </c>
      <c r="F15" s="31"/>
      <c r="G15" s="31"/>
      <c r="H15" s="31"/>
      <c r="I15" s="110" t="s">
        <v>26</v>
      </c>
      <c r="J15" s="109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08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7" t="s">
        <v>27</v>
      </c>
      <c r="E17" s="31"/>
      <c r="F17" s="31"/>
      <c r="G17" s="31"/>
      <c r="H17" s="31"/>
      <c r="I17" s="110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2" t="str">
        <f>'Rekapitulace stavby'!E14</f>
        <v>Vyplň údaj</v>
      </c>
      <c r="F18" s="273"/>
      <c r="G18" s="273"/>
      <c r="H18" s="273"/>
      <c r="I18" s="110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08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7" t="s">
        <v>29</v>
      </c>
      <c r="E20" s="31"/>
      <c r="F20" s="31"/>
      <c r="G20" s="31"/>
      <c r="H20" s="31"/>
      <c r="I20" s="110" t="s">
        <v>25</v>
      </c>
      <c r="J20" s="109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9" t="str">
        <f>IF('Rekapitulace stavby'!E17="","",'Rekapitulace stavby'!E17)</f>
        <v xml:space="preserve"> </v>
      </c>
      <c r="F21" s="31"/>
      <c r="G21" s="31"/>
      <c r="H21" s="31"/>
      <c r="I21" s="110" t="s">
        <v>26</v>
      </c>
      <c r="J21" s="109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08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7" t="s">
        <v>31</v>
      </c>
      <c r="E23" s="31"/>
      <c r="F23" s="31"/>
      <c r="G23" s="31"/>
      <c r="H23" s="31"/>
      <c r="I23" s="110" t="s">
        <v>25</v>
      </c>
      <c r="J23" s="109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9" t="str">
        <f>IF('Rekapitulace stavby'!E20="","",'Rekapitulace stavby'!E20)</f>
        <v xml:space="preserve"> </v>
      </c>
      <c r="F24" s="31"/>
      <c r="G24" s="31"/>
      <c r="H24" s="31"/>
      <c r="I24" s="110" t="s">
        <v>26</v>
      </c>
      <c r="J24" s="109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08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7" t="s">
        <v>32</v>
      </c>
      <c r="E26" s="31"/>
      <c r="F26" s="31"/>
      <c r="G26" s="31"/>
      <c r="H26" s="31"/>
      <c r="I26" s="108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74" t="s">
        <v>1</v>
      </c>
      <c r="F27" s="274"/>
      <c r="G27" s="274"/>
      <c r="H27" s="274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08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6"/>
      <c r="E29" s="116"/>
      <c r="F29" s="116"/>
      <c r="G29" s="116"/>
      <c r="H29" s="116"/>
      <c r="I29" s="117"/>
      <c r="J29" s="116"/>
      <c r="K29" s="11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8" t="s">
        <v>33</v>
      </c>
      <c r="E30" s="31"/>
      <c r="F30" s="31"/>
      <c r="G30" s="31"/>
      <c r="H30" s="31"/>
      <c r="I30" s="108"/>
      <c r="J30" s="119">
        <f>ROUND(J126,2)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6"/>
      <c r="E31" s="116"/>
      <c r="F31" s="116"/>
      <c r="G31" s="116"/>
      <c r="H31" s="116"/>
      <c r="I31" s="117"/>
      <c r="J31" s="116"/>
      <c r="K31" s="11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0" t="s">
        <v>35</v>
      </c>
      <c r="G32" s="31"/>
      <c r="H32" s="31"/>
      <c r="I32" s="121" t="s">
        <v>34</v>
      </c>
      <c r="J32" s="120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2" t="s">
        <v>37</v>
      </c>
      <c r="E33" s="107" t="s">
        <v>38</v>
      </c>
      <c r="F33" s="123">
        <f>ROUND((SUM(BE126:BE198)),2)</f>
        <v>0</v>
      </c>
      <c r="G33" s="31"/>
      <c r="H33" s="31"/>
      <c r="I33" s="124">
        <v>0.21</v>
      </c>
      <c r="J33" s="123">
        <f>ROUND(((SUM(BE126:BE198))*I33),2)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7" t="s">
        <v>39</v>
      </c>
      <c r="F34" s="123">
        <f>ROUND((SUM(BF126:BF198)),2)</f>
        <v>0</v>
      </c>
      <c r="G34" s="31"/>
      <c r="H34" s="31"/>
      <c r="I34" s="124">
        <v>0.15</v>
      </c>
      <c r="J34" s="123">
        <f>ROUND(((SUM(BF126:BF198))*I34),2)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7" t="s">
        <v>40</v>
      </c>
      <c r="F35" s="123">
        <f>ROUND((SUM(BG126:BG198)),2)</f>
        <v>0</v>
      </c>
      <c r="G35" s="31"/>
      <c r="H35" s="31"/>
      <c r="I35" s="124">
        <v>0.21</v>
      </c>
      <c r="J35" s="12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7" t="s">
        <v>41</v>
      </c>
      <c r="F36" s="123">
        <f>ROUND((SUM(BH126:BH198)),2)</f>
        <v>0</v>
      </c>
      <c r="G36" s="31"/>
      <c r="H36" s="31"/>
      <c r="I36" s="124">
        <v>0.15</v>
      </c>
      <c r="J36" s="12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7" t="s">
        <v>42</v>
      </c>
      <c r="F37" s="123">
        <f>ROUND((SUM(BI126:BI198)),2)</f>
        <v>0</v>
      </c>
      <c r="G37" s="31"/>
      <c r="H37" s="31"/>
      <c r="I37" s="124">
        <v>0</v>
      </c>
      <c r="J37" s="12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08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30"/>
      <c r="J39" s="131">
        <f>SUM(J30:J37)</f>
        <v>0</v>
      </c>
      <c r="K39" s="13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08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1"/>
      <c r="L41" s="17"/>
    </row>
    <row r="42" spans="2:12" s="1" customFormat="1" ht="14.45" customHeight="1">
      <c r="B42" s="17"/>
      <c r="I42" s="101"/>
      <c r="L42" s="17"/>
    </row>
    <row r="43" spans="2:12" s="1" customFormat="1" ht="14.45" customHeight="1">
      <c r="B43" s="17"/>
      <c r="I43" s="101"/>
      <c r="L43" s="17"/>
    </row>
    <row r="44" spans="2:12" s="1" customFormat="1" ht="14.45" customHeight="1">
      <c r="B44" s="17"/>
      <c r="I44" s="101"/>
      <c r="L44" s="17"/>
    </row>
    <row r="45" spans="2:12" s="1" customFormat="1" ht="14.45" customHeight="1">
      <c r="B45" s="17"/>
      <c r="I45" s="101"/>
      <c r="L45" s="17"/>
    </row>
    <row r="46" spans="2:12" s="1" customFormat="1" ht="14.45" customHeight="1">
      <c r="B46" s="17"/>
      <c r="I46" s="101"/>
      <c r="L46" s="17"/>
    </row>
    <row r="47" spans="2:12" s="1" customFormat="1" ht="14.45" customHeight="1">
      <c r="B47" s="17"/>
      <c r="I47" s="101"/>
      <c r="L47" s="17"/>
    </row>
    <row r="48" spans="2:12" s="1" customFormat="1" ht="14.45" customHeight="1">
      <c r="B48" s="17"/>
      <c r="I48" s="101"/>
      <c r="L48" s="17"/>
    </row>
    <row r="49" spans="2:12" s="1" customFormat="1" ht="14.45" customHeight="1">
      <c r="B49" s="17"/>
      <c r="I49" s="101"/>
      <c r="L49" s="17"/>
    </row>
    <row r="50" spans="2:12" s="2" customFormat="1" ht="14.45" customHeight="1">
      <c r="B50" s="48"/>
      <c r="D50" s="133" t="s">
        <v>46</v>
      </c>
      <c r="E50" s="134"/>
      <c r="F50" s="134"/>
      <c r="G50" s="133" t="s">
        <v>47</v>
      </c>
      <c r="H50" s="134"/>
      <c r="I50" s="135"/>
      <c r="J50" s="134"/>
      <c r="K50" s="13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6" t="s">
        <v>48</v>
      </c>
      <c r="E61" s="137"/>
      <c r="F61" s="138" t="s">
        <v>49</v>
      </c>
      <c r="G61" s="136" t="s">
        <v>48</v>
      </c>
      <c r="H61" s="137"/>
      <c r="I61" s="139"/>
      <c r="J61" s="140" t="s">
        <v>49</v>
      </c>
      <c r="K61" s="13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3" t="s">
        <v>50</v>
      </c>
      <c r="E65" s="141"/>
      <c r="F65" s="141"/>
      <c r="G65" s="133" t="s">
        <v>51</v>
      </c>
      <c r="H65" s="141"/>
      <c r="I65" s="142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6" t="s">
        <v>48</v>
      </c>
      <c r="E76" s="137"/>
      <c r="F76" s="138" t="s">
        <v>49</v>
      </c>
      <c r="G76" s="136" t="s">
        <v>48</v>
      </c>
      <c r="H76" s="137"/>
      <c r="I76" s="139"/>
      <c r="J76" s="140" t="s">
        <v>49</v>
      </c>
      <c r="K76" s="13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108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8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5" t="str">
        <f>E7</f>
        <v>Výkopové práce</v>
      </c>
      <c r="F85" s="276"/>
      <c r="G85" s="276"/>
      <c r="H85" s="276"/>
      <c r="I85" s="108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85</v>
      </c>
      <c r="D86" s="33"/>
      <c r="E86" s="33"/>
      <c r="F86" s="33"/>
      <c r="G86" s="33"/>
      <c r="H86" s="33"/>
      <c r="I86" s="108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SO1 - Vlastní</v>
      </c>
      <c r="F87" s="277"/>
      <c r="G87" s="277"/>
      <c r="H87" s="277"/>
      <c r="I87" s="108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0" t="s">
        <v>22</v>
      </c>
      <c r="J89" s="63" t="str">
        <f>IF(J12="","",J12)</f>
        <v>2. 3. 2020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110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0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9" t="s">
        <v>88</v>
      </c>
      <c r="D94" s="150"/>
      <c r="E94" s="150"/>
      <c r="F94" s="150"/>
      <c r="G94" s="150"/>
      <c r="H94" s="150"/>
      <c r="I94" s="151"/>
      <c r="J94" s="152" t="s">
        <v>89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3" t="s">
        <v>90</v>
      </c>
      <c r="D96" s="33"/>
      <c r="E96" s="33"/>
      <c r="F96" s="33"/>
      <c r="G96" s="33"/>
      <c r="H96" s="33"/>
      <c r="I96" s="108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91</v>
      </c>
    </row>
    <row r="97" spans="2:12" s="9" customFormat="1" ht="24.95" customHeight="1">
      <c r="B97" s="154"/>
      <c r="C97" s="155"/>
      <c r="D97" s="156" t="s">
        <v>92</v>
      </c>
      <c r="E97" s="157"/>
      <c r="F97" s="157"/>
      <c r="G97" s="157"/>
      <c r="H97" s="157"/>
      <c r="I97" s="158"/>
      <c r="J97" s="159">
        <f>J127</f>
        <v>0</v>
      </c>
      <c r="K97" s="155"/>
      <c r="L97" s="160"/>
    </row>
    <row r="98" spans="2:12" s="10" customFormat="1" ht="19.9" customHeight="1">
      <c r="B98" s="161"/>
      <c r="C98" s="162"/>
      <c r="D98" s="163" t="s">
        <v>93</v>
      </c>
      <c r="E98" s="164"/>
      <c r="F98" s="164"/>
      <c r="G98" s="164"/>
      <c r="H98" s="164"/>
      <c r="I98" s="165"/>
      <c r="J98" s="166">
        <f>J128</f>
        <v>0</v>
      </c>
      <c r="K98" s="162"/>
      <c r="L98" s="167"/>
    </row>
    <row r="99" spans="2:12" s="9" customFormat="1" ht="24.95" customHeight="1">
      <c r="B99" s="154"/>
      <c r="C99" s="155"/>
      <c r="D99" s="156" t="s">
        <v>94</v>
      </c>
      <c r="E99" s="157"/>
      <c r="F99" s="157"/>
      <c r="G99" s="157"/>
      <c r="H99" s="157"/>
      <c r="I99" s="158"/>
      <c r="J99" s="159">
        <f>J131</f>
        <v>0</v>
      </c>
      <c r="K99" s="155"/>
      <c r="L99" s="160"/>
    </row>
    <row r="100" spans="2:12" s="10" customFormat="1" ht="19.9" customHeight="1">
      <c r="B100" s="161"/>
      <c r="C100" s="162"/>
      <c r="D100" s="163" t="s">
        <v>95</v>
      </c>
      <c r="E100" s="164"/>
      <c r="F100" s="164"/>
      <c r="G100" s="164"/>
      <c r="H100" s="164"/>
      <c r="I100" s="165"/>
      <c r="J100" s="166">
        <f>J132</f>
        <v>0</v>
      </c>
      <c r="K100" s="162"/>
      <c r="L100" s="167"/>
    </row>
    <row r="101" spans="2:12" s="9" customFormat="1" ht="24.95" customHeight="1">
      <c r="B101" s="154"/>
      <c r="C101" s="155"/>
      <c r="D101" s="156" t="s">
        <v>96</v>
      </c>
      <c r="E101" s="157"/>
      <c r="F101" s="157"/>
      <c r="G101" s="157"/>
      <c r="H101" s="157"/>
      <c r="I101" s="158"/>
      <c r="J101" s="159">
        <f>J187</f>
        <v>0</v>
      </c>
      <c r="K101" s="155"/>
      <c r="L101" s="160"/>
    </row>
    <row r="102" spans="2:12" s="10" customFormat="1" ht="19.9" customHeight="1">
      <c r="B102" s="161"/>
      <c r="C102" s="162"/>
      <c r="D102" s="163" t="s">
        <v>97</v>
      </c>
      <c r="E102" s="164"/>
      <c r="F102" s="164"/>
      <c r="G102" s="164"/>
      <c r="H102" s="164"/>
      <c r="I102" s="165"/>
      <c r="J102" s="166">
        <f>J188</f>
        <v>0</v>
      </c>
      <c r="K102" s="162"/>
      <c r="L102" s="167"/>
    </row>
    <row r="103" spans="2:12" s="10" customFormat="1" ht="19.9" customHeight="1">
      <c r="B103" s="161"/>
      <c r="C103" s="162"/>
      <c r="D103" s="163" t="s">
        <v>98</v>
      </c>
      <c r="E103" s="164"/>
      <c r="F103" s="164"/>
      <c r="G103" s="164"/>
      <c r="H103" s="164"/>
      <c r="I103" s="165"/>
      <c r="J103" s="166">
        <f>J191</f>
        <v>0</v>
      </c>
      <c r="K103" s="162"/>
      <c r="L103" s="167"/>
    </row>
    <row r="104" spans="2:12" s="10" customFormat="1" ht="19.9" customHeight="1">
      <c r="B104" s="161"/>
      <c r="C104" s="162"/>
      <c r="D104" s="163" t="s">
        <v>99</v>
      </c>
      <c r="E104" s="164"/>
      <c r="F104" s="164"/>
      <c r="G104" s="164"/>
      <c r="H104" s="164"/>
      <c r="I104" s="165"/>
      <c r="J104" s="166">
        <f>J193</f>
        <v>0</v>
      </c>
      <c r="K104" s="162"/>
      <c r="L104" s="167"/>
    </row>
    <row r="105" spans="2:12" s="10" customFormat="1" ht="19.9" customHeight="1">
      <c r="B105" s="161"/>
      <c r="C105" s="162"/>
      <c r="D105" s="163" t="s">
        <v>100</v>
      </c>
      <c r="E105" s="164"/>
      <c r="F105" s="164"/>
      <c r="G105" s="164"/>
      <c r="H105" s="164"/>
      <c r="I105" s="165"/>
      <c r="J105" s="166">
        <f>J195</f>
        <v>0</v>
      </c>
      <c r="K105" s="162"/>
      <c r="L105" s="167"/>
    </row>
    <row r="106" spans="2:12" s="10" customFormat="1" ht="19.9" customHeight="1">
      <c r="B106" s="161"/>
      <c r="C106" s="162"/>
      <c r="D106" s="163" t="s">
        <v>101</v>
      </c>
      <c r="E106" s="164"/>
      <c r="F106" s="164"/>
      <c r="G106" s="164"/>
      <c r="H106" s="164"/>
      <c r="I106" s="165"/>
      <c r="J106" s="166">
        <f>J197</f>
        <v>0</v>
      </c>
      <c r="K106" s="162"/>
      <c r="L106" s="167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108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145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148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102</v>
      </c>
      <c r="D113" s="33"/>
      <c r="E113" s="33"/>
      <c r="F113" s="33"/>
      <c r="G113" s="33"/>
      <c r="H113" s="33"/>
      <c r="I113" s="108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108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75" t="str">
        <f>E7</f>
        <v>Výkopové práce</v>
      </c>
      <c r="F116" s="276"/>
      <c r="G116" s="276"/>
      <c r="H116" s="276"/>
      <c r="I116" s="108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85</v>
      </c>
      <c r="D117" s="33"/>
      <c r="E117" s="33"/>
      <c r="F117" s="33"/>
      <c r="G117" s="33"/>
      <c r="H117" s="33"/>
      <c r="I117" s="108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41" t="str">
        <f>E9</f>
        <v>SO1 - Vlastní</v>
      </c>
      <c r="F118" s="277"/>
      <c r="G118" s="277"/>
      <c r="H118" s="277"/>
      <c r="I118" s="108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 xml:space="preserve"> </v>
      </c>
      <c r="G120" s="33"/>
      <c r="H120" s="33"/>
      <c r="I120" s="110" t="s">
        <v>22</v>
      </c>
      <c r="J120" s="63" t="str">
        <f>IF(J12="","",J12)</f>
        <v>2. 3. 2020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08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24</v>
      </c>
      <c r="D122" s="33"/>
      <c r="E122" s="33"/>
      <c r="F122" s="24" t="str">
        <f>E15</f>
        <v xml:space="preserve"> </v>
      </c>
      <c r="G122" s="33"/>
      <c r="H122" s="33"/>
      <c r="I122" s="110" t="s">
        <v>29</v>
      </c>
      <c r="J122" s="29" t="str">
        <f>E21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27</v>
      </c>
      <c r="D123" s="33"/>
      <c r="E123" s="33"/>
      <c r="F123" s="24" t="str">
        <f>IF(E18="","",E18)</f>
        <v>Vyplň údaj</v>
      </c>
      <c r="G123" s="33"/>
      <c r="H123" s="33"/>
      <c r="I123" s="110" t="s">
        <v>31</v>
      </c>
      <c r="J123" s="29" t="str">
        <f>E24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08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68"/>
      <c r="B125" s="169"/>
      <c r="C125" s="170" t="s">
        <v>103</v>
      </c>
      <c r="D125" s="171" t="s">
        <v>58</v>
      </c>
      <c r="E125" s="171" t="s">
        <v>54</v>
      </c>
      <c r="F125" s="171" t="s">
        <v>55</v>
      </c>
      <c r="G125" s="171" t="s">
        <v>104</v>
      </c>
      <c r="H125" s="171" t="s">
        <v>105</v>
      </c>
      <c r="I125" s="172" t="s">
        <v>106</v>
      </c>
      <c r="J125" s="173" t="s">
        <v>89</v>
      </c>
      <c r="K125" s="174" t="s">
        <v>107</v>
      </c>
      <c r="L125" s="175"/>
      <c r="M125" s="72" t="s">
        <v>1</v>
      </c>
      <c r="N125" s="73" t="s">
        <v>37</v>
      </c>
      <c r="O125" s="73" t="s">
        <v>108</v>
      </c>
      <c r="P125" s="73" t="s">
        <v>109</v>
      </c>
      <c r="Q125" s="73" t="s">
        <v>110</v>
      </c>
      <c r="R125" s="73" t="s">
        <v>111</v>
      </c>
      <c r="S125" s="73" t="s">
        <v>112</v>
      </c>
      <c r="T125" s="74" t="s">
        <v>113</v>
      </c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</row>
    <row r="126" spans="1:63" s="2" customFormat="1" ht="22.9" customHeight="1">
      <c r="A126" s="31"/>
      <c r="B126" s="32"/>
      <c r="C126" s="79" t="s">
        <v>114</v>
      </c>
      <c r="D126" s="33"/>
      <c r="E126" s="33"/>
      <c r="F126" s="33"/>
      <c r="G126" s="33"/>
      <c r="H126" s="33"/>
      <c r="I126" s="108"/>
      <c r="J126" s="176">
        <f>BK126</f>
        <v>0</v>
      </c>
      <c r="K126" s="33"/>
      <c r="L126" s="36"/>
      <c r="M126" s="75"/>
      <c r="N126" s="177"/>
      <c r="O126" s="76"/>
      <c r="P126" s="178">
        <f>P127+P131+P187</f>
        <v>0</v>
      </c>
      <c r="Q126" s="76"/>
      <c r="R126" s="178">
        <f>R127+R131+R187</f>
        <v>125.850415</v>
      </c>
      <c r="S126" s="76"/>
      <c r="T126" s="179">
        <f>T127+T131+T187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72</v>
      </c>
      <c r="AU126" s="14" t="s">
        <v>91</v>
      </c>
      <c r="BK126" s="180">
        <f>BK127+BK131+BK187</f>
        <v>0</v>
      </c>
    </row>
    <row r="127" spans="2:63" s="12" customFormat="1" ht="25.9" customHeight="1">
      <c r="B127" s="181"/>
      <c r="C127" s="182"/>
      <c r="D127" s="183" t="s">
        <v>72</v>
      </c>
      <c r="E127" s="184" t="s">
        <v>115</v>
      </c>
      <c r="F127" s="184" t="s">
        <v>116</v>
      </c>
      <c r="G127" s="182"/>
      <c r="H127" s="182"/>
      <c r="I127" s="185"/>
      <c r="J127" s="186">
        <f>BK127</f>
        <v>0</v>
      </c>
      <c r="K127" s="182"/>
      <c r="L127" s="187"/>
      <c r="M127" s="188"/>
      <c r="N127" s="189"/>
      <c r="O127" s="189"/>
      <c r="P127" s="190">
        <f>P128</f>
        <v>0</v>
      </c>
      <c r="Q127" s="189"/>
      <c r="R127" s="190">
        <f>R128</f>
        <v>0.10107999999999999</v>
      </c>
      <c r="S127" s="189"/>
      <c r="T127" s="191">
        <f>T128</f>
        <v>0</v>
      </c>
      <c r="AR127" s="192" t="s">
        <v>81</v>
      </c>
      <c r="AT127" s="193" t="s">
        <v>72</v>
      </c>
      <c r="AU127" s="193" t="s">
        <v>73</v>
      </c>
      <c r="AY127" s="192" t="s">
        <v>117</v>
      </c>
      <c r="BK127" s="194">
        <f>BK128</f>
        <v>0</v>
      </c>
    </row>
    <row r="128" spans="2:63" s="12" customFormat="1" ht="22.9" customHeight="1">
      <c r="B128" s="181"/>
      <c r="C128" s="182"/>
      <c r="D128" s="183" t="s">
        <v>72</v>
      </c>
      <c r="E128" s="195" t="s">
        <v>81</v>
      </c>
      <c r="F128" s="195" t="s">
        <v>118</v>
      </c>
      <c r="G128" s="182"/>
      <c r="H128" s="182"/>
      <c r="I128" s="185"/>
      <c r="J128" s="196">
        <f>BK128</f>
        <v>0</v>
      </c>
      <c r="K128" s="182"/>
      <c r="L128" s="187"/>
      <c r="M128" s="188"/>
      <c r="N128" s="189"/>
      <c r="O128" s="189"/>
      <c r="P128" s="190">
        <f>SUM(P129:P130)</f>
        <v>0</v>
      </c>
      <c r="Q128" s="189"/>
      <c r="R128" s="190">
        <f>SUM(R129:R130)</f>
        <v>0.10107999999999999</v>
      </c>
      <c r="S128" s="189"/>
      <c r="T128" s="191">
        <f>SUM(T129:T130)</f>
        <v>0</v>
      </c>
      <c r="AR128" s="192" t="s">
        <v>81</v>
      </c>
      <c r="AT128" s="193" t="s">
        <v>72</v>
      </c>
      <c r="AU128" s="193" t="s">
        <v>81</v>
      </c>
      <c r="AY128" s="192" t="s">
        <v>117</v>
      </c>
      <c r="BK128" s="194">
        <f>SUM(BK129:BK130)</f>
        <v>0</v>
      </c>
    </row>
    <row r="129" spans="1:65" s="2" customFormat="1" ht="24" customHeight="1">
      <c r="A129" s="31"/>
      <c r="B129" s="32"/>
      <c r="C129" s="197" t="s">
        <v>81</v>
      </c>
      <c r="D129" s="197" t="s">
        <v>119</v>
      </c>
      <c r="E129" s="198" t="s">
        <v>120</v>
      </c>
      <c r="F129" s="199" t="s">
        <v>121</v>
      </c>
      <c r="G129" s="200" t="s">
        <v>122</v>
      </c>
      <c r="H129" s="201">
        <v>722</v>
      </c>
      <c r="I129" s="202"/>
      <c r="J129" s="203">
        <f>ROUND(I129*H129,2)</f>
        <v>0</v>
      </c>
      <c r="K129" s="204"/>
      <c r="L129" s="36"/>
      <c r="M129" s="205" t="s">
        <v>1</v>
      </c>
      <c r="N129" s="206" t="s">
        <v>38</v>
      </c>
      <c r="O129" s="68"/>
      <c r="P129" s="207">
        <f>O129*H129</f>
        <v>0</v>
      </c>
      <c r="Q129" s="207">
        <v>0.00014</v>
      </c>
      <c r="R129" s="207">
        <f>Q129*H129</f>
        <v>0.10107999999999999</v>
      </c>
      <c r="S129" s="207">
        <v>0</v>
      </c>
      <c r="T129" s="208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9" t="s">
        <v>123</v>
      </c>
      <c r="AT129" s="209" t="s">
        <v>119</v>
      </c>
      <c r="AU129" s="209" t="s">
        <v>83</v>
      </c>
      <c r="AY129" s="14" t="s">
        <v>117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4" t="s">
        <v>81</v>
      </c>
      <c r="BK129" s="210">
        <f>ROUND(I129*H129,2)</f>
        <v>0</v>
      </c>
      <c r="BL129" s="14" t="s">
        <v>123</v>
      </c>
      <c r="BM129" s="209" t="s">
        <v>124</v>
      </c>
    </row>
    <row r="130" spans="1:65" s="2" customFormat="1" ht="24" customHeight="1">
      <c r="A130" s="31"/>
      <c r="B130" s="32"/>
      <c r="C130" s="197" t="s">
        <v>83</v>
      </c>
      <c r="D130" s="197" t="s">
        <v>119</v>
      </c>
      <c r="E130" s="198" t="s">
        <v>125</v>
      </c>
      <c r="F130" s="199" t="s">
        <v>126</v>
      </c>
      <c r="G130" s="200" t="s">
        <v>122</v>
      </c>
      <c r="H130" s="201">
        <v>722</v>
      </c>
      <c r="I130" s="202"/>
      <c r="J130" s="203">
        <f>ROUND(I130*H130,2)</f>
        <v>0</v>
      </c>
      <c r="K130" s="204"/>
      <c r="L130" s="36"/>
      <c r="M130" s="205" t="s">
        <v>1</v>
      </c>
      <c r="N130" s="206" t="s">
        <v>38</v>
      </c>
      <c r="O130" s="68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9" t="s">
        <v>123</v>
      </c>
      <c r="AT130" s="209" t="s">
        <v>119</v>
      </c>
      <c r="AU130" s="209" t="s">
        <v>83</v>
      </c>
      <c r="AY130" s="14" t="s">
        <v>117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4" t="s">
        <v>81</v>
      </c>
      <c r="BK130" s="210">
        <f>ROUND(I130*H130,2)</f>
        <v>0</v>
      </c>
      <c r="BL130" s="14" t="s">
        <v>123</v>
      </c>
      <c r="BM130" s="209" t="s">
        <v>127</v>
      </c>
    </row>
    <row r="131" spans="2:63" s="12" customFormat="1" ht="25.9" customHeight="1">
      <c r="B131" s="181"/>
      <c r="C131" s="182"/>
      <c r="D131" s="183" t="s">
        <v>72</v>
      </c>
      <c r="E131" s="184" t="s">
        <v>128</v>
      </c>
      <c r="F131" s="184" t="s">
        <v>129</v>
      </c>
      <c r="G131" s="182"/>
      <c r="H131" s="182"/>
      <c r="I131" s="185"/>
      <c r="J131" s="186">
        <f>BK131</f>
        <v>0</v>
      </c>
      <c r="K131" s="182"/>
      <c r="L131" s="187"/>
      <c r="M131" s="188"/>
      <c r="N131" s="189"/>
      <c r="O131" s="189"/>
      <c r="P131" s="190">
        <f>P132</f>
        <v>0</v>
      </c>
      <c r="Q131" s="189"/>
      <c r="R131" s="190">
        <f>R132</f>
        <v>125.749335</v>
      </c>
      <c r="S131" s="189"/>
      <c r="T131" s="191">
        <f>T132</f>
        <v>0</v>
      </c>
      <c r="AR131" s="192" t="s">
        <v>130</v>
      </c>
      <c r="AT131" s="193" t="s">
        <v>72</v>
      </c>
      <c r="AU131" s="193" t="s">
        <v>73</v>
      </c>
      <c r="AY131" s="192" t="s">
        <v>117</v>
      </c>
      <c r="BK131" s="194">
        <f>BK132</f>
        <v>0</v>
      </c>
    </row>
    <row r="132" spans="2:63" s="12" customFormat="1" ht="22.9" customHeight="1">
      <c r="B132" s="181"/>
      <c r="C132" s="182"/>
      <c r="D132" s="183" t="s">
        <v>72</v>
      </c>
      <c r="E132" s="195" t="s">
        <v>131</v>
      </c>
      <c r="F132" s="195" t="s">
        <v>132</v>
      </c>
      <c r="G132" s="182"/>
      <c r="H132" s="182"/>
      <c r="I132" s="185"/>
      <c r="J132" s="196">
        <f>BK132</f>
        <v>0</v>
      </c>
      <c r="K132" s="182"/>
      <c r="L132" s="187"/>
      <c r="M132" s="188"/>
      <c r="N132" s="189"/>
      <c r="O132" s="189"/>
      <c r="P132" s="190">
        <f>SUM(P133:P186)</f>
        <v>0</v>
      </c>
      <c r="Q132" s="189"/>
      <c r="R132" s="190">
        <f>SUM(R133:R186)</f>
        <v>125.749335</v>
      </c>
      <c r="S132" s="189"/>
      <c r="T132" s="191">
        <f>SUM(T133:T186)</f>
        <v>0</v>
      </c>
      <c r="AR132" s="192" t="s">
        <v>130</v>
      </c>
      <c r="AT132" s="193" t="s">
        <v>72</v>
      </c>
      <c r="AU132" s="193" t="s">
        <v>81</v>
      </c>
      <c r="AY132" s="192" t="s">
        <v>117</v>
      </c>
      <c r="BK132" s="194">
        <f>SUM(BK133:BK186)</f>
        <v>0</v>
      </c>
    </row>
    <row r="133" spans="1:65" s="2" customFormat="1" ht="16.5" customHeight="1">
      <c r="A133" s="31"/>
      <c r="B133" s="32"/>
      <c r="C133" s="197" t="s">
        <v>130</v>
      </c>
      <c r="D133" s="197" t="s">
        <v>119</v>
      </c>
      <c r="E133" s="198" t="s">
        <v>133</v>
      </c>
      <c r="F133" s="199" t="s">
        <v>134</v>
      </c>
      <c r="G133" s="200" t="s">
        <v>135</v>
      </c>
      <c r="H133" s="201">
        <v>0.75</v>
      </c>
      <c r="I133" s="202"/>
      <c r="J133" s="203">
        <f aca="true" t="shared" si="0" ref="J133:J164">ROUND(I133*H133,2)</f>
        <v>0</v>
      </c>
      <c r="K133" s="204"/>
      <c r="L133" s="36"/>
      <c r="M133" s="205" t="s">
        <v>1</v>
      </c>
      <c r="N133" s="206" t="s">
        <v>38</v>
      </c>
      <c r="O133" s="68"/>
      <c r="P133" s="207">
        <f aca="true" t="shared" si="1" ref="P133:P164">O133*H133</f>
        <v>0</v>
      </c>
      <c r="Q133" s="207">
        <v>0.0099</v>
      </c>
      <c r="R133" s="207">
        <f aca="true" t="shared" si="2" ref="R133:R164">Q133*H133</f>
        <v>0.007425000000000001</v>
      </c>
      <c r="S133" s="207">
        <v>0</v>
      </c>
      <c r="T133" s="208">
        <f aca="true" t="shared" si="3" ref="T133:T164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9" t="s">
        <v>136</v>
      </c>
      <c r="AT133" s="209" t="s">
        <v>119</v>
      </c>
      <c r="AU133" s="209" t="s">
        <v>83</v>
      </c>
      <c r="AY133" s="14" t="s">
        <v>117</v>
      </c>
      <c r="BE133" s="210">
        <f aca="true" t="shared" si="4" ref="BE133:BE164">IF(N133="základní",J133,0)</f>
        <v>0</v>
      </c>
      <c r="BF133" s="210">
        <f aca="true" t="shared" si="5" ref="BF133:BF164">IF(N133="snížená",J133,0)</f>
        <v>0</v>
      </c>
      <c r="BG133" s="210">
        <f aca="true" t="shared" si="6" ref="BG133:BG164">IF(N133="zákl. přenesená",J133,0)</f>
        <v>0</v>
      </c>
      <c r="BH133" s="210">
        <f aca="true" t="shared" si="7" ref="BH133:BH164">IF(N133="sníž. přenesená",J133,0)</f>
        <v>0</v>
      </c>
      <c r="BI133" s="210">
        <f aca="true" t="shared" si="8" ref="BI133:BI164">IF(N133="nulová",J133,0)</f>
        <v>0</v>
      </c>
      <c r="BJ133" s="14" t="s">
        <v>81</v>
      </c>
      <c r="BK133" s="210">
        <f aca="true" t="shared" si="9" ref="BK133:BK164">ROUND(I133*H133,2)</f>
        <v>0</v>
      </c>
      <c r="BL133" s="14" t="s">
        <v>136</v>
      </c>
      <c r="BM133" s="209" t="s">
        <v>137</v>
      </c>
    </row>
    <row r="134" spans="1:65" s="2" customFormat="1" ht="24" customHeight="1">
      <c r="A134" s="31"/>
      <c r="B134" s="32"/>
      <c r="C134" s="197" t="s">
        <v>123</v>
      </c>
      <c r="D134" s="197" t="s">
        <v>119</v>
      </c>
      <c r="E134" s="198" t="s">
        <v>138</v>
      </c>
      <c r="F134" s="199" t="s">
        <v>139</v>
      </c>
      <c r="G134" s="200" t="s">
        <v>140</v>
      </c>
      <c r="H134" s="201">
        <v>90</v>
      </c>
      <c r="I134" s="202"/>
      <c r="J134" s="203">
        <f t="shared" si="0"/>
        <v>0</v>
      </c>
      <c r="K134" s="204"/>
      <c r="L134" s="36"/>
      <c r="M134" s="205" t="s">
        <v>1</v>
      </c>
      <c r="N134" s="206" t="s">
        <v>38</v>
      </c>
      <c r="O134" s="68"/>
      <c r="P134" s="207">
        <f t="shared" si="1"/>
        <v>0</v>
      </c>
      <c r="Q134" s="207">
        <v>0</v>
      </c>
      <c r="R134" s="207">
        <f t="shared" si="2"/>
        <v>0</v>
      </c>
      <c r="S134" s="207">
        <v>0</v>
      </c>
      <c r="T134" s="208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9" t="s">
        <v>136</v>
      </c>
      <c r="AT134" s="209" t="s">
        <v>119</v>
      </c>
      <c r="AU134" s="209" t="s">
        <v>83</v>
      </c>
      <c r="AY134" s="14" t="s">
        <v>117</v>
      </c>
      <c r="BE134" s="210">
        <f t="shared" si="4"/>
        <v>0</v>
      </c>
      <c r="BF134" s="210">
        <f t="shared" si="5"/>
        <v>0</v>
      </c>
      <c r="BG134" s="210">
        <f t="shared" si="6"/>
        <v>0</v>
      </c>
      <c r="BH134" s="210">
        <f t="shared" si="7"/>
        <v>0</v>
      </c>
      <c r="BI134" s="210">
        <f t="shared" si="8"/>
        <v>0</v>
      </c>
      <c r="BJ134" s="14" t="s">
        <v>81</v>
      </c>
      <c r="BK134" s="210">
        <f t="shared" si="9"/>
        <v>0</v>
      </c>
      <c r="BL134" s="14" t="s">
        <v>136</v>
      </c>
      <c r="BM134" s="209" t="s">
        <v>141</v>
      </c>
    </row>
    <row r="135" spans="1:65" s="2" customFormat="1" ht="24" customHeight="1">
      <c r="A135" s="31"/>
      <c r="B135" s="32"/>
      <c r="C135" s="197" t="s">
        <v>142</v>
      </c>
      <c r="D135" s="197" t="s">
        <v>119</v>
      </c>
      <c r="E135" s="198" t="s">
        <v>143</v>
      </c>
      <c r="F135" s="199" t="s">
        <v>144</v>
      </c>
      <c r="G135" s="200" t="s">
        <v>145</v>
      </c>
      <c r="H135" s="201">
        <v>25</v>
      </c>
      <c r="I135" s="202"/>
      <c r="J135" s="203">
        <f t="shared" si="0"/>
        <v>0</v>
      </c>
      <c r="K135" s="204"/>
      <c r="L135" s="36"/>
      <c r="M135" s="205" t="s">
        <v>1</v>
      </c>
      <c r="N135" s="206" t="s">
        <v>38</v>
      </c>
      <c r="O135" s="68"/>
      <c r="P135" s="207">
        <f t="shared" si="1"/>
        <v>0</v>
      </c>
      <c r="Q135" s="207">
        <v>0</v>
      </c>
      <c r="R135" s="207">
        <f t="shared" si="2"/>
        <v>0</v>
      </c>
      <c r="S135" s="207">
        <v>0</v>
      </c>
      <c r="T135" s="208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9" t="s">
        <v>136</v>
      </c>
      <c r="AT135" s="209" t="s">
        <v>119</v>
      </c>
      <c r="AU135" s="209" t="s">
        <v>83</v>
      </c>
      <c r="AY135" s="14" t="s">
        <v>117</v>
      </c>
      <c r="BE135" s="210">
        <f t="shared" si="4"/>
        <v>0</v>
      </c>
      <c r="BF135" s="210">
        <f t="shared" si="5"/>
        <v>0</v>
      </c>
      <c r="BG135" s="210">
        <f t="shared" si="6"/>
        <v>0</v>
      </c>
      <c r="BH135" s="210">
        <f t="shared" si="7"/>
        <v>0</v>
      </c>
      <c r="BI135" s="210">
        <f t="shared" si="8"/>
        <v>0</v>
      </c>
      <c r="BJ135" s="14" t="s">
        <v>81</v>
      </c>
      <c r="BK135" s="210">
        <f t="shared" si="9"/>
        <v>0</v>
      </c>
      <c r="BL135" s="14" t="s">
        <v>136</v>
      </c>
      <c r="BM135" s="209" t="s">
        <v>146</v>
      </c>
    </row>
    <row r="136" spans="1:65" s="2" customFormat="1" ht="24" customHeight="1">
      <c r="A136" s="31"/>
      <c r="B136" s="32"/>
      <c r="C136" s="197" t="s">
        <v>147</v>
      </c>
      <c r="D136" s="197" t="s">
        <v>119</v>
      </c>
      <c r="E136" s="198" t="s">
        <v>148</v>
      </c>
      <c r="F136" s="199" t="s">
        <v>149</v>
      </c>
      <c r="G136" s="200" t="s">
        <v>145</v>
      </c>
      <c r="H136" s="201">
        <v>176</v>
      </c>
      <c r="I136" s="202"/>
      <c r="J136" s="203">
        <f t="shared" si="0"/>
        <v>0</v>
      </c>
      <c r="K136" s="204"/>
      <c r="L136" s="36"/>
      <c r="M136" s="205" t="s">
        <v>1</v>
      </c>
      <c r="N136" s="206" t="s">
        <v>38</v>
      </c>
      <c r="O136" s="68"/>
      <c r="P136" s="207">
        <f t="shared" si="1"/>
        <v>0</v>
      </c>
      <c r="Q136" s="207">
        <v>0</v>
      </c>
      <c r="R136" s="207">
        <f t="shared" si="2"/>
        <v>0</v>
      </c>
      <c r="S136" s="207">
        <v>0</v>
      </c>
      <c r="T136" s="20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9" t="s">
        <v>136</v>
      </c>
      <c r="AT136" s="209" t="s">
        <v>119</v>
      </c>
      <c r="AU136" s="209" t="s">
        <v>83</v>
      </c>
      <c r="AY136" s="14" t="s">
        <v>117</v>
      </c>
      <c r="BE136" s="210">
        <f t="shared" si="4"/>
        <v>0</v>
      </c>
      <c r="BF136" s="210">
        <f t="shared" si="5"/>
        <v>0</v>
      </c>
      <c r="BG136" s="210">
        <f t="shared" si="6"/>
        <v>0</v>
      </c>
      <c r="BH136" s="210">
        <f t="shared" si="7"/>
        <v>0</v>
      </c>
      <c r="BI136" s="210">
        <f t="shared" si="8"/>
        <v>0</v>
      </c>
      <c r="BJ136" s="14" t="s">
        <v>81</v>
      </c>
      <c r="BK136" s="210">
        <f t="shared" si="9"/>
        <v>0</v>
      </c>
      <c r="BL136" s="14" t="s">
        <v>136</v>
      </c>
      <c r="BM136" s="209" t="s">
        <v>150</v>
      </c>
    </row>
    <row r="137" spans="1:65" s="2" customFormat="1" ht="24" customHeight="1">
      <c r="A137" s="31"/>
      <c r="B137" s="32"/>
      <c r="C137" s="197" t="s">
        <v>151</v>
      </c>
      <c r="D137" s="197" t="s">
        <v>119</v>
      </c>
      <c r="E137" s="198" t="s">
        <v>152</v>
      </c>
      <c r="F137" s="199" t="s">
        <v>153</v>
      </c>
      <c r="G137" s="200" t="s">
        <v>122</v>
      </c>
      <c r="H137" s="201">
        <v>40</v>
      </c>
      <c r="I137" s="202"/>
      <c r="J137" s="203">
        <f t="shared" si="0"/>
        <v>0</v>
      </c>
      <c r="K137" s="204"/>
      <c r="L137" s="36"/>
      <c r="M137" s="205" t="s">
        <v>1</v>
      </c>
      <c r="N137" s="206" t="s">
        <v>38</v>
      </c>
      <c r="O137" s="68"/>
      <c r="P137" s="207">
        <f t="shared" si="1"/>
        <v>0</v>
      </c>
      <c r="Q137" s="207">
        <v>0</v>
      </c>
      <c r="R137" s="207">
        <f t="shared" si="2"/>
        <v>0</v>
      </c>
      <c r="S137" s="207">
        <v>0</v>
      </c>
      <c r="T137" s="20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9" t="s">
        <v>136</v>
      </c>
      <c r="AT137" s="209" t="s">
        <v>119</v>
      </c>
      <c r="AU137" s="209" t="s">
        <v>83</v>
      </c>
      <c r="AY137" s="14" t="s">
        <v>117</v>
      </c>
      <c r="BE137" s="210">
        <f t="shared" si="4"/>
        <v>0</v>
      </c>
      <c r="BF137" s="210">
        <f t="shared" si="5"/>
        <v>0</v>
      </c>
      <c r="BG137" s="210">
        <f t="shared" si="6"/>
        <v>0</v>
      </c>
      <c r="BH137" s="210">
        <f t="shared" si="7"/>
        <v>0</v>
      </c>
      <c r="BI137" s="210">
        <f t="shared" si="8"/>
        <v>0</v>
      </c>
      <c r="BJ137" s="14" t="s">
        <v>81</v>
      </c>
      <c r="BK137" s="210">
        <f t="shared" si="9"/>
        <v>0</v>
      </c>
      <c r="BL137" s="14" t="s">
        <v>136</v>
      </c>
      <c r="BM137" s="209" t="s">
        <v>154</v>
      </c>
    </row>
    <row r="138" spans="1:65" s="2" customFormat="1" ht="24" customHeight="1">
      <c r="A138" s="31"/>
      <c r="B138" s="32"/>
      <c r="C138" s="197" t="s">
        <v>155</v>
      </c>
      <c r="D138" s="197" t="s">
        <v>119</v>
      </c>
      <c r="E138" s="198" t="s">
        <v>156</v>
      </c>
      <c r="F138" s="199" t="s">
        <v>157</v>
      </c>
      <c r="G138" s="200" t="s">
        <v>122</v>
      </c>
      <c r="H138" s="201">
        <v>12</v>
      </c>
      <c r="I138" s="202"/>
      <c r="J138" s="203">
        <f t="shared" si="0"/>
        <v>0</v>
      </c>
      <c r="K138" s="204"/>
      <c r="L138" s="36"/>
      <c r="M138" s="205" t="s">
        <v>1</v>
      </c>
      <c r="N138" s="206" t="s">
        <v>38</v>
      </c>
      <c r="O138" s="68"/>
      <c r="P138" s="207">
        <f t="shared" si="1"/>
        <v>0</v>
      </c>
      <c r="Q138" s="207">
        <v>0</v>
      </c>
      <c r="R138" s="207">
        <f t="shared" si="2"/>
        <v>0</v>
      </c>
      <c r="S138" s="207">
        <v>0</v>
      </c>
      <c r="T138" s="20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9" t="s">
        <v>136</v>
      </c>
      <c r="AT138" s="209" t="s">
        <v>119</v>
      </c>
      <c r="AU138" s="209" t="s">
        <v>83</v>
      </c>
      <c r="AY138" s="14" t="s">
        <v>117</v>
      </c>
      <c r="BE138" s="210">
        <f t="shared" si="4"/>
        <v>0</v>
      </c>
      <c r="BF138" s="210">
        <f t="shared" si="5"/>
        <v>0</v>
      </c>
      <c r="BG138" s="210">
        <f t="shared" si="6"/>
        <v>0</v>
      </c>
      <c r="BH138" s="210">
        <f t="shared" si="7"/>
        <v>0</v>
      </c>
      <c r="BI138" s="210">
        <f t="shared" si="8"/>
        <v>0</v>
      </c>
      <c r="BJ138" s="14" t="s">
        <v>81</v>
      </c>
      <c r="BK138" s="210">
        <f t="shared" si="9"/>
        <v>0</v>
      </c>
      <c r="BL138" s="14" t="s">
        <v>136</v>
      </c>
      <c r="BM138" s="209" t="s">
        <v>158</v>
      </c>
    </row>
    <row r="139" spans="1:65" s="2" customFormat="1" ht="24" customHeight="1">
      <c r="A139" s="31"/>
      <c r="B139" s="32"/>
      <c r="C139" s="197" t="s">
        <v>159</v>
      </c>
      <c r="D139" s="197" t="s">
        <v>119</v>
      </c>
      <c r="E139" s="198" t="s">
        <v>160</v>
      </c>
      <c r="F139" s="199" t="s">
        <v>161</v>
      </c>
      <c r="G139" s="200" t="s">
        <v>145</v>
      </c>
      <c r="H139" s="201">
        <v>207</v>
      </c>
      <c r="I139" s="202"/>
      <c r="J139" s="203">
        <f t="shared" si="0"/>
        <v>0</v>
      </c>
      <c r="K139" s="204"/>
      <c r="L139" s="36"/>
      <c r="M139" s="205" t="s">
        <v>1</v>
      </c>
      <c r="N139" s="206" t="s">
        <v>38</v>
      </c>
      <c r="O139" s="68"/>
      <c r="P139" s="207">
        <f t="shared" si="1"/>
        <v>0</v>
      </c>
      <c r="Q139" s="207">
        <v>0</v>
      </c>
      <c r="R139" s="207">
        <f t="shared" si="2"/>
        <v>0</v>
      </c>
      <c r="S139" s="207">
        <v>0</v>
      </c>
      <c r="T139" s="20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9" t="s">
        <v>136</v>
      </c>
      <c r="AT139" s="209" t="s">
        <v>119</v>
      </c>
      <c r="AU139" s="209" t="s">
        <v>83</v>
      </c>
      <c r="AY139" s="14" t="s">
        <v>117</v>
      </c>
      <c r="BE139" s="210">
        <f t="shared" si="4"/>
        <v>0</v>
      </c>
      <c r="BF139" s="210">
        <f t="shared" si="5"/>
        <v>0</v>
      </c>
      <c r="BG139" s="210">
        <f t="shared" si="6"/>
        <v>0</v>
      </c>
      <c r="BH139" s="210">
        <f t="shared" si="7"/>
        <v>0</v>
      </c>
      <c r="BI139" s="210">
        <f t="shared" si="8"/>
        <v>0</v>
      </c>
      <c r="BJ139" s="14" t="s">
        <v>81</v>
      </c>
      <c r="BK139" s="210">
        <f t="shared" si="9"/>
        <v>0</v>
      </c>
      <c r="BL139" s="14" t="s">
        <v>136</v>
      </c>
      <c r="BM139" s="209" t="s">
        <v>162</v>
      </c>
    </row>
    <row r="140" spans="1:65" s="2" customFormat="1" ht="24" customHeight="1">
      <c r="A140" s="31"/>
      <c r="B140" s="32"/>
      <c r="C140" s="197" t="s">
        <v>163</v>
      </c>
      <c r="D140" s="197" t="s">
        <v>119</v>
      </c>
      <c r="E140" s="198" t="s">
        <v>164</v>
      </c>
      <c r="F140" s="199" t="s">
        <v>165</v>
      </c>
      <c r="G140" s="200" t="s">
        <v>145</v>
      </c>
      <c r="H140" s="201">
        <v>114</v>
      </c>
      <c r="I140" s="202"/>
      <c r="J140" s="203">
        <f t="shared" si="0"/>
        <v>0</v>
      </c>
      <c r="K140" s="204"/>
      <c r="L140" s="36"/>
      <c r="M140" s="205" t="s">
        <v>1</v>
      </c>
      <c r="N140" s="206" t="s">
        <v>38</v>
      </c>
      <c r="O140" s="68"/>
      <c r="P140" s="207">
        <f t="shared" si="1"/>
        <v>0</v>
      </c>
      <c r="Q140" s="207">
        <v>0</v>
      </c>
      <c r="R140" s="207">
        <f t="shared" si="2"/>
        <v>0</v>
      </c>
      <c r="S140" s="207">
        <v>0</v>
      </c>
      <c r="T140" s="20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9" t="s">
        <v>136</v>
      </c>
      <c r="AT140" s="209" t="s">
        <v>119</v>
      </c>
      <c r="AU140" s="209" t="s">
        <v>83</v>
      </c>
      <c r="AY140" s="14" t="s">
        <v>117</v>
      </c>
      <c r="BE140" s="210">
        <f t="shared" si="4"/>
        <v>0</v>
      </c>
      <c r="BF140" s="210">
        <f t="shared" si="5"/>
        <v>0</v>
      </c>
      <c r="BG140" s="210">
        <f t="shared" si="6"/>
        <v>0</v>
      </c>
      <c r="BH140" s="210">
        <f t="shared" si="7"/>
        <v>0</v>
      </c>
      <c r="BI140" s="210">
        <f t="shared" si="8"/>
        <v>0</v>
      </c>
      <c r="BJ140" s="14" t="s">
        <v>81</v>
      </c>
      <c r="BK140" s="210">
        <f t="shared" si="9"/>
        <v>0</v>
      </c>
      <c r="BL140" s="14" t="s">
        <v>136</v>
      </c>
      <c r="BM140" s="209" t="s">
        <v>166</v>
      </c>
    </row>
    <row r="141" spans="1:65" s="2" customFormat="1" ht="24" customHeight="1">
      <c r="A141" s="31"/>
      <c r="B141" s="32"/>
      <c r="C141" s="197" t="s">
        <v>167</v>
      </c>
      <c r="D141" s="197" t="s">
        <v>119</v>
      </c>
      <c r="E141" s="198" t="s">
        <v>168</v>
      </c>
      <c r="F141" s="199" t="s">
        <v>169</v>
      </c>
      <c r="G141" s="200" t="s">
        <v>145</v>
      </c>
      <c r="H141" s="201">
        <v>6</v>
      </c>
      <c r="I141" s="202"/>
      <c r="J141" s="203">
        <f t="shared" si="0"/>
        <v>0</v>
      </c>
      <c r="K141" s="204"/>
      <c r="L141" s="36"/>
      <c r="M141" s="205" t="s">
        <v>1</v>
      </c>
      <c r="N141" s="206" t="s">
        <v>38</v>
      </c>
      <c r="O141" s="68"/>
      <c r="P141" s="207">
        <f t="shared" si="1"/>
        <v>0</v>
      </c>
      <c r="Q141" s="207">
        <v>0</v>
      </c>
      <c r="R141" s="207">
        <f t="shared" si="2"/>
        <v>0</v>
      </c>
      <c r="S141" s="207">
        <v>0</v>
      </c>
      <c r="T141" s="208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9" t="s">
        <v>136</v>
      </c>
      <c r="AT141" s="209" t="s">
        <v>119</v>
      </c>
      <c r="AU141" s="209" t="s">
        <v>83</v>
      </c>
      <c r="AY141" s="14" t="s">
        <v>117</v>
      </c>
      <c r="BE141" s="210">
        <f t="shared" si="4"/>
        <v>0</v>
      </c>
      <c r="BF141" s="210">
        <f t="shared" si="5"/>
        <v>0</v>
      </c>
      <c r="BG141" s="210">
        <f t="shared" si="6"/>
        <v>0</v>
      </c>
      <c r="BH141" s="210">
        <f t="shared" si="7"/>
        <v>0</v>
      </c>
      <c r="BI141" s="210">
        <f t="shared" si="8"/>
        <v>0</v>
      </c>
      <c r="BJ141" s="14" t="s">
        <v>81</v>
      </c>
      <c r="BK141" s="210">
        <f t="shared" si="9"/>
        <v>0</v>
      </c>
      <c r="BL141" s="14" t="s">
        <v>136</v>
      </c>
      <c r="BM141" s="209" t="s">
        <v>170</v>
      </c>
    </row>
    <row r="142" spans="1:65" s="2" customFormat="1" ht="24" customHeight="1">
      <c r="A142" s="31"/>
      <c r="B142" s="32"/>
      <c r="C142" s="197" t="s">
        <v>171</v>
      </c>
      <c r="D142" s="197" t="s">
        <v>119</v>
      </c>
      <c r="E142" s="198" t="s">
        <v>172</v>
      </c>
      <c r="F142" s="199" t="s">
        <v>173</v>
      </c>
      <c r="G142" s="200" t="s">
        <v>145</v>
      </c>
      <c r="H142" s="201">
        <v>114</v>
      </c>
      <c r="I142" s="202"/>
      <c r="J142" s="203">
        <f t="shared" si="0"/>
        <v>0</v>
      </c>
      <c r="K142" s="204"/>
      <c r="L142" s="36"/>
      <c r="M142" s="205" t="s">
        <v>1</v>
      </c>
      <c r="N142" s="206" t="s">
        <v>38</v>
      </c>
      <c r="O142" s="68"/>
      <c r="P142" s="207">
        <f t="shared" si="1"/>
        <v>0</v>
      </c>
      <c r="Q142" s="207">
        <v>0</v>
      </c>
      <c r="R142" s="207">
        <f t="shared" si="2"/>
        <v>0</v>
      </c>
      <c r="S142" s="207">
        <v>0</v>
      </c>
      <c r="T142" s="208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9" t="s">
        <v>136</v>
      </c>
      <c r="AT142" s="209" t="s">
        <v>119</v>
      </c>
      <c r="AU142" s="209" t="s">
        <v>83</v>
      </c>
      <c r="AY142" s="14" t="s">
        <v>117</v>
      </c>
      <c r="BE142" s="210">
        <f t="shared" si="4"/>
        <v>0</v>
      </c>
      <c r="BF142" s="210">
        <f t="shared" si="5"/>
        <v>0</v>
      </c>
      <c r="BG142" s="210">
        <f t="shared" si="6"/>
        <v>0</v>
      </c>
      <c r="BH142" s="210">
        <f t="shared" si="7"/>
        <v>0</v>
      </c>
      <c r="BI142" s="210">
        <f t="shared" si="8"/>
        <v>0</v>
      </c>
      <c r="BJ142" s="14" t="s">
        <v>81</v>
      </c>
      <c r="BK142" s="210">
        <f t="shared" si="9"/>
        <v>0</v>
      </c>
      <c r="BL142" s="14" t="s">
        <v>136</v>
      </c>
      <c r="BM142" s="209" t="s">
        <v>174</v>
      </c>
    </row>
    <row r="143" spans="1:65" s="2" customFormat="1" ht="24" customHeight="1">
      <c r="A143" s="31"/>
      <c r="B143" s="32"/>
      <c r="C143" s="197" t="s">
        <v>175</v>
      </c>
      <c r="D143" s="197" t="s">
        <v>119</v>
      </c>
      <c r="E143" s="198" t="s">
        <v>176</v>
      </c>
      <c r="F143" s="199" t="s">
        <v>177</v>
      </c>
      <c r="G143" s="200" t="s">
        <v>122</v>
      </c>
      <c r="H143" s="201">
        <v>10</v>
      </c>
      <c r="I143" s="202"/>
      <c r="J143" s="203">
        <f t="shared" si="0"/>
        <v>0</v>
      </c>
      <c r="K143" s="204"/>
      <c r="L143" s="36"/>
      <c r="M143" s="205" t="s">
        <v>1</v>
      </c>
      <c r="N143" s="206" t="s">
        <v>38</v>
      </c>
      <c r="O143" s="68"/>
      <c r="P143" s="207">
        <f t="shared" si="1"/>
        <v>0</v>
      </c>
      <c r="Q143" s="207">
        <v>3E-05</v>
      </c>
      <c r="R143" s="207">
        <f t="shared" si="2"/>
        <v>0.00030000000000000003</v>
      </c>
      <c r="S143" s="207">
        <v>0</v>
      </c>
      <c r="T143" s="208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9" t="s">
        <v>136</v>
      </c>
      <c r="AT143" s="209" t="s">
        <v>119</v>
      </c>
      <c r="AU143" s="209" t="s">
        <v>83</v>
      </c>
      <c r="AY143" s="14" t="s">
        <v>117</v>
      </c>
      <c r="BE143" s="210">
        <f t="shared" si="4"/>
        <v>0</v>
      </c>
      <c r="BF143" s="210">
        <f t="shared" si="5"/>
        <v>0</v>
      </c>
      <c r="BG143" s="210">
        <f t="shared" si="6"/>
        <v>0</v>
      </c>
      <c r="BH143" s="210">
        <f t="shared" si="7"/>
        <v>0</v>
      </c>
      <c r="BI143" s="210">
        <f t="shared" si="8"/>
        <v>0</v>
      </c>
      <c r="BJ143" s="14" t="s">
        <v>81</v>
      </c>
      <c r="BK143" s="210">
        <f t="shared" si="9"/>
        <v>0</v>
      </c>
      <c r="BL143" s="14" t="s">
        <v>136</v>
      </c>
      <c r="BM143" s="209" t="s">
        <v>178</v>
      </c>
    </row>
    <row r="144" spans="1:65" s="2" customFormat="1" ht="24" customHeight="1">
      <c r="A144" s="31"/>
      <c r="B144" s="32"/>
      <c r="C144" s="197" t="s">
        <v>179</v>
      </c>
      <c r="D144" s="197" t="s">
        <v>119</v>
      </c>
      <c r="E144" s="198" t="s">
        <v>180</v>
      </c>
      <c r="F144" s="199" t="s">
        <v>181</v>
      </c>
      <c r="G144" s="200" t="s">
        <v>122</v>
      </c>
      <c r="H144" s="201">
        <v>230</v>
      </c>
      <c r="I144" s="202"/>
      <c r="J144" s="203">
        <f t="shared" si="0"/>
        <v>0</v>
      </c>
      <c r="K144" s="204"/>
      <c r="L144" s="36"/>
      <c r="M144" s="205" t="s">
        <v>1</v>
      </c>
      <c r="N144" s="206" t="s">
        <v>38</v>
      </c>
      <c r="O144" s="68"/>
      <c r="P144" s="207">
        <f t="shared" si="1"/>
        <v>0</v>
      </c>
      <c r="Q144" s="207">
        <v>0</v>
      </c>
      <c r="R144" s="207">
        <f t="shared" si="2"/>
        <v>0</v>
      </c>
      <c r="S144" s="207">
        <v>0</v>
      </c>
      <c r="T144" s="208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9" t="s">
        <v>136</v>
      </c>
      <c r="AT144" s="209" t="s">
        <v>119</v>
      </c>
      <c r="AU144" s="209" t="s">
        <v>83</v>
      </c>
      <c r="AY144" s="14" t="s">
        <v>117</v>
      </c>
      <c r="BE144" s="210">
        <f t="shared" si="4"/>
        <v>0</v>
      </c>
      <c r="BF144" s="210">
        <f t="shared" si="5"/>
        <v>0</v>
      </c>
      <c r="BG144" s="210">
        <f t="shared" si="6"/>
        <v>0</v>
      </c>
      <c r="BH144" s="210">
        <f t="shared" si="7"/>
        <v>0</v>
      </c>
      <c r="BI144" s="210">
        <f t="shared" si="8"/>
        <v>0</v>
      </c>
      <c r="BJ144" s="14" t="s">
        <v>81</v>
      </c>
      <c r="BK144" s="210">
        <f t="shared" si="9"/>
        <v>0</v>
      </c>
      <c r="BL144" s="14" t="s">
        <v>136</v>
      </c>
      <c r="BM144" s="209" t="s">
        <v>182</v>
      </c>
    </row>
    <row r="145" spans="1:65" s="2" customFormat="1" ht="24" customHeight="1">
      <c r="A145" s="31"/>
      <c r="B145" s="32"/>
      <c r="C145" s="197" t="s">
        <v>8</v>
      </c>
      <c r="D145" s="197" t="s">
        <v>119</v>
      </c>
      <c r="E145" s="198" t="s">
        <v>183</v>
      </c>
      <c r="F145" s="199" t="s">
        <v>184</v>
      </c>
      <c r="G145" s="200" t="s">
        <v>140</v>
      </c>
      <c r="H145" s="201">
        <v>30</v>
      </c>
      <c r="I145" s="202"/>
      <c r="J145" s="203">
        <f t="shared" si="0"/>
        <v>0</v>
      </c>
      <c r="K145" s="204"/>
      <c r="L145" s="36"/>
      <c r="M145" s="205" t="s">
        <v>1</v>
      </c>
      <c r="N145" s="206" t="s">
        <v>38</v>
      </c>
      <c r="O145" s="68"/>
      <c r="P145" s="207">
        <f t="shared" si="1"/>
        <v>0</v>
      </c>
      <c r="Q145" s="207">
        <v>0</v>
      </c>
      <c r="R145" s="207">
        <f t="shared" si="2"/>
        <v>0</v>
      </c>
      <c r="S145" s="207">
        <v>0</v>
      </c>
      <c r="T145" s="208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9" t="s">
        <v>136</v>
      </c>
      <c r="AT145" s="209" t="s">
        <v>119</v>
      </c>
      <c r="AU145" s="209" t="s">
        <v>83</v>
      </c>
      <c r="AY145" s="14" t="s">
        <v>117</v>
      </c>
      <c r="BE145" s="210">
        <f t="shared" si="4"/>
        <v>0</v>
      </c>
      <c r="BF145" s="210">
        <f t="shared" si="5"/>
        <v>0</v>
      </c>
      <c r="BG145" s="210">
        <f t="shared" si="6"/>
        <v>0</v>
      </c>
      <c r="BH145" s="210">
        <f t="shared" si="7"/>
        <v>0</v>
      </c>
      <c r="BI145" s="210">
        <f t="shared" si="8"/>
        <v>0</v>
      </c>
      <c r="BJ145" s="14" t="s">
        <v>81</v>
      </c>
      <c r="BK145" s="210">
        <f t="shared" si="9"/>
        <v>0</v>
      </c>
      <c r="BL145" s="14" t="s">
        <v>136</v>
      </c>
      <c r="BM145" s="209" t="s">
        <v>185</v>
      </c>
    </row>
    <row r="146" spans="1:65" s="2" customFormat="1" ht="16.5" customHeight="1">
      <c r="A146" s="31"/>
      <c r="B146" s="32"/>
      <c r="C146" s="197" t="s">
        <v>186</v>
      </c>
      <c r="D146" s="197" t="s">
        <v>119</v>
      </c>
      <c r="E146" s="198" t="s">
        <v>187</v>
      </c>
      <c r="F146" s="199" t="s">
        <v>188</v>
      </c>
      <c r="G146" s="200" t="s">
        <v>140</v>
      </c>
      <c r="H146" s="201">
        <v>451</v>
      </c>
      <c r="I146" s="202"/>
      <c r="J146" s="203">
        <f t="shared" si="0"/>
        <v>0</v>
      </c>
      <c r="K146" s="204"/>
      <c r="L146" s="36"/>
      <c r="M146" s="205" t="s">
        <v>1</v>
      </c>
      <c r="N146" s="206" t="s">
        <v>38</v>
      </c>
      <c r="O146" s="68"/>
      <c r="P146" s="207">
        <f t="shared" si="1"/>
        <v>0</v>
      </c>
      <c r="Q146" s="207">
        <v>0</v>
      </c>
      <c r="R146" s="207">
        <f t="shared" si="2"/>
        <v>0</v>
      </c>
      <c r="S146" s="207">
        <v>0</v>
      </c>
      <c r="T146" s="208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9" t="s">
        <v>136</v>
      </c>
      <c r="AT146" s="209" t="s">
        <v>119</v>
      </c>
      <c r="AU146" s="209" t="s">
        <v>83</v>
      </c>
      <c r="AY146" s="14" t="s">
        <v>117</v>
      </c>
      <c r="BE146" s="210">
        <f t="shared" si="4"/>
        <v>0</v>
      </c>
      <c r="BF146" s="210">
        <f t="shared" si="5"/>
        <v>0</v>
      </c>
      <c r="BG146" s="210">
        <f t="shared" si="6"/>
        <v>0</v>
      </c>
      <c r="BH146" s="210">
        <f t="shared" si="7"/>
        <v>0</v>
      </c>
      <c r="BI146" s="210">
        <f t="shared" si="8"/>
        <v>0</v>
      </c>
      <c r="BJ146" s="14" t="s">
        <v>81</v>
      </c>
      <c r="BK146" s="210">
        <f t="shared" si="9"/>
        <v>0</v>
      </c>
      <c r="BL146" s="14" t="s">
        <v>136</v>
      </c>
      <c r="BM146" s="209" t="s">
        <v>189</v>
      </c>
    </row>
    <row r="147" spans="1:65" s="2" customFormat="1" ht="16.5" customHeight="1">
      <c r="A147" s="31"/>
      <c r="B147" s="32"/>
      <c r="C147" s="197" t="s">
        <v>190</v>
      </c>
      <c r="D147" s="197" t="s">
        <v>119</v>
      </c>
      <c r="E147" s="198" t="s">
        <v>191</v>
      </c>
      <c r="F147" s="199" t="s">
        <v>192</v>
      </c>
      <c r="G147" s="200" t="s">
        <v>140</v>
      </c>
      <c r="H147" s="201">
        <v>308</v>
      </c>
      <c r="I147" s="202"/>
      <c r="J147" s="203">
        <f t="shared" si="0"/>
        <v>0</v>
      </c>
      <c r="K147" s="204"/>
      <c r="L147" s="36"/>
      <c r="M147" s="205" t="s">
        <v>1</v>
      </c>
      <c r="N147" s="206" t="s">
        <v>38</v>
      </c>
      <c r="O147" s="68"/>
      <c r="P147" s="207">
        <f t="shared" si="1"/>
        <v>0</v>
      </c>
      <c r="Q147" s="207">
        <v>0</v>
      </c>
      <c r="R147" s="207">
        <f t="shared" si="2"/>
        <v>0</v>
      </c>
      <c r="S147" s="207">
        <v>0</v>
      </c>
      <c r="T147" s="208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9" t="s">
        <v>136</v>
      </c>
      <c r="AT147" s="209" t="s">
        <v>119</v>
      </c>
      <c r="AU147" s="209" t="s">
        <v>83</v>
      </c>
      <c r="AY147" s="14" t="s">
        <v>117</v>
      </c>
      <c r="BE147" s="210">
        <f t="shared" si="4"/>
        <v>0</v>
      </c>
      <c r="BF147" s="210">
        <f t="shared" si="5"/>
        <v>0</v>
      </c>
      <c r="BG147" s="210">
        <f t="shared" si="6"/>
        <v>0</v>
      </c>
      <c r="BH147" s="210">
        <f t="shared" si="7"/>
        <v>0</v>
      </c>
      <c r="BI147" s="210">
        <f t="shared" si="8"/>
        <v>0</v>
      </c>
      <c r="BJ147" s="14" t="s">
        <v>81</v>
      </c>
      <c r="BK147" s="210">
        <f t="shared" si="9"/>
        <v>0</v>
      </c>
      <c r="BL147" s="14" t="s">
        <v>136</v>
      </c>
      <c r="BM147" s="209" t="s">
        <v>193</v>
      </c>
    </row>
    <row r="148" spans="1:65" s="2" customFormat="1" ht="24" customHeight="1">
      <c r="A148" s="31"/>
      <c r="B148" s="32"/>
      <c r="C148" s="197" t="s">
        <v>194</v>
      </c>
      <c r="D148" s="197" t="s">
        <v>119</v>
      </c>
      <c r="E148" s="198" t="s">
        <v>195</v>
      </c>
      <c r="F148" s="199" t="s">
        <v>196</v>
      </c>
      <c r="G148" s="200" t="s">
        <v>140</v>
      </c>
      <c r="H148" s="201">
        <v>451</v>
      </c>
      <c r="I148" s="202"/>
      <c r="J148" s="203">
        <f t="shared" si="0"/>
        <v>0</v>
      </c>
      <c r="K148" s="204"/>
      <c r="L148" s="36"/>
      <c r="M148" s="205" t="s">
        <v>1</v>
      </c>
      <c r="N148" s="206" t="s">
        <v>38</v>
      </c>
      <c r="O148" s="68"/>
      <c r="P148" s="207">
        <f t="shared" si="1"/>
        <v>0</v>
      </c>
      <c r="Q148" s="207">
        <v>0</v>
      </c>
      <c r="R148" s="207">
        <f t="shared" si="2"/>
        <v>0</v>
      </c>
      <c r="S148" s="207">
        <v>0</v>
      </c>
      <c r="T148" s="208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9" t="s">
        <v>136</v>
      </c>
      <c r="AT148" s="209" t="s">
        <v>119</v>
      </c>
      <c r="AU148" s="209" t="s">
        <v>83</v>
      </c>
      <c r="AY148" s="14" t="s">
        <v>117</v>
      </c>
      <c r="BE148" s="210">
        <f t="shared" si="4"/>
        <v>0</v>
      </c>
      <c r="BF148" s="210">
        <f t="shared" si="5"/>
        <v>0</v>
      </c>
      <c r="BG148" s="210">
        <f t="shared" si="6"/>
        <v>0</v>
      </c>
      <c r="BH148" s="210">
        <f t="shared" si="7"/>
        <v>0</v>
      </c>
      <c r="BI148" s="210">
        <f t="shared" si="8"/>
        <v>0</v>
      </c>
      <c r="BJ148" s="14" t="s">
        <v>81</v>
      </c>
      <c r="BK148" s="210">
        <f t="shared" si="9"/>
        <v>0</v>
      </c>
      <c r="BL148" s="14" t="s">
        <v>136</v>
      </c>
      <c r="BM148" s="209" t="s">
        <v>197</v>
      </c>
    </row>
    <row r="149" spans="1:65" s="2" customFormat="1" ht="24" customHeight="1">
      <c r="A149" s="31"/>
      <c r="B149" s="32"/>
      <c r="C149" s="197" t="s">
        <v>198</v>
      </c>
      <c r="D149" s="197" t="s">
        <v>119</v>
      </c>
      <c r="E149" s="198" t="s">
        <v>199</v>
      </c>
      <c r="F149" s="199" t="s">
        <v>200</v>
      </c>
      <c r="G149" s="200" t="s">
        <v>122</v>
      </c>
      <c r="H149" s="201">
        <v>19</v>
      </c>
      <c r="I149" s="202"/>
      <c r="J149" s="203">
        <f t="shared" si="0"/>
        <v>0</v>
      </c>
      <c r="K149" s="204"/>
      <c r="L149" s="36"/>
      <c r="M149" s="205" t="s">
        <v>1</v>
      </c>
      <c r="N149" s="206" t="s">
        <v>38</v>
      </c>
      <c r="O149" s="68"/>
      <c r="P149" s="207">
        <f t="shared" si="1"/>
        <v>0</v>
      </c>
      <c r="Q149" s="207">
        <v>0</v>
      </c>
      <c r="R149" s="207">
        <f t="shared" si="2"/>
        <v>0</v>
      </c>
      <c r="S149" s="207">
        <v>0</v>
      </c>
      <c r="T149" s="208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9" t="s">
        <v>136</v>
      </c>
      <c r="AT149" s="209" t="s">
        <v>119</v>
      </c>
      <c r="AU149" s="209" t="s">
        <v>83</v>
      </c>
      <c r="AY149" s="14" t="s">
        <v>117</v>
      </c>
      <c r="BE149" s="210">
        <f t="shared" si="4"/>
        <v>0</v>
      </c>
      <c r="BF149" s="210">
        <f t="shared" si="5"/>
        <v>0</v>
      </c>
      <c r="BG149" s="210">
        <f t="shared" si="6"/>
        <v>0</v>
      </c>
      <c r="BH149" s="210">
        <f t="shared" si="7"/>
        <v>0</v>
      </c>
      <c r="BI149" s="210">
        <f t="shared" si="8"/>
        <v>0</v>
      </c>
      <c r="BJ149" s="14" t="s">
        <v>81</v>
      </c>
      <c r="BK149" s="210">
        <f t="shared" si="9"/>
        <v>0</v>
      </c>
      <c r="BL149" s="14" t="s">
        <v>136</v>
      </c>
      <c r="BM149" s="209" t="s">
        <v>201</v>
      </c>
    </row>
    <row r="150" spans="1:65" s="2" customFormat="1" ht="24" customHeight="1">
      <c r="A150" s="31"/>
      <c r="B150" s="32"/>
      <c r="C150" s="197" t="s">
        <v>202</v>
      </c>
      <c r="D150" s="197" t="s">
        <v>119</v>
      </c>
      <c r="E150" s="198" t="s">
        <v>203</v>
      </c>
      <c r="F150" s="199" t="s">
        <v>204</v>
      </c>
      <c r="G150" s="200" t="s">
        <v>122</v>
      </c>
      <c r="H150" s="201">
        <v>532</v>
      </c>
      <c r="I150" s="202"/>
      <c r="J150" s="203">
        <f t="shared" si="0"/>
        <v>0</v>
      </c>
      <c r="K150" s="204"/>
      <c r="L150" s="36"/>
      <c r="M150" s="205" t="s">
        <v>1</v>
      </c>
      <c r="N150" s="206" t="s">
        <v>38</v>
      </c>
      <c r="O150" s="68"/>
      <c r="P150" s="207">
        <f t="shared" si="1"/>
        <v>0</v>
      </c>
      <c r="Q150" s="207">
        <v>0</v>
      </c>
      <c r="R150" s="207">
        <f t="shared" si="2"/>
        <v>0</v>
      </c>
      <c r="S150" s="207">
        <v>0</v>
      </c>
      <c r="T150" s="208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9" t="s">
        <v>136</v>
      </c>
      <c r="AT150" s="209" t="s">
        <v>119</v>
      </c>
      <c r="AU150" s="209" t="s">
        <v>83</v>
      </c>
      <c r="AY150" s="14" t="s">
        <v>117</v>
      </c>
      <c r="BE150" s="210">
        <f t="shared" si="4"/>
        <v>0</v>
      </c>
      <c r="BF150" s="210">
        <f t="shared" si="5"/>
        <v>0</v>
      </c>
      <c r="BG150" s="210">
        <f t="shared" si="6"/>
        <v>0</v>
      </c>
      <c r="BH150" s="210">
        <f t="shared" si="7"/>
        <v>0</v>
      </c>
      <c r="BI150" s="210">
        <f t="shared" si="8"/>
        <v>0</v>
      </c>
      <c r="BJ150" s="14" t="s">
        <v>81</v>
      </c>
      <c r="BK150" s="210">
        <f t="shared" si="9"/>
        <v>0</v>
      </c>
      <c r="BL150" s="14" t="s">
        <v>136</v>
      </c>
      <c r="BM150" s="209" t="s">
        <v>205</v>
      </c>
    </row>
    <row r="151" spans="1:65" s="2" customFormat="1" ht="24" customHeight="1">
      <c r="A151" s="31"/>
      <c r="B151" s="32"/>
      <c r="C151" s="197" t="s">
        <v>7</v>
      </c>
      <c r="D151" s="197" t="s">
        <v>119</v>
      </c>
      <c r="E151" s="198" t="s">
        <v>206</v>
      </c>
      <c r="F151" s="199" t="s">
        <v>207</v>
      </c>
      <c r="G151" s="200" t="s">
        <v>122</v>
      </c>
      <c r="H151" s="201">
        <v>207</v>
      </c>
      <c r="I151" s="202"/>
      <c r="J151" s="203">
        <f t="shared" si="0"/>
        <v>0</v>
      </c>
      <c r="K151" s="204"/>
      <c r="L151" s="36"/>
      <c r="M151" s="205" t="s">
        <v>1</v>
      </c>
      <c r="N151" s="206" t="s">
        <v>38</v>
      </c>
      <c r="O151" s="68"/>
      <c r="P151" s="207">
        <f t="shared" si="1"/>
        <v>0</v>
      </c>
      <c r="Q151" s="207">
        <v>0</v>
      </c>
      <c r="R151" s="207">
        <f t="shared" si="2"/>
        <v>0</v>
      </c>
      <c r="S151" s="207">
        <v>0</v>
      </c>
      <c r="T151" s="208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9" t="s">
        <v>136</v>
      </c>
      <c r="AT151" s="209" t="s">
        <v>119</v>
      </c>
      <c r="AU151" s="209" t="s">
        <v>83</v>
      </c>
      <c r="AY151" s="14" t="s">
        <v>117</v>
      </c>
      <c r="BE151" s="210">
        <f t="shared" si="4"/>
        <v>0</v>
      </c>
      <c r="BF151" s="210">
        <f t="shared" si="5"/>
        <v>0</v>
      </c>
      <c r="BG151" s="210">
        <f t="shared" si="6"/>
        <v>0</v>
      </c>
      <c r="BH151" s="210">
        <f t="shared" si="7"/>
        <v>0</v>
      </c>
      <c r="BI151" s="210">
        <f t="shared" si="8"/>
        <v>0</v>
      </c>
      <c r="BJ151" s="14" t="s">
        <v>81</v>
      </c>
      <c r="BK151" s="210">
        <f t="shared" si="9"/>
        <v>0</v>
      </c>
      <c r="BL151" s="14" t="s">
        <v>136</v>
      </c>
      <c r="BM151" s="209" t="s">
        <v>208</v>
      </c>
    </row>
    <row r="152" spans="1:65" s="2" customFormat="1" ht="24" customHeight="1">
      <c r="A152" s="31"/>
      <c r="B152" s="32"/>
      <c r="C152" s="197" t="s">
        <v>209</v>
      </c>
      <c r="D152" s="197" t="s">
        <v>119</v>
      </c>
      <c r="E152" s="198" t="s">
        <v>210</v>
      </c>
      <c r="F152" s="199" t="s">
        <v>211</v>
      </c>
      <c r="G152" s="200" t="s">
        <v>122</v>
      </c>
      <c r="H152" s="201">
        <v>18</v>
      </c>
      <c r="I152" s="202"/>
      <c r="J152" s="203">
        <f t="shared" si="0"/>
        <v>0</v>
      </c>
      <c r="K152" s="204"/>
      <c r="L152" s="36"/>
      <c r="M152" s="205" t="s">
        <v>1</v>
      </c>
      <c r="N152" s="206" t="s">
        <v>38</v>
      </c>
      <c r="O152" s="68"/>
      <c r="P152" s="207">
        <f t="shared" si="1"/>
        <v>0</v>
      </c>
      <c r="Q152" s="207">
        <v>0</v>
      </c>
      <c r="R152" s="207">
        <f t="shared" si="2"/>
        <v>0</v>
      </c>
      <c r="S152" s="207">
        <v>0</v>
      </c>
      <c r="T152" s="208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9" t="s">
        <v>136</v>
      </c>
      <c r="AT152" s="209" t="s">
        <v>119</v>
      </c>
      <c r="AU152" s="209" t="s">
        <v>83</v>
      </c>
      <c r="AY152" s="14" t="s">
        <v>117</v>
      </c>
      <c r="BE152" s="210">
        <f t="shared" si="4"/>
        <v>0</v>
      </c>
      <c r="BF152" s="210">
        <f t="shared" si="5"/>
        <v>0</v>
      </c>
      <c r="BG152" s="210">
        <f t="shared" si="6"/>
        <v>0</v>
      </c>
      <c r="BH152" s="210">
        <f t="shared" si="7"/>
        <v>0</v>
      </c>
      <c r="BI152" s="210">
        <f t="shared" si="8"/>
        <v>0</v>
      </c>
      <c r="BJ152" s="14" t="s">
        <v>81</v>
      </c>
      <c r="BK152" s="210">
        <f t="shared" si="9"/>
        <v>0</v>
      </c>
      <c r="BL152" s="14" t="s">
        <v>136</v>
      </c>
      <c r="BM152" s="209" t="s">
        <v>212</v>
      </c>
    </row>
    <row r="153" spans="1:65" s="2" customFormat="1" ht="16.5" customHeight="1">
      <c r="A153" s="31"/>
      <c r="B153" s="32"/>
      <c r="C153" s="211" t="s">
        <v>213</v>
      </c>
      <c r="D153" s="211" t="s">
        <v>128</v>
      </c>
      <c r="E153" s="212" t="s">
        <v>214</v>
      </c>
      <c r="F153" s="213" t="s">
        <v>215</v>
      </c>
      <c r="G153" s="214" t="s">
        <v>122</v>
      </c>
      <c r="H153" s="215">
        <v>18</v>
      </c>
      <c r="I153" s="216"/>
      <c r="J153" s="217">
        <f t="shared" si="0"/>
        <v>0</v>
      </c>
      <c r="K153" s="218"/>
      <c r="L153" s="219"/>
      <c r="M153" s="220" t="s">
        <v>1</v>
      </c>
      <c r="N153" s="221" t="s">
        <v>38</v>
      </c>
      <c r="O153" s="68"/>
      <c r="P153" s="207">
        <f t="shared" si="1"/>
        <v>0</v>
      </c>
      <c r="Q153" s="207">
        <v>0.00267</v>
      </c>
      <c r="R153" s="207">
        <f t="shared" si="2"/>
        <v>0.04806</v>
      </c>
      <c r="S153" s="207">
        <v>0</v>
      </c>
      <c r="T153" s="208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9" t="s">
        <v>216</v>
      </c>
      <c r="AT153" s="209" t="s">
        <v>128</v>
      </c>
      <c r="AU153" s="209" t="s">
        <v>83</v>
      </c>
      <c r="AY153" s="14" t="s">
        <v>117</v>
      </c>
      <c r="BE153" s="210">
        <f t="shared" si="4"/>
        <v>0</v>
      </c>
      <c r="BF153" s="210">
        <f t="shared" si="5"/>
        <v>0</v>
      </c>
      <c r="BG153" s="210">
        <f t="shared" si="6"/>
        <v>0</v>
      </c>
      <c r="BH153" s="210">
        <f t="shared" si="7"/>
        <v>0</v>
      </c>
      <c r="BI153" s="210">
        <f t="shared" si="8"/>
        <v>0</v>
      </c>
      <c r="BJ153" s="14" t="s">
        <v>81</v>
      </c>
      <c r="BK153" s="210">
        <f t="shared" si="9"/>
        <v>0</v>
      </c>
      <c r="BL153" s="14" t="s">
        <v>216</v>
      </c>
      <c r="BM153" s="209" t="s">
        <v>217</v>
      </c>
    </row>
    <row r="154" spans="1:65" s="2" customFormat="1" ht="16.5" customHeight="1">
      <c r="A154" s="31"/>
      <c r="B154" s="32"/>
      <c r="C154" s="211" t="s">
        <v>218</v>
      </c>
      <c r="D154" s="211" t="s">
        <v>128</v>
      </c>
      <c r="E154" s="212" t="s">
        <v>219</v>
      </c>
      <c r="F154" s="213" t="s">
        <v>220</v>
      </c>
      <c r="G154" s="214" t="s">
        <v>122</v>
      </c>
      <c r="H154" s="215">
        <v>2</v>
      </c>
      <c r="I154" s="216"/>
      <c r="J154" s="217">
        <f t="shared" si="0"/>
        <v>0</v>
      </c>
      <c r="K154" s="218"/>
      <c r="L154" s="219"/>
      <c r="M154" s="220" t="s">
        <v>1</v>
      </c>
      <c r="N154" s="221" t="s">
        <v>38</v>
      </c>
      <c r="O154" s="68"/>
      <c r="P154" s="207">
        <f t="shared" si="1"/>
        <v>0</v>
      </c>
      <c r="Q154" s="207">
        <v>0.00267</v>
      </c>
      <c r="R154" s="207">
        <f t="shared" si="2"/>
        <v>0.00534</v>
      </c>
      <c r="S154" s="207">
        <v>0</v>
      </c>
      <c r="T154" s="208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9" t="s">
        <v>216</v>
      </c>
      <c r="AT154" s="209" t="s">
        <v>128</v>
      </c>
      <c r="AU154" s="209" t="s">
        <v>83</v>
      </c>
      <c r="AY154" s="14" t="s">
        <v>117</v>
      </c>
      <c r="BE154" s="210">
        <f t="shared" si="4"/>
        <v>0</v>
      </c>
      <c r="BF154" s="210">
        <f t="shared" si="5"/>
        <v>0</v>
      </c>
      <c r="BG154" s="210">
        <f t="shared" si="6"/>
        <v>0</v>
      </c>
      <c r="BH154" s="210">
        <f t="shared" si="7"/>
        <v>0</v>
      </c>
      <c r="BI154" s="210">
        <f t="shared" si="8"/>
        <v>0</v>
      </c>
      <c r="BJ154" s="14" t="s">
        <v>81</v>
      </c>
      <c r="BK154" s="210">
        <f t="shared" si="9"/>
        <v>0</v>
      </c>
      <c r="BL154" s="14" t="s">
        <v>216</v>
      </c>
      <c r="BM154" s="209" t="s">
        <v>221</v>
      </c>
    </row>
    <row r="155" spans="1:65" s="2" customFormat="1" ht="24" customHeight="1">
      <c r="A155" s="31"/>
      <c r="B155" s="32"/>
      <c r="C155" s="197" t="s">
        <v>222</v>
      </c>
      <c r="D155" s="197" t="s">
        <v>119</v>
      </c>
      <c r="E155" s="198" t="s">
        <v>223</v>
      </c>
      <c r="F155" s="199" t="s">
        <v>224</v>
      </c>
      <c r="G155" s="200" t="s">
        <v>145</v>
      </c>
      <c r="H155" s="201">
        <v>455</v>
      </c>
      <c r="I155" s="202"/>
      <c r="J155" s="203">
        <f t="shared" si="0"/>
        <v>0</v>
      </c>
      <c r="K155" s="204"/>
      <c r="L155" s="36"/>
      <c r="M155" s="205" t="s">
        <v>1</v>
      </c>
      <c r="N155" s="206" t="s">
        <v>38</v>
      </c>
      <c r="O155" s="68"/>
      <c r="P155" s="207">
        <f t="shared" si="1"/>
        <v>0</v>
      </c>
      <c r="Q155" s="207">
        <v>0.00084</v>
      </c>
      <c r="R155" s="207">
        <f t="shared" si="2"/>
        <v>0.38220000000000004</v>
      </c>
      <c r="S155" s="207">
        <v>0</v>
      </c>
      <c r="T155" s="208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9" t="s">
        <v>136</v>
      </c>
      <c r="AT155" s="209" t="s">
        <v>119</v>
      </c>
      <c r="AU155" s="209" t="s">
        <v>83</v>
      </c>
      <c r="AY155" s="14" t="s">
        <v>117</v>
      </c>
      <c r="BE155" s="210">
        <f t="shared" si="4"/>
        <v>0</v>
      </c>
      <c r="BF155" s="210">
        <f t="shared" si="5"/>
        <v>0</v>
      </c>
      <c r="BG155" s="210">
        <f t="shared" si="6"/>
        <v>0</v>
      </c>
      <c r="BH155" s="210">
        <f t="shared" si="7"/>
        <v>0</v>
      </c>
      <c r="BI155" s="210">
        <f t="shared" si="8"/>
        <v>0</v>
      </c>
      <c r="BJ155" s="14" t="s">
        <v>81</v>
      </c>
      <c r="BK155" s="210">
        <f t="shared" si="9"/>
        <v>0</v>
      </c>
      <c r="BL155" s="14" t="s">
        <v>136</v>
      </c>
      <c r="BM155" s="209" t="s">
        <v>225</v>
      </c>
    </row>
    <row r="156" spans="1:65" s="2" customFormat="1" ht="16.5" customHeight="1">
      <c r="A156" s="31"/>
      <c r="B156" s="32"/>
      <c r="C156" s="197" t="s">
        <v>226</v>
      </c>
      <c r="D156" s="197" t="s">
        <v>119</v>
      </c>
      <c r="E156" s="198" t="s">
        <v>227</v>
      </c>
      <c r="F156" s="199" t="s">
        <v>228</v>
      </c>
      <c r="G156" s="200" t="s">
        <v>140</v>
      </c>
      <c r="H156" s="201">
        <v>273</v>
      </c>
      <c r="I156" s="202"/>
      <c r="J156" s="203">
        <f t="shared" si="0"/>
        <v>0</v>
      </c>
      <c r="K156" s="204"/>
      <c r="L156" s="36"/>
      <c r="M156" s="205" t="s">
        <v>1</v>
      </c>
      <c r="N156" s="206" t="s">
        <v>38</v>
      </c>
      <c r="O156" s="68"/>
      <c r="P156" s="207">
        <f t="shared" si="1"/>
        <v>0</v>
      </c>
      <c r="Q156" s="207">
        <v>0.00046</v>
      </c>
      <c r="R156" s="207">
        <f t="shared" si="2"/>
        <v>0.12558</v>
      </c>
      <c r="S156" s="207">
        <v>0</v>
      </c>
      <c r="T156" s="208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9" t="s">
        <v>136</v>
      </c>
      <c r="AT156" s="209" t="s">
        <v>119</v>
      </c>
      <c r="AU156" s="209" t="s">
        <v>83</v>
      </c>
      <c r="AY156" s="14" t="s">
        <v>117</v>
      </c>
      <c r="BE156" s="210">
        <f t="shared" si="4"/>
        <v>0</v>
      </c>
      <c r="BF156" s="210">
        <f t="shared" si="5"/>
        <v>0</v>
      </c>
      <c r="BG156" s="210">
        <f t="shared" si="6"/>
        <v>0</v>
      </c>
      <c r="BH156" s="210">
        <f t="shared" si="7"/>
        <v>0</v>
      </c>
      <c r="BI156" s="210">
        <f t="shared" si="8"/>
        <v>0</v>
      </c>
      <c r="BJ156" s="14" t="s">
        <v>81</v>
      </c>
      <c r="BK156" s="210">
        <f t="shared" si="9"/>
        <v>0</v>
      </c>
      <c r="BL156" s="14" t="s">
        <v>136</v>
      </c>
      <c r="BM156" s="209" t="s">
        <v>229</v>
      </c>
    </row>
    <row r="157" spans="1:65" s="2" customFormat="1" ht="24" customHeight="1">
      <c r="A157" s="31"/>
      <c r="B157" s="32"/>
      <c r="C157" s="197" t="s">
        <v>230</v>
      </c>
      <c r="D157" s="197" t="s">
        <v>119</v>
      </c>
      <c r="E157" s="198" t="s">
        <v>231</v>
      </c>
      <c r="F157" s="199" t="s">
        <v>232</v>
      </c>
      <c r="G157" s="200" t="s">
        <v>145</v>
      </c>
      <c r="H157" s="201">
        <v>455</v>
      </c>
      <c r="I157" s="202"/>
      <c r="J157" s="203">
        <f t="shared" si="0"/>
        <v>0</v>
      </c>
      <c r="K157" s="204"/>
      <c r="L157" s="36"/>
      <c r="M157" s="205" t="s">
        <v>1</v>
      </c>
      <c r="N157" s="206" t="s">
        <v>38</v>
      </c>
      <c r="O157" s="68"/>
      <c r="P157" s="207">
        <f t="shared" si="1"/>
        <v>0</v>
      </c>
      <c r="Q157" s="207">
        <v>0</v>
      </c>
      <c r="R157" s="207">
        <f t="shared" si="2"/>
        <v>0</v>
      </c>
      <c r="S157" s="207">
        <v>0</v>
      </c>
      <c r="T157" s="208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9" t="s">
        <v>136</v>
      </c>
      <c r="AT157" s="209" t="s">
        <v>119</v>
      </c>
      <c r="AU157" s="209" t="s">
        <v>83</v>
      </c>
      <c r="AY157" s="14" t="s">
        <v>117</v>
      </c>
      <c r="BE157" s="210">
        <f t="shared" si="4"/>
        <v>0</v>
      </c>
      <c r="BF157" s="210">
        <f t="shared" si="5"/>
        <v>0</v>
      </c>
      <c r="BG157" s="210">
        <f t="shared" si="6"/>
        <v>0</v>
      </c>
      <c r="BH157" s="210">
        <f t="shared" si="7"/>
        <v>0</v>
      </c>
      <c r="BI157" s="210">
        <f t="shared" si="8"/>
        <v>0</v>
      </c>
      <c r="BJ157" s="14" t="s">
        <v>81</v>
      </c>
      <c r="BK157" s="210">
        <f t="shared" si="9"/>
        <v>0</v>
      </c>
      <c r="BL157" s="14" t="s">
        <v>136</v>
      </c>
      <c r="BM157" s="209" t="s">
        <v>233</v>
      </c>
    </row>
    <row r="158" spans="1:65" s="2" customFormat="1" ht="16.5" customHeight="1">
      <c r="A158" s="31"/>
      <c r="B158" s="32"/>
      <c r="C158" s="197" t="s">
        <v>234</v>
      </c>
      <c r="D158" s="197" t="s">
        <v>119</v>
      </c>
      <c r="E158" s="198" t="s">
        <v>235</v>
      </c>
      <c r="F158" s="199" t="s">
        <v>236</v>
      </c>
      <c r="G158" s="200" t="s">
        <v>140</v>
      </c>
      <c r="H158" s="201">
        <v>273</v>
      </c>
      <c r="I158" s="202"/>
      <c r="J158" s="203">
        <f t="shared" si="0"/>
        <v>0</v>
      </c>
      <c r="K158" s="204"/>
      <c r="L158" s="36"/>
      <c r="M158" s="205" t="s">
        <v>1</v>
      </c>
      <c r="N158" s="206" t="s">
        <v>38</v>
      </c>
      <c r="O158" s="68"/>
      <c r="P158" s="207">
        <f t="shared" si="1"/>
        <v>0</v>
      </c>
      <c r="Q158" s="207">
        <v>0</v>
      </c>
      <c r="R158" s="207">
        <f t="shared" si="2"/>
        <v>0</v>
      </c>
      <c r="S158" s="207">
        <v>0</v>
      </c>
      <c r="T158" s="208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9" t="s">
        <v>136</v>
      </c>
      <c r="AT158" s="209" t="s">
        <v>119</v>
      </c>
      <c r="AU158" s="209" t="s">
        <v>83</v>
      </c>
      <c r="AY158" s="14" t="s">
        <v>117</v>
      </c>
      <c r="BE158" s="210">
        <f t="shared" si="4"/>
        <v>0</v>
      </c>
      <c r="BF158" s="210">
        <f t="shared" si="5"/>
        <v>0</v>
      </c>
      <c r="BG158" s="210">
        <f t="shared" si="6"/>
        <v>0</v>
      </c>
      <c r="BH158" s="210">
        <f t="shared" si="7"/>
        <v>0</v>
      </c>
      <c r="BI158" s="210">
        <f t="shared" si="8"/>
        <v>0</v>
      </c>
      <c r="BJ158" s="14" t="s">
        <v>81</v>
      </c>
      <c r="BK158" s="210">
        <f t="shared" si="9"/>
        <v>0</v>
      </c>
      <c r="BL158" s="14" t="s">
        <v>136</v>
      </c>
      <c r="BM158" s="209" t="s">
        <v>237</v>
      </c>
    </row>
    <row r="159" spans="1:65" s="2" customFormat="1" ht="24" customHeight="1">
      <c r="A159" s="31"/>
      <c r="B159" s="32"/>
      <c r="C159" s="197" t="s">
        <v>238</v>
      </c>
      <c r="D159" s="197" t="s">
        <v>119</v>
      </c>
      <c r="E159" s="198" t="s">
        <v>239</v>
      </c>
      <c r="F159" s="199" t="s">
        <v>240</v>
      </c>
      <c r="G159" s="200" t="s">
        <v>241</v>
      </c>
      <c r="H159" s="201">
        <v>9</v>
      </c>
      <c r="I159" s="202"/>
      <c r="J159" s="203">
        <f t="shared" si="0"/>
        <v>0</v>
      </c>
      <c r="K159" s="204"/>
      <c r="L159" s="36"/>
      <c r="M159" s="205" t="s">
        <v>1</v>
      </c>
      <c r="N159" s="206" t="s">
        <v>38</v>
      </c>
      <c r="O159" s="68"/>
      <c r="P159" s="207">
        <f t="shared" si="1"/>
        <v>0</v>
      </c>
      <c r="Q159" s="207">
        <v>0.0038</v>
      </c>
      <c r="R159" s="207">
        <f t="shared" si="2"/>
        <v>0.0342</v>
      </c>
      <c r="S159" s="207">
        <v>0</v>
      </c>
      <c r="T159" s="208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9" t="s">
        <v>136</v>
      </c>
      <c r="AT159" s="209" t="s">
        <v>119</v>
      </c>
      <c r="AU159" s="209" t="s">
        <v>83</v>
      </c>
      <c r="AY159" s="14" t="s">
        <v>117</v>
      </c>
      <c r="BE159" s="210">
        <f t="shared" si="4"/>
        <v>0</v>
      </c>
      <c r="BF159" s="210">
        <f t="shared" si="5"/>
        <v>0</v>
      </c>
      <c r="BG159" s="210">
        <f t="shared" si="6"/>
        <v>0</v>
      </c>
      <c r="BH159" s="210">
        <f t="shared" si="7"/>
        <v>0</v>
      </c>
      <c r="BI159" s="210">
        <f t="shared" si="8"/>
        <v>0</v>
      </c>
      <c r="BJ159" s="14" t="s">
        <v>81</v>
      </c>
      <c r="BK159" s="210">
        <f t="shared" si="9"/>
        <v>0</v>
      </c>
      <c r="BL159" s="14" t="s">
        <v>136</v>
      </c>
      <c r="BM159" s="209" t="s">
        <v>242</v>
      </c>
    </row>
    <row r="160" spans="1:65" s="2" customFormat="1" ht="16.5" customHeight="1">
      <c r="A160" s="31"/>
      <c r="B160" s="32"/>
      <c r="C160" s="197" t="s">
        <v>243</v>
      </c>
      <c r="D160" s="197" t="s">
        <v>119</v>
      </c>
      <c r="E160" s="198" t="s">
        <v>244</v>
      </c>
      <c r="F160" s="199" t="s">
        <v>245</v>
      </c>
      <c r="G160" s="200" t="s">
        <v>241</v>
      </c>
      <c r="H160" s="201">
        <v>14</v>
      </c>
      <c r="I160" s="202"/>
      <c r="J160" s="203">
        <f t="shared" si="0"/>
        <v>0</v>
      </c>
      <c r="K160" s="204"/>
      <c r="L160" s="36"/>
      <c r="M160" s="205" t="s">
        <v>1</v>
      </c>
      <c r="N160" s="206" t="s">
        <v>38</v>
      </c>
      <c r="O160" s="68"/>
      <c r="P160" s="207">
        <f t="shared" si="1"/>
        <v>0</v>
      </c>
      <c r="Q160" s="207">
        <v>0.0076</v>
      </c>
      <c r="R160" s="207">
        <f t="shared" si="2"/>
        <v>0.1064</v>
      </c>
      <c r="S160" s="207">
        <v>0</v>
      </c>
      <c r="T160" s="208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9" t="s">
        <v>136</v>
      </c>
      <c r="AT160" s="209" t="s">
        <v>119</v>
      </c>
      <c r="AU160" s="209" t="s">
        <v>83</v>
      </c>
      <c r="AY160" s="14" t="s">
        <v>117</v>
      </c>
      <c r="BE160" s="210">
        <f t="shared" si="4"/>
        <v>0</v>
      </c>
      <c r="BF160" s="210">
        <f t="shared" si="5"/>
        <v>0</v>
      </c>
      <c r="BG160" s="210">
        <f t="shared" si="6"/>
        <v>0</v>
      </c>
      <c r="BH160" s="210">
        <f t="shared" si="7"/>
        <v>0</v>
      </c>
      <c r="BI160" s="210">
        <f t="shared" si="8"/>
        <v>0</v>
      </c>
      <c r="BJ160" s="14" t="s">
        <v>81</v>
      </c>
      <c r="BK160" s="210">
        <f t="shared" si="9"/>
        <v>0</v>
      </c>
      <c r="BL160" s="14" t="s">
        <v>136</v>
      </c>
      <c r="BM160" s="209" t="s">
        <v>246</v>
      </c>
    </row>
    <row r="161" spans="1:65" s="2" customFormat="1" ht="24" customHeight="1">
      <c r="A161" s="31"/>
      <c r="B161" s="32"/>
      <c r="C161" s="197" t="s">
        <v>247</v>
      </c>
      <c r="D161" s="197" t="s">
        <v>119</v>
      </c>
      <c r="E161" s="198" t="s">
        <v>248</v>
      </c>
      <c r="F161" s="199" t="s">
        <v>249</v>
      </c>
      <c r="G161" s="200" t="s">
        <v>122</v>
      </c>
      <c r="H161" s="201">
        <v>105</v>
      </c>
      <c r="I161" s="202"/>
      <c r="J161" s="203">
        <f t="shared" si="0"/>
        <v>0</v>
      </c>
      <c r="K161" s="204"/>
      <c r="L161" s="36"/>
      <c r="M161" s="205" t="s">
        <v>1</v>
      </c>
      <c r="N161" s="206" t="s">
        <v>38</v>
      </c>
      <c r="O161" s="68"/>
      <c r="P161" s="207">
        <f t="shared" si="1"/>
        <v>0</v>
      </c>
      <c r="Q161" s="207">
        <v>0.0019</v>
      </c>
      <c r="R161" s="207">
        <f t="shared" si="2"/>
        <v>0.1995</v>
      </c>
      <c r="S161" s="207">
        <v>0</v>
      </c>
      <c r="T161" s="208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9" t="s">
        <v>136</v>
      </c>
      <c r="AT161" s="209" t="s">
        <v>119</v>
      </c>
      <c r="AU161" s="209" t="s">
        <v>83</v>
      </c>
      <c r="AY161" s="14" t="s">
        <v>117</v>
      </c>
      <c r="BE161" s="210">
        <f t="shared" si="4"/>
        <v>0</v>
      </c>
      <c r="BF161" s="210">
        <f t="shared" si="5"/>
        <v>0</v>
      </c>
      <c r="BG161" s="210">
        <f t="shared" si="6"/>
        <v>0</v>
      </c>
      <c r="BH161" s="210">
        <f t="shared" si="7"/>
        <v>0</v>
      </c>
      <c r="BI161" s="210">
        <f t="shared" si="8"/>
        <v>0</v>
      </c>
      <c r="BJ161" s="14" t="s">
        <v>81</v>
      </c>
      <c r="BK161" s="210">
        <f t="shared" si="9"/>
        <v>0</v>
      </c>
      <c r="BL161" s="14" t="s">
        <v>136</v>
      </c>
      <c r="BM161" s="209" t="s">
        <v>250</v>
      </c>
    </row>
    <row r="162" spans="1:65" s="2" customFormat="1" ht="16.5" customHeight="1">
      <c r="A162" s="31"/>
      <c r="B162" s="32"/>
      <c r="C162" s="197" t="s">
        <v>251</v>
      </c>
      <c r="D162" s="197" t="s">
        <v>119</v>
      </c>
      <c r="E162" s="198" t="s">
        <v>252</v>
      </c>
      <c r="F162" s="199" t="s">
        <v>253</v>
      </c>
      <c r="G162" s="200" t="s">
        <v>122</v>
      </c>
      <c r="H162" s="201">
        <v>965</v>
      </c>
      <c r="I162" s="202"/>
      <c r="J162" s="203">
        <f t="shared" si="0"/>
        <v>0</v>
      </c>
      <c r="K162" s="204"/>
      <c r="L162" s="36"/>
      <c r="M162" s="205" t="s">
        <v>1</v>
      </c>
      <c r="N162" s="206" t="s">
        <v>38</v>
      </c>
      <c r="O162" s="68"/>
      <c r="P162" s="207">
        <f t="shared" si="1"/>
        <v>0</v>
      </c>
      <c r="Q162" s="207">
        <v>9E-05</v>
      </c>
      <c r="R162" s="207">
        <f t="shared" si="2"/>
        <v>0.08685000000000001</v>
      </c>
      <c r="S162" s="207">
        <v>0</v>
      </c>
      <c r="T162" s="208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9" t="s">
        <v>136</v>
      </c>
      <c r="AT162" s="209" t="s">
        <v>119</v>
      </c>
      <c r="AU162" s="209" t="s">
        <v>83</v>
      </c>
      <c r="AY162" s="14" t="s">
        <v>117</v>
      </c>
      <c r="BE162" s="210">
        <f t="shared" si="4"/>
        <v>0</v>
      </c>
      <c r="BF162" s="210">
        <f t="shared" si="5"/>
        <v>0</v>
      </c>
      <c r="BG162" s="210">
        <f t="shared" si="6"/>
        <v>0</v>
      </c>
      <c r="BH162" s="210">
        <f t="shared" si="7"/>
        <v>0</v>
      </c>
      <c r="BI162" s="210">
        <f t="shared" si="8"/>
        <v>0</v>
      </c>
      <c r="BJ162" s="14" t="s">
        <v>81</v>
      </c>
      <c r="BK162" s="210">
        <f t="shared" si="9"/>
        <v>0</v>
      </c>
      <c r="BL162" s="14" t="s">
        <v>136</v>
      </c>
      <c r="BM162" s="209" t="s">
        <v>254</v>
      </c>
    </row>
    <row r="163" spans="1:65" s="2" customFormat="1" ht="24" customHeight="1">
      <c r="A163" s="31"/>
      <c r="B163" s="32"/>
      <c r="C163" s="197" t="s">
        <v>255</v>
      </c>
      <c r="D163" s="197" t="s">
        <v>119</v>
      </c>
      <c r="E163" s="198" t="s">
        <v>256</v>
      </c>
      <c r="F163" s="199" t="s">
        <v>257</v>
      </c>
      <c r="G163" s="200" t="s">
        <v>122</v>
      </c>
      <c r="H163" s="201">
        <v>20</v>
      </c>
      <c r="I163" s="202"/>
      <c r="J163" s="203">
        <f t="shared" si="0"/>
        <v>0</v>
      </c>
      <c r="K163" s="204"/>
      <c r="L163" s="36"/>
      <c r="M163" s="205" t="s">
        <v>1</v>
      </c>
      <c r="N163" s="206" t="s">
        <v>38</v>
      </c>
      <c r="O163" s="68"/>
      <c r="P163" s="207">
        <f t="shared" si="1"/>
        <v>0</v>
      </c>
      <c r="Q163" s="207">
        <v>0.01835</v>
      </c>
      <c r="R163" s="207">
        <f t="shared" si="2"/>
        <v>0.36700000000000005</v>
      </c>
      <c r="S163" s="207">
        <v>0</v>
      </c>
      <c r="T163" s="208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9" t="s">
        <v>136</v>
      </c>
      <c r="AT163" s="209" t="s">
        <v>119</v>
      </c>
      <c r="AU163" s="209" t="s">
        <v>83</v>
      </c>
      <c r="AY163" s="14" t="s">
        <v>117</v>
      </c>
      <c r="BE163" s="210">
        <f t="shared" si="4"/>
        <v>0</v>
      </c>
      <c r="BF163" s="210">
        <f t="shared" si="5"/>
        <v>0</v>
      </c>
      <c r="BG163" s="210">
        <f t="shared" si="6"/>
        <v>0</v>
      </c>
      <c r="BH163" s="210">
        <f t="shared" si="7"/>
        <v>0</v>
      </c>
      <c r="BI163" s="210">
        <f t="shared" si="8"/>
        <v>0</v>
      </c>
      <c r="BJ163" s="14" t="s">
        <v>81</v>
      </c>
      <c r="BK163" s="210">
        <f t="shared" si="9"/>
        <v>0</v>
      </c>
      <c r="BL163" s="14" t="s">
        <v>136</v>
      </c>
      <c r="BM163" s="209" t="s">
        <v>258</v>
      </c>
    </row>
    <row r="164" spans="1:65" s="2" customFormat="1" ht="24" customHeight="1">
      <c r="A164" s="31"/>
      <c r="B164" s="32"/>
      <c r="C164" s="211" t="s">
        <v>259</v>
      </c>
      <c r="D164" s="211" t="s">
        <v>128</v>
      </c>
      <c r="E164" s="212" t="s">
        <v>260</v>
      </c>
      <c r="F164" s="213" t="s">
        <v>261</v>
      </c>
      <c r="G164" s="214" t="s">
        <v>122</v>
      </c>
      <c r="H164" s="215">
        <v>20</v>
      </c>
      <c r="I164" s="216"/>
      <c r="J164" s="217">
        <f t="shared" si="0"/>
        <v>0</v>
      </c>
      <c r="K164" s="218"/>
      <c r="L164" s="219"/>
      <c r="M164" s="220" t="s">
        <v>1</v>
      </c>
      <c r="N164" s="221" t="s">
        <v>38</v>
      </c>
      <c r="O164" s="68"/>
      <c r="P164" s="207">
        <f t="shared" si="1"/>
        <v>0</v>
      </c>
      <c r="Q164" s="207">
        <v>0.06</v>
      </c>
      <c r="R164" s="207">
        <f t="shared" si="2"/>
        <v>1.2</v>
      </c>
      <c r="S164" s="207">
        <v>0</v>
      </c>
      <c r="T164" s="208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9" t="s">
        <v>216</v>
      </c>
      <c r="AT164" s="209" t="s">
        <v>128</v>
      </c>
      <c r="AU164" s="209" t="s">
        <v>83</v>
      </c>
      <c r="AY164" s="14" t="s">
        <v>117</v>
      </c>
      <c r="BE164" s="210">
        <f t="shared" si="4"/>
        <v>0</v>
      </c>
      <c r="BF164" s="210">
        <f t="shared" si="5"/>
        <v>0</v>
      </c>
      <c r="BG164" s="210">
        <f t="shared" si="6"/>
        <v>0</v>
      </c>
      <c r="BH164" s="210">
        <f t="shared" si="7"/>
        <v>0</v>
      </c>
      <c r="BI164" s="210">
        <f t="shared" si="8"/>
        <v>0</v>
      </c>
      <c r="BJ164" s="14" t="s">
        <v>81</v>
      </c>
      <c r="BK164" s="210">
        <f t="shared" si="9"/>
        <v>0</v>
      </c>
      <c r="BL164" s="14" t="s">
        <v>216</v>
      </c>
      <c r="BM164" s="209" t="s">
        <v>262</v>
      </c>
    </row>
    <row r="165" spans="1:65" s="2" customFormat="1" ht="24" customHeight="1">
      <c r="A165" s="31"/>
      <c r="B165" s="32"/>
      <c r="C165" s="197" t="s">
        <v>263</v>
      </c>
      <c r="D165" s="197" t="s">
        <v>119</v>
      </c>
      <c r="E165" s="198" t="s">
        <v>264</v>
      </c>
      <c r="F165" s="199" t="s">
        <v>265</v>
      </c>
      <c r="G165" s="200" t="s">
        <v>122</v>
      </c>
      <c r="H165" s="201">
        <v>19</v>
      </c>
      <c r="I165" s="202"/>
      <c r="J165" s="203">
        <f aca="true" t="shared" si="10" ref="J165:J196">ROUND(I165*H165,2)</f>
        <v>0</v>
      </c>
      <c r="K165" s="204"/>
      <c r="L165" s="36"/>
      <c r="M165" s="205" t="s">
        <v>1</v>
      </c>
      <c r="N165" s="206" t="s">
        <v>38</v>
      </c>
      <c r="O165" s="68"/>
      <c r="P165" s="207">
        <f aca="true" t="shared" si="11" ref="P165:P196">O165*H165</f>
        <v>0</v>
      </c>
      <c r="Q165" s="207">
        <v>0</v>
      </c>
      <c r="R165" s="207">
        <f aca="true" t="shared" si="12" ref="R165:R196">Q165*H165</f>
        <v>0</v>
      </c>
      <c r="S165" s="207">
        <v>0</v>
      </c>
      <c r="T165" s="208">
        <f aca="true" t="shared" si="13" ref="T165:T196"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9" t="s">
        <v>136</v>
      </c>
      <c r="AT165" s="209" t="s">
        <v>119</v>
      </c>
      <c r="AU165" s="209" t="s">
        <v>83</v>
      </c>
      <c r="AY165" s="14" t="s">
        <v>117</v>
      </c>
      <c r="BE165" s="210">
        <f aca="true" t="shared" si="14" ref="BE165:BE186">IF(N165="základní",J165,0)</f>
        <v>0</v>
      </c>
      <c r="BF165" s="210">
        <f aca="true" t="shared" si="15" ref="BF165:BF186">IF(N165="snížená",J165,0)</f>
        <v>0</v>
      </c>
      <c r="BG165" s="210">
        <f aca="true" t="shared" si="16" ref="BG165:BG186">IF(N165="zákl. přenesená",J165,0)</f>
        <v>0</v>
      </c>
      <c r="BH165" s="210">
        <f aca="true" t="shared" si="17" ref="BH165:BH186">IF(N165="sníž. přenesená",J165,0)</f>
        <v>0</v>
      </c>
      <c r="BI165" s="210">
        <f aca="true" t="shared" si="18" ref="BI165:BI186">IF(N165="nulová",J165,0)</f>
        <v>0</v>
      </c>
      <c r="BJ165" s="14" t="s">
        <v>81</v>
      </c>
      <c r="BK165" s="210">
        <f aca="true" t="shared" si="19" ref="BK165:BK186">ROUND(I165*H165,2)</f>
        <v>0</v>
      </c>
      <c r="BL165" s="14" t="s">
        <v>136</v>
      </c>
      <c r="BM165" s="209" t="s">
        <v>266</v>
      </c>
    </row>
    <row r="166" spans="1:65" s="2" customFormat="1" ht="24" customHeight="1">
      <c r="A166" s="31"/>
      <c r="B166" s="32"/>
      <c r="C166" s="197" t="s">
        <v>267</v>
      </c>
      <c r="D166" s="197" t="s">
        <v>119</v>
      </c>
      <c r="E166" s="198" t="s">
        <v>268</v>
      </c>
      <c r="F166" s="199" t="s">
        <v>269</v>
      </c>
      <c r="G166" s="200" t="s">
        <v>122</v>
      </c>
      <c r="H166" s="201">
        <v>532</v>
      </c>
      <c r="I166" s="202"/>
      <c r="J166" s="203">
        <f t="shared" si="10"/>
        <v>0</v>
      </c>
      <c r="K166" s="204"/>
      <c r="L166" s="36"/>
      <c r="M166" s="205" t="s">
        <v>1</v>
      </c>
      <c r="N166" s="206" t="s">
        <v>38</v>
      </c>
      <c r="O166" s="68"/>
      <c r="P166" s="207">
        <f t="shared" si="11"/>
        <v>0</v>
      </c>
      <c r="Q166" s="207">
        <v>0</v>
      </c>
      <c r="R166" s="207">
        <f t="shared" si="12"/>
        <v>0</v>
      </c>
      <c r="S166" s="207">
        <v>0</v>
      </c>
      <c r="T166" s="208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9" t="s">
        <v>136</v>
      </c>
      <c r="AT166" s="209" t="s">
        <v>119</v>
      </c>
      <c r="AU166" s="209" t="s">
        <v>83</v>
      </c>
      <c r="AY166" s="14" t="s">
        <v>117</v>
      </c>
      <c r="BE166" s="210">
        <f t="shared" si="14"/>
        <v>0</v>
      </c>
      <c r="BF166" s="210">
        <f t="shared" si="15"/>
        <v>0</v>
      </c>
      <c r="BG166" s="210">
        <f t="shared" si="16"/>
        <v>0</v>
      </c>
      <c r="BH166" s="210">
        <f t="shared" si="17"/>
        <v>0</v>
      </c>
      <c r="BI166" s="210">
        <f t="shared" si="18"/>
        <v>0</v>
      </c>
      <c r="BJ166" s="14" t="s">
        <v>81</v>
      </c>
      <c r="BK166" s="210">
        <f t="shared" si="19"/>
        <v>0</v>
      </c>
      <c r="BL166" s="14" t="s">
        <v>136</v>
      </c>
      <c r="BM166" s="209" t="s">
        <v>270</v>
      </c>
    </row>
    <row r="167" spans="1:65" s="2" customFormat="1" ht="24" customHeight="1">
      <c r="A167" s="31"/>
      <c r="B167" s="32"/>
      <c r="C167" s="197" t="s">
        <v>271</v>
      </c>
      <c r="D167" s="197" t="s">
        <v>119</v>
      </c>
      <c r="E167" s="198" t="s">
        <v>272</v>
      </c>
      <c r="F167" s="199" t="s">
        <v>273</v>
      </c>
      <c r="G167" s="200" t="s">
        <v>122</v>
      </c>
      <c r="H167" s="201">
        <v>207</v>
      </c>
      <c r="I167" s="202"/>
      <c r="J167" s="203">
        <f t="shared" si="10"/>
        <v>0</v>
      </c>
      <c r="K167" s="204"/>
      <c r="L167" s="36"/>
      <c r="M167" s="205" t="s">
        <v>1</v>
      </c>
      <c r="N167" s="206" t="s">
        <v>38</v>
      </c>
      <c r="O167" s="68"/>
      <c r="P167" s="207">
        <f t="shared" si="11"/>
        <v>0</v>
      </c>
      <c r="Q167" s="207">
        <v>0</v>
      </c>
      <c r="R167" s="207">
        <f t="shared" si="12"/>
        <v>0</v>
      </c>
      <c r="S167" s="207">
        <v>0</v>
      </c>
      <c r="T167" s="208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9" t="s">
        <v>136</v>
      </c>
      <c r="AT167" s="209" t="s">
        <v>119</v>
      </c>
      <c r="AU167" s="209" t="s">
        <v>83</v>
      </c>
      <c r="AY167" s="14" t="s">
        <v>117</v>
      </c>
      <c r="BE167" s="210">
        <f t="shared" si="14"/>
        <v>0</v>
      </c>
      <c r="BF167" s="210">
        <f t="shared" si="15"/>
        <v>0</v>
      </c>
      <c r="BG167" s="210">
        <f t="shared" si="16"/>
        <v>0</v>
      </c>
      <c r="BH167" s="210">
        <f t="shared" si="17"/>
        <v>0</v>
      </c>
      <c r="BI167" s="210">
        <f t="shared" si="18"/>
        <v>0</v>
      </c>
      <c r="BJ167" s="14" t="s">
        <v>81</v>
      </c>
      <c r="BK167" s="210">
        <f t="shared" si="19"/>
        <v>0</v>
      </c>
      <c r="BL167" s="14" t="s">
        <v>136</v>
      </c>
      <c r="BM167" s="209" t="s">
        <v>274</v>
      </c>
    </row>
    <row r="168" spans="1:65" s="2" customFormat="1" ht="16.5" customHeight="1">
      <c r="A168" s="31"/>
      <c r="B168" s="32"/>
      <c r="C168" s="197" t="s">
        <v>275</v>
      </c>
      <c r="D168" s="197" t="s">
        <v>119</v>
      </c>
      <c r="E168" s="198" t="s">
        <v>276</v>
      </c>
      <c r="F168" s="199" t="s">
        <v>277</v>
      </c>
      <c r="G168" s="200" t="s">
        <v>140</v>
      </c>
      <c r="H168" s="201">
        <v>308</v>
      </c>
      <c r="I168" s="202"/>
      <c r="J168" s="203">
        <f t="shared" si="10"/>
        <v>0</v>
      </c>
      <c r="K168" s="204"/>
      <c r="L168" s="36"/>
      <c r="M168" s="205" t="s">
        <v>1</v>
      </c>
      <c r="N168" s="206" t="s">
        <v>38</v>
      </c>
      <c r="O168" s="68"/>
      <c r="P168" s="207">
        <f t="shared" si="11"/>
        <v>0</v>
      </c>
      <c r="Q168" s="207">
        <v>0</v>
      </c>
      <c r="R168" s="207">
        <f t="shared" si="12"/>
        <v>0</v>
      </c>
      <c r="S168" s="207">
        <v>0</v>
      </c>
      <c r="T168" s="208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9" t="s">
        <v>136</v>
      </c>
      <c r="AT168" s="209" t="s">
        <v>119</v>
      </c>
      <c r="AU168" s="209" t="s">
        <v>83</v>
      </c>
      <c r="AY168" s="14" t="s">
        <v>117</v>
      </c>
      <c r="BE168" s="210">
        <f t="shared" si="14"/>
        <v>0</v>
      </c>
      <c r="BF168" s="210">
        <f t="shared" si="15"/>
        <v>0</v>
      </c>
      <c r="BG168" s="210">
        <f t="shared" si="16"/>
        <v>0</v>
      </c>
      <c r="BH168" s="210">
        <f t="shared" si="17"/>
        <v>0</v>
      </c>
      <c r="BI168" s="210">
        <f t="shared" si="18"/>
        <v>0</v>
      </c>
      <c r="BJ168" s="14" t="s">
        <v>81</v>
      </c>
      <c r="BK168" s="210">
        <f t="shared" si="19"/>
        <v>0</v>
      </c>
      <c r="BL168" s="14" t="s">
        <v>136</v>
      </c>
      <c r="BM168" s="209" t="s">
        <v>278</v>
      </c>
    </row>
    <row r="169" spans="1:65" s="2" customFormat="1" ht="24" customHeight="1">
      <c r="A169" s="31"/>
      <c r="B169" s="32"/>
      <c r="C169" s="197" t="s">
        <v>279</v>
      </c>
      <c r="D169" s="197" t="s">
        <v>119</v>
      </c>
      <c r="E169" s="198" t="s">
        <v>280</v>
      </c>
      <c r="F169" s="199" t="s">
        <v>281</v>
      </c>
      <c r="G169" s="200" t="s">
        <v>140</v>
      </c>
      <c r="H169" s="201">
        <v>451</v>
      </c>
      <c r="I169" s="202"/>
      <c r="J169" s="203">
        <f t="shared" si="10"/>
        <v>0</v>
      </c>
      <c r="K169" s="204"/>
      <c r="L169" s="36"/>
      <c r="M169" s="205" t="s">
        <v>1</v>
      </c>
      <c r="N169" s="206" t="s">
        <v>38</v>
      </c>
      <c r="O169" s="68"/>
      <c r="P169" s="207">
        <f t="shared" si="11"/>
        <v>0</v>
      </c>
      <c r="Q169" s="207">
        <v>0</v>
      </c>
      <c r="R169" s="207">
        <f t="shared" si="12"/>
        <v>0</v>
      </c>
      <c r="S169" s="207">
        <v>0</v>
      </c>
      <c r="T169" s="208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9" t="s">
        <v>136</v>
      </c>
      <c r="AT169" s="209" t="s">
        <v>119</v>
      </c>
      <c r="AU169" s="209" t="s">
        <v>83</v>
      </c>
      <c r="AY169" s="14" t="s">
        <v>117</v>
      </c>
      <c r="BE169" s="210">
        <f t="shared" si="14"/>
        <v>0</v>
      </c>
      <c r="BF169" s="210">
        <f t="shared" si="15"/>
        <v>0</v>
      </c>
      <c r="BG169" s="210">
        <f t="shared" si="16"/>
        <v>0</v>
      </c>
      <c r="BH169" s="210">
        <f t="shared" si="17"/>
        <v>0</v>
      </c>
      <c r="BI169" s="210">
        <f t="shared" si="18"/>
        <v>0</v>
      </c>
      <c r="BJ169" s="14" t="s">
        <v>81</v>
      </c>
      <c r="BK169" s="210">
        <f t="shared" si="19"/>
        <v>0</v>
      </c>
      <c r="BL169" s="14" t="s">
        <v>136</v>
      </c>
      <c r="BM169" s="209" t="s">
        <v>282</v>
      </c>
    </row>
    <row r="170" spans="1:65" s="2" customFormat="1" ht="24" customHeight="1">
      <c r="A170" s="31"/>
      <c r="B170" s="32"/>
      <c r="C170" s="197" t="s">
        <v>283</v>
      </c>
      <c r="D170" s="197" t="s">
        <v>119</v>
      </c>
      <c r="E170" s="198" t="s">
        <v>284</v>
      </c>
      <c r="F170" s="199" t="s">
        <v>285</v>
      </c>
      <c r="G170" s="200" t="s">
        <v>140</v>
      </c>
      <c r="H170" s="201">
        <v>4510</v>
      </c>
      <c r="I170" s="202"/>
      <c r="J170" s="203">
        <f t="shared" si="10"/>
        <v>0</v>
      </c>
      <c r="K170" s="204"/>
      <c r="L170" s="36"/>
      <c r="M170" s="205" t="s">
        <v>1</v>
      </c>
      <c r="N170" s="206" t="s">
        <v>38</v>
      </c>
      <c r="O170" s="68"/>
      <c r="P170" s="207">
        <f t="shared" si="11"/>
        <v>0</v>
      </c>
      <c r="Q170" s="207">
        <v>0</v>
      </c>
      <c r="R170" s="207">
        <f t="shared" si="12"/>
        <v>0</v>
      </c>
      <c r="S170" s="207">
        <v>0</v>
      </c>
      <c r="T170" s="208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9" t="s">
        <v>136</v>
      </c>
      <c r="AT170" s="209" t="s">
        <v>119</v>
      </c>
      <c r="AU170" s="209" t="s">
        <v>83</v>
      </c>
      <c r="AY170" s="14" t="s">
        <v>117</v>
      </c>
      <c r="BE170" s="210">
        <f t="shared" si="14"/>
        <v>0</v>
      </c>
      <c r="BF170" s="210">
        <f t="shared" si="15"/>
        <v>0</v>
      </c>
      <c r="BG170" s="210">
        <f t="shared" si="16"/>
        <v>0</v>
      </c>
      <c r="BH170" s="210">
        <f t="shared" si="17"/>
        <v>0</v>
      </c>
      <c r="BI170" s="210">
        <f t="shared" si="18"/>
        <v>0</v>
      </c>
      <c r="BJ170" s="14" t="s">
        <v>81</v>
      </c>
      <c r="BK170" s="210">
        <f t="shared" si="19"/>
        <v>0</v>
      </c>
      <c r="BL170" s="14" t="s">
        <v>136</v>
      </c>
      <c r="BM170" s="209" t="s">
        <v>286</v>
      </c>
    </row>
    <row r="171" spans="1:65" s="2" customFormat="1" ht="16.5" customHeight="1">
      <c r="A171" s="31"/>
      <c r="B171" s="32"/>
      <c r="C171" s="197" t="s">
        <v>287</v>
      </c>
      <c r="D171" s="197" t="s">
        <v>119</v>
      </c>
      <c r="E171" s="198" t="s">
        <v>288</v>
      </c>
      <c r="F171" s="199" t="s">
        <v>289</v>
      </c>
      <c r="G171" s="200" t="s">
        <v>145</v>
      </c>
      <c r="H171" s="201">
        <v>600</v>
      </c>
      <c r="I171" s="202"/>
      <c r="J171" s="203">
        <f t="shared" si="10"/>
        <v>0</v>
      </c>
      <c r="K171" s="204"/>
      <c r="L171" s="36"/>
      <c r="M171" s="205" t="s">
        <v>1</v>
      </c>
      <c r="N171" s="206" t="s">
        <v>38</v>
      </c>
      <c r="O171" s="68"/>
      <c r="P171" s="207">
        <f t="shared" si="11"/>
        <v>0</v>
      </c>
      <c r="Q171" s="207">
        <v>3E-05</v>
      </c>
      <c r="R171" s="207">
        <f t="shared" si="12"/>
        <v>0.018000000000000002</v>
      </c>
      <c r="S171" s="207">
        <v>0</v>
      </c>
      <c r="T171" s="208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9" t="s">
        <v>136</v>
      </c>
      <c r="AT171" s="209" t="s">
        <v>119</v>
      </c>
      <c r="AU171" s="209" t="s">
        <v>83</v>
      </c>
      <c r="AY171" s="14" t="s">
        <v>117</v>
      </c>
      <c r="BE171" s="210">
        <f t="shared" si="14"/>
        <v>0</v>
      </c>
      <c r="BF171" s="210">
        <f t="shared" si="15"/>
        <v>0</v>
      </c>
      <c r="BG171" s="210">
        <f t="shared" si="16"/>
        <v>0</v>
      </c>
      <c r="BH171" s="210">
        <f t="shared" si="17"/>
        <v>0</v>
      </c>
      <c r="BI171" s="210">
        <f t="shared" si="18"/>
        <v>0</v>
      </c>
      <c r="BJ171" s="14" t="s">
        <v>81</v>
      </c>
      <c r="BK171" s="210">
        <f t="shared" si="19"/>
        <v>0</v>
      </c>
      <c r="BL171" s="14" t="s">
        <v>136</v>
      </c>
      <c r="BM171" s="209" t="s">
        <v>290</v>
      </c>
    </row>
    <row r="172" spans="1:65" s="2" customFormat="1" ht="24" customHeight="1">
      <c r="A172" s="31"/>
      <c r="B172" s="32"/>
      <c r="C172" s="197" t="s">
        <v>291</v>
      </c>
      <c r="D172" s="197" t="s">
        <v>119</v>
      </c>
      <c r="E172" s="198" t="s">
        <v>292</v>
      </c>
      <c r="F172" s="199" t="s">
        <v>293</v>
      </c>
      <c r="G172" s="200" t="s">
        <v>145</v>
      </c>
      <c r="H172" s="201">
        <v>201</v>
      </c>
      <c r="I172" s="202"/>
      <c r="J172" s="203">
        <f t="shared" si="10"/>
        <v>0</v>
      </c>
      <c r="K172" s="204"/>
      <c r="L172" s="36"/>
      <c r="M172" s="205" t="s">
        <v>1</v>
      </c>
      <c r="N172" s="206" t="s">
        <v>38</v>
      </c>
      <c r="O172" s="68"/>
      <c r="P172" s="207">
        <f t="shared" si="11"/>
        <v>0</v>
      </c>
      <c r="Q172" s="207">
        <v>0.18907</v>
      </c>
      <c r="R172" s="207">
        <f t="shared" si="12"/>
        <v>38.00307</v>
      </c>
      <c r="S172" s="207">
        <v>0</v>
      </c>
      <c r="T172" s="208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9" t="s">
        <v>136</v>
      </c>
      <c r="AT172" s="209" t="s">
        <v>119</v>
      </c>
      <c r="AU172" s="209" t="s">
        <v>83</v>
      </c>
      <c r="AY172" s="14" t="s">
        <v>117</v>
      </c>
      <c r="BE172" s="210">
        <f t="shared" si="14"/>
        <v>0</v>
      </c>
      <c r="BF172" s="210">
        <f t="shared" si="15"/>
        <v>0</v>
      </c>
      <c r="BG172" s="210">
        <f t="shared" si="16"/>
        <v>0</v>
      </c>
      <c r="BH172" s="210">
        <f t="shared" si="17"/>
        <v>0</v>
      </c>
      <c r="BI172" s="210">
        <f t="shared" si="18"/>
        <v>0</v>
      </c>
      <c r="BJ172" s="14" t="s">
        <v>81</v>
      </c>
      <c r="BK172" s="210">
        <f t="shared" si="19"/>
        <v>0</v>
      </c>
      <c r="BL172" s="14" t="s">
        <v>136</v>
      </c>
      <c r="BM172" s="209" t="s">
        <v>294</v>
      </c>
    </row>
    <row r="173" spans="1:65" s="2" customFormat="1" ht="24" customHeight="1">
      <c r="A173" s="31"/>
      <c r="B173" s="32"/>
      <c r="C173" s="197" t="s">
        <v>295</v>
      </c>
      <c r="D173" s="197" t="s">
        <v>119</v>
      </c>
      <c r="E173" s="198" t="s">
        <v>296</v>
      </c>
      <c r="F173" s="199" t="s">
        <v>297</v>
      </c>
      <c r="G173" s="200" t="s">
        <v>145</v>
      </c>
      <c r="H173" s="201">
        <v>120</v>
      </c>
      <c r="I173" s="202"/>
      <c r="J173" s="203">
        <f t="shared" si="10"/>
        <v>0</v>
      </c>
      <c r="K173" s="204"/>
      <c r="L173" s="36"/>
      <c r="M173" s="205" t="s">
        <v>1</v>
      </c>
      <c r="N173" s="206" t="s">
        <v>38</v>
      </c>
      <c r="O173" s="68"/>
      <c r="P173" s="207">
        <f t="shared" si="11"/>
        <v>0</v>
      </c>
      <c r="Q173" s="207">
        <v>0.27994</v>
      </c>
      <c r="R173" s="207">
        <f t="shared" si="12"/>
        <v>33.592800000000004</v>
      </c>
      <c r="S173" s="207">
        <v>0</v>
      </c>
      <c r="T173" s="208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9" t="s">
        <v>136</v>
      </c>
      <c r="AT173" s="209" t="s">
        <v>119</v>
      </c>
      <c r="AU173" s="209" t="s">
        <v>83</v>
      </c>
      <c r="AY173" s="14" t="s">
        <v>117</v>
      </c>
      <c r="BE173" s="210">
        <f t="shared" si="14"/>
        <v>0</v>
      </c>
      <c r="BF173" s="210">
        <f t="shared" si="15"/>
        <v>0</v>
      </c>
      <c r="BG173" s="210">
        <f t="shared" si="16"/>
        <v>0</v>
      </c>
      <c r="BH173" s="210">
        <f t="shared" si="17"/>
        <v>0</v>
      </c>
      <c r="BI173" s="210">
        <f t="shared" si="18"/>
        <v>0</v>
      </c>
      <c r="BJ173" s="14" t="s">
        <v>81</v>
      </c>
      <c r="BK173" s="210">
        <f t="shared" si="19"/>
        <v>0</v>
      </c>
      <c r="BL173" s="14" t="s">
        <v>136</v>
      </c>
      <c r="BM173" s="209" t="s">
        <v>298</v>
      </c>
    </row>
    <row r="174" spans="1:65" s="2" customFormat="1" ht="24" customHeight="1">
      <c r="A174" s="31"/>
      <c r="B174" s="32"/>
      <c r="C174" s="197" t="s">
        <v>299</v>
      </c>
      <c r="D174" s="197" t="s">
        <v>119</v>
      </c>
      <c r="E174" s="198" t="s">
        <v>300</v>
      </c>
      <c r="F174" s="199" t="s">
        <v>301</v>
      </c>
      <c r="G174" s="200" t="s">
        <v>145</v>
      </c>
      <c r="H174" s="201">
        <v>6</v>
      </c>
      <c r="I174" s="202"/>
      <c r="J174" s="203">
        <f t="shared" si="10"/>
        <v>0</v>
      </c>
      <c r="K174" s="204"/>
      <c r="L174" s="36"/>
      <c r="M174" s="205" t="s">
        <v>1</v>
      </c>
      <c r="N174" s="206" t="s">
        <v>38</v>
      </c>
      <c r="O174" s="68"/>
      <c r="P174" s="207">
        <f t="shared" si="11"/>
        <v>0</v>
      </c>
      <c r="Q174" s="207">
        <v>0.36576</v>
      </c>
      <c r="R174" s="207">
        <f t="shared" si="12"/>
        <v>2.19456</v>
      </c>
      <c r="S174" s="207">
        <v>0</v>
      </c>
      <c r="T174" s="208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9" t="s">
        <v>136</v>
      </c>
      <c r="AT174" s="209" t="s">
        <v>119</v>
      </c>
      <c r="AU174" s="209" t="s">
        <v>83</v>
      </c>
      <c r="AY174" s="14" t="s">
        <v>117</v>
      </c>
      <c r="BE174" s="210">
        <f t="shared" si="14"/>
        <v>0</v>
      </c>
      <c r="BF174" s="210">
        <f t="shared" si="15"/>
        <v>0</v>
      </c>
      <c r="BG174" s="210">
        <f t="shared" si="16"/>
        <v>0</v>
      </c>
      <c r="BH174" s="210">
        <f t="shared" si="17"/>
        <v>0</v>
      </c>
      <c r="BI174" s="210">
        <f t="shared" si="18"/>
        <v>0</v>
      </c>
      <c r="BJ174" s="14" t="s">
        <v>81</v>
      </c>
      <c r="BK174" s="210">
        <f t="shared" si="19"/>
        <v>0</v>
      </c>
      <c r="BL174" s="14" t="s">
        <v>136</v>
      </c>
      <c r="BM174" s="209" t="s">
        <v>302</v>
      </c>
    </row>
    <row r="175" spans="1:65" s="2" customFormat="1" ht="24" customHeight="1">
      <c r="A175" s="31"/>
      <c r="B175" s="32"/>
      <c r="C175" s="197" t="s">
        <v>303</v>
      </c>
      <c r="D175" s="197" t="s">
        <v>119</v>
      </c>
      <c r="E175" s="198" t="s">
        <v>304</v>
      </c>
      <c r="F175" s="199" t="s">
        <v>305</v>
      </c>
      <c r="G175" s="200" t="s">
        <v>145</v>
      </c>
      <c r="H175" s="201">
        <v>144</v>
      </c>
      <c r="I175" s="202"/>
      <c r="J175" s="203">
        <f t="shared" si="10"/>
        <v>0</v>
      </c>
      <c r="K175" s="204"/>
      <c r="L175" s="36"/>
      <c r="M175" s="205" t="s">
        <v>1</v>
      </c>
      <c r="N175" s="206" t="s">
        <v>38</v>
      </c>
      <c r="O175" s="68"/>
      <c r="P175" s="207">
        <f t="shared" si="11"/>
        <v>0</v>
      </c>
      <c r="Q175" s="207">
        <v>0.15622</v>
      </c>
      <c r="R175" s="207">
        <f t="shared" si="12"/>
        <v>22.49568</v>
      </c>
      <c r="S175" s="207">
        <v>0</v>
      </c>
      <c r="T175" s="208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9" t="s">
        <v>136</v>
      </c>
      <c r="AT175" s="209" t="s">
        <v>119</v>
      </c>
      <c r="AU175" s="209" t="s">
        <v>83</v>
      </c>
      <c r="AY175" s="14" t="s">
        <v>117</v>
      </c>
      <c r="BE175" s="210">
        <f t="shared" si="14"/>
        <v>0</v>
      </c>
      <c r="BF175" s="210">
        <f t="shared" si="15"/>
        <v>0</v>
      </c>
      <c r="BG175" s="210">
        <f t="shared" si="16"/>
        <v>0</v>
      </c>
      <c r="BH175" s="210">
        <f t="shared" si="17"/>
        <v>0</v>
      </c>
      <c r="BI175" s="210">
        <f t="shared" si="18"/>
        <v>0</v>
      </c>
      <c r="BJ175" s="14" t="s">
        <v>81</v>
      </c>
      <c r="BK175" s="210">
        <f t="shared" si="19"/>
        <v>0</v>
      </c>
      <c r="BL175" s="14" t="s">
        <v>136</v>
      </c>
      <c r="BM175" s="209" t="s">
        <v>306</v>
      </c>
    </row>
    <row r="176" spans="1:65" s="2" customFormat="1" ht="24" customHeight="1">
      <c r="A176" s="31"/>
      <c r="B176" s="32"/>
      <c r="C176" s="197" t="s">
        <v>307</v>
      </c>
      <c r="D176" s="197" t="s">
        <v>119</v>
      </c>
      <c r="E176" s="198" t="s">
        <v>308</v>
      </c>
      <c r="F176" s="199" t="s">
        <v>309</v>
      </c>
      <c r="G176" s="200" t="s">
        <v>145</v>
      </c>
      <c r="H176" s="201">
        <v>25</v>
      </c>
      <c r="I176" s="202"/>
      <c r="J176" s="203">
        <f t="shared" si="10"/>
        <v>0</v>
      </c>
      <c r="K176" s="204"/>
      <c r="L176" s="36"/>
      <c r="M176" s="205" t="s">
        <v>1</v>
      </c>
      <c r="N176" s="206" t="s">
        <v>38</v>
      </c>
      <c r="O176" s="68"/>
      <c r="P176" s="207">
        <f t="shared" si="11"/>
        <v>0</v>
      </c>
      <c r="Q176" s="207">
        <v>0.101</v>
      </c>
      <c r="R176" s="207">
        <f t="shared" si="12"/>
        <v>2.5250000000000004</v>
      </c>
      <c r="S176" s="207">
        <v>0</v>
      </c>
      <c r="T176" s="208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9" t="s">
        <v>136</v>
      </c>
      <c r="AT176" s="209" t="s">
        <v>119</v>
      </c>
      <c r="AU176" s="209" t="s">
        <v>83</v>
      </c>
      <c r="AY176" s="14" t="s">
        <v>117</v>
      </c>
      <c r="BE176" s="210">
        <f t="shared" si="14"/>
        <v>0</v>
      </c>
      <c r="BF176" s="210">
        <f t="shared" si="15"/>
        <v>0</v>
      </c>
      <c r="BG176" s="210">
        <f t="shared" si="16"/>
        <v>0</v>
      </c>
      <c r="BH176" s="210">
        <f t="shared" si="17"/>
        <v>0</v>
      </c>
      <c r="BI176" s="210">
        <f t="shared" si="18"/>
        <v>0</v>
      </c>
      <c r="BJ176" s="14" t="s">
        <v>81</v>
      </c>
      <c r="BK176" s="210">
        <f t="shared" si="19"/>
        <v>0</v>
      </c>
      <c r="BL176" s="14" t="s">
        <v>136</v>
      </c>
      <c r="BM176" s="209" t="s">
        <v>310</v>
      </c>
    </row>
    <row r="177" spans="1:65" s="2" customFormat="1" ht="24" customHeight="1">
      <c r="A177" s="31"/>
      <c r="B177" s="32"/>
      <c r="C177" s="211" t="s">
        <v>311</v>
      </c>
      <c r="D177" s="211" t="s">
        <v>128</v>
      </c>
      <c r="E177" s="212" t="s">
        <v>312</v>
      </c>
      <c r="F177" s="213" t="s">
        <v>313</v>
      </c>
      <c r="G177" s="214" t="s">
        <v>145</v>
      </c>
      <c r="H177" s="215">
        <v>2.5</v>
      </c>
      <c r="I177" s="216"/>
      <c r="J177" s="217">
        <f t="shared" si="10"/>
        <v>0</v>
      </c>
      <c r="K177" s="218"/>
      <c r="L177" s="219"/>
      <c r="M177" s="220" t="s">
        <v>1</v>
      </c>
      <c r="N177" s="221" t="s">
        <v>38</v>
      </c>
      <c r="O177" s="68"/>
      <c r="P177" s="207">
        <f t="shared" si="11"/>
        <v>0</v>
      </c>
      <c r="Q177" s="207">
        <v>0.1125</v>
      </c>
      <c r="R177" s="207">
        <f t="shared" si="12"/>
        <v>0.28125</v>
      </c>
      <c r="S177" s="207">
        <v>0</v>
      </c>
      <c r="T177" s="208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9" t="s">
        <v>216</v>
      </c>
      <c r="AT177" s="209" t="s">
        <v>128</v>
      </c>
      <c r="AU177" s="209" t="s">
        <v>83</v>
      </c>
      <c r="AY177" s="14" t="s">
        <v>117</v>
      </c>
      <c r="BE177" s="210">
        <f t="shared" si="14"/>
        <v>0</v>
      </c>
      <c r="BF177" s="210">
        <f t="shared" si="15"/>
        <v>0</v>
      </c>
      <c r="BG177" s="210">
        <f t="shared" si="16"/>
        <v>0</v>
      </c>
      <c r="BH177" s="210">
        <f t="shared" si="17"/>
        <v>0</v>
      </c>
      <c r="BI177" s="210">
        <f t="shared" si="18"/>
        <v>0</v>
      </c>
      <c r="BJ177" s="14" t="s">
        <v>81</v>
      </c>
      <c r="BK177" s="210">
        <f t="shared" si="19"/>
        <v>0</v>
      </c>
      <c r="BL177" s="14" t="s">
        <v>216</v>
      </c>
      <c r="BM177" s="209" t="s">
        <v>314</v>
      </c>
    </row>
    <row r="178" spans="1:65" s="2" customFormat="1" ht="24" customHeight="1">
      <c r="A178" s="31"/>
      <c r="B178" s="32"/>
      <c r="C178" s="197" t="s">
        <v>315</v>
      </c>
      <c r="D178" s="197" t="s">
        <v>119</v>
      </c>
      <c r="E178" s="198" t="s">
        <v>316</v>
      </c>
      <c r="F178" s="199" t="s">
        <v>317</v>
      </c>
      <c r="G178" s="200" t="s">
        <v>145</v>
      </c>
      <c r="H178" s="201">
        <v>176</v>
      </c>
      <c r="I178" s="202"/>
      <c r="J178" s="203">
        <f t="shared" si="10"/>
        <v>0</v>
      </c>
      <c r="K178" s="204"/>
      <c r="L178" s="36"/>
      <c r="M178" s="205" t="s">
        <v>1</v>
      </c>
      <c r="N178" s="206" t="s">
        <v>38</v>
      </c>
      <c r="O178" s="68"/>
      <c r="P178" s="207">
        <f t="shared" si="11"/>
        <v>0</v>
      </c>
      <c r="Q178" s="207">
        <v>0.08425</v>
      </c>
      <c r="R178" s="207">
        <f t="shared" si="12"/>
        <v>14.828000000000001</v>
      </c>
      <c r="S178" s="207">
        <v>0</v>
      </c>
      <c r="T178" s="208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9" t="s">
        <v>136</v>
      </c>
      <c r="AT178" s="209" t="s">
        <v>119</v>
      </c>
      <c r="AU178" s="209" t="s">
        <v>83</v>
      </c>
      <c r="AY178" s="14" t="s">
        <v>117</v>
      </c>
      <c r="BE178" s="210">
        <f t="shared" si="14"/>
        <v>0</v>
      </c>
      <c r="BF178" s="210">
        <f t="shared" si="15"/>
        <v>0</v>
      </c>
      <c r="BG178" s="210">
        <f t="shared" si="16"/>
        <v>0</v>
      </c>
      <c r="BH178" s="210">
        <f t="shared" si="17"/>
        <v>0</v>
      </c>
      <c r="BI178" s="210">
        <f t="shared" si="18"/>
        <v>0</v>
      </c>
      <c r="BJ178" s="14" t="s">
        <v>81</v>
      </c>
      <c r="BK178" s="210">
        <f t="shared" si="19"/>
        <v>0</v>
      </c>
      <c r="BL178" s="14" t="s">
        <v>136</v>
      </c>
      <c r="BM178" s="209" t="s">
        <v>318</v>
      </c>
    </row>
    <row r="179" spans="1:65" s="2" customFormat="1" ht="24" customHeight="1">
      <c r="A179" s="31"/>
      <c r="B179" s="32"/>
      <c r="C179" s="211" t="s">
        <v>319</v>
      </c>
      <c r="D179" s="211" t="s">
        <v>128</v>
      </c>
      <c r="E179" s="212" t="s">
        <v>320</v>
      </c>
      <c r="F179" s="213" t="s">
        <v>321</v>
      </c>
      <c r="G179" s="214" t="s">
        <v>145</v>
      </c>
      <c r="H179" s="215">
        <v>17.6</v>
      </c>
      <c r="I179" s="216"/>
      <c r="J179" s="217">
        <f t="shared" si="10"/>
        <v>0</v>
      </c>
      <c r="K179" s="218"/>
      <c r="L179" s="219"/>
      <c r="M179" s="220" t="s">
        <v>1</v>
      </c>
      <c r="N179" s="221" t="s">
        <v>38</v>
      </c>
      <c r="O179" s="68"/>
      <c r="P179" s="207">
        <f t="shared" si="11"/>
        <v>0</v>
      </c>
      <c r="Q179" s="207">
        <v>0.14</v>
      </c>
      <c r="R179" s="207">
        <f t="shared" si="12"/>
        <v>2.4640000000000004</v>
      </c>
      <c r="S179" s="207">
        <v>0</v>
      </c>
      <c r="T179" s="208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9" t="s">
        <v>216</v>
      </c>
      <c r="AT179" s="209" t="s">
        <v>128</v>
      </c>
      <c r="AU179" s="209" t="s">
        <v>83</v>
      </c>
      <c r="AY179" s="14" t="s">
        <v>117</v>
      </c>
      <c r="BE179" s="210">
        <f t="shared" si="14"/>
        <v>0</v>
      </c>
      <c r="BF179" s="210">
        <f t="shared" si="15"/>
        <v>0</v>
      </c>
      <c r="BG179" s="210">
        <f t="shared" si="16"/>
        <v>0</v>
      </c>
      <c r="BH179" s="210">
        <f t="shared" si="17"/>
        <v>0</v>
      </c>
      <c r="BI179" s="210">
        <f t="shared" si="18"/>
        <v>0</v>
      </c>
      <c r="BJ179" s="14" t="s">
        <v>81</v>
      </c>
      <c r="BK179" s="210">
        <f t="shared" si="19"/>
        <v>0</v>
      </c>
      <c r="BL179" s="14" t="s">
        <v>216</v>
      </c>
      <c r="BM179" s="209" t="s">
        <v>322</v>
      </c>
    </row>
    <row r="180" spans="1:65" s="2" customFormat="1" ht="24" customHeight="1">
      <c r="A180" s="31"/>
      <c r="B180" s="32"/>
      <c r="C180" s="197" t="s">
        <v>323</v>
      </c>
      <c r="D180" s="197" t="s">
        <v>119</v>
      </c>
      <c r="E180" s="198" t="s">
        <v>324</v>
      </c>
      <c r="F180" s="199" t="s">
        <v>325</v>
      </c>
      <c r="G180" s="200" t="s">
        <v>145</v>
      </c>
      <c r="H180" s="201">
        <v>201</v>
      </c>
      <c r="I180" s="202"/>
      <c r="J180" s="203">
        <f t="shared" si="10"/>
        <v>0</v>
      </c>
      <c r="K180" s="204"/>
      <c r="L180" s="36"/>
      <c r="M180" s="205" t="s">
        <v>1</v>
      </c>
      <c r="N180" s="206" t="s">
        <v>38</v>
      </c>
      <c r="O180" s="68"/>
      <c r="P180" s="207">
        <f t="shared" si="11"/>
        <v>0</v>
      </c>
      <c r="Q180" s="207">
        <v>0</v>
      </c>
      <c r="R180" s="207">
        <f t="shared" si="12"/>
        <v>0</v>
      </c>
      <c r="S180" s="207">
        <v>0</v>
      </c>
      <c r="T180" s="208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9" t="s">
        <v>136</v>
      </c>
      <c r="AT180" s="209" t="s">
        <v>119</v>
      </c>
      <c r="AU180" s="209" t="s">
        <v>83</v>
      </c>
      <c r="AY180" s="14" t="s">
        <v>117</v>
      </c>
      <c r="BE180" s="210">
        <f t="shared" si="14"/>
        <v>0</v>
      </c>
      <c r="BF180" s="210">
        <f t="shared" si="15"/>
        <v>0</v>
      </c>
      <c r="BG180" s="210">
        <f t="shared" si="16"/>
        <v>0</v>
      </c>
      <c r="BH180" s="210">
        <f t="shared" si="17"/>
        <v>0</v>
      </c>
      <c r="BI180" s="210">
        <f t="shared" si="18"/>
        <v>0</v>
      </c>
      <c r="BJ180" s="14" t="s">
        <v>81</v>
      </c>
      <c r="BK180" s="210">
        <f t="shared" si="19"/>
        <v>0</v>
      </c>
      <c r="BL180" s="14" t="s">
        <v>136</v>
      </c>
      <c r="BM180" s="209" t="s">
        <v>326</v>
      </c>
    </row>
    <row r="181" spans="1:65" s="2" customFormat="1" ht="24" customHeight="1">
      <c r="A181" s="31"/>
      <c r="B181" s="32"/>
      <c r="C181" s="197" t="s">
        <v>327</v>
      </c>
      <c r="D181" s="197" t="s">
        <v>119</v>
      </c>
      <c r="E181" s="198" t="s">
        <v>328</v>
      </c>
      <c r="F181" s="199" t="s">
        <v>329</v>
      </c>
      <c r="G181" s="200" t="s">
        <v>122</v>
      </c>
      <c r="H181" s="201">
        <v>40</v>
      </c>
      <c r="I181" s="202"/>
      <c r="J181" s="203">
        <f t="shared" si="10"/>
        <v>0</v>
      </c>
      <c r="K181" s="204"/>
      <c r="L181" s="36"/>
      <c r="M181" s="205" t="s">
        <v>1</v>
      </c>
      <c r="N181" s="206" t="s">
        <v>38</v>
      </c>
      <c r="O181" s="68"/>
      <c r="P181" s="207">
        <f t="shared" si="11"/>
        <v>0</v>
      </c>
      <c r="Q181" s="207">
        <v>0.11934</v>
      </c>
      <c r="R181" s="207">
        <f t="shared" si="12"/>
        <v>4.7736</v>
      </c>
      <c r="S181" s="207">
        <v>0</v>
      </c>
      <c r="T181" s="208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9" t="s">
        <v>136</v>
      </c>
      <c r="AT181" s="209" t="s">
        <v>119</v>
      </c>
      <c r="AU181" s="209" t="s">
        <v>83</v>
      </c>
      <c r="AY181" s="14" t="s">
        <v>117</v>
      </c>
      <c r="BE181" s="210">
        <f t="shared" si="14"/>
        <v>0</v>
      </c>
      <c r="BF181" s="210">
        <f t="shared" si="15"/>
        <v>0</v>
      </c>
      <c r="BG181" s="210">
        <f t="shared" si="16"/>
        <v>0</v>
      </c>
      <c r="BH181" s="210">
        <f t="shared" si="17"/>
        <v>0</v>
      </c>
      <c r="BI181" s="210">
        <f t="shared" si="18"/>
        <v>0</v>
      </c>
      <c r="BJ181" s="14" t="s">
        <v>81</v>
      </c>
      <c r="BK181" s="210">
        <f t="shared" si="19"/>
        <v>0</v>
      </c>
      <c r="BL181" s="14" t="s">
        <v>136</v>
      </c>
      <c r="BM181" s="209" t="s">
        <v>330</v>
      </c>
    </row>
    <row r="182" spans="1:65" s="2" customFormat="1" ht="24" customHeight="1">
      <c r="A182" s="31"/>
      <c r="B182" s="32"/>
      <c r="C182" s="211" t="s">
        <v>331</v>
      </c>
      <c r="D182" s="211" t="s">
        <v>128</v>
      </c>
      <c r="E182" s="212" t="s">
        <v>332</v>
      </c>
      <c r="F182" s="213" t="s">
        <v>333</v>
      </c>
      <c r="G182" s="214" t="s">
        <v>122</v>
      </c>
      <c r="H182" s="215">
        <v>4</v>
      </c>
      <c r="I182" s="216"/>
      <c r="J182" s="217">
        <f t="shared" si="10"/>
        <v>0</v>
      </c>
      <c r="K182" s="218"/>
      <c r="L182" s="219"/>
      <c r="M182" s="220" t="s">
        <v>1</v>
      </c>
      <c r="N182" s="221" t="s">
        <v>38</v>
      </c>
      <c r="O182" s="68"/>
      <c r="P182" s="207">
        <f t="shared" si="11"/>
        <v>0</v>
      </c>
      <c r="Q182" s="207">
        <v>0.045</v>
      </c>
      <c r="R182" s="207">
        <f t="shared" si="12"/>
        <v>0.18</v>
      </c>
      <c r="S182" s="207">
        <v>0</v>
      </c>
      <c r="T182" s="208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9" t="s">
        <v>216</v>
      </c>
      <c r="AT182" s="209" t="s">
        <v>128</v>
      </c>
      <c r="AU182" s="209" t="s">
        <v>83</v>
      </c>
      <c r="AY182" s="14" t="s">
        <v>117</v>
      </c>
      <c r="BE182" s="210">
        <f t="shared" si="14"/>
        <v>0</v>
      </c>
      <c r="BF182" s="210">
        <f t="shared" si="15"/>
        <v>0</v>
      </c>
      <c r="BG182" s="210">
        <f t="shared" si="16"/>
        <v>0</v>
      </c>
      <c r="BH182" s="210">
        <f t="shared" si="17"/>
        <v>0</v>
      </c>
      <c r="BI182" s="210">
        <f t="shared" si="18"/>
        <v>0</v>
      </c>
      <c r="BJ182" s="14" t="s">
        <v>81</v>
      </c>
      <c r="BK182" s="210">
        <f t="shared" si="19"/>
        <v>0</v>
      </c>
      <c r="BL182" s="14" t="s">
        <v>216</v>
      </c>
      <c r="BM182" s="209" t="s">
        <v>334</v>
      </c>
    </row>
    <row r="183" spans="1:65" s="2" customFormat="1" ht="24" customHeight="1">
      <c r="A183" s="31"/>
      <c r="B183" s="32"/>
      <c r="C183" s="197" t="s">
        <v>335</v>
      </c>
      <c r="D183" s="197" t="s">
        <v>119</v>
      </c>
      <c r="E183" s="198" t="s">
        <v>336</v>
      </c>
      <c r="F183" s="199" t="s">
        <v>337</v>
      </c>
      <c r="G183" s="200" t="s">
        <v>122</v>
      </c>
      <c r="H183" s="201">
        <v>12</v>
      </c>
      <c r="I183" s="202"/>
      <c r="J183" s="203">
        <f t="shared" si="10"/>
        <v>0</v>
      </c>
      <c r="K183" s="204"/>
      <c r="L183" s="36"/>
      <c r="M183" s="205" t="s">
        <v>1</v>
      </c>
      <c r="N183" s="206" t="s">
        <v>38</v>
      </c>
      <c r="O183" s="68"/>
      <c r="P183" s="207">
        <f t="shared" si="11"/>
        <v>0</v>
      </c>
      <c r="Q183" s="207">
        <v>0.14321</v>
      </c>
      <c r="R183" s="207">
        <f t="shared" si="12"/>
        <v>1.71852</v>
      </c>
      <c r="S183" s="207">
        <v>0</v>
      </c>
      <c r="T183" s="208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9" t="s">
        <v>136</v>
      </c>
      <c r="AT183" s="209" t="s">
        <v>119</v>
      </c>
      <c r="AU183" s="209" t="s">
        <v>83</v>
      </c>
      <c r="AY183" s="14" t="s">
        <v>117</v>
      </c>
      <c r="BE183" s="210">
        <f t="shared" si="14"/>
        <v>0</v>
      </c>
      <c r="BF183" s="210">
        <f t="shared" si="15"/>
        <v>0</v>
      </c>
      <c r="BG183" s="210">
        <f t="shared" si="16"/>
        <v>0</v>
      </c>
      <c r="BH183" s="210">
        <f t="shared" si="17"/>
        <v>0</v>
      </c>
      <c r="BI183" s="210">
        <f t="shared" si="18"/>
        <v>0</v>
      </c>
      <c r="BJ183" s="14" t="s">
        <v>81</v>
      </c>
      <c r="BK183" s="210">
        <f t="shared" si="19"/>
        <v>0</v>
      </c>
      <c r="BL183" s="14" t="s">
        <v>136</v>
      </c>
      <c r="BM183" s="209" t="s">
        <v>338</v>
      </c>
    </row>
    <row r="184" spans="1:65" s="2" customFormat="1" ht="16.5" customHeight="1">
      <c r="A184" s="31"/>
      <c r="B184" s="32"/>
      <c r="C184" s="211" t="s">
        <v>339</v>
      </c>
      <c r="D184" s="211" t="s">
        <v>128</v>
      </c>
      <c r="E184" s="212" t="s">
        <v>340</v>
      </c>
      <c r="F184" s="213" t="s">
        <v>341</v>
      </c>
      <c r="G184" s="214" t="s">
        <v>122</v>
      </c>
      <c r="H184" s="215">
        <v>2</v>
      </c>
      <c r="I184" s="216"/>
      <c r="J184" s="217">
        <f t="shared" si="10"/>
        <v>0</v>
      </c>
      <c r="K184" s="218"/>
      <c r="L184" s="219"/>
      <c r="M184" s="220" t="s">
        <v>1</v>
      </c>
      <c r="N184" s="221" t="s">
        <v>38</v>
      </c>
      <c r="O184" s="68"/>
      <c r="P184" s="207">
        <f t="shared" si="11"/>
        <v>0</v>
      </c>
      <c r="Q184" s="207">
        <v>0.056</v>
      </c>
      <c r="R184" s="207">
        <f t="shared" si="12"/>
        <v>0.112</v>
      </c>
      <c r="S184" s="207">
        <v>0</v>
      </c>
      <c r="T184" s="208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9" t="s">
        <v>216</v>
      </c>
      <c r="AT184" s="209" t="s">
        <v>128</v>
      </c>
      <c r="AU184" s="209" t="s">
        <v>83</v>
      </c>
      <c r="AY184" s="14" t="s">
        <v>117</v>
      </c>
      <c r="BE184" s="210">
        <f t="shared" si="14"/>
        <v>0</v>
      </c>
      <c r="BF184" s="210">
        <f t="shared" si="15"/>
        <v>0</v>
      </c>
      <c r="BG184" s="210">
        <f t="shared" si="16"/>
        <v>0</v>
      </c>
      <c r="BH184" s="210">
        <f t="shared" si="17"/>
        <v>0</v>
      </c>
      <c r="BI184" s="210">
        <f t="shared" si="18"/>
        <v>0</v>
      </c>
      <c r="BJ184" s="14" t="s">
        <v>81</v>
      </c>
      <c r="BK184" s="210">
        <f t="shared" si="19"/>
        <v>0</v>
      </c>
      <c r="BL184" s="14" t="s">
        <v>216</v>
      </c>
      <c r="BM184" s="209" t="s">
        <v>342</v>
      </c>
    </row>
    <row r="185" spans="1:65" s="2" customFormat="1" ht="24" customHeight="1">
      <c r="A185" s="31"/>
      <c r="B185" s="32"/>
      <c r="C185" s="197" t="s">
        <v>343</v>
      </c>
      <c r="D185" s="197" t="s">
        <v>119</v>
      </c>
      <c r="E185" s="198" t="s">
        <v>344</v>
      </c>
      <c r="F185" s="199" t="s">
        <v>345</v>
      </c>
      <c r="G185" s="200" t="s">
        <v>122</v>
      </c>
      <c r="H185" s="201">
        <v>40</v>
      </c>
      <c r="I185" s="202"/>
      <c r="J185" s="203">
        <f t="shared" si="10"/>
        <v>0</v>
      </c>
      <c r="K185" s="204"/>
      <c r="L185" s="36"/>
      <c r="M185" s="205" t="s">
        <v>1</v>
      </c>
      <c r="N185" s="206" t="s">
        <v>38</v>
      </c>
      <c r="O185" s="68"/>
      <c r="P185" s="207">
        <f t="shared" si="11"/>
        <v>0</v>
      </c>
      <c r="Q185" s="207">
        <v>0</v>
      </c>
      <c r="R185" s="207">
        <f t="shared" si="12"/>
        <v>0</v>
      </c>
      <c r="S185" s="207">
        <v>0</v>
      </c>
      <c r="T185" s="208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9" t="s">
        <v>136</v>
      </c>
      <c r="AT185" s="209" t="s">
        <v>119</v>
      </c>
      <c r="AU185" s="209" t="s">
        <v>83</v>
      </c>
      <c r="AY185" s="14" t="s">
        <v>117</v>
      </c>
      <c r="BE185" s="210">
        <f t="shared" si="14"/>
        <v>0</v>
      </c>
      <c r="BF185" s="210">
        <f t="shared" si="15"/>
        <v>0</v>
      </c>
      <c r="BG185" s="210">
        <f t="shared" si="16"/>
        <v>0</v>
      </c>
      <c r="BH185" s="210">
        <f t="shared" si="17"/>
        <v>0</v>
      </c>
      <c r="BI185" s="210">
        <f t="shared" si="18"/>
        <v>0</v>
      </c>
      <c r="BJ185" s="14" t="s">
        <v>81</v>
      </c>
      <c r="BK185" s="210">
        <f t="shared" si="19"/>
        <v>0</v>
      </c>
      <c r="BL185" s="14" t="s">
        <v>136</v>
      </c>
      <c r="BM185" s="209" t="s">
        <v>346</v>
      </c>
    </row>
    <row r="186" spans="1:65" s="2" customFormat="1" ht="24" customHeight="1">
      <c r="A186" s="31"/>
      <c r="B186" s="32"/>
      <c r="C186" s="197" t="s">
        <v>347</v>
      </c>
      <c r="D186" s="197" t="s">
        <v>119</v>
      </c>
      <c r="E186" s="198" t="s">
        <v>348</v>
      </c>
      <c r="F186" s="199" t="s">
        <v>349</v>
      </c>
      <c r="G186" s="200" t="s">
        <v>122</v>
      </c>
      <c r="H186" s="201">
        <v>12</v>
      </c>
      <c r="I186" s="202"/>
      <c r="J186" s="203">
        <f t="shared" si="10"/>
        <v>0</v>
      </c>
      <c r="K186" s="204"/>
      <c r="L186" s="36"/>
      <c r="M186" s="205" t="s">
        <v>1</v>
      </c>
      <c r="N186" s="206" t="s">
        <v>38</v>
      </c>
      <c r="O186" s="68"/>
      <c r="P186" s="207">
        <f t="shared" si="11"/>
        <v>0</v>
      </c>
      <c r="Q186" s="207">
        <v>0</v>
      </c>
      <c r="R186" s="207">
        <f t="shared" si="12"/>
        <v>0</v>
      </c>
      <c r="S186" s="207">
        <v>0</v>
      </c>
      <c r="T186" s="208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9" t="s">
        <v>136</v>
      </c>
      <c r="AT186" s="209" t="s">
        <v>119</v>
      </c>
      <c r="AU186" s="209" t="s">
        <v>83</v>
      </c>
      <c r="AY186" s="14" t="s">
        <v>117</v>
      </c>
      <c r="BE186" s="210">
        <f t="shared" si="14"/>
        <v>0</v>
      </c>
      <c r="BF186" s="210">
        <f t="shared" si="15"/>
        <v>0</v>
      </c>
      <c r="BG186" s="210">
        <f t="shared" si="16"/>
        <v>0</v>
      </c>
      <c r="BH186" s="210">
        <f t="shared" si="17"/>
        <v>0</v>
      </c>
      <c r="BI186" s="210">
        <f t="shared" si="18"/>
        <v>0</v>
      </c>
      <c r="BJ186" s="14" t="s">
        <v>81</v>
      </c>
      <c r="BK186" s="210">
        <f t="shared" si="19"/>
        <v>0</v>
      </c>
      <c r="BL186" s="14" t="s">
        <v>136</v>
      </c>
      <c r="BM186" s="209" t="s">
        <v>350</v>
      </c>
    </row>
    <row r="187" spans="2:63" s="12" customFormat="1" ht="25.9" customHeight="1">
      <c r="B187" s="181"/>
      <c r="C187" s="182"/>
      <c r="D187" s="183" t="s">
        <v>72</v>
      </c>
      <c r="E187" s="184" t="s">
        <v>351</v>
      </c>
      <c r="F187" s="184" t="s">
        <v>352</v>
      </c>
      <c r="G187" s="182"/>
      <c r="H187" s="182"/>
      <c r="I187" s="185"/>
      <c r="J187" s="186">
        <f>BK187</f>
        <v>0</v>
      </c>
      <c r="K187" s="182"/>
      <c r="L187" s="187"/>
      <c r="M187" s="188"/>
      <c r="N187" s="189"/>
      <c r="O187" s="189"/>
      <c r="P187" s="190">
        <f>P188+P191+P193+P195+P197</f>
        <v>0</v>
      </c>
      <c r="Q187" s="189"/>
      <c r="R187" s="190">
        <f>R188+R191+R193+R195+R197</f>
        <v>0</v>
      </c>
      <c r="S187" s="189"/>
      <c r="T187" s="191">
        <f>T188+T191+T193+T195+T197</f>
        <v>0</v>
      </c>
      <c r="AR187" s="192" t="s">
        <v>142</v>
      </c>
      <c r="AT187" s="193" t="s">
        <v>72</v>
      </c>
      <c r="AU187" s="193" t="s">
        <v>73</v>
      </c>
      <c r="AY187" s="192" t="s">
        <v>117</v>
      </c>
      <c r="BK187" s="194">
        <f>BK188+BK191+BK193+BK195+BK197</f>
        <v>0</v>
      </c>
    </row>
    <row r="188" spans="2:63" s="12" customFormat="1" ht="22.9" customHeight="1">
      <c r="B188" s="181"/>
      <c r="C188" s="182"/>
      <c r="D188" s="183" t="s">
        <v>72</v>
      </c>
      <c r="E188" s="195" t="s">
        <v>353</v>
      </c>
      <c r="F188" s="195" t="s">
        <v>354</v>
      </c>
      <c r="G188" s="182"/>
      <c r="H188" s="182"/>
      <c r="I188" s="185"/>
      <c r="J188" s="196">
        <f>BK188</f>
        <v>0</v>
      </c>
      <c r="K188" s="182"/>
      <c r="L188" s="187"/>
      <c r="M188" s="188"/>
      <c r="N188" s="189"/>
      <c r="O188" s="189"/>
      <c r="P188" s="190">
        <f>SUM(P189:P190)</f>
        <v>0</v>
      </c>
      <c r="Q188" s="189"/>
      <c r="R188" s="190">
        <f>SUM(R189:R190)</f>
        <v>0</v>
      </c>
      <c r="S188" s="189"/>
      <c r="T188" s="191">
        <f>SUM(T189:T190)</f>
        <v>0</v>
      </c>
      <c r="AR188" s="192" t="s">
        <v>142</v>
      </c>
      <c r="AT188" s="193" t="s">
        <v>72</v>
      </c>
      <c r="AU188" s="193" t="s">
        <v>81</v>
      </c>
      <c r="AY188" s="192" t="s">
        <v>117</v>
      </c>
      <c r="BK188" s="194">
        <f>SUM(BK189:BK190)</f>
        <v>0</v>
      </c>
    </row>
    <row r="189" spans="1:65" s="2" customFormat="1" ht="16.5" customHeight="1">
      <c r="A189" s="31"/>
      <c r="B189" s="32"/>
      <c r="C189" s="197" t="s">
        <v>355</v>
      </c>
      <c r="D189" s="197" t="s">
        <v>119</v>
      </c>
      <c r="E189" s="198" t="s">
        <v>356</v>
      </c>
      <c r="F189" s="199" t="s">
        <v>357</v>
      </c>
      <c r="G189" s="200" t="s">
        <v>358</v>
      </c>
      <c r="H189" s="201">
        <v>1</v>
      </c>
      <c r="I189" s="202"/>
      <c r="J189" s="203">
        <f>ROUND(I189*H189,2)</f>
        <v>0</v>
      </c>
      <c r="K189" s="204"/>
      <c r="L189" s="36"/>
      <c r="M189" s="205" t="s">
        <v>1</v>
      </c>
      <c r="N189" s="206" t="s">
        <v>38</v>
      </c>
      <c r="O189" s="68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9" t="s">
        <v>359</v>
      </c>
      <c r="AT189" s="209" t="s">
        <v>119</v>
      </c>
      <c r="AU189" s="209" t="s">
        <v>83</v>
      </c>
      <c r="AY189" s="14" t="s">
        <v>117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4" t="s">
        <v>81</v>
      </c>
      <c r="BK189" s="210">
        <f>ROUND(I189*H189,2)</f>
        <v>0</v>
      </c>
      <c r="BL189" s="14" t="s">
        <v>359</v>
      </c>
      <c r="BM189" s="209" t="s">
        <v>360</v>
      </c>
    </row>
    <row r="190" spans="1:65" s="2" customFormat="1" ht="16.5" customHeight="1">
      <c r="A190" s="31"/>
      <c r="B190" s="32"/>
      <c r="C190" s="197" t="s">
        <v>361</v>
      </c>
      <c r="D190" s="197" t="s">
        <v>119</v>
      </c>
      <c r="E190" s="198" t="s">
        <v>362</v>
      </c>
      <c r="F190" s="199" t="s">
        <v>363</v>
      </c>
      <c r="G190" s="200" t="s">
        <v>358</v>
      </c>
      <c r="H190" s="201">
        <v>1</v>
      </c>
      <c r="I190" s="202"/>
      <c r="J190" s="203">
        <f>ROUND(I190*H190,2)</f>
        <v>0</v>
      </c>
      <c r="K190" s="204"/>
      <c r="L190" s="36"/>
      <c r="M190" s="205" t="s">
        <v>1</v>
      </c>
      <c r="N190" s="206" t="s">
        <v>38</v>
      </c>
      <c r="O190" s="68"/>
      <c r="P190" s="207">
        <f>O190*H190</f>
        <v>0</v>
      </c>
      <c r="Q190" s="207">
        <v>0</v>
      </c>
      <c r="R190" s="207">
        <f>Q190*H190</f>
        <v>0</v>
      </c>
      <c r="S190" s="207">
        <v>0</v>
      </c>
      <c r="T190" s="208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9" t="s">
        <v>359</v>
      </c>
      <c r="AT190" s="209" t="s">
        <v>119</v>
      </c>
      <c r="AU190" s="209" t="s">
        <v>83</v>
      </c>
      <c r="AY190" s="14" t="s">
        <v>117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4" t="s">
        <v>81</v>
      </c>
      <c r="BK190" s="210">
        <f>ROUND(I190*H190,2)</f>
        <v>0</v>
      </c>
      <c r="BL190" s="14" t="s">
        <v>359</v>
      </c>
      <c r="BM190" s="209" t="s">
        <v>364</v>
      </c>
    </row>
    <row r="191" spans="2:63" s="12" customFormat="1" ht="22.9" customHeight="1">
      <c r="B191" s="181"/>
      <c r="C191" s="182"/>
      <c r="D191" s="183" t="s">
        <v>72</v>
      </c>
      <c r="E191" s="195" t="s">
        <v>365</v>
      </c>
      <c r="F191" s="195" t="s">
        <v>366</v>
      </c>
      <c r="G191" s="182"/>
      <c r="H191" s="182"/>
      <c r="I191" s="185"/>
      <c r="J191" s="196">
        <f>BK191</f>
        <v>0</v>
      </c>
      <c r="K191" s="182"/>
      <c r="L191" s="187"/>
      <c r="M191" s="188"/>
      <c r="N191" s="189"/>
      <c r="O191" s="189"/>
      <c r="P191" s="190">
        <f>P192</f>
        <v>0</v>
      </c>
      <c r="Q191" s="189"/>
      <c r="R191" s="190">
        <f>R192</f>
        <v>0</v>
      </c>
      <c r="S191" s="189"/>
      <c r="T191" s="191">
        <f>T192</f>
        <v>0</v>
      </c>
      <c r="AR191" s="192" t="s">
        <v>142</v>
      </c>
      <c r="AT191" s="193" t="s">
        <v>72</v>
      </c>
      <c r="AU191" s="193" t="s">
        <v>81</v>
      </c>
      <c r="AY191" s="192" t="s">
        <v>117</v>
      </c>
      <c r="BK191" s="194">
        <f>BK192</f>
        <v>0</v>
      </c>
    </row>
    <row r="192" spans="1:65" s="2" customFormat="1" ht="16.5" customHeight="1">
      <c r="A192" s="31"/>
      <c r="B192" s="32"/>
      <c r="C192" s="197" t="s">
        <v>367</v>
      </c>
      <c r="D192" s="197" t="s">
        <v>119</v>
      </c>
      <c r="E192" s="198" t="s">
        <v>368</v>
      </c>
      <c r="F192" s="199" t="s">
        <v>369</v>
      </c>
      <c r="G192" s="200" t="s">
        <v>358</v>
      </c>
      <c r="H192" s="201">
        <v>1</v>
      </c>
      <c r="I192" s="202"/>
      <c r="J192" s="203">
        <f>ROUND(I192*H192,2)</f>
        <v>0</v>
      </c>
      <c r="K192" s="204"/>
      <c r="L192" s="36"/>
      <c r="M192" s="205" t="s">
        <v>1</v>
      </c>
      <c r="N192" s="206" t="s">
        <v>38</v>
      </c>
      <c r="O192" s="68"/>
      <c r="P192" s="207">
        <f>O192*H192</f>
        <v>0</v>
      </c>
      <c r="Q192" s="207">
        <v>0</v>
      </c>
      <c r="R192" s="207">
        <f>Q192*H192</f>
        <v>0</v>
      </c>
      <c r="S192" s="207">
        <v>0</v>
      </c>
      <c r="T192" s="208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9" t="s">
        <v>359</v>
      </c>
      <c r="AT192" s="209" t="s">
        <v>119</v>
      </c>
      <c r="AU192" s="209" t="s">
        <v>83</v>
      </c>
      <c r="AY192" s="14" t="s">
        <v>117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4" t="s">
        <v>81</v>
      </c>
      <c r="BK192" s="210">
        <f>ROUND(I192*H192,2)</f>
        <v>0</v>
      </c>
      <c r="BL192" s="14" t="s">
        <v>359</v>
      </c>
      <c r="BM192" s="209" t="s">
        <v>370</v>
      </c>
    </row>
    <row r="193" spans="2:63" s="12" customFormat="1" ht="22.9" customHeight="1">
      <c r="B193" s="181"/>
      <c r="C193" s="182"/>
      <c r="D193" s="183" t="s">
        <v>72</v>
      </c>
      <c r="E193" s="195" t="s">
        <v>371</v>
      </c>
      <c r="F193" s="195" t="s">
        <v>372</v>
      </c>
      <c r="G193" s="182"/>
      <c r="H193" s="182"/>
      <c r="I193" s="185"/>
      <c r="J193" s="196">
        <f>BK193</f>
        <v>0</v>
      </c>
      <c r="K193" s="182"/>
      <c r="L193" s="187"/>
      <c r="M193" s="188"/>
      <c r="N193" s="189"/>
      <c r="O193" s="189"/>
      <c r="P193" s="190">
        <f>P194</f>
        <v>0</v>
      </c>
      <c r="Q193" s="189"/>
      <c r="R193" s="190">
        <f>R194</f>
        <v>0</v>
      </c>
      <c r="S193" s="189"/>
      <c r="T193" s="191">
        <f>T194</f>
        <v>0</v>
      </c>
      <c r="AR193" s="192" t="s">
        <v>142</v>
      </c>
      <c r="AT193" s="193" t="s">
        <v>72</v>
      </c>
      <c r="AU193" s="193" t="s">
        <v>81</v>
      </c>
      <c r="AY193" s="192" t="s">
        <v>117</v>
      </c>
      <c r="BK193" s="194">
        <f>BK194</f>
        <v>0</v>
      </c>
    </row>
    <row r="194" spans="1:65" s="2" customFormat="1" ht="16.5" customHeight="1">
      <c r="A194" s="31"/>
      <c r="B194" s="32"/>
      <c r="C194" s="197" t="s">
        <v>373</v>
      </c>
      <c r="D194" s="197" t="s">
        <v>119</v>
      </c>
      <c r="E194" s="198" t="s">
        <v>374</v>
      </c>
      <c r="F194" s="199" t="s">
        <v>375</v>
      </c>
      <c r="G194" s="200" t="s">
        <v>358</v>
      </c>
      <c r="H194" s="201">
        <v>1</v>
      </c>
      <c r="I194" s="202"/>
      <c r="J194" s="203">
        <f>ROUND(I194*H194,2)</f>
        <v>0</v>
      </c>
      <c r="K194" s="204"/>
      <c r="L194" s="36"/>
      <c r="M194" s="205" t="s">
        <v>1</v>
      </c>
      <c r="N194" s="206" t="s">
        <v>38</v>
      </c>
      <c r="O194" s="68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9" t="s">
        <v>359</v>
      </c>
      <c r="AT194" s="209" t="s">
        <v>119</v>
      </c>
      <c r="AU194" s="209" t="s">
        <v>83</v>
      </c>
      <c r="AY194" s="14" t="s">
        <v>117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4" t="s">
        <v>81</v>
      </c>
      <c r="BK194" s="210">
        <f>ROUND(I194*H194,2)</f>
        <v>0</v>
      </c>
      <c r="BL194" s="14" t="s">
        <v>359</v>
      </c>
      <c r="BM194" s="209" t="s">
        <v>376</v>
      </c>
    </row>
    <row r="195" spans="2:63" s="12" customFormat="1" ht="22.9" customHeight="1">
      <c r="B195" s="181"/>
      <c r="C195" s="182"/>
      <c r="D195" s="183" t="s">
        <v>72</v>
      </c>
      <c r="E195" s="195" t="s">
        <v>377</v>
      </c>
      <c r="F195" s="195" t="s">
        <v>378</v>
      </c>
      <c r="G195" s="182"/>
      <c r="H195" s="182"/>
      <c r="I195" s="185"/>
      <c r="J195" s="196">
        <f>BK195</f>
        <v>0</v>
      </c>
      <c r="K195" s="182"/>
      <c r="L195" s="187"/>
      <c r="M195" s="188"/>
      <c r="N195" s="189"/>
      <c r="O195" s="189"/>
      <c r="P195" s="190">
        <f>P196</f>
        <v>0</v>
      </c>
      <c r="Q195" s="189"/>
      <c r="R195" s="190">
        <f>R196</f>
        <v>0</v>
      </c>
      <c r="S195" s="189"/>
      <c r="T195" s="191">
        <f>T196</f>
        <v>0</v>
      </c>
      <c r="AR195" s="192" t="s">
        <v>142</v>
      </c>
      <c r="AT195" s="193" t="s">
        <v>72</v>
      </c>
      <c r="AU195" s="193" t="s">
        <v>81</v>
      </c>
      <c r="AY195" s="192" t="s">
        <v>117</v>
      </c>
      <c r="BK195" s="194">
        <f>BK196</f>
        <v>0</v>
      </c>
    </row>
    <row r="196" spans="1:65" s="2" customFormat="1" ht="16.5" customHeight="1">
      <c r="A196" s="31"/>
      <c r="B196" s="32"/>
      <c r="C196" s="197" t="s">
        <v>379</v>
      </c>
      <c r="D196" s="197" t="s">
        <v>119</v>
      </c>
      <c r="E196" s="198" t="s">
        <v>380</v>
      </c>
      <c r="F196" s="199" t="s">
        <v>381</v>
      </c>
      <c r="G196" s="200" t="s">
        <v>358</v>
      </c>
      <c r="H196" s="201">
        <v>1</v>
      </c>
      <c r="I196" s="202"/>
      <c r="J196" s="203">
        <f>ROUND(I196*H196,2)</f>
        <v>0</v>
      </c>
      <c r="K196" s="204"/>
      <c r="L196" s="36"/>
      <c r="M196" s="205" t="s">
        <v>1</v>
      </c>
      <c r="N196" s="206" t="s">
        <v>38</v>
      </c>
      <c r="O196" s="68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9" t="s">
        <v>359</v>
      </c>
      <c r="AT196" s="209" t="s">
        <v>119</v>
      </c>
      <c r="AU196" s="209" t="s">
        <v>83</v>
      </c>
      <c r="AY196" s="14" t="s">
        <v>117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4" t="s">
        <v>81</v>
      </c>
      <c r="BK196" s="210">
        <f>ROUND(I196*H196,2)</f>
        <v>0</v>
      </c>
      <c r="BL196" s="14" t="s">
        <v>359</v>
      </c>
      <c r="BM196" s="209" t="s">
        <v>382</v>
      </c>
    </row>
    <row r="197" spans="2:63" s="12" customFormat="1" ht="22.9" customHeight="1">
      <c r="B197" s="181"/>
      <c r="C197" s="182"/>
      <c r="D197" s="183" t="s">
        <v>72</v>
      </c>
      <c r="E197" s="195" t="s">
        <v>383</v>
      </c>
      <c r="F197" s="195" t="s">
        <v>384</v>
      </c>
      <c r="G197" s="182"/>
      <c r="H197" s="182"/>
      <c r="I197" s="185"/>
      <c r="J197" s="196">
        <f>BK197</f>
        <v>0</v>
      </c>
      <c r="K197" s="182"/>
      <c r="L197" s="187"/>
      <c r="M197" s="188"/>
      <c r="N197" s="189"/>
      <c r="O197" s="189"/>
      <c r="P197" s="190">
        <f>P198</f>
        <v>0</v>
      </c>
      <c r="Q197" s="189"/>
      <c r="R197" s="190">
        <f>R198</f>
        <v>0</v>
      </c>
      <c r="S197" s="189"/>
      <c r="T197" s="191">
        <f>T198</f>
        <v>0</v>
      </c>
      <c r="AR197" s="192" t="s">
        <v>142</v>
      </c>
      <c r="AT197" s="193" t="s">
        <v>72</v>
      </c>
      <c r="AU197" s="193" t="s">
        <v>81</v>
      </c>
      <c r="AY197" s="192" t="s">
        <v>117</v>
      </c>
      <c r="BK197" s="194">
        <f>BK198</f>
        <v>0</v>
      </c>
    </row>
    <row r="198" spans="1:65" s="2" customFormat="1" ht="16.5" customHeight="1">
      <c r="A198" s="31"/>
      <c r="B198" s="32"/>
      <c r="C198" s="197" t="s">
        <v>385</v>
      </c>
      <c r="D198" s="197" t="s">
        <v>119</v>
      </c>
      <c r="E198" s="198" t="s">
        <v>386</v>
      </c>
      <c r="F198" s="199" t="s">
        <v>387</v>
      </c>
      <c r="G198" s="200" t="s">
        <v>358</v>
      </c>
      <c r="H198" s="201">
        <v>1</v>
      </c>
      <c r="I198" s="202"/>
      <c r="J198" s="203">
        <f>ROUND(I198*H198,2)</f>
        <v>0</v>
      </c>
      <c r="K198" s="204"/>
      <c r="L198" s="36"/>
      <c r="M198" s="222" t="s">
        <v>1</v>
      </c>
      <c r="N198" s="223" t="s">
        <v>38</v>
      </c>
      <c r="O198" s="224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9" t="s">
        <v>359</v>
      </c>
      <c r="AT198" s="209" t="s">
        <v>119</v>
      </c>
      <c r="AU198" s="209" t="s">
        <v>83</v>
      </c>
      <c r="AY198" s="14" t="s">
        <v>117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4" t="s">
        <v>81</v>
      </c>
      <c r="BK198" s="210">
        <f>ROUND(I198*H198,2)</f>
        <v>0</v>
      </c>
      <c r="BL198" s="14" t="s">
        <v>359</v>
      </c>
      <c r="BM198" s="209" t="s">
        <v>388</v>
      </c>
    </row>
    <row r="199" spans="1:31" s="2" customFormat="1" ht="6.95" customHeight="1">
      <c r="A199" s="31"/>
      <c r="B199" s="51"/>
      <c r="C199" s="52"/>
      <c r="D199" s="52"/>
      <c r="E199" s="52"/>
      <c r="F199" s="52"/>
      <c r="G199" s="52"/>
      <c r="H199" s="52"/>
      <c r="I199" s="145"/>
      <c r="J199" s="52"/>
      <c r="K199" s="52"/>
      <c r="L199" s="36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sheetProtection algorithmName="SHA-512" hashValue="gbbKjUFTNNyrA+SSkOQcfLwmfCuLplEtvb0EN9GVB/YNNvC2Igo0P5i7gR9EuT8SzOMO8FKRCtu63SMzFgdX0A==" saltValue="ntRDlJgWHHEGQcJgWJSTHoiu78DygkLzisHcEHVeGQ8//PO1ine/7GJvxCWFTEep6ufZcc4tMsDjDx+/XiGRJA==" spinCount="100000" sheet="1" objects="1" scenarios="1" formatColumns="0" formatRows="0" autoFilter="0"/>
  <autoFilter ref="C125:K19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Dvořáková Lucie</cp:lastModifiedBy>
  <dcterms:created xsi:type="dcterms:W3CDTF">2020-06-11T13:07:44Z</dcterms:created>
  <dcterms:modified xsi:type="dcterms:W3CDTF">2020-06-12T06:19:23Z</dcterms:modified>
  <cp:category/>
  <cp:version/>
  <cp:contentType/>
  <cp:contentStatus/>
</cp:coreProperties>
</file>