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072020v1 - Gymnázium -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'P072020v1 - Gymnázium - o...'!$C$130:$K$211</definedName>
    <definedName name="_xlnm.Print_Area" localSheetId="1">'P072020v1 - Gymnázium - o...'!$C$4:$J$76,'P072020v1 - Gymnázium - o...'!$C$82:$J$114,'P072020v1 - Gymnázium - o...'!$C$120:$J$211</definedName>
    <definedName name="_xlnm.Print_Titles" localSheetId="1">'P072020v1 - Gymnázium - o...'!$130:$130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T207"/>
  <c r="R208"/>
  <c r="R207"/>
  <c r="P208"/>
  <c r="P207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5"/>
  <c r="E123"/>
  <c r="F87"/>
  <c r="E85"/>
  <c r="J22"/>
  <c r="E22"/>
  <c r="J128"/>
  <c r="J21"/>
  <c r="J19"/>
  <c r="E19"/>
  <c r="J89"/>
  <c r="J18"/>
  <c r="J16"/>
  <c r="E16"/>
  <c r="F128"/>
  <c r="J15"/>
  <c r="J13"/>
  <c r="E13"/>
  <c r="F127"/>
  <c r="J12"/>
  <c r="J10"/>
  <c r="J87"/>
  <c i="1" r="L90"/>
  <c r="AM90"/>
  <c r="AM89"/>
  <c r="L89"/>
  <c r="AM87"/>
  <c r="L87"/>
  <c r="L85"/>
  <c r="L84"/>
  <c i="2" r="J206"/>
  <c r="J201"/>
  <c r="J199"/>
  <c r="BK186"/>
  <c r="J184"/>
  <c r="BK183"/>
  <c r="J182"/>
  <c r="J181"/>
  <c r="BK177"/>
  <c r="BK173"/>
  <c r="J167"/>
  <c r="J166"/>
  <c r="BK162"/>
  <c r="J161"/>
  <c r="J155"/>
  <c r="BK154"/>
  <c r="J151"/>
  <c r="BK146"/>
  <c r="J142"/>
  <c r="BK141"/>
  <c r="BK135"/>
  <c r="BK211"/>
  <c r="J211"/>
  <c r="BK206"/>
  <c r="BK204"/>
  <c r="BK203"/>
  <c r="BK201"/>
  <c r="BK199"/>
  <c r="BK196"/>
  <c r="J194"/>
  <c r="J193"/>
  <c r="J190"/>
  <c r="J186"/>
  <c r="BK185"/>
  <c r="BK184"/>
  <c r="BK182"/>
  <c r="BK178"/>
  <c r="J177"/>
  <c r="J176"/>
  <c r="J175"/>
  <c r="BK174"/>
  <c r="BK171"/>
  <c r="BK166"/>
  <c r="J164"/>
  <c r="BK158"/>
  <c r="BK152"/>
  <c r="BK151"/>
  <c r="BK149"/>
  <c r="J144"/>
  <c r="BK142"/>
  <c r="J141"/>
  <c r="J140"/>
  <c r="BK139"/>
  <c r="J134"/>
  <c r="BK210"/>
  <c r="BK208"/>
  <c r="J203"/>
  <c r="J195"/>
  <c r="J189"/>
  <c r="J187"/>
  <c r="J183"/>
  <c r="BK180"/>
  <c r="BK176"/>
  <c r="BK175"/>
  <c r="J171"/>
  <c r="J169"/>
  <c r="J168"/>
  <c r="BK167"/>
  <c r="J165"/>
  <c r="J162"/>
  <c r="BK160"/>
  <c r="J156"/>
  <c r="BK155"/>
  <c r="BK153"/>
  <c r="J152"/>
  <c r="J149"/>
  <c r="J148"/>
  <c r="J146"/>
  <c r="BK143"/>
  <c r="J139"/>
  <c r="J136"/>
  <c r="J135"/>
  <c r="J154"/>
  <c r="J147"/>
  <c r="BK145"/>
  <c r="BK140"/>
  <c r="BK138"/>
  <c r="J137"/>
  <c r="J210"/>
  <c r="J208"/>
  <c r="J204"/>
  <c r="J196"/>
  <c r="BK195"/>
  <c r="BK194"/>
  <c r="BK193"/>
  <c r="BK190"/>
  <c r="BK189"/>
  <c r="BK187"/>
  <c r="J185"/>
  <c r="BK181"/>
  <c r="J180"/>
  <c r="J178"/>
  <c r="J174"/>
  <c r="J173"/>
  <c r="BK169"/>
  <c r="BK168"/>
  <c r="BK165"/>
  <c r="BK164"/>
  <c r="BK161"/>
  <c r="J160"/>
  <c r="J158"/>
  <c r="BK156"/>
  <c r="J153"/>
  <c r="BK148"/>
  <c r="BK147"/>
  <c r="J145"/>
  <c r="BK144"/>
  <c r="J143"/>
  <c r="J138"/>
  <c r="BK137"/>
  <c r="BK136"/>
  <c r="BK134"/>
  <c i="1" r="AS94"/>
  <c i="2" l="1" r="P163"/>
  <c r="T163"/>
  <c r="P172"/>
  <c r="T172"/>
  <c r="BK202"/>
  <c r="J202"/>
  <c r="J110"/>
  <c r="BK133"/>
  <c r="BK132"/>
  <c r="J132"/>
  <c r="J95"/>
  <c r="R209"/>
  <c r="P133"/>
  <c r="P132"/>
  <c r="T202"/>
  <c r="T197"/>
  <c r="R133"/>
  <c r="R132"/>
  <c r="BK209"/>
  <c r="J209"/>
  <c r="J113"/>
  <c r="R202"/>
  <c r="R197"/>
  <c r="T133"/>
  <c r="T132"/>
  <c r="BK150"/>
  <c r="J150"/>
  <c r="J97"/>
  <c r="P150"/>
  <c r="R150"/>
  <c r="T150"/>
  <c r="BK159"/>
  <c r="J159"/>
  <c r="J99"/>
  <c r="P159"/>
  <c r="R159"/>
  <c r="T159"/>
  <c r="BK179"/>
  <c r="J179"/>
  <c r="J103"/>
  <c r="P179"/>
  <c r="R179"/>
  <c r="T179"/>
  <c r="BK188"/>
  <c r="J188"/>
  <c r="J104"/>
  <c r="P188"/>
  <c r="R188"/>
  <c r="T188"/>
  <c r="BK192"/>
  <c r="J192"/>
  <c r="J106"/>
  <c r="P192"/>
  <c r="P191"/>
  <c r="R192"/>
  <c r="R191"/>
  <c r="T192"/>
  <c r="T191"/>
  <c r="P202"/>
  <c r="P197"/>
  <c r="BK172"/>
  <c r="J172"/>
  <c r="J102"/>
  <c r="P209"/>
  <c r="BK163"/>
  <c r="J163"/>
  <c r="J100"/>
  <c r="R163"/>
  <c r="R172"/>
  <c r="T209"/>
  <c r="F89"/>
  <c r="BE135"/>
  <c r="BE139"/>
  <c r="BE142"/>
  <c r="BE144"/>
  <c r="BE146"/>
  <c r="BE151"/>
  <c r="BE153"/>
  <c r="BE155"/>
  <c r="BE162"/>
  <c r="BE174"/>
  <c r="BE186"/>
  <c r="BE199"/>
  <c r="BE201"/>
  <c r="BE204"/>
  <c r="BE210"/>
  <c r="BE211"/>
  <c r="F90"/>
  <c r="J125"/>
  <c r="BE136"/>
  <c r="BE141"/>
  <c r="BK205"/>
  <c r="J205"/>
  <c r="J111"/>
  <c r="BK207"/>
  <c r="J207"/>
  <c r="J112"/>
  <c r="J90"/>
  <c r="BE134"/>
  <c r="BE138"/>
  <c r="BE140"/>
  <c r="BE145"/>
  <c r="BE147"/>
  <c r="BE158"/>
  <c r="BE165"/>
  <c r="BE171"/>
  <c r="BE173"/>
  <c r="BE177"/>
  <c r="BE178"/>
  <c r="BE181"/>
  <c r="BE182"/>
  <c r="BE183"/>
  <c r="BE184"/>
  <c r="BE185"/>
  <c r="BE189"/>
  <c r="BE193"/>
  <c r="BE195"/>
  <c r="BE196"/>
  <c r="BE206"/>
  <c r="BK157"/>
  <c r="J157"/>
  <c r="J98"/>
  <c r="BK198"/>
  <c r="J198"/>
  <c r="J108"/>
  <c r="BK200"/>
  <c r="J200"/>
  <c r="J109"/>
  <c r="J127"/>
  <c r="BE137"/>
  <c r="BE143"/>
  <c r="BE148"/>
  <c r="BE154"/>
  <c r="BE156"/>
  <c r="BE161"/>
  <c r="BE167"/>
  <c r="BE168"/>
  <c r="BE187"/>
  <c r="BE190"/>
  <c r="BE208"/>
  <c r="BE149"/>
  <c r="BE152"/>
  <c r="BE160"/>
  <c r="BE164"/>
  <c r="BE166"/>
  <c r="BE169"/>
  <c r="BE175"/>
  <c r="BE176"/>
  <c r="BE180"/>
  <c r="BE194"/>
  <c r="BE203"/>
  <c r="BK170"/>
  <c r="J170"/>
  <c r="J101"/>
  <c r="F32"/>
  <c i="1" r="BA95"/>
  <c r="BA94"/>
  <c r="W30"/>
  <c i="2" r="J32"/>
  <c i="1" r="AW95"/>
  <c i="2" r="F33"/>
  <c i="1" r="BB95"/>
  <c r="BB94"/>
  <c r="W31"/>
  <c i="2" r="F34"/>
  <c i="1" r="BC95"/>
  <c r="BC94"/>
  <c r="W32"/>
  <c i="2" r="F35"/>
  <c i="1" r="BD95"/>
  <c r="BD94"/>
  <c r="W33"/>
  <c i="2" l="1" r="P131"/>
  <c i="1" r="AU95"/>
  <c i="2" r="T131"/>
  <c r="R131"/>
  <c r="J133"/>
  <c r="J96"/>
  <c r="BK191"/>
  <c r="J191"/>
  <c r="J105"/>
  <c r="BK197"/>
  <c r="J197"/>
  <c r="J107"/>
  <c i="1" r="AU94"/>
  <c r="AW94"/>
  <c r="AK30"/>
  <c r="AY94"/>
  <c i="2" r="J31"/>
  <c i="1" r="AV95"/>
  <c r="AT95"/>
  <c r="AX94"/>
  <c i="2" r="F31"/>
  <c i="1" r="AZ95"/>
  <c r="AZ94"/>
  <c r="W29"/>
  <c i="2" l="1" r="BK131"/>
  <c r="J131"/>
  <c r="J94"/>
  <c i="1" r="AV94"/>
  <c r="AK29"/>
  <c l="1" r="AT94"/>
  <c i="2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<sst xmlns="http://schemas.openxmlformats.org/spreadsheetml/2006/main">
  <si>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</si>
  <si>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</si>
  <si>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</si>
  <si>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</si>
  <si>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</si>
  <si>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{1ebd6c55-d0a9-4fc5-94d5-1d94c31e5926}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</si>
  <si>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</si>
  <si>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</si>
  <si>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</si>
  <si>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</si>
  <si>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</si>
  <si>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</si>
  <si>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</si>
  <si>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</si>
  <si>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P072020v1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</si>
  <si>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</si>
  <si>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</si>
  <si>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Gymnázium - oprava suterénního zdiva</t>
  </si>
  <si>
    <t>KSO:</t>
  </si>
  <si>
    <t>CC-CZ:</t>
  </si>
  <si>
    <t>Místo:</t>
  </si>
  <si>
    <t>Lovosice</t>
  </si>
  <si>
    <t>Datum:</t>
  </si>
  <si>
    <t>26. 3. 2020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</si>
  <si>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</si>
  <si>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</si>
  <si>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</si>
  <si>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</si>
  <si>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</si>
  <si>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</si>
  <si>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</si>
  <si>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</si>
  <si>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</si>
  <si>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</si>
  <si>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</si>
  <si>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</si>
  <si>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</si>
  <si>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</si>
  <si>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</si>
  <si>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</si>
  <si>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</si>
  <si>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</si>
  <si>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</si>
  <si>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</si>
  <si>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</si>
  <si>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</si>
  <si>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</si>
  <si>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</si>
  <si>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</si>
  <si>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</si>
  <si>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</si>
  <si>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</si>
  <si>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</si>
  <si>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</si>
  <si>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</si>
  <si>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</si>
  <si>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</si>
  <si>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</si>
  <si>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</si>
  <si>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</si>
  <si>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</si>
  <si>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</si>
  <si>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</si>
  <si>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</si>
  <si>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</si>
  <si>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</si>
  <si>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</si>
  <si>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</si>
  <si>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</si>
  <si>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</si>
  <si>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</si>
  <si>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</si>
  <si>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</si>
  <si>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</si>
  <si>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</si>
  <si>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</si>
  <si>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</si>
  <si>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</si>
  <si>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</si>
  <si>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</si>
  <si>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</si>
  <si>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</si>
  <si>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</si>
  <si>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</si>
  <si>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</si>
  <si>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</si>
  <si>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</si>
  <si>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</si>
  <si>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</si>
  <si>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</si>
  <si>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</si>
  <si>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</si>
  <si>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</si>
  <si>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</si>
  <si>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</si>
  <si>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</si>
  <si>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</si>
  <si>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</si>
  <si>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</si>
  <si>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</si>
  <si>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</si>
  <si>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</si>
  <si>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</si>
  <si>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</si>
  <si>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</si>
  <si>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</si>
  <si>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</si>
  <si>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</si>
  <si>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</si>
  <si>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</si>
  <si>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</si>
  <si>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</si>
  <si>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</si>
  <si>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</si>
  <si>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</si>
  <si>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</si>
  <si>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</si>
  <si>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</si>
  <si>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</si>
  <si>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</si>
  <si>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</si>
  <si>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</si>
  <si>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</si>
  <si>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</si>
  <si>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</si>
  <si>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</si>
  <si>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</si>
  <si>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</si>
  <si>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4</t>
  </si>
  <si>
    <t>-1685738983</t>
  </si>
  <si>
    <t>113106123</t>
  </si>
  <si>
    <t>Rozebrání dlažeb ze zámkových dlaždic komunikací pro pěší ručně</t>
  </si>
  <si>
    <t>1373315066</t>
  </si>
  <si>
    <t>3</t>
  </si>
  <si>
    <t>113107122</t>
  </si>
  <si>
    <t>Odstranění podkladu z kameniva drceného tl 200 mm ručně</t>
  </si>
  <si>
    <t>-361386260</t>
  </si>
  <si>
    <t>113107162</t>
  </si>
  <si>
    <t>Odstranění podkladu z kameniva drceného tl 200 mm strojně pl přes 50 do 200 m2</t>
  </si>
  <si>
    <t>1239196906</t>
  </si>
  <si>
    <t>5</t>
  </si>
  <si>
    <t>113202111</t>
  </si>
  <si>
    <t>Vytrhání obrub krajníků obrubníků stojatých</t>
  </si>
  <si>
    <t>m</t>
  </si>
  <si>
    <t>1026353612</t>
  </si>
  <si>
    <t>6</t>
  </si>
  <si>
    <t>132201401</t>
  </si>
  <si>
    <t>Hloubená vykopávka pod základy v hornině tř. 3 - pod anglickými dvorky</t>
  </si>
  <si>
    <t>m3</t>
  </si>
  <si>
    <t>105966205</t>
  </si>
  <si>
    <t>7</t>
  </si>
  <si>
    <t>132212201</t>
  </si>
  <si>
    <t>Hloubení rýh š přes 600 do 2000 mm ručním nebo pneum nářadím v soudržných horninách tř. 3</t>
  </si>
  <si>
    <t>1647886536</t>
  </si>
  <si>
    <t>8</t>
  </si>
  <si>
    <t>132212209</t>
  </si>
  <si>
    <t>Příplatek za lepivost u hloubení rýh š do 2000 mm ručním nebo pneum nářadím v hornině tř. 3</t>
  </si>
  <si>
    <t>364298794</t>
  </si>
  <si>
    <t>9</t>
  </si>
  <si>
    <t>161101101</t>
  </si>
  <si>
    <t>Svislé přemístění výkopku z horniny tř. 1 až 4 hl výkopu do 2,5 m</t>
  </si>
  <si>
    <t>975520681</t>
  </si>
  <si>
    <t>10</t>
  </si>
  <si>
    <t>162601102</t>
  </si>
  <si>
    <t>Vodorovné přemístění do 5000 m výkopku/sypaniny z horniny tř. 1 až 4</t>
  </si>
  <si>
    <t>1446986725</t>
  </si>
  <si>
    <t>11</t>
  </si>
  <si>
    <t>166101101</t>
  </si>
  <si>
    <t>Přehození neulehlého výkopku z horniny tř. 1 až 4</t>
  </si>
  <si>
    <t>185369918</t>
  </si>
  <si>
    <t>12</t>
  </si>
  <si>
    <t>167101103</t>
  </si>
  <si>
    <t>Nakládání nebo překládání výkopku z horniny tř. 1 až 4</t>
  </si>
  <si>
    <t>-765314293</t>
  </si>
  <si>
    <t>13</t>
  </si>
  <si>
    <t>171201101</t>
  </si>
  <si>
    <t>Uložení sypaniny do násypů nezhutněných</t>
  </si>
  <si>
    <t>1974163708</t>
  </si>
  <si>
    <t>14</t>
  </si>
  <si>
    <t>171201201</t>
  </si>
  <si>
    <t>Uložení sypaniny na skládky</t>
  </si>
  <si>
    <t>734186847</t>
  </si>
  <si>
    <t>171201211</t>
  </si>
  <si>
    <t>Poplatek za uložení odpadu ze sypaniny na skládce (skládkovné)</t>
  </si>
  <si>
    <t>t</t>
  </si>
  <si>
    <t>-1140279622</t>
  </si>
  <si>
    <t>16</t>
  </si>
  <si>
    <t>174101101</t>
  </si>
  <si>
    <t>Zásyp jam, šachet rýh nebo kolem objektů sypaninou se zhutněním</t>
  </si>
  <si>
    <t>-1076930715</t>
  </si>
  <si>
    <t>Zakládání</t>
  </si>
  <si>
    <t>17</t>
  </si>
  <si>
    <t>211531111</t>
  </si>
  <si>
    <t>Výplň odvodňovacích žeber nebo trativodů kamenivem hrubým drceným frakce 16 až 63 mm</t>
  </si>
  <si>
    <t>-660421363</t>
  </si>
  <si>
    <t>18</t>
  </si>
  <si>
    <t>211561111</t>
  </si>
  <si>
    <t>Výplň odvodňovacích žeber nebo trativodů kamenivem hrubým drceným frakce 4 až 16 mm</t>
  </si>
  <si>
    <t>-1644434190</t>
  </si>
  <si>
    <t>19</t>
  </si>
  <si>
    <t>211971121</t>
  </si>
  <si>
    <t>Zřízení opláštění žeber nebo trativodů geotextilií v rýze nebo zářezu sklonu přes 1:2 š do 2,5 m</t>
  </si>
  <si>
    <t>806889831</t>
  </si>
  <si>
    <t>20</t>
  </si>
  <si>
    <t>M</t>
  </si>
  <si>
    <t>693111510</t>
  </si>
  <si>
    <t>textilie GEOFILTEX 63 63/60 600 g/m2 do š 6 m</t>
  </si>
  <si>
    <t>1839178068</t>
  </si>
  <si>
    <t>212312111</t>
  </si>
  <si>
    <t>Lože pro trativody z betonu prostého</t>
  </si>
  <si>
    <t>983930950</t>
  </si>
  <si>
    <t>22</t>
  </si>
  <si>
    <t>212755214</t>
  </si>
  <si>
    <t>Trativody z drenážních trubek plastových flexibilních D 100 mm bez lože</t>
  </si>
  <si>
    <t>-431474953</t>
  </si>
  <si>
    <t>Svislé a kompletní konstrukce</t>
  </si>
  <si>
    <t>23</t>
  </si>
  <si>
    <t>319202125</t>
  </si>
  <si>
    <t>Dodatečná izolace zdiva tl do 900 mm nízkotlakou injektáží křemičitým roztokem</t>
  </si>
  <si>
    <t>1511268017</t>
  </si>
  <si>
    <t>Komunikace pozemní</t>
  </si>
  <si>
    <t>24</t>
  </si>
  <si>
    <t>564851111</t>
  </si>
  <si>
    <t>Podklad ze štěrkodrtě ŠD tl 150 mm</t>
  </si>
  <si>
    <t>-381143798</t>
  </si>
  <si>
    <t>25</t>
  </si>
  <si>
    <t>596211111</t>
  </si>
  <si>
    <t>Kladení zámkové dlažby komunikací pro pěší tl 60 mm skupiny A pl do 100 m2</t>
  </si>
  <si>
    <t>614695451</t>
  </si>
  <si>
    <t>26</t>
  </si>
  <si>
    <t>59245015</t>
  </si>
  <si>
    <t>dlažba zámková tvaru I 200x165x60mm přírodní - nově Tovární</t>
  </si>
  <si>
    <t>748370390</t>
  </si>
  <si>
    <t>Úpravy povrchů, podlahy a osazování výplní</t>
  </si>
  <si>
    <t>27</t>
  </si>
  <si>
    <t>612821002</t>
  </si>
  <si>
    <t>Vnitřní sanační štuková omítka pro vlhké zdivo prováděná ručně</t>
  </si>
  <si>
    <t>-1033422663</t>
  </si>
  <si>
    <t>28</t>
  </si>
  <si>
    <t>612821051</t>
  </si>
  <si>
    <t>Příplatek k vnitřní sanační omítce pro vlhké zdivo ZKD 10 mm omítky prováděné ručně ve více vrstvách</t>
  </si>
  <si>
    <t>-656639075</t>
  </si>
  <si>
    <t>29</t>
  </si>
  <si>
    <t>622821001</t>
  </si>
  <si>
    <t>Vnější sanační zatřená omítka pro vlhké zdivo prováděná ručně</t>
  </si>
  <si>
    <t>105262533</t>
  </si>
  <si>
    <t>30</t>
  </si>
  <si>
    <t>622821002</t>
  </si>
  <si>
    <t>Vnější sanační štuková omítka pro vlhké zdivo prováděná ručně</t>
  </si>
  <si>
    <t>1866967795</t>
  </si>
  <si>
    <t>31</t>
  </si>
  <si>
    <t>622821051</t>
  </si>
  <si>
    <t>Příplatek k vnější sanační omítce pro vlhké zdivo ZKD 10 mm omítky prováděné ručně ve více vrstvách</t>
  </si>
  <si>
    <t>595577000</t>
  </si>
  <si>
    <t>32</t>
  </si>
  <si>
    <t>628195001</t>
  </si>
  <si>
    <t>Očištění zdiva nebo betonu zdí a valů před započetím oprav ručně</t>
  </si>
  <si>
    <t>-861238959</t>
  </si>
  <si>
    <t>Trubní vedení</t>
  </si>
  <si>
    <t>33</t>
  </si>
  <si>
    <t>895972246</t>
  </si>
  <si>
    <t>Kryt odvzdušnění DN 110</t>
  </si>
  <si>
    <t>kus</t>
  </si>
  <si>
    <t>-943600705</t>
  </si>
  <si>
    <t>Ostatní konstrukce a práce, bourání</t>
  </si>
  <si>
    <t>34</t>
  </si>
  <si>
    <t>916131213</t>
  </si>
  <si>
    <t>Osazení silničního obrubníku betonového stojatého s boční opěrou do lože z betonu prostého</t>
  </si>
  <si>
    <t>-751466725</t>
  </si>
  <si>
    <t>35</t>
  </si>
  <si>
    <t>59217034</t>
  </si>
  <si>
    <t>obrubník betonový silniční 1000x150x300mm</t>
  </si>
  <si>
    <t>1346874133</t>
  </si>
  <si>
    <t>36</t>
  </si>
  <si>
    <t>916991121</t>
  </si>
  <si>
    <t>Lože pod obrubníky, krajníky nebo obruby z dlažebních kostek z betonu prostého</t>
  </si>
  <si>
    <t>-264199546</t>
  </si>
  <si>
    <t>37</t>
  </si>
  <si>
    <t>978013191</t>
  </si>
  <si>
    <t>Otlučení (osekání) vnitřní vápenné nebo vápenocementové omítky stěn v rozsahu do 100 %</t>
  </si>
  <si>
    <t>66528351</t>
  </si>
  <si>
    <t>38</t>
  </si>
  <si>
    <t>978036191</t>
  </si>
  <si>
    <t>Otlučení (osekání) cementových omítek vnějších ploch v rozsahu do 100 %</t>
  </si>
  <si>
    <t>1975403412</t>
  </si>
  <si>
    <t>39</t>
  </si>
  <si>
    <t>979054451</t>
  </si>
  <si>
    <t>Očištění vybouraných zámkových dlaždic s původním spárováním z kameniva těženého</t>
  </si>
  <si>
    <t>784794154</t>
  </si>
  <si>
    <t>997</t>
  </si>
  <si>
    <t>Přesun sutě</t>
  </si>
  <si>
    <t>40</t>
  </si>
  <si>
    <t>997013151</t>
  </si>
  <si>
    <t>Vnitrostaveništní doprava suti a vybouraných hmot pro budovy v do 6 m s omezením mechanizace</t>
  </si>
  <si>
    <t>-500009953</t>
  </si>
  <si>
    <t>41</t>
  </si>
  <si>
    <t>997013809</t>
  </si>
  <si>
    <t>Poplatek za uložení na skládce (skládkovné) stavebního odpadu ze směsí nebo oddělených frakcí betonu, cihel a keramických výrobků kód odpadu 170 107</t>
  </si>
  <si>
    <t>1025550518</t>
  </si>
  <si>
    <t>42</t>
  </si>
  <si>
    <t>997221131</t>
  </si>
  <si>
    <t>Vodorovná doprava vybouraných hmot nošením do 50 m</t>
  </si>
  <si>
    <t>-151575254</t>
  </si>
  <si>
    <t>43</t>
  </si>
  <si>
    <t>997221551</t>
  </si>
  <si>
    <t>Vodorovná doprava suti ze sypkých materiálů do 1 km</t>
  </si>
  <si>
    <t>-2004649529</t>
  </si>
  <si>
    <t>44</t>
  </si>
  <si>
    <t>997221559</t>
  </si>
  <si>
    <t>Příplatek ZKD 1 km u vodorovné dopravy suti ze sypkých materiálů</t>
  </si>
  <si>
    <t>-1331995631</t>
  </si>
  <si>
    <t>45</t>
  </si>
  <si>
    <t>997221611</t>
  </si>
  <si>
    <t>Nakládání suti na dopravní prostředky pro vodorovnou dopravu</t>
  </si>
  <si>
    <t>63077056</t>
  </si>
  <si>
    <t>46</t>
  </si>
  <si>
    <t>997221815</t>
  </si>
  <si>
    <t>Poplatek za uložení na skládce (skládkovné) stavebního odpadu betonového kód odpadu 170 101</t>
  </si>
  <si>
    <t>1918288801</t>
  </si>
  <si>
    <t>47</t>
  </si>
  <si>
    <t>997221855.</t>
  </si>
  <si>
    <t>Poplatek za uložení na skládce (skládkovné) zeminy a kameniva kód odpadu 170 504</t>
  </si>
  <si>
    <t>-2137025017</t>
  </si>
  <si>
    <t>998</t>
  </si>
  <si>
    <t>Přesun hmot</t>
  </si>
  <si>
    <t>48</t>
  </si>
  <si>
    <t>998011001</t>
  </si>
  <si>
    <t>Přesun hmot pro budovy zděné v do 6 m</t>
  </si>
  <si>
    <t>-364286815</t>
  </si>
  <si>
    <t>49</t>
  </si>
  <si>
    <t>998223011</t>
  </si>
  <si>
    <t>Přesun hmot pro pozemní komunikace s krytem dlážděným</t>
  </si>
  <si>
    <t>-275937812</t>
  </si>
  <si>
    <t>PSV</t>
  </si>
  <si>
    <t>Práce a dodávky PSV</t>
  </si>
  <si>
    <t>711</t>
  </si>
  <si>
    <t>Izolace proti vodě, vlhkosti a plynům</t>
  </si>
  <si>
    <t>50</t>
  </si>
  <si>
    <t>711161382</t>
  </si>
  <si>
    <t>Izolace proti zemní vlhkosti foliemi nopovými ukončené horní provětrávací lištou</t>
  </si>
  <si>
    <t>-1239756377</t>
  </si>
  <si>
    <t>51</t>
  </si>
  <si>
    <t>711491273</t>
  </si>
  <si>
    <t>Provedení izolace proti tlakové vodě svislé z nopové folie</t>
  </si>
  <si>
    <t>-514758729</t>
  </si>
  <si>
    <t>52</t>
  </si>
  <si>
    <t>28323516</t>
  </si>
  <si>
    <t>fólie profilovaná (nopová) drenážní HDPE s nakašírovanou filtrační textilií s výškou nopů 9mm</t>
  </si>
  <si>
    <t>-1746164467</t>
  </si>
  <si>
    <t>53</t>
  </si>
  <si>
    <t>998711101</t>
  </si>
  <si>
    <t>Přesun hmot tonážní pro izolace proti vodě, vlhkosti a plynům v objektech výšky do 6 m</t>
  </si>
  <si>
    <t>1231990266</t>
  </si>
  <si>
    <t>VRN</t>
  </si>
  <si>
    <t>Vedlejší rozpočtové náklady</t>
  </si>
  <si>
    <t>VRN1</t>
  </si>
  <si>
    <t>Průzkumné, geodetické a projektové práce</t>
  </si>
  <si>
    <t>54</t>
  </si>
  <si>
    <t>011503000</t>
  </si>
  <si>
    <t>Stavební průzkum bez rozlišení - vlhkost obvodového zdiva po odkrytí</t>
  </si>
  <si>
    <t>Kč</t>
  </si>
  <si>
    <t>1024</t>
  </si>
  <si>
    <t>-740864963</t>
  </si>
  <si>
    <t>VRN3</t>
  </si>
  <si>
    <t>Zařízení staveniště</t>
  </si>
  <si>
    <t>55</t>
  </si>
  <si>
    <t>030001000</t>
  </si>
  <si>
    <t>1222594214</t>
  </si>
  <si>
    <t>VRN4</t>
  </si>
  <si>
    <t>Inženýrská činnost</t>
  </si>
  <si>
    <t>56</t>
  </si>
  <si>
    <t>043103000</t>
  </si>
  <si>
    <t>Zkoušky bez rozlišení - kamerová zkouška</t>
  </si>
  <si>
    <t>-2035555852</t>
  </si>
  <si>
    <t>57</t>
  </si>
  <si>
    <t>043203000</t>
  </si>
  <si>
    <t>Měření, monitoring, rozbory bez rozlišení - čištění, proplach</t>
  </si>
  <si>
    <t>-1144617639</t>
  </si>
  <si>
    <t>VRN5</t>
  </si>
  <si>
    <t>Finanční náklady</t>
  </si>
  <si>
    <t>58</t>
  </si>
  <si>
    <t>052002000</t>
  </si>
  <si>
    <t>Finanční rezerva (3% ZRN)</t>
  </si>
  <si>
    <t>-946594796</t>
  </si>
  <si>
    <t>VRN6</t>
  </si>
  <si>
    <t>Územní vlivy</t>
  </si>
  <si>
    <t>59</t>
  </si>
  <si>
    <t>065002000</t>
  </si>
  <si>
    <t>Mimostaveništní doprava materiálů</t>
  </si>
  <si>
    <t>1329690227</t>
  </si>
  <si>
    <t>VRN7</t>
  </si>
  <si>
    <t>Provozní vlivy</t>
  </si>
  <si>
    <t>60</t>
  </si>
  <si>
    <t>072002000</t>
  </si>
  <si>
    <t>Silniční provoz</t>
  </si>
  <si>
    <t>-800000043</t>
  </si>
  <si>
    <t>61</t>
  </si>
  <si>
    <t>072103011</t>
  </si>
  <si>
    <t>Zajištění DIO komunikace</t>
  </si>
  <si>
    <t>716203344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</si>
</sst>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P072020v1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Gymnázium - oprava suterénního zdiva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Lovosice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26. 3. 2020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'P072020v1 - Gymnázium - o...'!J28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'P072020v1 - Gymnázium - o...'!P131</f>
        <v>0</v>
      </c>
      <c r="AV95" s="124">
        <f>'P072020v1 - Gymnázium - o...'!J31</f>
        <v>0</v>
      </c>
      <c r="AW95" s="124">
        <f>'P072020v1 - Gymnázium - o...'!J32</f>
        <v>0</v>
      </c>
      <c r="AX95" s="124">
        <f>'P072020v1 - Gymnázium - o...'!J33</f>
        <v>0</v>
      </c>
      <c r="AY95" s="124">
        <f>'P072020v1 - Gymnázium - o...'!J34</f>
        <v>0</v>
      </c>
      <c r="AZ95" s="124">
        <f>'P072020v1 - Gymnázium - o...'!F31</f>
        <v>0</v>
      </c>
      <c r="BA95" s="124">
        <f>'P072020v1 - Gymnázium - o...'!F32</f>
        <v>0</v>
      </c>
      <c r="BB95" s="124">
        <f>'P072020v1 - Gymnázium - o...'!F33</f>
        <v>0</v>
      </c>
      <c r="BC95" s="124">
        <f>'P072020v1 - Gymnázium - o...'!F34</f>
        <v>0</v>
      </c>
      <c r="BD95" s="126">
        <f>'P072020v1 - Gymnázium - o...'!F35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PvJV/Ky/Uywp4sSaXmA531dSok+TdqsWiEt329fdmhS/vLihXTP4DqXd93bJE6KMMBCsSL2Nb99Zo/biBPhvCQ==" hashValue="+8s17cvW21nRSDtDkhXQuUAj9AcrFzDV789ujFORZ4/knzLnD5StaCvGqZ7VyGnWhIGSn02BjVTmGq8DJJKEk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072020v1 - Gymnázium -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81</v>
      </c>
    </row>
    <row r="4" s="1" customFormat="1" ht="24.96" customHeight="1">
      <c r="B4" s="17"/>
      <c r="D4" s="130" t="s">
        <v>82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26. 3. 2020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27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27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33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34</v>
      </c>
      <c r="E28" s="35"/>
      <c r="F28" s="35"/>
      <c r="G28" s="35"/>
      <c r="H28" s="35"/>
      <c r="I28" s="35"/>
      <c r="J28" s="142">
        <f>ROUND(J131,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36</v>
      </c>
      <c r="G30" s="35"/>
      <c r="H30" s="35"/>
      <c r="I30" s="143" t="s">
        <v>35</v>
      </c>
      <c r="J30" s="143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38</v>
      </c>
      <c r="E31" s="132" t="s">
        <v>39</v>
      </c>
      <c r="F31" s="145">
        <f>ROUND((SUM(BE131:BE211)),  2)</f>
        <v>0</v>
      </c>
      <c r="G31" s="35"/>
      <c r="H31" s="35"/>
      <c r="I31" s="146">
        <v>0.20999999999999999</v>
      </c>
      <c r="J31" s="145">
        <f>ROUND(((SUM(BE131:BE211))*I31),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40</v>
      </c>
      <c r="F32" s="145">
        <f>ROUND((SUM(BF131:BF211)),  2)</f>
        <v>0</v>
      </c>
      <c r="G32" s="35"/>
      <c r="H32" s="35"/>
      <c r="I32" s="146">
        <v>0.14999999999999999</v>
      </c>
      <c r="J32" s="145">
        <f>ROUND(((SUM(BF131:BF211))*I32),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41</v>
      </c>
      <c r="F33" s="145">
        <f>ROUND((SUM(BG131:BG211)),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42</v>
      </c>
      <c r="F34" s="145">
        <f>ROUND((SUM(BH131:BH211)),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43</v>
      </c>
      <c r="F35" s="145">
        <f>ROUND((SUM(BI131:BI211)),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44</v>
      </c>
      <c r="E37" s="149"/>
      <c r="F37" s="149"/>
      <c r="G37" s="150" t="s">
        <v>45</v>
      </c>
      <c r="H37" s="151" t="s">
        <v>46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47</v>
      </c>
      <c r="E50" s="155"/>
      <c r="F50" s="155"/>
      <c r="G50" s="154" t="s">
        <v>48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49</v>
      </c>
      <c r="E61" s="157"/>
      <c r="F61" s="158" t="s">
        <v>50</v>
      </c>
      <c r="G61" s="156" t="s">
        <v>49</v>
      </c>
      <c r="H61" s="157"/>
      <c r="I61" s="157"/>
      <c r="J61" s="159" t="s">
        <v>50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51</v>
      </c>
      <c r="E65" s="160"/>
      <c r="F65" s="160"/>
      <c r="G65" s="154" t="s">
        <v>52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49</v>
      </c>
      <c r="E76" s="157"/>
      <c r="F76" s="158" t="s">
        <v>50</v>
      </c>
      <c r="G76" s="156" t="s">
        <v>49</v>
      </c>
      <c r="H76" s="157"/>
      <c r="I76" s="157"/>
      <c r="J76" s="159" t="s">
        <v>50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Gymnázium - oprava suterénního zdiva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Lovosice</v>
      </c>
      <c r="G87" s="37"/>
      <c r="H87" s="37"/>
      <c r="I87" s="29" t="s">
        <v>22</v>
      </c>
      <c r="J87" s="76" t="str">
        <f>IF(J10="","",J10)</f>
        <v>26. 3. 2020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84</v>
      </c>
      <c r="D92" s="166"/>
      <c r="E92" s="166"/>
      <c r="F92" s="166"/>
      <c r="G92" s="166"/>
      <c r="H92" s="166"/>
      <c r="I92" s="166"/>
      <c r="J92" s="167" t="s">
        <v>85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86</v>
      </c>
      <c r="D94" s="37"/>
      <c r="E94" s="37"/>
      <c r="F94" s="37"/>
      <c r="G94" s="37"/>
      <c r="H94" s="37"/>
      <c r="I94" s="37"/>
      <c r="J94" s="107">
        <f>J131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69"/>
      <c r="C95" s="170"/>
      <c r="D95" s="171" t="s">
        <v>88</v>
      </c>
      <c r="E95" s="172"/>
      <c r="F95" s="172"/>
      <c r="G95" s="172"/>
      <c r="H95" s="172"/>
      <c r="I95" s="172"/>
      <c r="J95" s="173">
        <f>J132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89</v>
      </c>
      <c r="E96" s="178"/>
      <c r="F96" s="178"/>
      <c r="G96" s="178"/>
      <c r="H96" s="178"/>
      <c r="I96" s="178"/>
      <c r="J96" s="179">
        <f>J133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J150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91</v>
      </c>
      <c r="E98" s="178"/>
      <c r="F98" s="178"/>
      <c r="G98" s="178"/>
      <c r="H98" s="178"/>
      <c r="I98" s="178"/>
      <c r="J98" s="179">
        <f>J157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92</v>
      </c>
      <c r="E99" s="178"/>
      <c r="F99" s="178"/>
      <c r="G99" s="178"/>
      <c r="H99" s="178"/>
      <c r="I99" s="178"/>
      <c r="J99" s="179">
        <f>J159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93</v>
      </c>
      <c r="E100" s="178"/>
      <c r="F100" s="178"/>
      <c r="G100" s="178"/>
      <c r="H100" s="178"/>
      <c r="I100" s="178"/>
      <c r="J100" s="179">
        <f>J163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94</v>
      </c>
      <c r="E101" s="178"/>
      <c r="F101" s="178"/>
      <c r="G101" s="178"/>
      <c r="H101" s="178"/>
      <c r="I101" s="178"/>
      <c r="J101" s="179">
        <f>J170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95</v>
      </c>
      <c r="E102" s="178"/>
      <c r="F102" s="178"/>
      <c r="G102" s="178"/>
      <c r="H102" s="178"/>
      <c r="I102" s="178"/>
      <c r="J102" s="179">
        <f>J172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96</v>
      </c>
      <c r="E103" s="178"/>
      <c r="F103" s="178"/>
      <c r="G103" s="178"/>
      <c r="H103" s="178"/>
      <c r="I103" s="178"/>
      <c r="J103" s="179">
        <f>J179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97</v>
      </c>
      <c r="E104" s="178"/>
      <c r="F104" s="178"/>
      <c r="G104" s="178"/>
      <c r="H104" s="178"/>
      <c r="I104" s="178"/>
      <c r="J104" s="179">
        <f>J188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9"/>
      <c r="C105" s="170"/>
      <c r="D105" s="171" t="s">
        <v>98</v>
      </c>
      <c r="E105" s="172"/>
      <c r="F105" s="172"/>
      <c r="G105" s="172"/>
      <c r="H105" s="172"/>
      <c r="I105" s="172"/>
      <c r="J105" s="173">
        <f>J191</f>
        <v>0</v>
      </c>
      <c r="K105" s="170"/>
      <c r="L105" s="17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5"/>
      <c r="C106" s="176"/>
      <c r="D106" s="177" t="s">
        <v>99</v>
      </c>
      <c r="E106" s="178"/>
      <c r="F106" s="178"/>
      <c r="G106" s="178"/>
      <c r="H106" s="178"/>
      <c r="I106" s="178"/>
      <c r="J106" s="179">
        <f>J192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9"/>
      <c r="C107" s="170"/>
      <c r="D107" s="171" t="s">
        <v>100</v>
      </c>
      <c r="E107" s="172"/>
      <c r="F107" s="172"/>
      <c r="G107" s="172"/>
      <c r="H107" s="172"/>
      <c r="I107" s="172"/>
      <c r="J107" s="173">
        <f>J197</f>
        <v>0</v>
      </c>
      <c r="K107" s="170"/>
      <c r="L107" s="17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5"/>
      <c r="C108" s="176"/>
      <c r="D108" s="177" t="s">
        <v>101</v>
      </c>
      <c r="E108" s="178"/>
      <c r="F108" s="178"/>
      <c r="G108" s="178"/>
      <c r="H108" s="178"/>
      <c r="I108" s="178"/>
      <c r="J108" s="179">
        <f>J198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102</v>
      </c>
      <c r="E109" s="178"/>
      <c r="F109" s="178"/>
      <c r="G109" s="178"/>
      <c r="H109" s="178"/>
      <c r="I109" s="178"/>
      <c r="J109" s="179">
        <f>J200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103</v>
      </c>
      <c r="E110" s="178"/>
      <c r="F110" s="178"/>
      <c r="G110" s="178"/>
      <c r="H110" s="178"/>
      <c r="I110" s="178"/>
      <c r="J110" s="179">
        <f>J202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5"/>
      <c r="C111" s="176"/>
      <c r="D111" s="177" t="s">
        <v>104</v>
      </c>
      <c r="E111" s="178"/>
      <c r="F111" s="178"/>
      <c r="G111" s="178"/>
      <c r="H111" s="178"/>
      <c r="I111" s="178"/>
      <c r="J111" s="179">
        <f>J205</f>
        <v>0</v>
      </c>
      <c r="K111" s="176"/>
      <c r="L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5"/>
      <c r="C112" s="176"/>
      <c r="D112" s="177" t="s">
        <v>105</v>
      </c>
      <c r="E112" s="178"/>
      <c r="F112" s="178"/>
      <c r="G112" s="178"/>
      <c r="H112" s="178"/>
      <c r="I112" s="178"/>
      <c r="J112" s="179">
        <f>J207</f>
        <v>0</v>
      </c>
      <c r="K112" s="176"/>
      <c r="L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5"/>
      <c r="C113" s="176"/>
      <c r="D113" s="177" t="s">
        <v>106</v>
      </c>
      <c r="E113" s="178"/>
      <c r="F113" s="178"/>
      <c r="G113" s="178"/>
      <c r="H113" s="178"/>
      <c r="I113" s="178"/>
      <c r="J113" s="179">
        <f>J209</f>
        <v>0</v>
      </c>
      <c r="K113" s="176"/>
      <c r="L113" s="18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107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E7</f>
        <v>Gymnázium - oprava suterénního zdiva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F10</f>
        <v>Lovosice</v>
      </c>
      <c r="G125" s="37"/>
      <c r="H125" s="37"/>
      <c r="I125" s="29" t="s">
        <v>22</v>
      </c>
      <c r="J125" s="76" t="str">
        <f>IF(J10="","",J10)</f>
        <v>26. 3. 2020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E13</f>
        <v xml:space="preserve"> </v>
      </c>
      <c r="G127" s="37"/>
      <c r="H127" s="37"/>
      <c r="I127" s="29" t="s">
        <v>30</v>
      </c>
      <c r="J127" s="33" t="str">
        <f>E19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IF(E16="","",E16)</f>
        <v>Vyplň údaj</v>
      </c>
      <c r="G128" s="37"/>
      <c r="H128" s="37"/>
      <c r="I128" s="29" t="s">
        <v>32</v>
      </c>
      <c r="J128" s="33" t="str">
        <f>E22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1"/>
      <c r="B130" s="182"/>
      <c r="C130" s="183" t="s">
        <v>108</v>
      </c>
      <c r="D130" s="184" t="s">
        <v>59</v>
      </c>
      <c r="E130" s="184" t="s">
        <v>55</v>
      </c>
      <c r="F130" s="184" t="s">
        <v>56</v>
      </c>
      <c r="G130" s="184" t="s">
        <v>109</v>
      </c>
      <c r="H130" s="184" t="s">
        <v>110</v>
      </c>
      <c r="I130" s="184" t="s">
        <v>111</v>
      </c>
      <c r="J130" s="185" t="s">
        <v>85</v>
      </c>
      <c r="K130" s="186" t="s">
        <v>112</v>
      </c>
      <c r="L130" s="187"/>
      <c r="M130" s="97" t="s">
        <v>1</v>
      </c>
      <c r="N130" s="98" t="s">
        <v>38</v>
      </c>
      <c r="O130" s="98" t="s">
        <v>113</v>
      </c>
      <c r="P130" s="98" t="s">
        <v>114</v>
      </c>
      <c r="Q130" s="98" t="s">
        <v>115</v>
      </c>
      <c r="R130" s="98" t="s">
        <v>116</v>
      </c>
      <c r="S130" s="98" t="s">
        <v>117</v>
      </c>
      <c r="T130" s="99" t="s">
        <v>118</v>
      </c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</row>
    <row r="131" s="2" customFormat="1" ht="22.8" customHeight="1">
      <c r="A131" s="35"/>
      <c r="B131" s="36"/>
      <c r="C131" s="104" t="s">
        <v>119</v>
      </c>
      <c r="D131" s="37"/>
      <c r="E131" s="37"/>
      <c r="F131" s="37"/>
      <c r="G131" s="37"/>
      <c r="H131" s="37"/>
      <c r="I131" s="37"/>
      <c r="J131" s="188">
        <f>BK131</f>
        <v>0</v>
      </c>
      <c r="K131" s="37"/>
      <c r="L131" s="41"/>
      <c r="M131" s="100"/>
      <c r="N131" s="189"/>
      <c r="O131" s="101"/>
      <c r="P131" s="190">
        <f>P132+P191+P197</f>
        <v>0</v>
      </c>
      <c r="Q131" s="101"/>
      <c r="R131" s="190">
        <f>R132+R191+R197</f>
        <v>63.545760999999999</v>
      </c>
      <c r="S131" s="101"/>
      <c r="T131" s="191">
        <f>T132+T191+T197</f>
        <v>179.47068299999998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73</v>
      </c>
      <c r="AU131" s="14" t="s">
        <v>87</v>
      </c>
      <c r="BK131" s="192">
        <f>BK132+BK191+BK197</f>
        <v>0</v>
      </c>
    </row>
    <row r="132" s="12" customFormat="1" ht="25.92" customHeight="1">
      <c r="A132" s="12"/>
      <c r="B132" s="193"/>
      <c r="C132" s="194"/>
      <c r="D132" s="195" t="s">
        <v>73</v>
      </c>
      <c r="E132" s="196" t="s">
        <v>120</v>
      </c>
      <c r="F132" s="196" t="s">
        <v>121</v>
      </c>
      <c r="G132" s="194"/>
      <c r="H132" s="194"/>
      <c r="I132" s="197"/>
      <c r="J132" s="198">
        <f>BK132</f>
        <v>0</v>
      </c>
      <c r="K132" s="194"/>
      <c r="L132" s="199"/>
      <c r="M132" s="200"/>
      <c r="N132" s="201"/>
      <c r="O132" s="201"/>
      <c r="P132" s="202">
        <f>P133+P150+P157+P159+P163+P170+P172+P179+P188</f>
        <v>0</v>
      </c>
      <c r="Q132" s="201"/>
      <c r="R132" s="202">
        <f>R133+R150+R157+R159+R163+R170+R172+R179+R188</f>
        <v>63.386141000000002</v>
      </c>
      <c r="S132" s="201"/>
      <c r="T132" s="203">
        <f>T133+T150+T157+T159+T163+T170+T172+T179+T188</f>
        <v>179.47068299999998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79</v>
      </c>
      <c r="AT132" s="205" t="s">
        <v>73</v>
      </c>
      <c r="AU132" s="205" t="s">
        <v>74</v>
      </c>
      <c r="AY132" s="204" t="s">
        <v>122</v>
      </c>
      <c r="BK132" s="206">
        <f>BK133+BK150+BK157+BK159+BK163+BK170+BK172+BK179+BK188</f>
        <v>0</v>
      </c>
    </row>
    <row r="133" s="12" customFormat="1" ht="22.8" customHeight="1">
      <c r="A133" s="12"/>
      <c r="B133" s="193"/>
      <c r="C133" s="194"/>
      <c r="D133" s="195" t="s">
        <v>73</v>
      </c>
      <c r="E133" s="207" t="s">
        <v>79</v>
      </c>
      <c r="F133" s="207" t="s">
        <v>123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SUM(P134:P149)</f>
        <v>0</v>
      </c>
      <c r="Q133" s="201"/>
      <c r="R133" s="202">
        <f>SUM(R134:R149)</f>
        <v>0</v>
      </c>
      <c r="S133" s="201"/>
      <c r="T133" s="203">
        <f>SUM(T134:T149)</f>
        <v>169.17999999999998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79</v>
      </c>
      <c r="AT133" s="205" t="s">
        <v>73</v>
      </c>
      <c r="AU133" s="205" t="s">
        <v>79</v>
      </c>
      <c r="AY133" s="204" t="s">
        <v>122</v>
      </c>
      <c r="BK133" s="206">
        <f>SUM(BK134:BK149)</f>
        <v>0</v>
      </c>
    </row>
    <row r="134" s="2" customFormat="1" ht="24.15" customHeight="1">
      <c r="A134" s="35"/>
      <c r="B134" s="36"/>
      <c r="C134" s="209" t="s">
        <v>79</v>
      </c>
      <c r="D134" s="209" t="s">
        <v>124</v>
      </c>
      <c r="E134" s="210" t="s">
        <v>125</v>
      </c>
      <c r="F134" s="211" t="s">
        <v>126</v>
      </c>
      <c r="G134" s="212" t="s">
        <v>127</v>
      </c>
      <c r="H134" s="213">
        <v>88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39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0.255</v>
      </c>
      <c r="T134" s="220">
        <f>S134*H134</f>
        <v>22.440000000000001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128</v>
      </c>
      <c r="AT134" s="221" t="s">
        <v>124</v>
      </c>
      <c r="AU134" s="221" t="s">
        <v>81</v>
      </c>
      <c r="AY134" s="14" t="s">
        <v>122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79</v>
      </c>
      <c r="BK134" s="222">
        <f>ROUND(I134*H134,2)</f>
        <v>0</v>
      </c>
      <c r="BL134" s="14" t="s">
        <v>128</v>
      </c>
      <c r="BM134" s="221" t="s">
        <v>129</v>
      </c>
    </row>
    <row r="135" s="2" customFormat="1" ht="24.15" customHeight="1">
      <c r="A135" s="35"/>
      <c r="B135" s="36"/>
      <c r="C135" s="209" t="s">
        <v>81</v>
      </c>
      <c r="D135" s="209" t="s">
        <v>124</v>
      </c>
      <c r="E135" s="210" t="s">
        <v>130</v>
      </c>
      <c r="F135" s="211" t="s">
        <v>131</v>
      </c>
      <c r="G135" s="212" t="s">
        <v>127</v>
      </c>
      <c r="H135" s="213">
        <v>204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39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0.26000000000000001</v>
      </c>
      <c r="T135" s="220">
        <f>S135*H135</f>
        <v>53.039999999999999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128</v>
      </c>
      <c r="AT135" s="221" t="s">
        <v>124</v>
      </c>
      <c r="AU135" s="221" t="s">
        <v>81</v>
      </c>
      <c r="AY135" s="14" t="s">
        <v>122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79</v>
      </c>
      <c r="BK135" s="222">
        <f>ROUND(I135*H135,2)</f>
        <v>0</v>
      </c>
      <c r="BL135" s="14" t="s">
        <v>128</v>
      </c>
      <c r="BM135" s="221" t="s">
        <v>132</v>
      </c>
    </row>
    <row r="136" s="2" customFormat="1" ht="24.15" customHeight="1">
      <c r="A136" s="35"/>
      <c r="B136" s="36"/>
      <c r="C136" s="209" t="s">
        <v>133</v>
      </c>
      <c r="D136" s="209" t="s">
        <v>124</v>
      </c>
      <c r="E136" s="210" t="s">
        <v>134</v>
      </c>
      <c r="F136" s="211" t="s">
        <v>135</v>
      </c>
      <c r="G136" s="212" t="s">
        <v>127</v>
      </c>
      <c r="H136" s="213">
        <v>58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39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0.28999999999999998</v>
      </c>
      <c r="T136" s="220">
        <f>S136*H136</f>
        <v>16.82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128</v>
      </c>
      <c r="AT136" s="221" t="s">
        <v>124</v>
      </c>
      <c r="AU136" s="221" t="s">
        <v>81</v>
      </c>
      <c r="AY136" s="14" t="s">
        <v>122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79</v>
      </c>
      <c r="BK136" s="222">
        <f>ROUND(I136*H136,2)</f>
        <v>0</v>
      </c>
      <c r="BL136" s="14" t="s">
        <v>128</v>
      </c>
      <c r="BM136" s="221" t="s">
        <v>136</v>
      </c>
    </row>
    <row r="137" s="2" customFormat="1" ht="24.15" customHeight="1">
      <c r="A137" s="35"/>
      <c r="B137" s="36"/>
      <c r="C137" s="209" t="s">
        <v>128</v>
      </c>
      <c r="D137" s="209" t="s">
        <v>124</v>
      </c>
      <c r="E137" s="210" t="s">
        <v>137</v>
      </c>
      <c r="F137" s="211" t="s">
        <v>138</v>
      </c>
      <c r="G137" s="212" t="s">
        <v>127</v>
      </c>
      <c r="H137" s="213">
        <v>234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39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0.28999999999999998</v>
      </c>
      <c r="T137" s="220">
        <f>S137*H137</f>
        <v>67.859999999999999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128</v>
      </c>
      <c r="AT137" s="221" t="s">
        <v>124</v>
      </c>
      <c r="AU137" s="221" t="s">
        <v>81</v>
      </c>
      <c r="AY137" s="14" t="s">
        <v>122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79</v>
      </c>
      <c r="BK137" s="222">
        <f>ROUND(I137*H137,2)</f>
        <v>0</v>
      </c>
      <c r="BL137" s="14" t="s">
        <v>128</v>
      </c>
      <c r="BM137" s="221" t="s">
        <v>139</v>
      </c>
    </row>
    <row r="138" s="2" customFormat="1" ht="14.4" customHeight="1">
      <c r="A138" s="35"/>
      <c r="B138" s="36"/>
      <c r="C138" s="209" t="s">
        <v>140</v>
      </c>
      <c r="D138" s="209" t="s">
        <v>124</v>
      </c>
      <c r="E138" s="210" t="s">
        <v>141</v>
      </c>
      <c r="F138" s="211" t="s">
        <v>142</v>
      </c>
      <c r="G138" s="212" t="s">
        <v>143</v>
      </c>
      <c r="H138" s="213">
        <v>44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39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0.20499999999999999</v>
      </c>
      <c r="T138" s="220">
        <f>S138*H138</f>
        <v>9.0199999999999996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128</v>
      </c>
      <c r="AT138" s="221" t="s">
        <v>124</v>
      </c>
      <c r="AU138" s="221" t="s">
        <v>81</v>
      </c>
      <c r="AY138" s="14" t="s">
        <v>122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79</v>
      </c>
      <c r="BK138" s="222">
        <f>ROUND(I138*H138,2)</f>
        <v>0</v>
      </c>
      <c r="BL138" s="14" t="s">
        <v>128</v>
      </c>
      <c r="BM138" s="221" t="s">
        <v>144</v>
      </c>
    </row>
    <row r="139" s="2" customFormat="1" ht="24.15" customHeight="1">
      <c r="A139" s="35"/>
      <c r="B139" s="36"/>
      <c r="C139" s="209" t="s">
        <v>145</v>
      </c>
      <c r="D139" s="209" t="s">
        <v>124</v>
      </c>
      <c r="E139" s="210" t="s">
        <v>146</v>
      </c>
      <c r="F139" s="211" t="s">
        <v>147</v>
      </c>
      <c r="G139" s="212" t="s">
        <v>148</v>
      </c>
      <c r="H139" s="213">
        <v>62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39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128</v>
      </c>
      <c r="AT139" s="221" t="s">
        <v>124</v>
      </c>
      <c r="AU139" s="221" t="s">
        <v>81</v>
      </c>
      <c r="AY139" s="14" t="s">
        <v>122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79</v>
      </c>
      <c r="BK139" s="222">
        <f>ROUND(I139*H139,2)</f>
        <v>0</v>
      </c>
      <c r="BL139" s="14" t="s">
        <v>128</v>
      </c>
      <c r="BM139" s="221" t="s">
        <v>149</v>
      </c>
    </row>
    <row r="140" s="2" customFormat="1" ht="24.15" customHeight="1">
      <c r="A140" s="35"/>
      <c r="B140" s="36"/>
      <c r="C140" s="209" t="s">
        <v>150</v>
      </c>
      <c r="D140" s="209" t="s">
        <v>124</v>
      </c>
      <c r="E140" s="210" t="s">
        <v>151</v>
      </c>
      <c r="F140" s="211" t="s">
        <v>152</v>
      </c>
      <c r="G140" s="212" t="s">
        <v>148</v>
      </c>
      <c r="H140" s="213">
        <v>396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39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128</v>
      </c>
      <c r="AT140" s="221" t="s">
        <v>124</v>
      </c>
      <c r="AU140" s="221" t="s">
        <v>81</v>
      </c>
      <c r="AY140" s="14" t="s">
        <v>122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79</v>
      </c>
      <c r="BK140" s="222">
        <f>ROUND(I140*H140,2)</f>
        <v>0</v>
      </c>
      <c r="BL140" s="14" t="s">
        <v>128</v>
      </c>
      <c r="BM140" s="221" t="s">
        <v>153</v>
      </c>
    </row>
    <row r="141" s="2" customFormat="1" ht="24.15" customHeight="1">
      <c r="A141" s="35"/>
      <c r="B141" s="36"/>
      <c r="C141" s="209" t="s">
        <v>154</v>
      </c>
      <c r="D141" s="209" t="s">
        <v>124</v>
      </c>
      <c r="E141" s="210" t="s">
        <v>155</v>
      </c>
      <c r="F141" s="211" t="s">
        <v>156</v>
      </c>
      <c r="G141" s="212" t="s">
        <v>148</v>
      </c>
      <c r="H141" s="213">
        <v>198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39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128</v>
      </c>
      <c r="AT141" s="221" t="s">
        <v>124</v>
      </c>
      <c r="AU141" s="221" t="s">
        <v>81</v>
      </c>
      <c r="AY141" s="14" t="s">
        <v>122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79</v>
      </c>
      <c r="BK141" s="222">
        <f>ROUND(I141*H141,2)</f>
        <v>0</v>
      </c>
      <c r="BL141" s="14" t="s">
        <v>128</v>
      </c>
      <c r="BM141" s="221" t="s">
        <v>157</v>
      </c>
    </row>
    <row r="142" s="2" customFormat="1" ht="24.15" customHeight="1">
      <c r="A142" s="35"/>
      <c r="B142" s="36"/>
      <c r="C142" s="209" t="s">
        <v>158</v>
      </c>
      <c r="D142" s="209" t="s">
        <v>124</v>
      </c>
      <c r="E142" s="210" t="s">
        <v>159</v>
      </c>
      <c r="F142" s="211" t="s">
        <v>160</v>
      </c>
      <c r="G142" s="212" t="s">
        <v>148</v>
      </c>
      <c r="H142" s="213">
        <v>232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39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128</v>
      </c>
      <c r="AT142" s="221" t="s">
        <v>124</v>
      </c>
      <c r="AU142" s="221" t="s">
        <v>81</v>
      </c>
      <c r="AY142" s="14" t="s">
        <v>122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79</v>
      </c>
      <c r="BK142" s="222">
        <f>ROUND(I142*H142,2)</f>
        <v>0</v>
      </c>
      <c r="BL142" s="14" t="s">
        <v>128</v>
      </c>
      <c r="BM142" s="221" t="s">
        <v>161</v>
      </c>
    </row>
    <row r="143" s="2" customFormat="1" ht="24.15" customHeight="1">
      <c r="A143" s="35"/>
      <c r="B143" s="36"/>
      <c r="C143" s="209" t="s">
        <v>162</v>
      </c>
      <c r="D143" s="209" t="s">
        <v>124</v>
      </c>
      <c r="E143" s="210" t="s">
        <v>163</v>
      </c>
      <c r="F143" s="211" t="s">
        <v>164</v>
      </c>
      <c r="G143" s="212" t="s">
        <v>148</v>
      </c>
      <c r="H143" s="213">
        <v>58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39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128</v>
      </c>
      <c r="AT143" s="221" t="s">
        <v>124</v>
      </c>
      <c r="AU143" s="221" t="s">
        <v>81</v>
      </c>
      <c r="AY143" s="14" t="s">
        <v>122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79</v>
      </c>
      <c r="BK143" s="222">
        <f>ROUND(I143*H143,2)</f>
        <v>0</v>
      </c>
      <c r="BL143" s="14" t="s">
        <v>128</v>
      </c>
      <c r="BM143" s="221" t="s">
        <v>165</v>
      </c>
    </row>
    <row r="144" s="2" customFormat="1" ht="14.4" customHeight="1">
      <c r="A144" s="35"/>
      <c r="B144" s="36"/>
      <c r="C144" s="209" t="s">
        <v>166</v>
      </c>
      <c r="D144" s="209" t="s">
        <v>124</v>
      </c>
      <c r="E144" s="210" t="s">
        <v>167</v>
      </c>
      <c r="F144" s="211" t="s">
        <v>168</v>
      </c>
      <c r="G144" s="212" t="s">
        <v>148</v>
      </c>
      <c r="H144" s="213">
        <v>400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39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128</v>
      </c>
      <c r="AT144" s="221" t="s">
        <v>124</v>
      </c>
      <c r="AU144" s="221" t="s">
        <v>81</v>
      </c>
      <c r="AY144" s="14" t="s">
        <v>122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79</v>
      </c>
      <c r="BK144" s="222">
        <f>ROUND(I144*H144,2)</f>
        <v>0</v>
      </c>
      <c r="BL144" s="14" t="s">
        <v>128</v>
      </c>
      <c r="BM144" s="221" t="s">
        <v>169</v>
      </c>
    </row>
    <row r="145" s="2" customFormat="1" ht="14.4" customHeight="1">
      <c r="A145" s="35"/>
      <c r="B145" s="36"/>
      <c r="C145" s="209" t="s">
        <v>170</v>
      </c>
      <c r="D145" s="209" t="s">
        <v>124</v>
      </c>
      <c r="E145" s="210" t="s">
        <v>171</v>
      </c>
      <c r="F145" s="211" t="s">
        <v>172</v>
      </c>
      <c r="G145" s="212" t="s">
        <v>148</v>
      </c>
      <c r="H145" s="213">
        <v>458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39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128</v>
      </c>
      <c r="AT145" s="221" t="s">
        <v>124</v>
      </c>
      <c r="AU145" s="221" t="s">
        <v>81</v>
      </c>
      <c r="AY145" s="14" t="s">
        <v>122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79</v>
      </c>
      <c r="BK145" s="222">
        <f>ROUND(I145*H145,2)</f>
        <v>0</v>
      </c>
      <c r="BL145" s="14" t="s">
        <v>128</v>
      </c>
      <c r="BM145" s="221" t="s">
        <v>173</v>
      </c>
    </row>
    <row r="146" s="2" customFormat="1" ht="14.4" customHeight="1">
      <c r="A146" s="35"/>
      <c r="B146" s="36"/>
      <c r="C146" s="209" t="s">
        <v>174</v>
      </c>
      <c r="D146" s="209" t="s">
        <v>124</v>
      </c>
      <c r="E146" s="210" t="s">
        <v>175</v>
      </c>
      <c r="F146" s="211" t="s">
        <v>176</v>
      </c>
      <c r="G146" s="212" t="s">
        <v>148</v>
      </c>
      <c r="H146" s="213">
        <v>400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39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128</v>
      </c>
      <c r="AT146" s="221" t="s">
        <v>124</v>
      </c>
      <c r="AU146" s="221" t="s">
        <v>81</v>
      </c>
      <c r="AY146" s="14" t="s">
        <v>122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79</v>
      </c>
      <c r="BK146" s="222">
        <f>ROUND(I146*H146,2)</f>
        <v>0</v>
      </c>
      <c r="BL146" s="14" t="s">
        <v>128</v>
      </c>
      <c r="BM146" s="221" t="s">
        <v>177</v>
      </c>
    </row>
    <row r="147" s="2" customFormat="1" ht="14.4" customHeight="1">
      <c r="A147" s="35"/>
      <c r="B147" s="36"/>
      <c r="C147" s="209" t="s">
        <v>178</v>
      </c>
      <c r="D147" s="209" t="s">
        <v>124</v>
      </c>
      <c r="E147" s="210" t="s">
        <v>179</v>
      </c>
      <c r="F147" s="211" t="s">
        <v>180</v>
      </c>
      <c r="G147" s="212" t="s">
        <v>148</v>
      </c>
      <c r="H147" s="213">
        <v>58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39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128</v>
      </c>
      <c r="AT147" s="221" t="s">
        <v>124</v>
      </c>
      <c r="AU147" s="221" t="s">
        <v>81</v>
      </c>
      <c r="AY147" s="14" t="s">
        <v>122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79</v>
      </c>
      <c r="BK147" s="222">
        <f>ROUND(I147*H147,2)</f>
        <v>0</v>
      </c>
      <c r="BL147" s="14" t="s">
        <v>128</v>
      </c>
      <c r="BM147" s="221" t="s">
        <v>181</v>
      </c>
    </row>
    <row r="148" s="2" customFormat="1" ht="24.15" customHeight="1">
      <c r="A148" s="35"/>
      <c r="B148" s="36"/>
      <c r="C148" s="209" t="s">
        <v>8</v>
      </c>
      <c r="D148" s="209" t="s">
        <v>124</v>
      </c>
      <c r="E148" s="210" t="s">
        <v>182</v>
      </c>
      <c r="F148" s="211" t="s">
        <v>183</v>
      </c>
      <c r="G148" s="212" t="s">
        <v>184</v>
      </c>
      <c r="H148" s="213">
        <v>104.40000000000001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39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128</v>
      </c>
      <c r="AT148" s="221" t="s">
        <v>124</v>
      </c>
      <c r="AU148" s="221" t="s">
        <v>81</v>
      </c>
      <c r="AY148" s="14" t="s">
        <v>122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79</v>
      </c>
      <c r="BK148" s="222">
        <f>ROUND(I148*H148,2)</f>
        <v>0</v>
      </c>
      <c r="BL148" s="14" t="s">
        <v>128</v>
      </c>
      <c r="BM148" s="221" t="s">
        <v>185</v>
      </c>
    </row>
    <row r="149" s="2" customFormat="1" ht="24.15" customHeight="1">
      <c r="A149" s="35"/>
      <c r="B149" s="36"/>
      <c r="C149" s="209" t="s">
        <v>186</v>
      </c>
      <c r="D149" s="209" t="s">
        <v>124</v>
      </c>
      <c r="E149" s="210" t="s">
        <v>187</v>
      </c>
      <c r="F149" s="211" t="s">
        <v>188</v>
      </c>
      <c r="G149" s="212" t="s">
        <v>148</v>
      </c>
      <c r="H149" s="213">
        <v>400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39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128</v>
      </c>
      <c r="AT149" s="221" t="s">
        <v>124</v>
      </c>
      <c r="AU149" s="221" t="s">
        <v>81</v>
      </c>
      <c r="AY149" s="14" t="s">
        <v>122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79</v>
      </c>
      <c r="BK149" s="222">
        <f>ROUND(I149*H149,2)</f>
        <v>0</v>
      </c>
      <c r="BL149" s="14" t="s">
        <v>128</v>
      </c>
      <c r="BM149" s="221" t="s">
        <v>189</v>
      </c>
    </row>
    <row r="150" s="12" customFormat="1" ht="22.8" customHeight="1">
      <c r="A150" s="12"/>
      <c r="B150" s="193"/>
      <c r="C150" s="194"/>
      <c r="D150" s="195" t="s">
        <v>73</v>
      </c>
      <c r="E150" s="207" t="s">
        <v>81</v>
      </c>
      <c r="F150" s="207" t="s">
        <v>190</v>
      </c>
      <c r="G150" s="194"/>
      <c r="H150" s="194"/>
      <c r="I150" s="197"/>
      <c r="J150" s="208">
        <f>BK150</f>
        <v>0</v>
      </c>
      <c r="K150" s="194"/>
      <c r="L150" s="199"/>
      <c r="M150" s="200"/>
      <c r="N150" s="201"/>
      <c r="O150" s="201"/>
      <c r="P150" s="202">
        <f>SUM(P151:P156)</f>
        <v>0</v>
      </c>
      <c r="Q150" s="201"/>
      <c r="R150" s="202">
        <f>SUM(R151:R156)</f>
        <v>0.34734999999999999</v>
      </c>
      <c r="S150" s="201"/>
      <c r="T150" s="203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4" t="s">
        <v>79</v>
      </c>
      <c r="AT150" s="205" t="s">
        <v>73</v>
      </c>
      <c r="AU150" s="205" t="s">
        <v>79</v>
      </c>
      <c r="AY150" s="204" t="s">
        <v>122</v>
      </c>
      <c r="BK150" s="206">
        <f>SUM(BK151:BK156)</f>
        <v>0</v>
      </c>
    </row>
    <row r="151" s="2" customFormat="1" ht="24.15" customHeight="1">
      <c r="A151" s="35"/>
      <c r="B151" s="36"/>
      <c r="C151" s="209" t="s">
        <v>191</v>
      </c>
      <c r="D151" s="209" t="s">
        <v>124</v>
      </c>
      <c r="E151" s="210" t="s">
        <v>192</v>
      </c>
      <c r="F151" s="211" t="s">
        <v>193</v>
      </c>
      <c r="G151" s="212" t="s">
        <v>148</v>
      </c>
      <c r="H151" s="213">
        <v>43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39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128</v>
      </c>
      <c r="AT151" s="221" t="s">
        <v>124</v>
      </c>
      <c r="AU151" s="221" t="s">
        <v>81</v>
      </c>
      <c r="AY151" s="14" t="s">
        <v>122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79</v>
      </c>
      <c r="BK151" s="222">
        <f>ROUND(I151*H151,2)</f>
        <v>0</v>
      </c>
      <c r="BL151" s="14" t="s">
        <v>128</v>
      </c>
      <c r="BM151" s="221" t="s">
        <v>194</v>
      </c>
    </row>
    <row r="152" s="2" customFormat="1" ht="24.15" customHeight="1">
      <c r="A152" s="35"/>
      <c r="B152" s="36"/>
      <c r="C152" s="209" t="s">
        <v>195</v>
      </c>
      <c r="D152" s="209" t="s">
        <v>124</v>
      </c>
      <c r="E152" s="210" t="s">
        <v>196</v>
      </c>
      <c r="F152" s="211" t="s">
        <v>197</v>
      </c>
      <c r="G152" s="212" t="s">
        <v>148</v>
      </c>
      <c r="H152" s="213">
        <v>43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39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128</v>
      </c>
      <c r="AT152" s="221" t="s">
        <v>124</v>
      </c>
      <c r="AU152" s="221" t="s">
        <v>81</v>
      </c>
      <c r="AY152" s="14" t="s">
        <v>122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79</v>
      </c>
      <c r="BK152" s="222">
        <f>ROUND(I152*H152,2)</f>
        <v>0</v>
      </c>
      <c r="BL152" s="14" t="s">
        <v>128</v>
      </c>
      <c r="BM152" s="221" t="s">
        <v>198</v>
      </c>
    </row>
    <row r="153" s="2" customFormat="1" ht="24.15" customHeight="1">
      <c r="A153" s="35"/>
      <c r="B153" s="36"/>
      <c r="C153" s="209" t="s">
        <v>199</v>
      </c>
      <c r="D153" s="209" t="s">
        <v>124</v>
      </c>
      <c r="E153" s="210" t="s">
        <v>200</v>
      </c>
      <c r="F153" s="211" t="s">
        <v>201</v>
      </c>
      <c r="G153" s="212" t="s">
        <v>127</v>
      </c>
      <c r="H153" s="213">
        <v>300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39</v>
      </c>
      <c r="O153" s="88"/>
      <c r="P153" s="219">
        <f>O153*H153</f>
        <v>0</v>
      </c>
      <c r="Q153" s="219">
        <v>0.00031</v>
      </c>
      <c r="R153" s="219">
        <f>Q153*H153</f>
        <v>0.092999999999999999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128</v>
      </c>
      <c r="AT153" s="221" t="s">
        <v>124</v>
      </c>
      <c r="AU153" s="221" t="s">
        <v>81</v>
      </c>
      <c r="AY153" s="14" t="s">
        <v>122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79</v>
      </c>
      <c r="BK153" s="222">
        <f>ROUND(I153*H153,2)</f>
        <v>0</v>
      </c>
      <c r="BL153" s="14" t="s">
        <v>128</v>
      </c>
      <c r="BM153" s="221" t="s">
        <v>202</v>
      </c>
    </row>
    <row r="154" s="2" customFormat="1" ht="14.4" customHeight="1">
      <c r="A154" s="35"/>
      <c r="B154" s="36"/>
      <c r="C154" s="223" t="s">
        <v>203</v>
      </c>
      <c r="D154" s="223" t="s">
        <v>204</v>
      </c>
      <c r="E154" s="224" t="s">
        <v>205</v>
      </c>
      <c r="F154" s="225" t="s">
        <v>206</v>
      </c>
      <c r="G154" s="226" t="s">
        <v>127</v>
      </c>
      <c r="H154" s="227">
        <v>330</v>
      </c>
      <c r="I154" s="228"/>
      <c r="J154" s="229">
        <f>ROUND(I154*H154,2)</f>
        <v>0</v>
      </c>
      <c r="K154" s="230"/>
      <c r="L154" s="231"/>
      <c r="M154" s="232" t="s">
        <v>1</v>
      </c>
      <c r="N154" s="233" t="s">
        <v>39</v>
      </c>
      <c r="O154" s="88"/>
      <c r="P154" s="219">
        <f>O154*H154</f>
        <v>0</v>
      </c>
      <c r="Q154" s="219">
        <v>0.00059999999999999995</v>
      </c>
      <c r="R154" s="219">
        <f>Q154*H154</f>
        <v>0.19799999999999998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154</v>
      </c>
      <c r="AT154" s="221" t="s">
        <v>204</v>
      </c>
      <c r="AU154" s="221" t="s">
        <v>81</v>
      </c>
      <c r="AY154" s="14" t="s">
        <v>122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79</v>
      </c>
      <c r="BK154" s="222">
        <f>ROUND(I154*H154,2)</f>
        <v>0</v>
      </c>
      <c r="BL154" s="14" t="s">
        <v>128</v>
      </c>
      <c r="BM154" s="221" t="s">
        <v>207</v>
      </c>
    </row>
    <row r="155" s="2" customFormat="1" ht="14.4" customHeight="1">
      <c r="A155" s="35"/>
      <c r="B155" s="36"/>
      <c r="C155" s="209" t="s">
        <v>7</v>
      </c>
      <c r="D155" s="209" t="s">
        <v>124</v>
      </c>
      <c r="E155" s="210" t="s">
        <v>208</v>
      </c>
      <c r="F155" s="211" t="s">
        <v>209</v>
      </c>
      <c r="G155" s="212" t="s">
        <v>148</v>
      </c>
      <c r="H155" s="213">
        <v>14.6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39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128</v>
      </c>
      <c r="AT155" s="221" t="s">
        <v>124</v>
      </c>
      <c r="AU155" s="221" t="s">
        <v>81</v>
      </c>
      <c r="AY155" s="14" t="s">
        <v>122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79</v>
      </c>
      <c r="BK155" s="222">
        <f>ROUND(I155*H155,2)</f>
        <v>0</v>
      </c>
      <c r="BL155" s="14" t="s">
        <v>128</v>
      </c>
      <c r="BM155" s="221" t="s">
        <v>210</v>
      </c>
    </row>
    <row r="156" s="2" customFormat="1" ht="24.15" customHeight="1">
      <c r="A156" s="35"/>
      <c r="B156" s="36"/>
      <c r="C156" s="209" t="s">
        <v>211</v>
      </c>
      <c r="D156" s="209" t="s">
        <v>124</v>
      </c>
      <c r="E156" s="210" t="s">
        <v>212</v>
      </c>
      <c r="F156" s="211" t="s">
        <v>213</v>
      </c>
      <c r="G156" s="212" t="s">
        <v>143</v>
      </c>
      <c r="H156" s="213">
        <v>115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39</v>
      </c>
      <c r="O156" s="88"/>
      <c r="P156" s="219">
        <f>O156*H156</f>
        <v>0</v>
      </c>
      <c r="Q156" s="219">
        <v>0.00048999999999999998</v>
      </c>
      <c r="R156" s="219">
        <f>Q156*H156</f>
        <v>0.056349999999999997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128</v>
      </c>
      <c r="AT156" s="221" t="s">
        <v>124</v>
      </c>
      <c r="AU156" s="221" t="s">
        <v>81</v>
      </c>
      <c r="AY156" s="14" t="s">
        <v>122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79</v>
      </c>
      <c r="BK156" s="222">
        <f>ROUND(I156*H156,2)</f>
        <v>0</v>
      </c>
      <c r="BL156" s="14" t="s">
        <v>128</v>
      </c>
      <c r="BM156" s="221" t="s">
        <v>214</v>
      </c>
    </row>
    <row r="157" s="12" customFormat="1" ht="22.8" customHeight="1">
      <c r="A157" s="12"/>
      <c r="B157" s="193"/>
      <c r="C157" s="194"/>
      <c r="D157" s="195" t="s">
        <v>73</v>
      </c>
      <c r="E157" s="207" t="s">
        <v>133</v>
      </c>
      <c r="F157" s="207" t="s">
        <v>215</v>
      </c>
      <c r="G157" s="194"/>
      <c r="H157" s="194"/>
      <c r="I157" s="197"/>
      <c r="J157" s="208">
        <f>BK157</f>
        <v>0</v>
      </c>
      <c r="K157" s="194"/>
      <c r="L157" s="199"/>
      <c r="M157" s="200"/>
      <c r="N157" s="201"/>
      <c r="O157" s="201"/>
      <c r="P157" s="202">
        <f>P158</f>
        <v>0</v>
      </c>
      <c r="Q157" s="201"/>
      <c r="R157" s="202">
        <f>R158</f>
        <v>0.92683099999999996</v>
      </c>
      <c r="S157" s="201"/>
      <c r="T157" s="203">
        <f>T158</f>
        <v>0.00068300000000000001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4" t="s">
        <v>79</v>
      </c>
      <c r="AT157" s="205" t="s">
        <v>73</v>
      </c>
      <c r="AU157" s="205" t="s">
        <v>79</v>
      </c>
      <c r="AY157" s="204" t="s">
        <v>122</v>
      </c>
      <c r="BK157" s="206">
        <f>BK158</f>
        <v>0</v>
      </c>
    </row>
    <row r="158" s="2" customFormat="1" ht="24.15" customHeight="1">
      <c r="A158" s="35"/>
      <c r="B158" s="36"/>
      <c r="C158" s="209" t="s">
        <v>216</v>
      </c>
      <c r="D158" s="209" t="s">
        <v>124</v>
      </c>
      <c r="E158" s="210" t="s">
        <v>217</v>
      </c>
      <c r="F158" s="211" t="s">
        <v>218</v>
      </c>
      <c r="G158" s="212" t="s">
        <v>143</v>
      </c>
      <c r="H158" s="213">
        <v>68.299999999999997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39</v>
      </c>
      <c r="O158" s="88"/>
      <c r="P158" s="219">
        <f>O158*H158</f>
        <v>0</v>
      </c>
      <c r="Q158" s="219">
        <v>0.013570000000000001</v>
      </c>
      <c r="R158" s="219">
        <f>Q158*H158</f>
        <v>0.92683099999999996</v>
      </c>
      <c r="S158" s="219">
        <v>1.0000000000000001E-05</v>
      </c>
      <c r="T158" s="220">
        <f>S158*H158</f>
        <v>0.00068300000000000001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128</v>
      </c>
      <c r="AT158" s="221" t="s">
        <v>124</v>
      </c>
      <c r="AU158" s="221" t="s">
        <v>81</v>
      </c>
      <c r="AY158" s="14" t="s">
        <v>122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79</v>
      </c>
      <c r="BK158" s="222">
        <f>ROUND(I158*H158,2)</f>
        <v>0</v>
      </c>
      <c r="BL158" s="14" t="s">
        <v>128</v>
      </c>
      <c r="BM158" s="221" t="s">
        <v>219</v>
      </c>
    </row>
    <row r="159" s="12" customFormat="1" ht="22.8" customHeight="1">
      <c r="A159" s="12"/>
      <c r="B159" s="193"/>
      <c r="C159" s="194"/>
      <c r="D159" s="195" t="s">
        <v>73</v>
      </c>
      <c r="E159" s="207" t="s">
        <v>140</v>
      </c>
      <c r="F159" s="207" t="s">
        <v>220</v>
      </c>
      <c r="G159" s="194"/>
      <c r="H159" s="194"/>
      <c r="I159" s="197"/>
      <c r="J159" s="208">
        <f>BK159</f>
        <v>0</v>
      </c>
      <c r="K159" s="194"/>
      <c r="L159" s="199"/>
      <c r="M159" s="200"/>
      <c r="N159" s="201"/>
      <c r="O159" s="201"/>
      <c r="P159" s="202">
        <f>SUM(P160:P162)</f>
        <v>0</v>
      </c>
      <c r="Q159" s="201"/>
      <c r="R159" s="202">
        <f>SUM(R160:R162)</f>
        <v>34.743880000000004</v>
      </c>
      <c r="S159" s="201"/>
      <c r="T159" s="203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4" t="s">
        <v>79</v>
      </c>
      <c r="AT159" s="205" t="s">
        <v>73</v>
      </c>
      <c r="AU159" s="205" t="s">
        <v>79</v>
      </c>
      <c r="AY159" s="204" t="s">
        <v>122</v>
      </c>
      <c r="BK159" s="206">
        <f>SUM(BK160:BK162)</f>
        <v>0</v>
      </c>
    </row>
    <row r="160" s="2" customFormat="1" ht="14.4" customHeight="1">
      <c r="A160" s="35"/>
      <c r="B160" s="36"/>
      <c r="C160" s="209" t="s">
        <v>221</v>
      </c>
      <c r="D160" s="209" t="s">
        <v>124</v>
      </c>
      <c r="E160" s="210" t="s">
        <v>222</v>
      </c>
      <c r="F160" s="211" t="s">
        <v>223</v>
      </c>
      <c r="G160" s="212" t="s">
        <v>127</v>
      </c>
      <c r="H160" s="213">
        <v>292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39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128</v>
      </c>
      <c r="AT160" s="221" t="s">
        <v>124</v>
      </c>
      <c r="AU160" s="221" t="s">
        <v>81</v>
      </c>
      <c r="AY160" s="14" t="s">
        <v>122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79</v>
      </c>
      <c r="BK160" s="222">
        <f>ROUND(I160*H160,2)</f>
        <v>0</v>
      </c>
      <c r="BL160" s="14" t="s">
        <v>128</v>
      </c>
      <c r="BM160" s="221" t="s">
        <v>224</v>
      </c>
    </row>
    <row r="161" s="2" customFormat="1" ht="24.15" customHeight="1">
      <c r="A161" s="35"/>
      <c r="B161" s="36"/>
      <c r="C161" s="209" t="s">
        <v>225</v>
      </c>
      <c r="D161" s="209" t="s">
        <v>124</v>
      </c>
      <c r="E161" s="210" t="s">
        <v>226</v>
      </c>
      <c r="F161" s="211" t="s">
        <v>227</v>
      </c>
      <c r="G161" s="212" t="s">
        <v>127</v>
      </c>
      <c r="H161" s="213">
        <v>292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39</v>
      </c>
      <c r="O161" s="88"/>
      <c r="P161" s="219">
        <f>O161*H161</f>
        <v>0</v>
      </c>
      <c r="Q161" s="219">
        <v>0.084250000000000005</v>
      </c>
      <c r="R161" s="219">
        <f>Q161*H161</f>
        <v>24.601000000000003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128</v>
      </c>
      <c r="AT161" s="221" t="s">
        <v>124</v>
      </c>
      <c r="AU161" s="221" t="s">
        <v>81</v>
      </c>
      <c r="AY161" s="14" t="s">
        <v>122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79</v>
      </c>
      <c r="BK161" s="222">
        <f>ROUND(I161*H161,2)</f>
        <v>0</v>
      </c>
      <c r="BL161" s="14" t="s">
        <v>128</v>
      </c>
      <c r="BM161" s="221" t="s">
        <v>228</v>
      </c>
    </row>
    <row r="162" s="2" customFormat="1" ht="24.15" customHeight="1">
      <c r="A162" s="35"/>
      <c r="B162" s="36"/>
      <c r="C162" s="223" t="s">
        <v>229</v>
      </c>
      <c r="D162" s="223" t="s">
        <v>204</v>
      </c>
      <c r="E162" s="224" t="s">
        <v>230</v>
      </c>
      <c r="F162" s="225" t="s">
        <v>231</v>
      </c>
      <c r="G162" s="226" t="s">
        <v>127</v>
      </c>
      <c r="H162" s="227">
        <v>89.760000000000005</v>
      </c>
      <c r="I162" s="228"/>
      <c r="J162" s="229">
        <f>ROUND(I162*H162,2)</f>
        <v>0</v>
      </c>
      <c r="K162" s="230"/>
      <c r="L162" s="231"/>
      <c r="M162" s="232" t="s">
        <v>1</v>
      </c>
      <c r="N162" s="233" t="s">
        <v>39</v>
      </c>
      <c r="O162" s="88"/>
      <c r="P162" s="219">
        <f>O162*H162</f>
        <v>0</v>
      </c>
      <c r="Q162" s="219">
        <v>0.113</v>
      </c>
      <c r="R162" s="219">
        <f>Q162*H162</f>
        <v>10.142880000000002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154</v>
      </c>
      <c r="AT162" s="221" t="s">
        <v>204</v>
      </c>
      <c r="AU162" s="221" t="s">
        <v>81</v>
      </c>
      <c r="AY162" s="14" t="s">
        <v>122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79</v>
      </c>
      <c r="BK162" s="222">
        <f>ROUND(I162*H162,2)</f>
        <v>0</v>
      </c>
      <c r="BL162" s="14" t="s">
        <v>128</v>
      </c>
      <c r="BM162" s="221" t="s">
        <v>232</v>
      </c>
    </row>
    <row r="163" s="12" customFormat="1" ht="22.8" customHeight="1">
      <c r="A163" s="12"/>
      <c r="B163" s="193"/>
      <c r="C163" s="194"/>
      <c r="D163" s="195" t="s">
        <v>73</v>
      </c>
      <c r="E163" s="207" t="s">
        <v>145</v>
      </c>
      <c r="F163" s="207" t="s">
        <v>233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SUM(P164:P169)</f>
        <v>0</v>
      </c>
      <c r="Q163" s="201"/>
      <c r="R163" s="202">
        <f>SUM(R164:R169)</f>
        <v>11.528000000000001</v>
      </c>
      <c r="S163" s="201"/>
      <c r="T163" s="203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79</v>
      </c>
      <c r="AT163" s="205" t="s">
        <v>73</v>
      </c>
      <c r="AU163" s="205" t="s">
        <v>79</v>
      </c>
      <c r="AY163" s="204" t="s">
        <v>122</v>
      </c>
      <c r="BK163" s="206">
        <f>SUM(BK164:BK169)</f>
        <v>0</v>
      </c>
    </row>
    <row r="164" s="2" customFormat="1" ht="24.15" customHeight="1">
      <c r="A164" s="35"/>
      <c r="B164" s="36"/>
      <c r="C164" s="209" t="s">
        <v>234</v>
      </c>
      <c r="D164" s="209" t="s">
        <v>124</v>
      </c>
      <c r="E164" s="210" t="s">
        <v>235</v>
      </c>
      <c r="F164" s="211" t="s">
        <v>236</v>
      </c>
      <c r="G164" s="212" t="s">
        <v>127</v>
      </c>
      <c r="H164" s="213">
        <v>40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39</v>
      </c>
      <c r="O164" s="88"/>
      <c r="P164" s="219">
        <f>O164*H164</f>
        <v>0</v>
      </c>
      <c r="Q164" s="219">
        <v>0.042500000000000003</v>
      </c>
      <c r="R164" s="219">
        <f>Q164*H164</f>
        <v>1.7000000000000002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128</v>
      </c>
      <c r="AT164" s="221" t="s">
        <v>124</v>
      </c>
      <c r="AU164" s="221" t="s">
        <v>81</v>
      </c>
      <c r="AY164" s="14" t="s">
        <v>122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79</v>
      </c>
      <c r="BK164" s="222">
        <f>ROUND(I164*H164,2)</f>
        <v>0</v>
      </c>
      <c r="BL164" s="14" t="s">
        <v>128</v>
      </c>
      <c r="BM164" s="221" t="s">
        <v>237</v>
      </c>
    </row>
    <row r="165" s="2" customFormat="1" ht="24.15" customHeight="1">
      <c r="A165" s="35"/>
      <c r="B165" s="36"/>
      <c r="C165" s="209" t="s">
        <v>238</v>
      </c>
      <c r="D165" s="209" t="s">
        <v>124</v>
      </c>
      <c r="E165" s="210" t="s">
        <v>239</v>
      </c>
      <c r="F165" s="211" t="s">
        <v>240</v>
      </c>
      <c r="G165" s="212" t="s">
        <v>127</v>
      </c>
      <c r="H165" s="213">
        <v>40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39</v>
      </c>
      <c r="O165" s="88"/>
      <c r="P165" s="219">
        <f>O165*H165</f>
        <v>0</v>
      </c>
      <c r="Q165" s="219">
        <v>0.0155</v>
      </c>
      <c r="R165" s="219">
        <f>Q165*H165</f>
        <v>0.62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128</v>
      </c>
      <c r="AT165" s="221" t="s">
        <v>124</v>
      </c>
      <c r="AU165" s="221" t="s">
        <v>81</v>
      </c>
      <c r="AY165" s="14" t="s">
        <v>122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79</v>
      </c>
      <c r="BK165" s="222">
        <f>ROUND(I165*H165,2)</f>
        <v>0</v>
      </c>
      <c r="BL165" s="14" t="s">
        <v>128</v>
      </c>
      <c r="BM165" s="221" t="s">
        <v>241</v>
      </c>
    </row>
    <row r="166" s="2" customFormat="1" ht="24.15" customHeight="1">
      <c r="A166" s="35"/>
      <c r="B166" s="36"/>
      <c r="C166" s="209" t="s">
        <v>242</v>
      </c>
      <c r="D166" s="209" t="s">
        <v>124</v>
      </c>
      <c r="E166" s="210" t="s">
        <v>243</v>
      </c>
      <c r="F166" s="211" t="s">
        <v>244</v>
      </c>
      <c r="G166" s="212" t="s">
        <v>127</v>
      </c>
      <c r="H166" s="213">
        <v>132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39</v>
      </c>
      <c r="O166" s="88"/>
      <c r="P166" s="219">
        <f>O166*H166</f>
        <v>0</v>
      </c>
      <c r="Q166" s="219">
        <v>0.037999999999999999</v>
      </c>
      <c r="R166" s="219">
        <f>Q166*H166</f>
        <v>5.016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128</v>
      </c>
      <c r="AT166" s="221" t="s">
        <v>124</v>
      </c>
      <c r="AU166" s="221" t="s">
        <v>81</v>
      </c>
      <c r="AY166" s="14" t="s">
        <v>122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79</v>
      </c>
      <c r="BK166" s="222">
        <f>ROUND(I166*H166,2)</f>
        <v>0</v>
      </c>
      <c r="BL166" s="14" t="s">
        <v>128</v>
      </c>
      <c r="BM166" s="221" t="s">
        <v>245</v>
      </c>
    </row>
    <row r="167" s="2" customFormat="1" ht="24.15" customHeight="1">
      <c r="A167" s="35"/>
      <c r="B167" s="36"/>
      <c r="C167" s="209" t="s">
        <v>246</v>
      </c>
      <c r="D167" s="209" t="s">
        <v>124</v>
      </c>
      <c r="E167" s="210" t="s">
        <v>247</v>
      </c>
      <c r="F167" s="211" t="s">
        <v>248</v>
      </c>
      <c r="G167" s="212" t="s">
        <v>127</v>
      </c>
      <c r="H167" s="213">
        <v>37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39</v>
      </c>
      <c r="O167" s="88"/>
      <c r="P167" s="219">
        <f>O167*H167</f>
        <v>0</v>
      </c>
      <c r="Q167" s="219">
        <v>0.042500000000000003</v>
      </c>
      <c r="R167" s="219">
        <f>Q167*H167</f>
        <v>1.5725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128</v>
      </c>
      <c r="AT167" s="221" t="s">
        <v>124</v>
      </c>
      <c r="AU167" s="221" t="s">
        <v>81</v>
      </c>
      <c r="AY167" s="14" t="s">
        <v>122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79</v>
      </c>
      <c r="BK167" s="222">
        <f>ROUND(I167*H167,2)</f>
        <v>0</v>
      </c>
      <c r="BL167" s="14" t="s">
        <v>128</v>
      </c>
      <c r="BM167" s="221" t="s">
        <v>249</v>
      </c>
    </row>
    <row r="168" s="2" customFormat="1" ht="24.15" customHeight="1">
      <c r="A168" s="35"/>
      <c r="B168" s="36"/>
      <c r="C168" s="209" t="s">
        <v>250</v>
      </c>
      <c r="D168" s="209" t="s">
        <v>124</v>
      </c>
      <c r="E168" s="210" t="s">
        <v>251</v>
      </c>
      <c r="F168" s="211" t="s">
        <v>252</v>
      </c>
      <c r="G168" s="212" t="s">
        <v>127</v>
      </c>
      <c r="H168" s="213">
        <v>169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39</v>
      </c>
      <c r="O168" s="88"/>
      <c r="P168" s="219">
        <f>O168*H168</f>
        <v>0</v>
      </c>
      <c r="Q168" s="219">
        <v>0.0155</v>
      </c>
      <c r="R168" s="219">
        <f>Q168*H168</f>
        <v>2.6194999999999999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128</v>
      </c>
      <c r="AT168" s="221" t="s">
        <v>124</v>
      </c>
      <c r="AU168" s="221" t="s">
        <v>81</v>
      </c>
      <c r="AY168" s="14" t="s">
        <v>122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79</v>
      </c>
      <c r="BK168" s="222">
        <f>ROUND(I168*H168,2)</f>
        <v>0</v>
      </c>
      <c r="BL168" s="14" t="s">
        <v>128</v>
      </c>
      <c r="BM168" s="221" t="s">
        <v>253</v>
      </c>
    </row>
    <row r="169" s="2" customFormat="1" ht="24.15" customHeight="1">
      <c r="A169" s="35"/>
      <c r="B169" s="36"/>
      <c r="C169" s="209" t="s">
        <v>254</v>
      </c>
      <c r="D169" s="209" t="s">
        <v>124</v>
      </c>
      <c r="E169" s="210" t="s">
        <v>255</v>
      </c>
      <c r="F169" s="211" t="s">
        <v>256</v>
      </c>
      <c r="G169" s="212" t="s">
        <v>127</v>
      </c>
      <c r="H169" s="213">
        <v>244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39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128</v>
      </c>
      <c r="AT169" s="221" t="s">
        <v>124</v>
      </c>
      <c r="AU169" s="221" t="s">
        <v>81</v>
      </c>
      <c r="AY169" s="14" t="s">
        <v>122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79</v>
      </c>
      <c r="BK169" s="222">
        <f>ROUND(I169*H169,2)</f>
        <v>0</v>
      </c>
      <c r="BL169" s="14" t="s">
        <v>128</v>
      </c>
      <c r="BM169" s="221" t="s">
        <v>257</v>
      </c>
    </row>
    <row r="170" s="12" customFormat="1" ht="22.8" customHeight="1">
      <c r="A170" s="12"/>
      <c r="B170" s="193"/>
      <c r="C170" s="194"/>
      <c r="D170" s="195" t="s">
        <v>73</v>
      </c>
      <c r="E170" s="207" t="s">
        <v>154</v>
      </c>
      <c r="F170" s="207" t="s">
        <v>258</v>
      </c>
      <c r="G170" s="194"/>
      <c r="H170" s="194"/>
      <c r="I170" s="197"/>
      <c r="J170" s="208">
        <f>BK170</f>
        <v>0</v>
      </c>
      <c r="K170" s="194"/>
      <c r="L170" s="199"/>
      <c r="M170" s="200"/>
      <c r="N170" s="201"/>
      <c r="O170" s="201"/>
      <c r="P170" s="202">
        <f>P171</f>
        <v>0</v>
      </c>
      <c r="Q170" s="201"/>
      <c r="R170" s="202">
        <f>R171</f>
        <v>0.0018</v>
      </c>
      <c r="S170" s="201"/>
      <c r="T170" s="20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4" t="s">
        <v>79</v>
      </c>
      <c r="AT170" s="205" t="s">
        <v>73</v>
      </c>
      <c r="AU170" s="205" t="s">
        <v>79</v>
      </c>
      <c r="AY170" s="204" t="s">
        <v>122</v>
      </c>
      <c r="BK170" s="206">
        <f>BK171</f>
        <v>0</v>
      </c>
    </row>
    <row r="171" s="2" customFormat="1" ht="14.4" customHeight="1">
      <c r="A171" s="35"/>
      <c r="B171" s="36"/>
      <c r="C171" s="209" t="s">
        <v>259</v>
      </c>
      <c r="D171" s="209" t="s">
        <v>124</v>
      </c>
      <c r="E171" s="210" t="s">
        <v>260</v>
      </c>
      <c r="F171" s="211" t="s">
        <v>261</v>
      </c>
      <c r="G171" s="212" t="s">
        <v>262</v>
      </c>
      <c r="H171" s="213">
        <v>4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39</v>
      </c>
      <c r="O171" s="88"/>
      <c r="P171" s="219">
        <f>O171*H171</f>
        <v>0</v>
      </c>
      <c r="Q171" s="219">
        <v>0.00044999999999999999</v>
      </c>
      <c r="R171" s="219">
        <f>Q171*H171</f>
        <v>0.0018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128</v>
      </c>
      <c r="AT171" s="221" t="s">
        <v>124</v>
      </c>
      <c r="AU171" s="221" t="s">
        <v>81</v>
      </c>
      <c r="AY171" s="14" t="s">
        <v>122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79</v>
      </c>
      <c r="BK171" s="222">
        <f>ROUND(I171*H171,2)</f>
        <v>0</v>
      </c>
      <c r="BL171" s="14" t="s">
        <v>128</v>
      </c>
      <c r="BM171" s="221" t="s">
        <v>263</v>
      </c>
    </row>
    <row r="172" s="12" customFormat="1" ht="22.8" customHeight="1">
      <c r="A172" s="12"/>
      <c r="B172" s="193"/>
      <c r="C172" s="194"/>
      <c r="D172" s="195" t="s">
        <v>73</v>
      </c>
      <c r="E172" s="207" t="s">
        <v>158</v>
      </c>
      <c r="F172" s="207" t="s">
        <v>264</v>
      </c>
      <c r="G172" s="194"/>
      <c r="H172" s="194"/>
      <c r="I172" s="197"/>
      <c r="J172" s="208">
        <f>BK172</f>
        <v>0</v>
      </c>
      <c r="K172" s="194"/>
      <c r="L172" s="199"/>
      <c r="M172" s="200"/>
      <c r="N172" s="201"/>
      <c r="O172" s="201"/>
      <c r="P172" s="202">
        <f>SUM(P173:P178)</f>
        <v>0</v>
      </c>
      <c r="Q172" s="201"/>
      <c r="R172" s="202">
        <f>SUM(R173:R178)</f>
        <v>15.838279999999999</v>
      </c>
      <c r="S172" s="201"/>
      <c r="T172" s="203">
        <f>SUM(T173:T178)</f>
        <v>10.290000000000001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4" t="s">
        <v>79</v>
      </c>
      <c r="AT172" s="205" t="s">
        <v>73</v>
      </c>
      <c r="AU172" s="205" t="s">
        <v>79</v>
      </c>
      <c r="AY172" s="204" t="s">
        <v>122</v>
      </c>
      <c r="BK172" s="206">
        <f>SUM(BK173:BK178)</f>
        <v>0</v>
      </c>
    </row>
    <row r="173" s="2" customFormat="1" ht="24.15" customHeight="1">
      <c r="A173" s="35"/>
      <c r="B173" s="36"/>
      <c r="C173" s="209" t="s">
        <v>265</v>
      </c>
      <c r="D173" s="209" t="s">
        <v>124</v>
      </c>
      <c r="E173" s="210" t="s">
        <v>266</v>
      </c>
      <c r="F173" s="211" t="s">
        <v>267</v>
      </c>
      <c r="G173" s="212" t="s">
        <v>143</v>
      </c>
      <c r="H173" s="213">
        <v>44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39</v>
      </c>
      <c r="O173" s="88"/>
      <c r="P173" s="219">
        <f>O173*H173</f>
        <v>0</v>
      </c>
      <c r="Q173" s="219">
        <v>0.15540000000000001</v>
      </c>
      <c r="R173" s="219">
        <f>Q173*H173</f>
        <v>6.8376000000000001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128</v>
      </c>
      <c r="AT173" s="221" t="s">
        <v>124</v>
      </c>
      <c r="AU173" s="221" t="s">
        <v>81</v>
      </c>
      <c r="AY173" s="14" t="s">
        <v>122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79</v>
      </c>
      <c r="BK173" s="222">
        <f>ROUND(I173*H173,2)</f>
        <v>0</v>
      </c>
      <c r="BL173" s="14" t="s">
        <v>128</v>
      </c>
      <c r="BM173" s="221" t="s">
        <v>268</v>
      </c>
    </row>
    <row r="174" s="2" customFormat="1" ht="14.4" customHeight="1">
      <c r="A174" s="35"/>
      <c r="B174" s="36"/>
      <c r="C174" s="223" t="s">
        <v>269</v>
      </c>
      <c r="D174" s="223" t="s">
        <v>204</v>
      </c>
      <c r="E174" s="224" t="s">
        <v>270</v>
      </c>
      <c r="F174" s="225" t="s">
        <v>271</v>
      </c>
      <c r="G174" s="226" t="s">
        <v>143</v>
      </c>
      <c r="H174" s="227">
        <v>44</v>
      </c>
      <c r="I174" s="228"/>
      <c r="J174" s="229">
        <f>ROUND(I174*H174,2)</f>
        <v>0</v>
      </c>
      <c r="K174" s="230"/>
      <c r="L174" s="231"/>
      <c r="M174" s="232" t="s">
        <v>1</v>
      </c>
      <c r="N174" s="233" t="s">
        <v>39</v>
      </c>
      <c r="O174" s="88"/>
      <c r="P174" s="219">
        <f>O174*H174</f>
        <v>0</v>
      </c>
      <c r="Q174" s="219">
        <v>0.10199999999999999</v>
      </c>
      <c r="R174" s="219">
        <f>Q174*H174</f>
        <v>4.4879999999999995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154</v>
      </c>
      <c r="AT174" s="221" t="s">
        <v>204</v>
      </c>
      <c r="AU174" s="221" t="s">
        <v>81</v>
      </c>
      <c r="AY174" s="14" t="s">
        <v>122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79</v>
      </c>
      <c r="BK174" s="222">
        <f>ROUND(I174*H174,2)</f>
        <v>0</v>
      </c>
      <c r="BL174" s="14" t="s">
        <v>128</v>
      </c>
      <c r="BM174" s="221" t="s">
        <v>272</v>
      </c>
    </row>
    <row r="175" s="2" customFormat="1" ht="24.15" customHeight="1">
      <c r="A175" s="35"/>
      <c r="B175" s="36"/>
      <c r="C175" s="209" t="s">
        <v>273</v>
      </c>
      <c r="D175" s="209" t="s">
        <v>124</v>
      </c>
      <c r="E175" s="210" t="s">
        <v>274</v>
      </c>
      <c r="F175" s="211" t="s">
        <v>275</v>
      </c>
      <c r="G175" s="212" t="s">
        <v>148</v>
      </c>
      <c r="H175" s="213">
        <v>2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39</v>
      </c>
      <c r="O175" s="88"/>
      <c r="P175" s="219">
        <f>O175*H175</f>
        <v>0</v>
      </c>
      <c r="Q175" s="219">
        <v>2.2563399999999998</v>
      </c>
      <c r="R175" s="219">
        <f>Q175*H175</f>
        <v>4.5126799999999996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128</v>
      </c>
      <c r="AT175" s="221" t="s">
        <v>124</v>
      </c>
      <c r="AU175" s="221" t="s">
        <v>81</v>
      </c>
      <c r="AY175" s="14" t="s">
        <v>122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79</v>
      </c>
      <c r="BK175" s="222">
        <f>ROUND(I175*H175,2)</f>
        <v>0</v>
      </c>
      <c r="BL175" s="14" t="s">
        <v>128</v>
      </c>
      <c r="BM175" s="221" t="s">
        <v>276</v>
      </c>
    </row>
    <row r="176" s="2" customFormat="1" ht="24.15" customHeight="1">
      <c r="A176" s="35"/>
      <c r="B176" s="36"/>
      <c r="C176" s="209" t="s">
        <v>277</v>
      </c>
      <c r="D176" s="209" t="s">
        <v>124</v>
      </c>
      <c r="E176" s="210" t="s">
        <v>278</v>
      </c>
      <c r="F176" s="211" t="s">
        <v>279</v>
      </c>
      <c r="G176" s="212" t="s">
        <v>127</v>
      </c>
      <c r="H176" s="213">
        <v>40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39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0.045999999999999999</v>
      </c>
      <c r="T176" s="220">
        <f>S176*H176</f>
        <v>1.8399999999999999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128</v>
      </c>
      <c r="AT176" s="221" t="s">
        <v>124</v>
      </c>
      <c r="AU176" s="221" t="s">
        <v>81</v>
      </c>
      <c r="AY176" s="14" t="s">
        <v>122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79</v>
      </c>
      <c r="BK176" s="222">
        <f>ROUND(I176*H176,2)</f>
        <v>0</v>
      </c>
      <c r="BL176" s="14" t="s">
        <v>128</v>
      </c>
      <c r="BM176" s="221" t="s">
        <v>280</v>
      </c>
    </row>
    <row r="177" s="2" customFormat="1" ht="24.15" customHeight="1">
      <c r="A177" s="35"/>
      <c r="B177" s="36"/>
      <c r="C177" s="209" t="s">
        <v>281</v>
      </c>
      <c r="D177" s="209" t="s">
        <v>124</v>
      </c>
      <c r="E177" s="210" t="s">
        <v>282</v>
      </c>
      <c r="F177" s="211" t="s">
        <v>283</v>
      </c>
      <c r="G177" s="212" t="s">
        <v>127</v>
      </c>
      <c r="H177" s="213">
        <v>169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39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0.050000000000000003</v>
      </c>
      <c r="T177" s="220">
        <f>S177*H177</f>
        <v>8.4500000000000011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128</v>
      </c>
      <c r="AT177" s="221" t="s">
        <v>124</v>
      </c>
      <c r="AU177" s="221" t="s">
        <v>81</v>
      </c>
      <c r="AY177" s="14" t="s">
        <v>122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79</v>
      </c>
      <c r="BK177" s="222">
        <f>ROUND(I177*H177,2)</f>
        <v>0</v>
      </c>
      <c r="BL177" s="14" t="s">
        <v>128</v>
      </c>
      <c r="BM177" s="221" t="s">
        <v>284</v>
      </c>
    </row>
    <row r="178" s="2" customFormat="1" ht="24.15" customHeight="1">
      <c r="A178" s="35"/>
      <c r="B178" s="36"/>
      <c r="C178" s="209" t="s">
        <v>285</v>
      </c>
      <c r="D178" s="209" t="s">
        <v>124</v>
      </c>
      <c r="E178" s="210" t="s">
        <v>286</v>
      </c>
      <c r="F178" s="211" t="s">
        <v>287</v>
      </c>
      <c r="G178" s="212" t="s">
        <v>127</v>
      </c>
      <c r="H178" s="213">
        <v>204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39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128</v>
      </c>
      <c r="AT178" s="221" t="s">
        <v>124</v>
      </c>
      <c r="AU178" s="221" t="s">
        <v>81</v>
      </c>
      <c r="AY178" s="14" t="s">
        <v>122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79</v>
      </c>
      <c r="BK178" s="222">
        <f>ROUND(I178*H178,2)</f>
        <v>0</v>
      </c>
      <c r="BL178" s="14" t="s">
        <v>128</v>
      </c>
      <c r="BM178" s="221" t="s">
        <v>288</v>
      </c>
    </row>
    <row r="179" s="12" customFormat="1" ht="22.8" customHeight="1">
      <c r="A179" s="12"/>
      <c r="B179" s="193"/>
      <c r="C179" s="194"/>
      <c r="D179" s="195" t="s">
        <v>73</v>
      </c>
      <c r="E179" s="207" t="s">
        <v>289</v>
      </c>
      <c r="F179" s="207" t="s">
        <v>290</v>
      </c>
      <c r="G179" s="194"/>
      <c r="H179" s="194"/>
      <c r="I179" s="197"/>
      <c r="J179" s="208">
        <f>BK179</f>
        <v>0</v>
      </c>
      <c r="K179" s="194"/>
      <c r="L179" s="199"/>
      <c r="M179" s="200"/>
      <c r="N179" s="201"/>
      <c r="O179" s="201"/>
      <c r="P179" s="202">
        <f>SUM(P180:P187)</f>
        <v>0</v>
      </c>
      <c r="Q179" s="201"/>
      <c r="R179" s="202">
        <f>SUM(R180:R187)</f>
        <v>0</v>
      </c>
      <c r="S179" s="201"/>
      <c r="T179" s="203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4" t="s">
        <v>79</v>
      </c>
      <c r="AT179" s="205" t="s">
        <v>73</v>
      </c>
      <c r="AU179" s="205" t="s">
        <v>79</v>
      </c>
      <c r="AY179" s="204" t="s">
        <v>122</v>
      </c>
      <c r="BK179" s="206">
        <f>SUM(BK180:BK187)</f>
        <v>0</v>
      </c>
    </row>
    <row r="180" s="2" customFormat="1" ht="24.15" customHeight="1">
      <c r="A180" s="35"/>
      <c r="B180" s="36"/>
      <c r="C180" s="209" t="s">
        <v>291</v>
      </c>
      <c r="D180" s="209" t="s">
        <v>124</v>
      </c>
      <c r="E180" s="210" t="s">
        <v>292</v>
      </c>
      <c r="F180" s="211" t="s">
        <v>293</v>
      </c>
      <c r="G180" s="212" t="s">
        <v>184</v>
      </c>
      <c r="H180" s="213">
        <v>11.9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39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128</v>
      </c>
      <c r="AT180" s="221" t="s">
        <v>124</v>
      </c>
      <c r="AU180" s="221" t="s">
        <v>81</v>
      </c>
      <c r="AY180" s="14" t="s">
        <v>122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79</v>
      </c>
      <c r="BK180" s="222">
        <f>ROUND(I180*H180,2)</f>
        <v>0</v>
      </c>
      <c r="BL180" s="14" t="s">
        <v>128</v>
      </c>
      <c r="BM180" s="221" t="s">
        <v>294</v>
      </c>
    </row>
    <row r="181" s="2" customFormat="1" ht="49.05" customHeight="1">
      <c r="A181" s="35"/>
      <c r="B181" s="36"/>
      <c r="C181" s="209" t="s">
        <v>295</v>
      </c>
      <c r="D181" s="209" t="s">
        <v>124</v>
      </c>
      <c r="E181" s="210" t="s">
        <v>296</v>
      </c>
      <c r="F181" s="211" t="s">
        <v>297</v>
      </c>
      <c r="G181" s="212" t="s">
        <v>184</v>
      </c>
      <c r="H181" s="213">
        <v>11.9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39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128</v>
      </c>
      <c r="AT181" s="221" t="s">
        <v>124</v>
      </c>
      <c r="AU181" s="221" t="s">
        <v>81</v>
      </c>
      <c r="AY181" s="14" t="s">
        <v>122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79</v>
      </c>
      <c r="BK181" s="222">
        <f>ROUND(I181*H181,2)</f>
        <v>0</v>
      </c>
      <c r="BL181" s="14" t="s">
        <v>128</v>
      </c>
      <c r="BM181" s="221" t="s">
        <v>298</v>
      </c>
    </row>
    <row r="182" s="2" customFormat="1" ht="24.15" customHeight="1">
      <c r="A182" s="35"/>
      <c r="B182" s="36"/>
      <c r="C182" s="209" t="s">
        <v>299</v>
      </c>
      <c r="D182" s="209" t="s">
        <v>124</v>
      </c>
      <c r="E182" s="210" t="s">
        <v>300</v>
      </c>
      <c r="F182" s="211" t="s">
        <v>301</v>
      </c>
      <c r="G182" s="212" t="s">
        <v>184</v>
      </c>
      <c r="H182" s="213">
        <v>53.039999999999999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39</v>
      </c>
      <c r="O182" s="88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128</v>
      </c>
      <c r="AT182" s="221" t="s">
        <v>124</v>
      </c>
      <c r="AU182" s="221" t="s">
        <v>81</v>
      </c>
      <c r="AY182" s="14" t="s">
        <v>122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79</v>
      </c>
      <c r="BK182" s="222">
        <f>ROUND(I182*H182,2)</f>
        <v>0</v>
      </c>
      <c r="BL182" s="14" t="s">
        <v>128</v>
      </c>
      <c r="BM182" s="221" t="s">
        <v>302</v>
      </c>
    </row>
    <row r="183" s="2" customFormat="1" ht="14.4" customHeight="1">
      <c r="A183" s="35"/>
      <c r="B183" s="36"/>
      <c r="C183" s="209" t="s">
        <v>303</v>
      </c>
      <c r="D183" s="209" t="s">
        <v>124</v>
      </c>
      <c r="E183" s="210" t="s">
        <v>304</v>
      </c>
      <c r="F183" s="211" t="s">
        <v>305</v>
      </c>
      <c r="G183" s="212" t="s">
        <v>184</v>
      </c>
      <c r="H183" s="213">
        <v>128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39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128</v>
      </c>
      <c r="AT183" s="221" t="s">
        <v>124</v>
      </c>
      <c r="AU183" s="221" t="s">
        <v>81</v>
      </c>
      <c r="AY183" s="14" t="s">
        <v>122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79</v>
      </c>
      <c r="BK183" s="222">
        <f>ROUND(I183*H183,2)</f>
        <v>0</v>
      </c>
      <c r="BL183" s="14" t="s">
        <v>128</v>
      </c>
      <c r="BM183" s="221" t="s">
        <v>306</v>
      </c>
    </row>
    <row r="184" s="2" customFormat="1" ht="24.15" customHeight="1">
      <c r="A184" s="35"/>
      <c r="B184" s="36"/>
      <c r="C184" s="209" t="s">
        <v>307</v>
      </c>
      <c r="D184" s="209" t="s">
        <v>124</v>
      </c>
      <c r="E184" s="210" t="s">
        <v>308</v>
      </c>
      <c r="F184" s="211" t="s">
        <v>309</v>
      </c>
      <c r="G184" s="212" t="s">
        <v>184</v>
      </c>
      <c r="H184" s="213">
        <v>1280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39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128</v>
      </c>
      <c r="AT184" s="221" t="s">
        <v>124</v>
      </c>
      <c r="AU184" s="221" t="s">
        <v>81</v>
      </c>
      <c r="AY184" s="14" t="s">
        <v>122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79</v>
      </c>
      <c r="BK184" s="222">
        <f>ROUND(I184*H184,2)</f>
        <v>0</v>
      </c>
      <c r="BL184" s="14" t="s">
        <v>128</v>
      </c>
      <c r="BM184" s="221" t="s">
        <v>310</v>
      </c>
    </row>
    <row r="185" s="2" customFormat="1" ht="24.15" customHeight="1">
      <c r="A185" s="35"/>
      <c r="B185" s="36"/>
      <c r="C185" s="209" t="s">
        <v>311</v>
      </c>
      <c r="D185" s="209" t="s">
        <v>124</v>
      </c>
      <c r="E185" s="210" t="s">
        <v>312</v>
      </c>
      <c r="F185" s="211" t="s">
        <v>313</v>
      </c>
      <c r="G185" s="212" t="s">
        <v>184</v>
      </c>
      <c r="H185" s="213">
        <v>128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39</v>
      </c>
      <c r="O185" s="8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128</v>
      </c>
      <c r="AT185" s="221" t="s">
        <v>124</v>
      </c>
      <c r="AU185" s="221" t="s">
        <v>81</v>
      </c>
      <c r="AY185" s="14" t="s">
        <v>122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79</v>
      </c>
      <c r="BK185" s="222">
        <f>ROUND(I185*H185,2)</f>
        <v>0</v>
      </c>
      <c r="BL185" s="14" t="s">
        <v>128</v>
      </c>
      <c r="BM185" s="221" t="s">
        <v>314</v>
      </c>
    </row>
    <row r="186" s="2" customFormat="1" ht="24.15" customHeight="1">
      <c r="A186" s="35"/>
      <c r="B186" s="36"/>
      <c r="C186" s="209" t="s">
        <v>315</v>
      </c>
      <c r="D186" s="209" t="s">
        <v>124</v>
      </c>
      <c r="E186" s="210" t="s">
        <v>316</v>
      </c>
      <c r="F186" s="211" t="s">
        <v>317</v>
      </c>
      <c r="G186" s="212" t="s">
        <v>184</v>
      </c>
      <c r="H186" s="213">
        <v>31.420000000000002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39</v>
      </c>
      <c r="O186" s="88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128</v>
      </c>
      <c r="AT186" s="221" t="s">
        <v>124</v>
      </c>
      <c r="AU186" s="221" t="s">
        <v>81</v>
      </c>
      <c r="AY186" s="14" t="s">
        <v>122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79</v>
      </c>
      <c r="BK186" s="222">
        <f>ROUND(I186*H186,2)</f>
        <v>0</v>
      </c>
      <c r="BL186" s="14" t="s">
        <v>128</v>
      </c>
      <c r="BM186" s="221" t="s">
        <v>318</v>
      </c>
    </row>
    <row r="187" s="2" customFormat="1" ht="24.15" customHeight="1">
      <c r="A187" s="35"/>
      <c r="B187" s="36"/>
      <c r="C187" s="209" t="s">
        <v>319</v>
      </c>
      <c r="D187" s="209" t="s">
        <v>124</v>
      </c>
      <c r="E187" s="210" t="s">
        <v>320</v>
      </c>
      <c r="F187" s="211" t="s">
        <v>321</v>
      </c>
      <c r="G187" s="212" t="s">
        <v>184</v>
      </c>
      <c r="H187" s="213">
        <v>84.680000000000007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39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128</v>
      </c>
      <c r="AT187" s="221" t="s">
        <v>124</v>
      </c>
      <c r="AU187" s="221" t="s">
        <v>81</v>
      </c>
      <c r="AY187" s="14" t="s">
        <v>122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79</v>
      </c>
      <c r="BK187" s="222">
        <f>ROUND(I187*H187,2)</f>
        <v>0</v>
      </c>
      <c r="BL187" s="14" t="s">
        <v>128</v>
      </c>
      <c r="BM187" s="221" t="s">
        <v>322</v>
      </c>
    </row>
    <row r="188" s="12" customFormat="1" ht="22.8" customHeight="1">
      <c r="A188" s="12"/>
      <c r="B188" s="193"/>
      <c r="C188" s="194"/>
      <c r="D188" s="195" t="s">
        <v>73</v>
      </c>
      <c r="E188" s="207" t="s">
        <v>323</v>
      </c>
      <c r="F188" s="207" t="s">
        <v>324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SUM(P189:P190)</f>
        <v>0</v>
      </c>
      <c r="Q188" s="201"/>
      <c r="R188" s="202">
        <f>SUM(R189:R190)</f>
        <v>0</v>
      </c>
      <c r="S188" s="201"/>
      <c r="T188" s="203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79</v>
      </c>
      <c r="AT188" s="205" t="s">
        <v>73</v>
      </c>
      <c r="AU188" s="205" t="s">
        <v>79</v>
      </c>
      <c r="AY188" s="204" t="s">
        <v>122</v>
      </c>
      <c r="BK188" s="206">
        <f>SUM(BK189:BK190)</f>
        <v>0</v>
      </c>
    </row>
    <row r="189" s="2" customFormat="1" ht="14.4" customHeight="1">
      <c r="A189" s="35"/>
      <c r="B189" s="36"/>
      <c r="C189" s="209" t="s">
        <v>325</v>
      </c>
      <c r="D189" s="209" t="s">
        <v>124</v>
      </c>
      <c r="E189" s="210" t="s">
        <v>326</v>
      </c>
      <c r="F189" s="211" t="s">
        <v>327</v>
      </c>
      <c r="G189" s="212" t="s">
        <v>184</v>
      </c>
      <c r="H189" s="213">
        <v>14.834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39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128</v>
      </c>
      <c r="AT189" s="221" t="s">
        <v>124</v>
      </c>
      <c r="AU189" s="221" t="s">
        <v>81</v>
      </c>
      <c r="AY189" s="14" t="s">
        <v>122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79</v>
      </c>
      <c r="BK189" s="222">
        <f>ROUND(I189*H189,2)</f>
        <v>0</v>
      </c>
      <c r="BL189" s="14" t="s">
        <v>128</v>
      </c>
      <c r="BM189" s="221" t="s">
        <v>328</v>
      </c>
    </row>
    <row r="190" s="2" customFormat="1" ht="24.15" customHeight="1">
      <c r="A190" s="35"/>
      <c r="B190" s="36"/>
      <c r="C190" s="209" t="s">
        <v>329</v>
      </c>
      <c r="D190" s="209" t="s">
        <v>124</v>
      </c>
      <c r="E190" s="210" t="s">
        <v>330</v>
      </c>
      <c r="F190" s="211" t="s">
        <v>331</v>
      </c>
      <c r="G190" s="212" t="s">
        <v>184</v>
      </c>
      <c r="H190" s="213">
        <v>50.582000000000001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39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128</v>
      </c>
      <c r="AT190" s="221" t="s">
        <v>124</v>
      </c>
      <c r="AU190" s="221" t="s">
        <v>81</v>
      </c>
      <c r="AY190" s="14" t="s">
        <v>122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79</v>
      </c>
      <c r="BK190" s="222">
        <f>ROUND(I190*H190,2)</f>
        <v>0</v>
      </c>
      <c r="BL190" s="14" t="s">
        <v>128</v>
      </c>
      <c r="BM190" s="221" t="s">
        <v>332</v>
      </c>
    </row>
    <row r="191" s="12" customFormat="1" ht="25.92" customHeight="1">
      <c r="A191" s="12"/>
      <c r="B191" s="193"/>
      <c r="C191" s="194"/>
      <c r="D191" s="195" t="s">
        <v>73</v>
      </c>
      <c r="E191" s="196" t="s">
        <v>333</v>
      </c>
      <c r="F191" s="196" t="s">
        <v>334</v>
      </c>
      <c r="G191" s="194"/>
      <c r="H191" s="194"/>
      <c r="I191" s="197"/>
      <c r="J191" s="198">
        <f>BK191</f>
        <v>0</v>
      </c>
      <c r="K191" s="194"/>
      <c r="L191" s="199"/>
      <c r="M191" s="200"/>
      <c r="N191" s="201"/>
      <c r="O191" s="201"/>
      <c r="P191" s="202">
        <f>P192</f>
        <v>0</v>
      </c>
      <c r="Q191" s="201"/>
      <c r="R191" s="202">
        <f>R192</f>
        <v>0.15961999999999998</v>
      </c>
      <c r="S191" s="201"/>
      <c r="T191" s="20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4" t="s">
        <v>81</v>
      </c>
      <c r="AT191" s="205" t="s">
        <v>73</v>
      </c>
      <c r="AU191" s="205" t="s">
        <v>74</v>
      </c>
      <c r="AY191" s="204" t="s">
        <v>122</v>
      </c>
      <c r="BK191" s="206">
        <f>BK192</f>
        <v>0</v>
      </c>
    </row>
    <row r="192" s="12" customFormat="1" ht="22.8" customHeight="1">
      <c r="A192" s="12"/>
      <c r="B192" s="193"/>
      <c r="C192" s="194"/>
      <c r="D192" s="195" t="s">
        <v>73</v>
      </c>
      <c r="E192" s="207" t="s">
        <v>335</v>
      </c>
      <c r="F192" s="207" t="s">
        <v>336</v>
      </c>
      <c r="G192" s="194"/>
      <c r="H192" s="194"/>
      <c r="I192" s="197"/>
      <c r="J192" s="208">
        <f>BK192</f>
        <v>0</v>
      </c>
      <c r="K192" s="194"/>
      <c r="L192" s="199"/>
      <c r="M192" s="200"/>
      <c r="N192" s="201"/>
      <c r="O192" s="201"/>
      <c r="P192" s="202">
        <f>SUM(P193:P196)</f>
        <v>0</v>
      </c>
      <c r="Q192" s="201"/>
      <c r="R192" s="202">
        <f>SUM(R193:R196)</f>
        <v>0.15961999999999998</v>
      </c>
      <c r="S192" s="201"/>
      <c r="T192" s="20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4" t="s">
        <v>81</v>
      </c>
      <c r="AT192" s="205" t="s">
        <v>73</v>
      </c>
      <c r="AU192" s="205" t="s">
        <v>79</v>
      </c>
      <c r="AY192" s="204" t="s">
        <v>122</v>
      </c>
      <c r="BK192" s="206">
        <f>SUM(BK193:BK196)</f>
        <v>0</v>
      </c>
    </row>
    <row r="193" s="2" customFormat="1" ht="24.15" customHeight="1">
      <c r="A193" s="35"/>
      <c r="B193" s="36"/>
      <c r="C193" s="209" t="s">
        <v>337</v>
      </c>
      <c r="D193" s="209" t="s">
        <v>124</v>
      </c>
      <c r="E193" s="210" t="s">
        <v>338</v>
      </c>
      <c r="F193" s="211" t="s">
        <v>339</v>
      </c>
      <c r="G193" s="212" t="s">
        <v>143</v>
      </c>
      <c r="H193" s="213">
        <v>81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39</v>
      </c>
      <c r="O193" s="88"/>
      <c r="P193" s="219">
        <f>O193*H193</f>
        <v>0</v>
      </c>
      <c r="Q193" s="219">
        <v>0.00029999999999999997</v>
      </c>
      <c r="R193" s="219">
        <f>Q193*H193</f>
        <v>0.024299999999999999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186</v>
      </c>
      <c r="AT193" s="221" t="s">
        <v>124</v>
      </c>
      <c r="AU193" s="221" t="s">
        <v>81</v>
      </c>
      <c r="AY193" s="14" t="s">
        <v>122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79</v>
      </c>
      <c r="BK193" s="222">
        <f>ROUND(I193*H193,2)</f>
        <v>0</v>
      </c>
      <c r="BL193" s="14" t="s">
        <v>186</v>
      </c>
      <c r="BM193" s="221" t="s">
        <v>340</v>
      </c>
    </row>
    <row r="194" s="2" customFormat="1" ht="24.15" customHeight="1">
      <c r="A194" s="35"/>
      <c r="B194" s="36"/>
      <c r="C194" s="209" t="s">
        <v>341</v>
      </c>
      <c r="D194" s="209" t="s">
        <v>124</v>
      </c>
      <c r="E194" s="210" t="s">
        <v>342</v>
      </c>
      <c r="F194" s="211" t="s">
        <v>343</v>
      </c>
      <c r="G194" s="212" t="s">
        <v>127</v>
      </c>
      <c r="H194" s="213">
        <v>170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39</v>
      </c>
      <c r="O194" s="88"/>
      <c r="P194" s="219">
        <f>O194*H194</f>
        <v>0</v>
      </c>
      <c r="Q194" s="219">
        <v>4.0000000000000003E-05</v>
      </c>
      <c r="R194" s="219">
        <f>Q194*H194</f>
        <v>0.0068000000000000005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186</v>
      </c>
      <c r="AT194" s="221" t="s">
        <v>124</v>
      </c>
      <c r="AU194" s="221" t="s">
        <v>81</v>
      </c>
      <c r="AY194" s="14" t="s">
        <v>122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79</v>
      </c>
      <c r="BK194" s="222">
        <f>ROUND(I194*H194,2)</f>
        <v>0</v>
      </c>
      <c r="BL194" s="14" t="s">
        <v>186</v>
      </c>
      <c r="BM194" s="221" t="s">
        <v>344</v>
      </c>
    </row>
    <row r="195" s="2" customFormat="1" ht="24.15" customHeight="1">
      <c r="A195" s="35"/>
      <c r="B195" s="36"/>
      <c r="C195" s="223" t="s">
        <v>345</v>
      </c>
      <c r="D195" s="223" t="s">
        <v>204</v>
      </c>
      <c r="E195" s="224" t="s">
        <v>346</v>
      </c>
      <c r="F195" s="225" t="s">
        <v>347</v>
      </c>
      <c r="G195" s="226" t="s">
        <v>127</v>
      </c>
      <c r="H195" s="227">
        <v>204</v>
      </c>
      <c r="I195" s="228"/>
      <c r="J195" s="229">
        <f>ROUND(I195*H195,2)</f>
        <v>0</v>
      </c>
      <c r="K195" s="230"/>
      <c r="L195" s="231"/>
      <c r="M195" s="232" t="s">
        <v>1</v>
      </c>
      <c r="N195" s="233" t="s">
        <v>39</v>
      </c>
      <c r="O195" s="88"/>
      <c r="P195" s="219">
        <f>O195*H195</f>
        <v>0</v>
      </c>
      <c r="Q195" s="219">
        <v>0.00063000000000000003</v>
      </c>
      <c r="R195" s="219">
        <f>Q195*H195</f>
        <v>0.12852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254</v>
      </c>
      <c r="AT195" s="221" t="s">
        <v>204</v>
      </c>
      <c r="AU195" s="221" t="s">
        <v>81</v>
      </c>
      <c r="AY195" s="14" t="s">
        <v>122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79</v>
      </c>
      <c r="BK195" s="222">
        <f>ROUND(I195*H195,2)</f>
        <v>0</v>
      </c>
      <c r="BL195" s="14" t="s">
        <v>186</v>
      </c>
      <c r="BM195" s="221" t="s">
        <v>348</v>
      </c>
    </row>
    <row r="196" s="2" customFormat="1" ht="24.15" customHeight="1">
      <c r="A196" s="35"/>
      <c r="B196" s="36"/>
      <c r="C196" s="209" t="s">
        <v>349</v>
      </c>
      <c r="D196" s="209" t="s">
        <v>124</v>
      </c>
      <c r="E196" s="210" t="s">
        <v>350</v>
      </c>
      <c r="F196" s="211" t="s">
        <v>351</v>
      </c>
      <c r="G196" s="212" t="s">
        <v>184</v>
      </c>
      <c r="H196" s="213">
        <v>0.16</v>
      </c>
      <c r="I196" s="214"/>
      <c r="J196" s="215">
        <f>ROUND(I196*H196,2)</f>
        <v>0</v>
      </c>
      <c r="K196" s="216"/>
      <c r="L196" s="41"/>
      <c r="M196" s="217" t="s">
        <v>1</v>
      </c>
      <c r="N196" s="218" t="s">
        <v>39</v>
      </c>
      <c r="O196" s="88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186</v>
      </c>
      <c r="AT196" s="221" t="s">
        <v>124</v>
      </c>
      <c r="AU196" s="221" t="s">
        <v>81</v>
      </c>
      <c r="AY196" s="14" t="s">
        <v>122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79</v>
      </c>
      <c r="BK196" s="222">
        <f>ROUND(I196*H196,2)</f>
        <v>0</v>
      </c>
      <c r="BL196" s="14" t="s">
        <v>186</v>
      </c>
      <c r="BM196" s="221" t="s">
        <v>352</v>
      </c>
    </row>
    <row r="197" s="12" customFormat="1" ht="25.92" customHeight="1">
      <c r="A197" s="12"/>
      <c r="B197" s="193"/>
      <c r="C197" s="194"/>
      <c r="D197" s="195" t="s">
        <v>73</v>
      </c>
      <c r="E197" s="196" t="s">
        <v>353</v>
      </c>
      <c r="F197" s="196" t="s">
        <v>354</v>
      </c>
      <c r="G197" s="194"/>
      <c r="H197" s="194"/>
      <c r="I197" s="197"/>
      <c r="J197" s="198">
        <f>BK197</f>
        <v>0</v>
      </c>
      <c r="K197" s="194"/>
      <c r="L197" s="199"/>
      <c r="M197" s="200"/>
      <c r="N197" s="201"/>
      <c r="O197" s="201"/>
      <c r="P197" s="202">
        <f>P198+P200+P202+P205+P207+P209</f>
        <v>0</v>
      </c>
      <c r="Q197" s="201"/>
      <c r="R197" s="202">
        <f>R198+R200+R202+R205+R207+R209</f>
        <v>0</v>
      </c>
      <c r="S197" s="201"/>
      <c r="T197" s="203">
        <f>T198+T200+T202+T205+T207+T209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4" t="s">
        <v>140</v>
      </c>
      <c r="AT197" s="205" t="s">
        <v>73</v>
      </c>
      <c r="AU197" s="205" t="s">
        <v>74</v>
      </c>
      <c r="AY197" s="204" t="s">
        <v>122</v>
      </c>
      <c r="BK197" s="206">
        <f>BK198+BK200+BK202+BK205+BK207+BK209</f>
        <v>0</v>
      </c>
    </row>
    <row r="198" s="12" customFormat="1" ht="22.8" customHeight="1">
      <c r="A198" s="12"/>
      <c r="B198" s="193"/>
      <c r="C198" s="194"/>
      <c r="D198" s="195" t="s">
        <v>73</v>
      </c>
      <c r="E198" s="207" t="s">
        <v>355</v>
      </c>
      <c r="F198" s="207" t="s">
        <v>356</v>
      </c>
      <c r="G198" s="194"/>
      <c r="H198" s="194"/>
      <c r="I198" s="197"/>
      <c r="J198" s="208">
        <f>BK198</f>
        <v>0</v>
      </c>
      <c r="K198" s="194"/>
      <c r="L198" s="199"/>
      <c r="M198" s="200"/>
      <c r="N198" s="201"/>
      <c r="O198" s="201"/>
      <c r="P198" s="202">
        <f>P199</f>
        <v>0</v>
      </c>
      <c r="Q198" s="201"/>
      <c r="R198" s="202">
        <f>R199</f>
        <v>0</v>
      </c>
      <c r="S198" s="201"/>
      <c r="T198" s="20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4" t="s">
        <v>140</v>
      </c>
      <c r="AT198" s="205" t="s">
        <v>73</v>
      </c>
      <c r="AU198" s="205" t="s">
        <v>79</v>
      </c>
      <c r="AY198" s="204" t="s">
        <v>122</v>
      </c>
      <c r="BK198" s="206">
        <f>BK199</f>
        <v>0</v>
      </c>
    </row>
    <row r="199" s="2" customFormat="1" ht="24.15" customHeight="1">
      <c r="A199" s="35"/>
      <c r="B199" s="36"/>
      <c r="C199" s="209" t="s">
        <v>357</v>
      </c>
      <c r="D199" s="209" t="s">
        <v>124</v>
      </c>
      <c r="E199" s="210" t="s">
        <v>358</v>
      </c>
      <c r="F199" s="211" t="s">
        <v>359</v>
      </c>
      <c r="G199" s="212" t="s">
        <v>360</v>
      </c>
      <c r="H199" s="213">
        <v>1</v>
      </c>
      <c r="I199" s="214"/>
      <c r="J199" s="215">
        <f>ROUND(I199*H199,2)</f>
        <v>0</v>
      </c>
      <c r="K199" s="216"/>
      <c r="L199" s="41"/>
      <c r="M199" s="217" t="s">
        <v>1</v>
      </c>
      <c r="N199" s="218" t="s">
        <v>39</v>
      </c>
      <c r="O199" s="88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361</v>
      </c>
      <c r="AT199" s="221" t="s">
        <v>124</v>
      </c>
      <c r="AU199" s="221" t="s">
        <v>81</v>
      </c>
      <c r="AY199" s="14" t="s">
        <v>122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79</v>
      </c>
      <c r="BK199" s="222">
        <f>ROUND(I199*H199,2)</f>
        <v>0</v>
      </c>
      <c r="BL199" s="14" t="s">
        <v>361</v>
      </c>
      <c r="BM199" s="221" t="s">
        <v>362</v>
      </c>
    </row>
    <row r="200" s="12" customFormat="1" ht="22.8" customHeight="1">
      <c r="A200" s="12"/>
      <c r="B200" s="193"/>
      <c r="C200" s="194"/>
      <c r="D200" s="195" t="s">
        <v>73</v>
      </c>
      <c r="E200" s="207" t="s">
        <v>363</v>
      </c>
      <c r="F200" s="207" t="s">
        <v>364</v>
      </c>
      <c r="G200" s="194"/>
      <c r="H200" s="194"/>
      <c r="I200" s="197"/>
      <c r="J200" s="208">
        <f>BK200</f>
        <v>0</v>
      </c>
      <c r="K200" s="194"/>
      <c r="L200" s="199"/>
      <c r="M200" s="200"/>
      <c r="N200" s="201"/>
      <c r="O200" s="201"/>
      <c r="P200" s="202">
        <f>P201</f>
        <v>0</v>
      </c>
      <c r="Q200" s="201"/>
      <c r="R200" s="202">
        <f>R201</f>
        <v>0</v>
      </c>
      <c r="S200" s="201"/>
      <c r="T200" s="20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4" t="s">
        <v>140</v>
      </c>
      <c r="AT200" s="205" t="s">
        <v>73</v>
      </c>
      <c r="AU200" s="205" t="s">
        <v>79</v>
      </c>
      <c r="AY200" s="204" t="s">
        <v>122</v>
      </c>
      <c r="BK200" s="206">
        <f>BK201</f>
        <v>0</v>
      </c>
    </row>
    <row r="201" s="2" customFormat="1" ht="14.4" customHeight="1">
      <c r="A201" s="35"/>
      <c r="B201" s="36"/>
      <c r="C201" s="209" t="s">
        <v>365</v>
      </c>
      <c r="D201" s="209" t="s">
        <v>124</v>
      </c>
      <c r="E201" s="210" t="s">
        <v>366</v>
      </c>
      <c r="F201" s="211" t="s">
        <v>364</v>
      </c>
      <c r="G201" s="212" t="s">
        <v>360</v>
      </c>
      <c r="H201" s="213">
        <v>1</v>
      </c>
      <c r="I201" s="214"/>
      <c r="J201" s="215">
        <f>ROUND(I201*H201,2)</f>
        <v>0</v>
      </c>
      <c r="K201" s="216"/>
      <c r="L201" s="41"/>
      <c r="M201" s="217" t="s">
        <v>1</v>
      </c>
      <c r="N201" s="218" t="s">
        <v>39</v>
      </c>
      <c r="O201" s="88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1" t="s">
        <v>361</v>
      </c>
      <c r="AT201" s="221" t="s">
        <v>124</v>
      </c>
      <c r="AU201" s="221" t="s">
        <v>81</v>
      </c>
      <c r="AY201" s="14" t="s">
        <v>122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4" t="s">
        <v>79</v>
      </c>
      <c r="BK201" s="222">
        <f>ROUND(I201*H201,2)</f>
        <v>0</v>
      </c>
      <c r="BL201" s="14" t="s">
        <v>361</v>
      </c>
      <c r="BM201" s="221" t="s">
        <v>367</v>
      </c>
    </row>
    <row r="202" s="12" customFormat="1" ht="22.8" customHeight="1">
      <c r="A202" s="12"/>
      <c r="B202" s="193"/>
      <c r="C202" s="194"/>
      <c r="D202" s="195" t="s">
        <v>73</v>
      </c>
      <c r="E202" s="207" t="s">
        <v>368</v>
      </c>
      <c r="F202" s="207" t="s">
        <v>369</v>
      </c>
      <c r="G202" s="194"/>
      <c r="H202" s="194"/>
      <c r="I202" s="197"/>
      <c r="J202" s="208">
        <f>BK202</f>
        <v>0</v>
      </c>
      <c r="K202" s="194"/>
      <c r="L202" s="199"/>
      <c r="M202" s="200"/>
      <c r="N202" s="201"/>
      <c r="O202" s="201"/>
      <c r="P202" s="202">
        <f>SUM(P203:P204)</f>
        <v>0</v>
      </c>
      <c r="Q202" s="201"/>
      <c r="R202" s="202">
        <f>SUM(R203:R204)</f>
        <v>0</v>
      </c>
      <c r="S202" s="201"/>
      <c r="T202" s="203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4" t="s">
        <v>140</v>
      </c>
      <c r="AT202" s="205" t="s">
        <v>73</v>
      </c>
      <c r="AU202" s="205" t="s">
        <v>79</v>
      </c>
      <c r="AY202" s="204" t="s">
        <v>122</v>
      </c>
      <c r="BK202" s="206">
        <f>SUM(BK203:BK204)</f>
        <v>0</v>
      </c>
    </row>
    <row r="203" s="2" customFormat="1" ht="14.4" customHeight="1">
      <c r="A203" s="35"/>
      <c r="B203" s="36"/>
      <c r="C203" s="209" t="s">
        <v>370</v>
      </c>
      <c r="D203" s="209" t="s">
        <v>124</v>
      </c>
      <c r="E203" s="210" t="s">
        <v>371</v>
      </c>
      <c r="F203" s="211" t="s">
        <v>372</v>
      </c>
      <c r="G203" s="212" t="s">
        <v>360</v>
      </c>
      <c r="H203" s="213">
        <v>1</v>
      </c>
      <c r="I203" s="214"/>
      <c r="J203" s="215">
        <f>ROUND(I203*H203,2)</f>
        <v>0</v>
      </c>
      <c r="K203" s="216"/>
      <c r="L203" s="41"/>
      <c r="M203" s="217" t="s">
        <v>1</v>
      </c>
      <c r="N203" s="218" t="s">
        <v>39</v>
      </c>
      <c r="O203" s="88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361</v>
      </c>
      <c r="AT203" s="221" t="s">
        <v>124</v>
      </c>
      <c r="AU203" s="221" t="s">
        <v>81</v>
      </c>
      <c r="AY203" s="14" t="s">
        <v>122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79</v>
      </c>
      <c r="BK203" s="222">
        <f>ROUND(I203*H203,2)</f>
        <v>0</v>
      </c>
      <c r="BL203" s="14" t="s">
        <v>361</v>
      </c>
      <c r="BM203" s="221" t="s">
        <v>373</v>
      </c>
    </row>
    <row r="204" s="2" customFormat="1" ht="24.15" customHeight="1">
      <c r="A204" s="35"/>
      <c r="B204" s="36"/>
      <c r="C204" s="209" t="s">
        <v>374</v>
      </c>
      <c r="D204" s="209" t="s">
        <v>124</v>
      </c>
      <c r="E204" s="210" t="s">
        <v>375</v>
      </c>
      <c r="F204" s="211" t="s">
        <v>376</v>
      </c>
      <c r="G204" s="212" t="s">
        <v>360</v>
      </c>
      <c r="H204" s="213">
        <v>1</v>
      </c>
      <c r="I204" s="214"/>
      <c r="J204" s="215">
        <f>ROUND(I204*H204,2)</f>
        <v>0</v>
      </c>
      <c r="K204" s="216"/>
      <c r="L204" s="41"/>
      <c r="M204" s="217" t="s">
        <v>1</v>
      </c>
      <c r="N204" s="218" t="s">
        <v>39</v>
      </c>
      <c r="O204" s="88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1" t="s">
        <v>361</v>
      </c>
      <c r="AT204" s="221" t="s">
        <v>124</v>
      </c>
      <c r="AU204" s="221" t="s">
        <v>81</v>
      </c>
      <c r="AY204" s="14" t="s">
        <v>122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4" t="s">
        <v>79</v>
      </c>
      <c r="BK204" s="222">
        <f>ROUND(I204*H204,2)</f>
        <v>0</v>
      </c>
      <c r="BL204" s="14" t="s">
        <v>361</v>
      </c>
      <c r="BM204" s="221" t="s">
        <v>377</v>
      </c>
    </row>
    <row r="205" s="12" customFormat="1" ht="22.8" customHeight="1">
      <c r="A205" s="12"/>
      <c r="B205" s="193"/>
      <c r="C205" s="194"/>
      <c r="D205" s="195" t="s">
        <v>73</v>
      </c>
      <c r="E205" s="207" t="s">
        <v>378</v>
      </c>
      <c r="F205" s="207" t="s">
        <v>379</v>
      </c>
      <c r="G205" s="194"/>
      <c r="H205" s="194"/>
      <c r="I205" s="197"/>
      <c r="J205" s="208">
        <f>BK205</f>
        <v>0</v>
      </c>
      <c r="K205" s="194"/>
      <c r="L205" s="199"/>
      <c r="M205" s="200"/>
      <c r="N205" s="201"/>
      <c r="O205" s="201"/>
      <c r="P205" s="202">
        <f>P206</f>
        <v>0</v>
      </c>
      <c r="Q205" s="201"/>
      <c r="R205" s="202">
        <f>R206</f>
        <v>0</v>
      </c>
      <c r="S205" s="201"/>
      <c r="T205" s="203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4" t="s">
        <v>140</v>
      </c>
      <c r="AT205" s="205" t="s">
        <v>73</v>
      </c>
      <c r="AU205" s="205" t="s">
        <v>79</v>
      </c>
      <c r="AY205" s="204" t="s">
        <v>122</v>
      </c>
      <c r="BK205" s="206">
        <f>BK206</f>
        <v>0</v>
      </c>
    </row>
    <row r="206" s="2" customFormat="1" ht="14.4" customHeight="1">
      <c r="A206" s="35"/>
      <c r="B206" s="36"/>
      <c r="C206" s="209" t="s">
        <v>380</v>
      </c>
      <c r="D206" s="209" t="s">
        <v>124</v>
      </c>
      <c r="E206" s="210" t="s">
        <v>381</v>
      </c>
      <c r="F206" s="211" t="s">
        <v>382</v>
      </c>
      <c r="G206" s="212" t="s">
        <v>360</v>
      </c>
      <c r="H206" s="213">
        <v>1</v>
      </c>
      <c r="I206" s="214"/>
      <c r="J206" s="215">
        <f>ROUND(I206*H206,2)</f>
        <v>0</v>
      </c>
      <c r="K206" s="216"/>
      <c r="L206" s="41"/>
      <c r="M206" s="217" t="s">
        <v>1</v>
      </c>
      <c r="N206" s="218" t="s">
        <v>39</v>
      </c>
      <c r="O206" s="88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1" t="s">
        <v>361</v>
      </c>
      <c r="AT206" s="221" t="s">
        <v>124</v>
      </c>
      <c r="AU206" s="221" t="s">
        <v>81</v>
      </c>
      <c r="AY206" s="14" t="s">
        <v>122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4" t="s">
        <v>79</v>
      </c>
      <c r="BK206" s="222">
        <f>ROUND(I206*H206,2)</f>
        <v>0</v>
      </c>
      <c r="BL206" s="14" t="s">
        <v>361</v>
      </c>
      <c r="BM206" s="221" t="s">
        <v>383</v>
      </c>
    </row>
    <row r="207" s="12" customFormat="1" ht="22.8" customHeight="1">
      <c r="A207" s="12"/>
      <c r="B207" s="193"/>
      <c r="C207" s="194"/>
      <c r="D207" s="195" t="s">
        <v>73</v>
      </c>
      <c r="E207" s="207" t="s">
        <v>384</v>
      </c>
      <c r="F207" s="207" t="s">
        <v>385</v>
      </c>
      <c r="G207" s="194"/>
      <c r="H207" s="194"/>
      <c r="I207" s="197"/>
      <c r="J207" s="208">
        <f>BK207</f>
        <v>0</v>
      </c>
      <c r="K207" s="194"/>
      <c r="L207" s="199"/>
      <c r="M207" s="200"/>
      <c r="N207" s="201"/>
      <c r="O207" s="201"/>
      <c r="P207" s="202">
        <f>P208</f>
        <v>0</v>
      </c>
      <c r="Q207" s="201"/>
      <c r="R207" s="202">
        <f>R208</f>
        <v>0</v>
      </c>
      <c r="S207" s="201"/>
      <c r="T207" s="20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4" t="s">
        <v>140</v>
      </c>
      <c r="AT207" s="205" t="s">
        <v>73</v>
      </c>
      <c r="AU207" s="205" t="s">
        <v>79</v>
      </c>
      <c r="AY207" s="204" t="s">
        <v>122</v>
      </c>
      <c r="BK207" s="206">
        <f>BK208</f>
        <v>0</v>
      </c>
    </row>
    <row r="208" s="2" customFormat="1" ht="14.4" customHeight="1">
      <c r="A208" s="35"/>
      <c r="B208" s="36"/>
      <c r="C208" s="209" t="s">
        <v>386</v>
      </c>
      <c r="D208" s="209" t="s">
        <v>124</v>
      </c>
      <c r="E208" s="210" t="s">
        <v>387</v>
      </c>
      <c r="F208" s="211" t="s">
        <v>388</v>
      </c>
      <c r="G208" s="212" t="s">
        <v>360</v>
      </c>
      <c r="H208" s="213">
        <v>1</v>
      </c>
      <c r="I208" s="214"/>
      <c r="J208" s="215">
        <f>ROUND(I208*H208,2)</f>
        <v>0</v>
      </c>
      <c r="K208" s="216"/>
      <c r="L208" s="41"/>
      <c r="M208" s="217" t="s">
        <v>1</v>
      </c>
      <c r="N208" s="218" t="s">
        <v>39</v>
      </c>
      <c r="O208" s="88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1" t="s">
        <v>361</v>
      </c>
      <c r="AT208" s="221" t="s">
        <v>124</v>
      </c>
      <c r="AU208" s="221" t="s">
        <v>81</v>
      </c>
      <c r="AY208" s="14" t="s">
        <v>122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4" t="s">
        <v>79</v>
      </c>
      <c r="BK208" s="222">
        <f>ROUND(I208*H208,2)</f>
        <v>0</v>
      </c>
      <c r="BL208" s="14" t="s">
        <v>361</v>
      </c>
      <c r="BM208" s="221" t="s">
        <v>389</v>
      </c>
    </row>
    <row r="209" s="12" customFormat="1" ht="22.8" customHeight="1">
      <c r="A209" s="12"/>
      <c r="B209" s="193"/>
      <c r="C209" s="194"/>
      <c r="D209" s="195" t="s">
        <v>73</v>
      </c>
      <c r="E209" s="207" t="s">
        <v>390</v>
      </c>
      <c r="F209" s="207" t="s">
        <v>391</v>
      </c>
      <c r="G209" s="194"/>
      <c r="H209" s="194"/>
      <c r="I209" s="197"/>
      <c r="J209" s="208">
        <f>BK209</f>
        <v>0</v>
      </c>
      <c r="K209" s="194"/>
      <c r="L209" s="199"/>
      <c r="M209" s="200"/>
      <c r="N209" s="201"/>
      <c r="O209" s="201"/>
      <c r="P209" s="202">
        <f>SUM(P210:P211)</f>
        <v>0</v>
      </c>
      <c r="Q209" s="201"/>
      <c r="R209" s="202">
        <f>SUM(R210:R211)</f>
        <v>0</v>
      </c>
      <c r="S209" s="201"/>
      <c r="T209" s="203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4" t="s">
        <v>140</v>
      </c>
      <c r="AT209" s="205" t="s">
        <v>73</v>
      </c>
      <c r="AU209" s="205" t="s">
        <v>79</v>
      </c>
      <c r="AY209" s="204" t="s">
        <v>122</v>
      </c>
      <c r="BK209" s="206">
        <f>SUM(BK210:BK211)</f>
        <v>0</v>
      </c>
    </row>
    <row r="210" s="2" customFormat="1" ht="14.4" customHeight="1">
      <c r="A210" s="35"/>
      <c r="B210" s="36"/>
      <c r="C210" s="209" t="s">
        <v>392</v>
      </c>
      <c r="D210" s="209" t="s">
        <v>124</v>
      </c>
      <c r="E210" s="210" t="s">
        <v>393</v>
      </c>
      <c r="F210" s="211" t="s">
        <v>394</v>
      </c>
      <c r="G210" s="212" t="s">
        <v>360</v>
      </c>
      <c r="H210" s="213">
        <v>1</v>
      </c>
      <c r="I210" s="214"/>
      <c r="J210" s="215">
        <f>ROUND(I210*H210,2)</f>
        <v>0</v>
      </c>
      <c r="K210" s="216"/>
      <c r="L210" s="41"/>
      <c r="M210" s="217" t="s">
        <v>1</v>
      </c>
      <c r="N210" s="218" t="s">
        <v>39</v>
      </c>
      <c r="O210" s="88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1" t="s">
        <v>361</v>
      </c>
      <c r="AT210" s="221" t="s">
        <v>124</v>
      </c>
      <c r="AU210" s="221" t="s">
        <v>81</v>
      </c>
      <c r="AY210" s="14" t="s">
        <v>122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4" t="s">
        <v>79</v>
      </c>
      <c r="BK210" s="222">
        <f>ROUND(I210*H210,2)</f>
        <v>0</v>
      </c>
      <c r="BL210" s="14" t="s">
        <v>361</v>
      </c>
      <c r="BM210" s="221" t="s">
        <v>395</v>
      </c>
    </row>
    <row r="211" s="2" customFormat="1" ht="14.4" customHeight="1">
      <c r="A211" s="35"/>
      <c r="B211" s="36"/>
      <c r="C211" s="209" t="s">
        <v>396</v>
      </c>
      <c r="D211" s="209" t="s">
        <v>124</v>
      </c>
      <c r="E211" s="210" t="s">
        <v>397</v>
      </c>
      <c r="F211" s="211" t="s">
        <v>398</v>
      </c>
      <c r="G211" s="212" t="s">
        <v>360</v>
      </c>
      <c r="H211" s="213">
        <v>1</v>
      </c>
      <c r="I211" s="214"/>
      <c r="J211" s="215">
        <f>ROUND(I211*H211,2)</f>
        <v>0</v>
      </c>
      <c r="K211" s="216"/>
      <c r="L211" s="41"/>
      <c r="M211" s="234" t="s">
        <v>1</v>
      </c>
      <c r="N211" s="235" t="s">
        <v>39</v>
      </c>
      <c r="O211" s="236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1" t="s">
        <v>361</v>
      </c>
      <c r="AT211" s="221" t="s">
        <v>124</v>
      </c>
      <c r="AU211" s="221" t="s">
        <v>81</v>
      </c>
      <c r="AY211" s="14" t="s">
        <v>122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4" t="s">
        <v>79</v>
      </c>
      <c r="BK211" s="222">
        <f>ROUND(I211*H211,2)</f>
        <v>0</v>
      </c>
      <c r="BL211" s="14" t="s">
        <v>361</v>
      </c>
      <c r="BM211" s="221" t="s">
        <v>399</v>
      </c>
    </row>
    <row r="212" s="2" customFormat="1" ht="6.96" customHeight="1">
      <c r="A212" s="35"/>
      <c r="B212" s="63"/>
      <c r="C212" s="64"/>
      <c r="D212" s="64"/>
      <c r="E212" s="64"/>
      <c r="F212" s="64"/>
      <c r="G212" s="64"/>
      <c r="H212" s="64"/>
      <c r="I212" s="64"/>
      <c r="J212" s="64"/>
      <c r="K212" s="64"/>
      <c r="L212" s="41"/>
      <c r="M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</sheetData>
  <sheetProtection sheet="1" autoFilter="0" formatColumns="0" formatRows="0" objects="1" scenarios="1" spinCount="100000" saltValue="vhOKPwKK88eAlwFM2T9/enQpjzgkHwLaq7NrGeMQYjlrucn73eUoVIuBhXaziLgUH62P8WSpdbjOJm5OUDEsPA==" hashValue="oCFQe9yriBhdTYBGBG4D4MriDS7uictJtASBoKlCha7NT4efpCvIDM5i6FRTMzWAjTsUmO69hEa7UnwLO6VjGA==" algorithmName="SHA-512" password="CC35"/>
  <autoFilter ref="C130:K211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2020-09-21T13:00:04Z</dcterms:created>
  <dcterms:modified xsi:type="dcterms:W3CDTF">2020-09-21T13:00:07Z</dcterms:modified>
</cp:coreProperties>
</file>