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3.13" sheetId="2" r:id="rId2"/>
    <sheet name="SO2 - 4.13" sheetId="3" r:id="rId3"/>
    <sheet name="SO3 - stoupačky" sheetId="4" r:id="rId4"/>
    <sheet name="SO4 - výměna dveří" sheetId="5" r:id="rId5"/>
  </sheets>
  <definedNames>
    <definedName name="_xlnm.Print_Area" localSheetId="0">'Rekapitulace stavby'!$D$4:$AO$76,'Rekapitulace stavby'!$C$82:$AQ$99</definedName>
    <definedName name="_xlnm._FilterDatabase" localSheetId="1" hidden="1">'SO1 - 3.13'!$C$132:$K$213</definedName>
    <definedName name="_xlnm.Print_Area" localSheetId="1">'SO1 - 3.13'!$C$4:$J$76,'SO1 - 3.13'!$C$82:$J$114,'SO1 - 3.13'!$C$120:$J$213</definedName>
    <definedName name="_xlnm._FilterDatabase" localSheetId="2" hidden="1">'SO2 - 4.13'!$C$132:$K$213</definedName>
    <definedName name="_xlnm.Print_Area" localSheetId="2">'SO2 - 4.13'!$C$4:$J$76,'SO2 - 4.13'!$C$82:$J$114,'SO2 - 4.13'!$C$120:$J$213</definedName>
    <definedName name="_xlnm._FilterDatabase" localSheetId="3" hidden="1">'SO3 - stoupačky'!$C$121:$K$139</definedName>
    <definedName name="_xlnm.Print_Area" localSheetId="3">'SO3 - stoupačky'!$C$4:$J$76,'SO3 - stoupačky'!$C$82:$J$103,'SO3 - stoupačky'!$C$109:$J$139</definedName>
    <definedName name="_xlnm._FilterDatabase" localSheetId="4" hidden="1">'SO4 - výměna dveří'!$C$118:$K$136</definedName>
    <definedName name="_xlnm.Print_Area" localSheetId="4">'SO4 - výměna dveří'!$C$4:$J$76,'SO4 - výměna dveří'!$C$82:$J$100,'SO4 - výměna dveří'!$C$106:$J$136</definedName>
    <definedName name="_xlnm.Print_Titles" localSheetId="0">'Rekapitulace stavby'!$92:$92</definedName>
    <definedName name="_xlnm.Print_Titles" localSheetId="1">'SO1 - 3.13'!$132:$132</definedName>
    <definedName name="_xlnm.Print_Titles" localSheetId="2">'SO2 - 4.13'!$132:$132</definedName>
    <definedName name="_xlnm.Print_Titles" localSheetId="3">'SO3 - stoupačky'!$121:$121</definedName>
    <definedName name="_xlnm.Print_Titles" localSheetId="4">'SO4 - výměna dveří'!$118:$118</definedName>
  </definedNames>
  <calcPr fullCalcOnLoad="1"/>
</workbook>
</file>

<file path=xl/sharedStrings.xml><?xml version="1.0" encoding="utf-8"?>
<sst xmlns="http://schemas.openxmlformats.org/spreadsheetml/2006/main" count="3013" uniqueCount="536">
  <si>
    <t>Export Komplet</t>
  </si>
  <si>
    <t/>
  </si>
  <si>
    <t>2.0</t>
  </si>
  <si>
    <t>ZAMOK</t>
  </si>
  <si>
    <t>False</t>
  </si>
  <si>
    <t>{695f9210-e948-4ecd-85f2-861d8a3516f2}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</si>
  <si>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</si>
  <si>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</si>
  <si>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</si>
  <si>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</si>
  <si>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</si>
  <si>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</si>
  <si>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</si>
  <si>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</si>
  <si>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P052020_01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</si>
  <si>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</si>
  <si>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</si>
  <si>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WC dívky - 1.ZŠ</t>
  </si>
  <si>
    <t>KSO:</t>
  </si>
  <si>
    <t>CC-CZ:</t>
  </si>
  <si>
    <t>Místo:</t>
  </si>
  <si>
    <t>Lovosice</t>
  </si>
  <si>
    <t>Datum:</t>
  </si>
  <si>
    <t>24. 3. 2020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</si>
  <si>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</si>
  <si>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</si>
  <si>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</si>
  <si>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</si>
  <si>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</si>
  <si>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</si>
  <si>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</si>
  <si>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</si>
  <si>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</si>
  <si>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</si>
  <si>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</si>
  <si>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</si>
  <si>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</si>
  <si>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</si>
  <si>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</si>
  <si>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</si>
  <si>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</si>
  <si>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</si>
  <si>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</si>
  <si>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</si>
  <si>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</si>
  <si>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</si>
  <si>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</si>
  <si>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</si>
  <si>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</si>
  <si>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</si>
  <si>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</si>
  <si>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</si>
  <si>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</si>
  <si>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</si>
  <si>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</si>
  <si>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</si>
  <si>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</si>
  <si>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</si>
  <si>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</si>
  <si>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</si>
  <si>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</si>
  <si>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</si>
  <si>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</si>
  <si>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</si>
  <si>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</si>
  <si>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</si>
  <si>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</si>
  <si>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</si>
  <si>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</si>
  <si>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</si>
  <si>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</si>
  <si>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</si>
  <si>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</si>
  <si>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</si>
  <si>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</si>
  <si>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</si>
  <si>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</si>
  <si>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</si>
  <si>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</si>
  <si>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</si>
  <si>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3.13</t>
  </si>
  <si>
    <t>STA</t>
  </si>
  <si>
    <t>1</t>
  </si>
  <si>
    <t>{02f33098-15f7-4325-9a5e-76ba2f6de10e}</t>
  </si>
  <si>
    <t>2</t>
  </si>
  <si>
    <t>SO2</t>
  </si>
  <si>
    <t>4.13</t>
  </si>
  <si>
    <t>{bb06c8ef-9e21-44c8-b7db-ff776418e523}</t>
  </si>
  <si>
    <t>SO3</t>
  </si>
  <si>
    <t>stoupačky</t>
  </si>
  <si>
    <t>{5b4749a8-40a3-41bb-a47f-db27e41ccbf3}</t>
  </si>
  <si>
    <t>SO4</t>
  </si>
  <si>
    <t>výměna dveří</t>
  </si>
  <si>
    <t>{82bd86b3-6636-4abf-923b-c9eea008e6a9}</t>
  </si>
  <si>
    <t>KRYCÍ LIST SOUPISU PRACÍ</t>
  </si>
  <si>
    <t>Objekt:</t>
  </si>
  <si>
    <t>SO1 - 3.13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</si>
  <si>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</si>
  <si>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</si>
  <si>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</si>
  <si>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</si>
  <si>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</si>
  <si>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</si>
  <si>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</si>
  <si>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</si>
  <si>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</si>
  <si>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</si>
  <si>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</si>
  <si>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</si>
  <si>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</si>
  <si>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</si>
  <si>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</si>
  <si>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</si>
  <si>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</si>
  <si>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</si>
  <si>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</si>
  <si>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</si>
  <si>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</si>
  <si>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</si>
  <si>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</si>
  <si>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</si>
  <si>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</si>
  <si>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</si>
  <si>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</si>
  <si>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</si>
  <si>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</si>
  <si>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</si>
  <si>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</si>
  <si>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</si>
  <si>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</si>
  <si>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</si>
  <si>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</si>
  <si>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</si>
  <si>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</si>
  <si>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</si>
  <si>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</si>
  <si>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</si>
  <si>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</si>
  <si>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611311131</t>
  </si>
  <si>
    <t>Potažení vnitřních rovných stropů štukem tloušťky do 3 mm</t>
  </si>
  <si>
    <t>m2</t>
  </si>
  <si>
    <t>4</t>
  </si>
  <si>
    <t>-226540419</t>
  </si>
  <si>
    <t>611325411</t>
  </si>
  <si>
    <t>Oprava vnitřní vápenocementové hladké omítky stropů v rozsahu plochy do 10%</t>
  </si>
  <si>
    <t>1488437091</t>
  </si>
  <si>
    <t>3</t>
  </si>
  <si>
    <t>612311131</t>
  </si>
  <si>
    <t>Potažení vnitřních stěn štukem tloušťky do 3 mm</t>
  </si>
  <si>
    <t>-2084753154</t>
  </si>
  <si>
    <t>612325301</t>
  </si>
  <si>
    <t>Vápenocementová hladká omítka ostění nebo nadpraží</t>
  </si>
  <si>
    <t>772031152</t>
  </si>
  <si>
    <t>5</t>
  </si>
  <si>
    <t>612325411</t>
  </si>
  <si>
    <t>Oprava vnitřní vápenocementové hladké omítky stěn v rozsahu plochy do 10% (malba)</t>
  </si>
  <si>
    <t>-2027663651</t>
  </si>
  <si>
    <t>612325412</t>
  </si>
  <si>
    <t>Oprava vnitřní vápenocementové hladké omítky stěn v rozsahu plochy do 30% (obklad)</t>
  </si>
  <si>
    <t>526835715</t>
  </si>
  <si>
    <t>9</t>
  </si>
  <si>
    <t>Ostatní konstrukce a práce-bourání</t>
  </si>
  <si>
    <t>7</t>
  </si>
  <si>
    <t>949101111</t>
  </si>
  <si>
    <t>Lešení pomocné pro objekty pozemních staveb s lešeňovou podlahou v do 1,9 m zatížení do 150 kg/m2</t>
  </si>
  <si>
    <t>-755923121</t>
  </si>
  <si>
    <t>8</t>
  </si>
  <si>
    <t>965046111</t>
  </si>
  <si>
    <t>Broušení stávajících betonových podlah úběr do 3 mm</t>
  </si>
  <si>
    <t>-502445807</t>
  </si>
  <si>
    <t>978011111</t>
  </si>
  <si>
    <t>Otlučení (osekání) vnitřní vápenné nebo vápenocementové omítky stropů v rozsahu do 5 %</t>
  </si>
  <si>
    <t>-1694271586</t>
  </si>
  <si>
    <t>10</t>
  </si>
  <si>
    <t>978013121</t>
  </si>
  <si>
    <t>Otlučení (osekání) vnitřní vápenné nebo vápenocementové omítky stěn v rozsahu do 10 %</t>
  </si>
  <si>
    <t>1404769538</t>
  </si>
  <si>
    <t>997</t>
  </si>
  <si>
    <t>Přesun sutě</t>
  </si>
  <si>
    <t>11</t>
  </si>
  <si>
    <t>997013211</t>
  </si>
  <si>
    <t>Vnitrostaveništní doprava suti a vybouraných hmot pro budovy v do 6 m ručně</t>
  </si>
  <si>
    <t>t</t>
  </si>
  <si>
    <t>178782728</t>
  </si>
  <si>
    <t>12</t>
  </si>
  <si>
    <t>997013509</t>
  </si>
  <si>
    <t>Příplatek k odvozu suti a vybouraných hmot na skládku ZKD 1 km přes 1 km</t>
  </si>
  <si>
    <t>-299996786</t>
  </si>
  <si>
    <t>998</t>
  </si>
  <si>
    <t>Přesun hmot</t>
  </si>
  <si>
    <t>13</t>
  </si>
  <si>
    <t>998011001</t>
  </si>
  <si>
    <t>Přesun hmot pro budovy zděné v do 6 m</t>
  </si>
  <si>
    <t>1498691039</t>
  </si>
  <si>
    <t>PSV</t>
  </si>
  <si>
    <t>Práce a dodávky PSV</t>
  </si>
  <si>
    <t>711</t>
  </si>
  <si>
    <t>Izolace proti vodě, vlhkosti a plynům</t>
  </si>
  <si>
    <t>14</t>
  </si>
  <si>
    <t>711111012</t>
  </si>
  <si>
    <t>Provedení izolace proti zemní vlhkosti vodorovné za studena nátěrem tekutou lepenkou</t>
  </si>
  <si>
    <t>16</t>
  </si>
  <si>
    <t>1902813661</t>
  </si>
  <si>
    <t>M</t>
  </si>
  <si>
    <t>24551040</t>
  </si>
  <si>
    <t>stěrka hydroizolační dvousložková cemento-polymerová pod dlažbu</t>
  </si>
  <si>
    <t>kg</t>
  </si>
  <si>
    <t>32</t>
  </si>
  <si>
    <t>1853305661</t>
  </si>
  <si>
    <t>998711101</t>
  </si>
  <si>
    <t>Přesun hmot tonážní pro izolace proti vodě, vlhkosti a plynům v objektech výšky do 6 m</t>
  </si>
  <si>
    <t>177466845</t>
  </si>
  <si>
    <t>721</t>
  </si>
  <si>
    <t>Zdravotechnika - vnitřní kanalizace</t>
  </si>
  <si>
    <t>17</t>
  </si>
  <si>
    <t>721174  R</t>
  </si>
  <si>
    <t>Dopojení nových umyvadel na stávající kanalizační potrubí vč. stavebních přípomocí</t>
  </si>
  <si>
    <t>kpl</t>
  </si>
  <si>
    <t>1737251733</t>
  </si>
  <si>
    <t>722</t>
  </si>
  <si>
    <t>Zdravotechnika - vnitřní vodovod</t>
  </si>
  <si>
    <t>18</t>
  </si>
  <si>
    <t>722174  R</t>
  </si>
  <si>
    <t>Dopojení nových umyvadel na stávající vodovodní potrubí vč. stavebních přípomocí</t>
  </si>
  <si>
    <t>1192378257</t>
  </si>
  <si>
    <t>725</t>
  </si>
  <si>
    <t>Zdravotechnika - zařizovací předměty</t>
  </si>
  <si>
    <t>19</t>
  </si>
  <si>
    <t>725110811</t>
  </si>
  <si>
    <t>Demontáž klozetů splachovací s nádrží</t>
  </si>
  <si>
    <t>soubor</t>
  </si>
  <si>
    <t>-1064430233</t>
  </si>
  <si>
    <t>20</t>
  </si>
  <si>
    <t>725112171</t>
  </si>
  <si>
    <t>Kombi klozet s hlubokým splachováním odpad vodorovný</t>
  </si>
  <si>
    <t>-89689001</t>
  </si>
  <si>
    <t>55167381</t>
  </si>
  <si>
    <t>sedátko klozetové duroplastové bílé s poklopem</t>
  </si>
  <si>
    <t>kus</t>
  </si>
  <si>
    <t>640844796</t>
  </si>
  <si>
    <t>22</t>
  </si>
  <si>
    <t>725119122</t>
  </si>
  <si>
    <t>Montáž klozetových mís kombi</t>
  </si>
  <si>
    <t>1858229488</t>
  </si>
  <si>
    <t>23</t>
  </si>
  <si>
    <t>64240120</t>
  </si>
  <si>
    <t>mísa keramická ke kombiklozetu se zabudovanou bidetovou tryskou odpad svislý</t>
  </si>
  <si>
    <t>471232743</t>
  </si>
  <si>
    <t>24</t>
  </si>
  <si>
    <t>64234081</t>
  </si>
  <si>
    <t>nádrž kombinovaného klozetu keramická se spodním napouštěním a splachovacím mechanismem bílá 390x175mm</t>
  </si>
  <si>
    <t>-517502483</t>
  </si>
  <si>
    <t>25</t>
  </si>
  <si>
    <t>1896861052</t>
  </si>
  <si>
    <t>26</t>
  </si>
  <si>
    <t>725210821</t>
  </si>
  <si>
    <t>Demontáž umyvadel bez výtokových armatur</t>
  </si>
  <si>
    <t>1217084123</t>
  </si>
  <si>
    <t>27</t>
  </si>
  <si>
    <t>725210826</t>
  </si>
  <si>
    <t>Demontáž umývátek bez výtokových armatur</t>
  </si>
  <si>
    <t>-1391111451</t>
  </si>
  <si>
    <t>28</t>
  </si>
  <si>
    <t>725211615</t>
  </si>
  <si>
    <t>Umyvadlo keramické bílé šířky 500 mm s krytem na sifon připevněné na stěnu šrouby</t>
  </si>
  <si>
    <t>-1226785418</t>
  </si>
  <si>
    <t>29</t>
  </si>
  <si>
    <t>725211701</t>
  </si>
  <si>
    <t>Umývátko keramické bílé stěnové šířky 400 mm připevněné na stěnu šrouby</t>
  </si>
  <si>
    <t>1245686348</t>
  </si>
  <si>
    <t>30</t>
  </si>
  <si>
    <t>725330820</t>
  </si>
  <si>
    <t xml:space="preserve">Demontáž výlevka </t>
  </si>
  <si>
    <t>703716243</t>
  </si>
  <si>
    <t>31</t>
  </si>
  <si>
    <t>725331111</t>
  </si>
  <si>
    <t>Výlevka bez výtokových armatur keramická se sklopnou plastovou mřížkou 500 mm</t>
  </si>
  <si>
    <t>1702055519</t>
  </si>
  <si>
    <t>725590811</t>
  </si>
  <si>
    <t>Přemístění vnitrostaveništní demontovaných zařizovacích předmětů v objektech výšky do 6 m</t>
  </si>
  <si>
    <t>-1327637451</t>
  </si>
  <si>
    <t>33</t>
  </si>
  <si>
    <t>725813111</t>
  </si>
  <si>
    <t>Ventil rohový bez připojovací trubičky nebo flexi hadičky G 1/2</t>
  </si>
  <si>
    <t>-1703807457</t>
  </si>
  <si>
    <t>34</t>
  </si>
  <si>
    <t>55190001</t>
  </si>
  <si>
    <t>flexi hadice ohebná sanitární D 9x13mm FF 3/8" 500 mm</t>
  </si>
  <si>
    <t>m</t>
  </si>
  <si>
    <t>1432329679</t>
  </si>
  <si>
    <t>35</t>
  </si>
  <si>
    <t>725821323</t>
  </si>
  <si>
    <t>Baterie dřezová nástěnná klasická s otáčivým kulatým ústím a délkou ramínka 300 mm</t>
  </si>
  <si>
    <t>800558178</t>
  </si>
  <si>
    <t>36</t>
  </si>
  <si>
    <t>725822612</t>
  </si>
  <si>
    <t>Baterie umyvadlové stojánkové pákové s výpustí</t>
  </si>
  <si>
    <t>-1063549696</t>
  </si>
  <si>
    <t>37</t>
  </si>
  <si>
    <t>725851325</t>
  </si>
  <si>
    <t>Ventil odpadní umyvadlový bez přepadu G 5/4</t>
  </si>
  <si>
    <t>-1325078351</t>
  </si>
  <si>
    <t>38</t>
  </si>
  <si>
    <t>725861312</t>
  </si>
  <si>
    <t>Zápachová uzávěrka pro umyvadlo DN 40/50 podomítková</t>
  </si>
  <si>
    <t>-1719506041</t>
  </si>
  <si>
    <t>39</t>
  </si>
  <si>
    <t>998725101</t>
  </si>
  <si>
    <t>Přesun hmot tonážní pro zařizovací předměty v objektech v do 6 m</t>
  </si>
  <si>
    <t>-546753178</t>
  </si>
  <si>
    <t>771</t>
  </si>
  <si>
    <t>Podlahy z dlaždic</t>
  </si>
  <si>
    <t>40</t>
  </si>
  <si>
    <t>771111011</t>
  </si>
  <si>
    <t>Vysátí podkladu před pokládkou dlažby</t>
  </si>
  <si>
    <t>-190611369</t>
  </si>
  <si>
    <t>41</t>
  </si>
  <si>
    <t>771121011</t>
  </si>
  <si>
    <t>Nátěr penetrační na podlahu</t>
  </si>
  <si>
    <t>-1226500050</t>
  </si>
  <si>
    <t>42</t>
  </si>
  <si>
    <t>771151011</t>
  </si>
  <si>
    <t>Samonivelační stěrka podlah pevnosti 20 MPa tl 3 mm</t>
  </si>
  <si>
    <t>1531467310</t>
  </si>
  <si>
    <t>43</t>
  </si>
  <si>
    <t>771571810</t>
  </si>
  <si>
    <t>Demontáž podlah z dlaždic keramických kladených do malty</t>
  </si>
  <si>
    <t>-2004426478</t>
  </si>
  <si>
    <t>44</t>
  </si>
  <si>
    <t>771574263</t>
  </si>
  <si>
    <t>Montáž podlah keramických pro mechanické zatížení protiskluzných lepených flexibilním lepidlem do 12 ks/m2</t>
  </si>
  <si>
    <t>-850725285</t>
  </si>
  <si>
    <t>45</t>
  </si>
  <si>
    <t>59761409</t>
  </si>
  <si>
    <t>dlažba keramická slinutá protiskluzná do interiéru i exteriéru pro vysoké mechanické namáhání přes 9 do 12 ks/m2</t>
  </si>
  <si>
    <t>1997846757</t>
  </si>
  <si>
    <t>46</t>
  </si>
  <si>
    <t>771577111</t>
  </si>
  <si>
    <t>Příplatek k montáži podlah keramických lepených flexibilním lepidlem za plochu do 5 m2</t>
  </si>
  <si>
    <t>256327513</t>
  </si>
  <si>
    <t>47</t>
  </si>
  <si>
    <t>771577114</t>
  </si>
  <si>
    <t>Příplatek k montáži podlah keramických lepených flexibilním lepidlem za spárování tmelem dvousložkovým</t>
  </si>
  <si>
    <t>1278579622</t>
  </si>
  <si>
    <t>48</t>
  </si>
  <si>
    <t>998771101</t>
  </si>
  <si>
    <t>Přesun hmot tonážní pro podlahy z dlaždic v objektech v do 6 m</t>
  </si>
  <si>
    <t>-300025596</t>
  </si>
  <si>
    <t>781</t>
  </si>
  <si>
    <t>Dokončovací práce - obklady</t>
  </si>
  <si>
    <t>49</t>
  </si>
  <si>
    <t>781111011</t>
  </si>
  <si>
    <t>Ometení (oprášení) stěny při přípravě podkladu</t>
  </si>
  <si>
    <t>832452448</t>
  </si>
  <si>
    <t>50</t>
  </si>
  <si>
    <t>781121011</t>
  </si>
  <si>
    <t>Nátěr penetrační na stěnu</t>
  </si>
  <si>
    <t>-911479866</t>
  </si>
  <si>
    <t>51</t>
  </si>
  <si>
    <t>781471810</t>
  </si>
  <si>
    <t>Demontáž obkladů z obkladaček keramických kladených do malty</t>
  </si>
  <si>
    <t>747108728</t>
  </si>
  <si>
    <t>52</t>
  </si>
  <si>
    <t>781474113</t>
  </si>
  <si>
    <t>Montáž obkladů vnitřních keramických hladkých do 19 ks/m2 lepených flexibilním lepidlem</t>
  </si>
  <si>
    <t>17009315</t>
  </si>
  <si>
    <t>53</t>
  </si>
  <si>
    <t>59761071</t>
  </si>
  <si>
    <t>obkládačky keramické koupelnové (barevné) přes 12 do 16 ks/m2</t>
  </si>
  <si>
    <t>-935142847</t>
  </si>
  <si>
    <t>54</t>
  </si>
  <si>
    <t>781477111</t>
  </si>
  <si>
    <t>Příplatek k montáži obkladů vnitřních keramických hladkých za plochu do 10 m2</t>
  </si>
  <si>
    <t>579725648</t>
  </si>
  <si>
    <t>55</t>
  </si>
  <si>
    <t>781477114</t>
  </si>
  <si>
    <t>Příplatek k montáži obkladů vnitřních keramických hladkých za spárování tmelem dvousložkovým</t>
  </si>
  <si>
    <t>431021259</t>
  </si>
  <si>
    <t>56</t>
  </si>
  <si>
    <t>998781101</t>
  </si>
  <si>
    <t>Přesun hmot tonážní pro obklady keramické v objektech v do 6 m</t>
  </si>
  <si>
    <t>-952724341</t>
  </si>
  <si>
    <t>784</t>
  </si>
  <si>
    <t>Dokončovací práce - malby a tapety</t>
  </si>
  <si>
    <t>57</t>
  </si>
  <si>
    <t>784121001</t>
  </si>
  <si>
    <t>Oškrabání malby v mísnostech výšky do 3,80 m</t>
  </si>
  <si>
    <t>-163672649</t>
  </si>
  <si>
    <t>58</t>
  </si>
  <si>
    <t>784121011</t>
  </si>
  <si>
    <t>Rozmývání podkladu po oškrabání malby v místnostech výšky do 3,80 m</t>
  </si>
  <si>
    <t>884129063</t>
  </si>
  <si>
    <t>59</t>
  </si>
  <si>
    <t>784161511</t>
  </si>
  <si>
    <t>Celoplošné vyrovnání podkladu disperzní stěrkou v místnostech výšky do 3,80 m</t>
  </si>
  <si>
    <t>1440832270</t>
  </si>
  <si>
    <t>60</t>
  </si>
  <si>
    <t>784211101</t>
  </si>
  <si>
    <t>Dvojnásobné bílé malby ze směsí za mokra výborně otěruvzdorných v místnostech výšky do 3,80 m</t>
  </si>
  <si>
    <t>960343093</t>
  </si>
  <si>
    <t>VRN</t>
  </si>
  <si>
    <t>Vedlejší rozpočtové náklady</t>
  </si>
  <si>
    <t>VRN3</t>
  </si>
  <si>
    <t>Zařízení staveniště</t>
  </si>
  <si>
    <t>61</t>
  </si>
  <si>
    <t>030001000</t>
  </si>
  <si>
    <t>Kč</t>
  </si>
  <si>
    <t>1024</t>
  </si>
  <si>
    <t>-354726891</t>
  </si>
  <si>
    <t>VRN5</t>
  </si>
  <si>
    <t>Finanční náklady</t>
  </si>
  <si>
    <t>62</t>
  </si>
  <si>
    <t>052002000</t>
  </si>
  <si>
    <t>Finanční rezerva - stavební přípomoce (5% ZRN)</t>
  </si>
  <si>
    <t>943542727</t>
  </si>
  <si>
    <t>VRN6</t>
  </si>
  <si>
    <t>Územní vlivy</t>
  </si>
  <si>
    <t>63</t>
  </si>
  <si>
    <t>065002000</t>
  </si>
  <si>
    <t>Mimostaveništní doprava materiálů</t>
  </si>
  <si>
    <t>-828596950</t>
  </si>
  <si>
    <t>SO2 - 4.13</t>
  </si>
  <si>
    <t>-728361388</t>
  </si>
  <si>
    <t>-897876362</t>
  </si>
  <si>
    <t>997013212</t>
  </si>
  <si>
    <t>Vnitrostaveništní doprava suti a vybouraných hmot pro budovy v do 9 m ručně</t>
  </si>
  <si>
    <t>379622096</t>
  </si>
  <si>
    <t>998011002</t>
  </si>
  <si>
    <t>Přesun hmot pro budovy zděné v do 12 m</t>
  </si>
  <si>
    <t>-1559751551</t>
  </si>
  <si>
    <t>998711102</t>
  </si>
  <si>
    <t>Přesun hmot tonážní pro izolace proti vodě, vlhkosti a plynům v objektech výšky do 12 m</t>
  </si>
  <si>
    <t>889622026</t>
  </si>
  <si>
    <t>Dopojení umývátka na stávající kanalizační potrubí vč. stavebních přípomocí</t>
  </si>
  <si>
    <t>Dopojení umývátka na stávající vodovodní potrubí vč. stavebních přípomocí</t>
  </si>
  <si>
    <t>1662953268</t>
  </si>
  <si>
    <t>1703030706</t>
  </si>
  <si>
    <t>-984587113</t>
  </si>
  <si>
    <t>-1422764992</t>
  </si>
  <si>
    <t>447386316</t>
  </si>
  <si>
    <t>617328612</t>
  </si>
  <si>
    <t>725590812</t>
  </si>
  <si>
    <t>Přemístění vnitrostaveništní demontovaných zařizovacích předmětů v objektech výšky do 12 m</t>
  </si>
  <si>
    <t>1731935330</t>
  </si>
  <si>
    <t>1054871742</t>
  </si>
  <si>
    <t>998725102</t>
  </si>
  <si>
    <t>Přesun hmot tonážní pro zařizovací předměty v objektech v do 12 m</t>
  </si>
  <si>
    <t>2097955085</t>
  </si>
  <si>
    <t>998771102</t>
  </si>
  <si>
    <t>Přesun hmot tonážní pro podlahy z dlaždic v objektech v do 12 m</t>
  </si>
  <si>
    <t>-1840763078</t>
  </si>
  <si>
    <t>62987967</t>
  </si>
  <si>
    <t>998781102</t>
  </si>
  <si>
    <t>Přesun hmot tonážní pro obklady keramické v objektech v do 12 m</t>
  </si>
  <si>
    <t>1790416946</t>
  </si>
  <si>
    <t>-898010653</t>
  </si>
  <si>
    <t>-1801361939</t>
  </si>
  <si>
    <t>-1419672993</t>
  </si>
  <si>
    <t>SO3 - stoupačky</t>
  </si>
  <si>
    <t>721110802</t>
  </si>
  <si>
    <t>Demontáž potrubí kameninové do DN 100</t>
  </si>
  <si>
    <t>-692526924</t>
  </si>
  <si>
    <t>721110806</t>
  </si>
  <si>
    <t>Demontáž potrubí kameninové do DN 200</t>
  </si>
  <si>
    <t>1580339363</t>
  </si>
  <si>
    <t>721174025.OSM</t>
  </si>
  <si>
    <t>Potrubí kanalizační odpadní Osma HT-Systém DN 110</t>
  </si>
  <si>
    <t>1844230314</t>
  </si>
  <si>
    <t>721174026.OSM</t>
  </si>
  <si>
    <t>Potrubí kanalizační odpadní Osma HT-Systém DN 125</t>
  </si>
  <si>
    <t>69335792</t>
  </si>
  <si>
    <t>721174043.OSM</t>
  </si>
  <si>
    <t>Potrubí kanalizační připojovací Osma HT-Systém DN 50</t>
  </si>
  <si>
    <t>803667432</t>
  </si>
  <si>
    <t>721174044.OSM</t>
  </si>
  <si>
    <t>Potrubí kanalizační připojovací Osma HT-Systém DN 75</t>
  </si>
  <si>
    <t>-382997770</t>
  </si>
  <si>
    <t>721174045.OSM</t>
  </si>
  <si>
    <t>Potrubí kanalizační připojovací Osma HT-Systém DN 110</t>
  </si>
  <si>
    <t>-2116274351</t>
  </si>
  <si>
    <t>998721102</t>
  </si>
  <si>
    <t>Přesun hmot tonážní pro vnitřní kanalizace v objektech v do 12 m</t>
  </si>
  <si>
    <t>-1064121672</t>
  </si>
  <si>
    <t>226318946</t>
  </si>
  <si>
    <t>Finanční rezerva - stavební přípomoce (50% 721)</t>
  </si>
  <si>
    <t>744799763</t>
  </si>
  <si>
    <t>1197478109</t>
  </si>
  <si>
    <t>SO4 - výměna dveří</t>
  </si>
  <si>
    <t xml:space="preserve">    766 - Konstrukce truhlářské</t>
  </si>
  <si>
    <t xml:space="preserve">    783 - Dokončovací práce - nátěry</t>
  </si>
  <si>
    <t>766</t>
  </si>
  <si>
    <t>Konstrukce truhlářské</t>
  </si>
  <si>
    <t>766660001</t>
  </si>
  <si>
    <t>Montáž dveřních křídel otvíravých jednokřídlových š do 0,8 m do ocelové zárubně</t>
  </si>
  <si>
    <t>575852934</t>
  </si>
  <si>
    <t>61160126</t>
  </si>
  <si>
    <t>dveře dřevěné vnitřní hladké plné 1křídlé bílé 600x1970mm</t>
  </si>
  <si>
    <t>791250783</t>
  </si>
  <si>
    <t>61160192</t>
  </si>
  <si>
    <t>dveře dřevěné vnitřní hladké plné 1křídlé bílé 800x1970mm</t>
  </si>
  <si>
    <t>-170810682</t>
  </si>
  <si>
    <t>766660728</t>
  </si>
  <si>
    <t>Montáž dveřního interiérového kování - zámku</t>
  </si>
  <si>
    <t>-2110824434</t>
  </si>
  <si>
    <t>54924005</t>
  </si>
  <si>
    <t>zámek zadlabací - WC</t>
  </si>
  <si>
    <t>316573595</t>
  </si>
  <si>
    <t>766691914</t>
  </si>
  <si>
    <t>Vyvěšení nebo zavěšení dřevěných křídel dveří pl do 2 m2</t>
  </si>
  <si>
    <t>-1962097924</t>
  </si>
  <si>
    <t>766691931</t>
  </si>
  <si>
    <t>Seřízení dřevěného okenního nebo dveřního otvíracího a sklápěcího křídla</t>
  </si>
  <si>
    <t>1514647210</t>
  </si>
  <si>
    <t>998766101</t>
  </si>
  <si>
    <t>Přesun hmot tonážní pro konstrukce truhlářské v objektech v do 6 m</t>
  </si>
  <si>
    <t>641089046</t>
  </si>
  <si>
    <t>783</t>
  </si>
  <si>
    <t>Dokončovací práce - nátěry</t>
  </si>
  <si>
    <t>783301311</t>
  </si>
  <si>
    <t>Odmaštění zámečnických konstrukcí vodou ředitelným odmašťovačem</t>
  </si>
  <si>
    <t>-93146456</t>
  </si>
  <si>
    <t>783301401</t>
  </si>
  <si>
    <t>Ometení zámečnických konstrukcí</t>
  </si>
  <si>
    <t>-864276397</t>
  </si>
  <si>
    <t>783306807</t>
  </si>
  <si>
    <t>Odstranění nátěru ze zámečnických konstrukcí odstraňovačem nátěrů s obroušením</t>
  </si>
  <si>
    <t>-815941357</t>
  </si>
  <si>
    <t>783314201</t>
  </si>
  <si>
    <t>Základní antikorozní jednonásobný syntetický standardní nátěr zámečnických konstrukcí</t>
  </si>
  <si>
    <t>-1182905965</t>
  </si>
  <si>
    <t>783315101</t>
  </si>
  <si>
    <t>Mezinátěr jednonásobný syntetický standardní zámečnických konstrukcí</t>
  </si>
  <si>
    <t>145851833</t>
  </si>
  <si>
    <t>783317101</t>
  </si>
  <si>
    <t>Krycí jednonásobný syntetický standardní nátěr zámečnických konstrukcí</t>
  </si>
  <si>
    <t>866930268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</si>
</sst>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P052020_01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WC dívky - 1.ZŠ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Lovosice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24. 3. 2020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ROUND(SUM(AG95:AG98),2)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ROUND(SUM(AS95:AS98),2)</f>
        <v>0</v>
      </c>
      <c r="AT94" s="111">
        <f>ROUND(SUM(AV94:AW94),2)</f>
        <v>0</v>
      </c>
      <c r="AU94" s="112">
        <f>ROUND(SUM(AU95:AU98),5)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ROUND(SUM(AZ95:AZ98),2)</f>
        <v>0</v>
      </c>
      <c r="BA94" s="111">
        <f>ROUND(SUM(BA95:BA98),2)</f>
        <v>0</v>
      </c>
      <c r="BB94" s="111">
        <f>ROUND(SUM(BB95:BB98),2)</f>
        <v>0</v>
      </c>
      <c r="BC94" s="111">
        <f>ROUND(SUM(BC95:BC98),2)</f>
        <v>0</v>
      </c>
      <c r="BD94" s="113">
        <f>ROUND(SUM(BD95:BD98),2)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16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80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'SO1 - 3.13'!J30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81</v>
      </c>
      <c r="AR95" s="123"/>
      <c r="AS95" s="124">
        <v>0</v>
      </c>
      <c r="AT95" s="125">
        <f>ROUND(SUM(AV95:AW95),2)</f>
        <v>0</v>
      </c>
      <c r="AU95" s="126">
        <f>'SO1 - 3.13'!P133</f>
        <v>0</v>
      </c>
      <c r="AV95" s="125">
        <f>'SO1 - 3.13'!J33</f>
        <v>0</v>
      </c>
      <c r="AW95" s="125">
        <f>'SO1 - 3.13'!J34</f>
        <v>0</v>
      </c>
      <c r="AX95" s="125">
        <f>'SO1 - 3.13'!J35</f>
        <v>0</v>
      </c>
      <c r="AY95" s="125">
        <f>'SO1 - 3.13'!J36</f>
        <v>0</v>
      </c>
      <c r="AZ95" s="125">
        <f>'SO1 - 3.13'!F33</f>
        <v>0</v>
      </c>
      <c r="BA95" s="125">
        <f>'SO1 - 3.13'!F34</f>
        <v>0</v>
      </c>
      <c r="BB95" s="125">
        <f>'SO1 - 3.13'!F35</f>
        <v>0</v>
      </c>
      <c r="BC95" s="125">
        <f>'SO1 - 3.13'!F36</f>
        <v>0</v>
      </c>
      <c r="BD95" s="127">
        <f>'SO1 - 3.13'!F37</f>
        <v>0</v>
      </c>
      <c r="BE95" s="7"/>
      <c r="BT95" s="128" t="s">
        <v>82</v>
      </c>
      <c r="BV95" s="128" t="s">
        <v>76</v>
      </c>
      <c r="BW95" s="128" t="s">
        <v>83</v>
      </c>
      <c r="BX95" s="128" t="s">
        <v>5</v>
      </c>
      <c r="CL95" s="128" t="s">
        <v>1</v>
      </c>
      <c r="CM95" s="128" t="s">
        <v>84</v>
      </c>
    </row>
    <row r="96" spans="1:91" s="7" customFormat="1" ht="16.5" customHeight="1">
      <c r="A96" s="116" t="s">
        <v>78</v>
      </c>
      <c r="B96" s="117"/>
      <c r="C96" s="118"/>
      <c r="D96" s="119" t="s">
        <v>85</v>
      </c>
      <c r="E96" s="119"/>
      <c r="F96" s="119"/>
      <c r="G96" s="119"/>
      <c r="H96" s="119"/>
      <c r="I96" s="120"/>
      <c r="J96" s="119" t="s">
        <v>86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'SO2 - 4.13'!J30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81</v>
      </c>
      <c r="AR96" s="123"/>
      <c r="AS96" s="124">
        <v>0</v>
      </c>
      <c r="AT96" s="125">
        <f>ROUND(SUM(AV96:AW96),2)</f>
        <v>0</v>
      </c>
      <c r="AU96" s="126">
        <f>'SO2 - 4.13'!P133</f>
        <v>0</v>
      </c>
      <c r="AV96" s="125">
        <f>'SO2 - 4.13'!J33</f>
        <v>0</v>
      </c>
      <c r="AW96" s="125">
        <f>'SO2 - 4.13'!J34</f>
        <v>0</v>
      </c>
      <c r="AX96" s="125">
        <f>'SO2 - 4.13'!J35</f>
        <v>0</v>
      </c>
      <c r="AY96" s="125">
        <f>'SO2 - 4.13'!J36</f>
        <v>0</v>
      </c>
      <c r="AZ96" s="125">
        <f>'SO2 - 4.13'!F33</f>
        <v>0</v>
      </c>
      <c r="BA96" s="125">
        <f>'SO2 - 4.13'!F34</f>
        <v>0</v>
      </c>
      <c r="BB96" s="125">
        <f>'SO2 - 4.13'!F35</f>
        <v>0</v>
      </c>
      <c r="BC96" s="125">
        <f>'SO2 - 4.13'!F36</f>
        <v>0</v>
      </c>
      <c r="BD96" s="127">
        <f>'SO2 - 4.13'!F37</f>
        <v>0</v>
      </c>
      <c r="BE96" s="7"/>
      <c r="BT96" s="128" t="s">
        <v>82</v>
      </c>
      <c r="BV96" s="128" t="s">
        <v>76</v>
      </c>
      <c r="BW96" s="128" t="s">
        <v>87</v>
      </c>
      <c r="BX96" s="128" t="s">
        <v>5</v>
      </c>
      <c r="CL96" s="128" t="s">
        <v>1</v>
      </c>
      <c r="CM96" s="128" t="s">
        <v>84</v>
      </c>
    </row>
    <row r="97" spans="1:91" s="7" customFormat="1" ht="16.5" customHeight="1">
      <c r="A97" s="116" t="s">
        <v>78</v>
      </c>
      <c r="B97" s="117"/>
      <c r="C97" s="118"/>
      <c r="D97" s="119" t="s">
        <v>88</v>
      </c>
      <c r="E97" s="119"/>
      <c r="F97" s="119"/>
      <c r="G97" s="119"/>
      <c r="H97" s="119"/>
      <c r="I97" s="120"/>
      <c r="J97" s="119" t="s">
        <v>89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'SO3 - stoupačky'!J30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81</v>
      </c>
      <c r="AR97" s="123"/>
      <c r="AS97" s="124">
        <v>0</v>
      </c>
      <c r="AT97" s="125">
        <f>ROUND(SUM(AV97:AW97),2)</f>
        <v>0</v>
      </c>
      <c r="AU97" s="126">
        <f>'SO3 - stoupačky'!P122</f>
        <v>0</v>
      </c>
      <c r="AV97" s="125">
        <f>'SO3 - stoupačky'!J33</f>
        <v>0</v>
      </c>
      <c r="AW97" s="125">
        <f>'SO3 - stoupačky'!J34</f>
        <v>0</v>
      </c>
      <c r="AX97" s="125">
        <f>'SO3 - stoupačky'!J35</f>
        <v>0</v>
      </c>
      <c r="AY97" s="125">
        <f>'SO3 - stoupačky'!J36</f>
        <v>0</v>
      </c>
      <c r="AZ97" s="125">
        <f>'SO3 - stoupačky'!F33</f>
        <v>0</v>
      </c>
      <c r="BA97" s="125">
        <f>'SO3 - stoupačky'!F34</f>
        <v>0</v>
      </c>
      <c r="BB97" s="125">
        <f>'SO3 - stoupačky'!F35</f>
        <v>0</v>
      </c>
      <c r="BC97" s="125">
        <f>'SO3 - stoupačky'!F36</f>
        <v>0</v>
      </c>
      <c r="BD97" s="127">
        <f>'SO3 - stoupačky'!F37</f>
        <v>0</v>
      </c>
      <c r="BE97" s="7"/>
      <c r="BT97" s="128" t="s">
        <v>82</v>
      </c>
      <c r="BV97" s="128" t="s">
        <v>76</v>
      </c>
      <c r="BW97" s="128" t="s">
        <v>90</v>
      </c>
      <c r="BX97" s="128" t="s">
        <v>5</v>
      </c>
      <c r="CL97" s="128" t="s">
        <v>1</v>
      </c>
      <c r="CM97" s="128" t="s">
        <v>84</v>
      </c>
    </row>
    <row r="98" spans="1:91" s="7" customFormat="1" ht="16.5" customHeight="1">
      <c r="A98" s="116" t="s">
        <v>78</v>
      </c>
      <c r="B98" s="117"/>
      <c r="C98" s="118"/>
      <c r="D98" s="119" t="s">
        <v>91</v>
      </c>
      <c r="E98" s="119"/>
      <c r="F98" s="119"/>
      <c r="G98" s="119"/>
      <c r="H98" s="119"/>
      <c r="I98" s="120"/>
      <c r="J98" s="119" t="s">
        <v>92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'SO4 - výměna dveří'!J30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81</v>
      </c>
      <c r="AR98" s="123"/>
      <c r="AS98" s="129">
        <v>0</v>
      </c>
      <c r="AT98" s="130">
        <f>ROUND(SUM(AV98:AW98),2)</f>
        <v>0</v>
      </c>
      <c r="AU98" s="131">
        <f>'SO4 - výměna dveří'!P119</f>
        <v>0</v>
      </c>
      <c r="AV98" s="130">
        <f>'SO4 - výměna dveří'!J33</f>
        <v>0</v>
      </c>
      <c r="AW98" s="130">
        <f>'SO4 - výměna dveří'!J34</f>
        <v>0</v>
      </c>
      <c r="AX98" s="130">
        <f>'SO4 - výměna dveří'!J35</f>
        <v>0</v>
      </c>
      <c r="AY98" s="130">
        <f>'SO4 - výměna dveří'!J36</f>
        <v>0</v>
      </c>
      <c r="AZ98" s="130">
        <f>'SO4 - výměna dveří'!F33</f>
        <v>0</v>
      </c>
      <c r="BA98" s="130">
        <f>'SO4 - výměna dveří'!F34</f>
        <v>0</v>
      </c>
      <c r="BB98" s="130">
        <f>'SO4 - výměna dveří'!F35</f>
        <v>0</v>
      </c>
      <c r="BC98" s="130">
        <f>'SO4 - výměna dveří'!F36</f>
        <v>0</v>
      </c>
      <c r="BD98" s="132">
        <f>'SO4 - výměna dveří'!F37</f>
        <v>0</v>
      </c>
      <c r="BE98" s="7"/>
      <c r="BT98" s="128" t="s">
        <v>82</v>
      </c>
      <c r="BV98" s="128" t="s">
        <v>76</v>
      </c>
      <c r="BW98" s="128" t="s">
        <v>93</v>
      </c>
      <c r="BX98" s="128" t="s">
        <v>5</v>
      </c>
      <c r="CL98" s="128" t="s">
        <v>1</v>
      </c>
      <c r="CM98" s="128" t="s">
        <v>84</v>
      </c>
    </row>
    <row r="99" spans="1:57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1 - 3.13'!C2" display="/"/>
    <hyperlink ref="A96" location="'SO2 - 4.13'!C2" display="/"/>
    <hyperlink ref="A97" location="'SO3 - stoupačky'!C2" display="/"/>
    <hyperlink ref="A98" location="'SO4 - výměna dveř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94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WC dívky - 1.ZŠ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24. 3. 2020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ROUND(J133,2)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ROUND((SUM(BE133:BE213)),2)</f>
        <v>0</v>
      </c>
      <c r="G33" s="35"/>
      <c r="H33" s="35"/>
      <c r="I33" s="152">
        <v>0.21</v>
      </c>
      <c r="J33" s="151">
        <f>ROUND(((SUM(BE133:BE213))*I33),2)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ROUND((SUM(BF133:BF213)),2)</f>
        <v>0</v>
      </c>
      <c r="G34" s="35"/>
      <c r="H34" s="35"/>
      <c r="I34" s="152">
        <v>0.15</v>
      </c>
      <c r="J34" s="151">
        <f>ROUND(((SUM(BF133:BF213))*I34),2)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ROUND((SUM(BG133:BG213)),2)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ROUND((SUM(BH133:BH213)),2)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ROUND((SUM(BI133:BI213)),2)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WC dívky - 1.ZŠ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SO1 - 3.13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Lovosice</v>
      </c>
      <c r="G89" s="37"/>
      <c r="H89" s="37"/>
      <c r="I89" s="29" t="s">
        <v>22</v>
      </c>
      <c r="J89" s="76" t="str">
        <f>IF(J12="","",J12)</f>
        <v>24. 3. 2020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98</v>
      </c>
      <c r="D94" s="173"/>
      <c r="E94" s="173"/>
      <c r="F94" s="173"/>
      <c r="G94" s="173"/>
      <c r="H94" s="173"/>
      <c r="I94" s="173"/>
      <c r="J94" s="174" t="s">
        <v>99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100</v>
      </c>
      <c r="D96" s="37"/>
      <c r="E96" s="37"/>
      <c r="F96" s="37"/>
      <c r="G96" s="37"/>
      <c r="H96" s="37"/>
      <c r="I96" s="37"/>
      <c r="J96" s="107">
        <f>J133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101</v>
      </c>
    </row>
    <row r="97" spans="1:31" s="9" customFormat="1" ht="24.95" customHeight="1">
      <c r="A97" s="9"/>
      <c r="B97" s="176"/>
      <c r="C97" s="177"/>
      <c r="D97" s="178" t="s">
        <v>102</v>
      </c>
      <c r="E97" s="179"/>
      <c r="F97" s="179"/>
      <c r="G97" s="179"/>
      <c r="H97" s="179"/>
      <c r="I97" s="179"/>
      <c r="J97" s="180">
        <f>J134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103</v>
      </c>
      <c r="E98" s="185"/>
      <c r="F98" s="185"/>
      <c r="G98" s="185"/>
      <c r="H98" s="185"/>
      <c r="I98" s="185"/>
      <c r="J98" s="186">
        <f>J135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104</v>
      </c>
      <c r="E99" s="185"/>
      <c r="F99" s="185"/>
      <c r="G99" s="185"/>
      <c r="H99" s="185"/>
      <c r="I99" s="185"/>
      <c r="J99" s="186">
        <f>J142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105</v>
      </c>
      <c r="E100" s="185"/>
      <c r="F100" s="185"/>
      <c r="G100" s="185"/>
      <c r="H100" s="185"/>
      <c r="I100" s="185"/>
      <c r="J100" s="186">
        <f>J147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106</v>
      </c>
      <c r="E101" s="185"/>
      <c r="F101" s="185"/>
      <c r="G101" s="185"/>
      <c r="H101" s="185"/>
      <c r="I101" s="185"/>
      <c r="J101" s="186">
        <f>J150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107</v>
      </c>
      <c r="E102" s="179"/>
      <c r="F102" s="179"/>
      <c r="G102" s="179"/>
      <c r="H102" s="179"/>
      <c r="I102" s="179"/>
      <c r="J102" s="180">
        <f>J152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108</v>
      </c>
      <c r="E103" s="185"/>
      <c r="F103" s="185"/>
      <c r="G103" s="185"/>
      <c r="H103" s="185"/>
      <c r="I103" s="185"/>
      <c r="J103" s="186">
        <f>J153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109</v>
      </c>
      <c r="E104" s="185"/>
      <c r="F104" s="185"/>
      <c r="G104" s="185"/>
      <c r="H104" s="185"/>
      <c r="I104" s="185"/>
      <c r="J104" s="186">
        <f>J157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110</v>
      </c>
      <c r="E105" s="185"/>
      <c r="F105" s="185"/>
      <c r="G105" s="185"/>
      <c r="H105" s="185"/>
      <c r="I105" s="185"/>
      <c r="J105" s="186">
        <f>J159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111</v>
      </c>
      <c r="E106" s="185"/>
      <c r="F106" s="185"/>
      <c r="G106" s="185"/>
      <c r="H106" s="185"/>
      <c r="I106" s="185"/>
      <c r="J106" s="186">
        <f>J161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112</v>
      </c>
      <c r="E107" s="185"/>
      <c r="F107" s="185"/>
      <c r="G107" s="185"/>
      <c r="H107" s="185"/>
      <c r="I107" s="185"/>
      <c r="J107" s="186">
        <f>J183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2"/>
      <c r="C108" s="183"/>
      <c r="D108" s="184" t="s">
        <v>113</v>
      </c>
      <c r="E108" s="185"/>
      <c r="F108" s="185"/>
      <c r="G108" s="185"/>
      <c r="H108" s="185"/>
      <c r="I108" s="185"/>
      <c r="J108" s="186">
        <f>J193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2"/>
      <c r="C109" s="183"/>
      <c r="D109" s="184" t="s">
        <v>114</v>
      </c>
      <c r="E109" s="185"/>
      <c r="F109" s="185"/>
      <c r="G109" s="185"/>
      <c r="H109" s="185"/>
      <c r="I109" s="185"/>
      <c r="J109" s="186">
        <f>J202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6"/>
      <c r="C110" s="177"/>
      <c r="D110" s="178" t="s">
        <v>115</v>
      </c>
      <c r="E110" s="179"/>
      <c r="F110" s="179"/>
      <c r="G110" s="179"/>
      <c r="H110" s="179"/>
      <c r="I110" s="179"/>
      <c r="J110" s="180">
        <f>J207</f>
        <v>0</v>
      </c>
      <c r="K110" s="177"/>
      <c r="L110" s="18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2"/>
      <c r="C111" s="183"/>
      <c r="D111" s="184" t="s">
        <v>116</v>
      </c>
      <c r="E111" s="185"/>
      <c r="F111" s="185"/>
      <c r="G111" s="185"/>
      <c r="H111" s="185"/>
      <c r="I111" s="185"/>
      <c r="J111" s="186">
        <f>J208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117</v>
      </c>
      <c r="E112" s="185"/>
      <c r="F112" s="185"/>
      <c r="G112" s="185"/>
      <c r="H112" s="185"/>
      <c r="I112" s="185"/>
      <c r="J112" s="186">
        <f>J210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2"/>
      <c r="C113" s="183"/>
      <c r="D113" s="184" t="s">
        <v>118</v>
      </c>
      <c r="E113" s="185"/>
      <c r="F113" s="185"/>
      <c r="G113" s="185"/>
      <c r="H113" s="185"/>
      <c r="I113" s="185"/>
      <c r="J113" s="186">
        <f>J212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0" t="s">
        <v>119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16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171" t="str">
        <f>E7</f>
        <v>Oprava WC dívky - 1.ZŠ</v>
      </c>
      <c r="F123" s="29"/>
      <c r="G123" s="29"/>
      <c r="H123" s="29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95</v>
      </c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73" t="str">
        <f>E9</f>
        <v>SO1 - 3.13</v>
      </c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20</v>
      </c>
      <c r="D127" s="37"/>
      <c r="E127" s="37"/>
      <c r="F127" s="24" t="str">
        <f>F12</f>
        <v>Lovosice</v>
      </c>
      <c r="G127" s="37"/>
      <c r="H127" s="37"/>
      <c r="I127" s="29" t="s">
        <v>22</v>
      </c>
      <c r="J127" s="76" t="str">
        <f>IF(J12="","",J12)</f>
        <v>24. 3. 2020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24</v>
      </c>
      <c r="D129" s="37"/>
      <c r="E129" s="37"/>
      <c r="F129" s="24" t="str">
        <f>E15</f>
        <v xml:space="preserve"> </v>
      </c>
      <c r="G129" s="37"/>
      <c r="H129" s="37"/>
      <c r="I129" s="29" t="s">
        <v>30</v>
      </c>
      <c r="J129" s="33" t="str">
        <f>E21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28</v>
      </c>
      <c r="D130" s="37"/>
      <c r="E130" s="37"/>
      <c r="F130" s="24" t="str">
        <f>IF(E18="","",E18)</f>
        <v>Vyplň údaj</v>
      </c>
      <c r="G130" s="37"/>
      <c r="H130" s="37"/>
      <c r="I130" s="29" t="s">
        <v>32</v>
      </c>
      <c r="J130" s="33" t="str">
        <f>E24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88"/>
      <c r="B132" s="189"/>
      <c r="C132" s="190" t="s">
        <v>120</v>
      </c>
      <c r="D132" s="191" t="s">
        <v>59</v>
      </c>
      <c r="E132" s="191" t="s">
        <v>55</v>
      </c>
      <c r="F132" s="191" t="s">
        <v>56</v>
      </c>
      <c r="G132" s="191" t="s">
        <v>121</v>
      </c>
      <c r="H132" s="191" t="s">
        <v>122</v>
      </c>
      <c r="I132" s="191" t="s">
        <v>123</v>
      </c>
      <c r="J132" s="192" t="s">
        <v>99</v>
      </c>
      <c r="K132" s="193" t="s">
        <v>124</v>
      </c>
      <c r="L132" s="194"/>
      <c r="M132" s="97" t="s">
        <v>1</v>
      </c>
      <c r="N132" s="98" t="s">
        <v>38</v>
      </c>
      <c r="O132" s="98" t="s">
        <v>125</v>
      </c>
      <c r="P132" s="98" t="s">
        <v>126</v>
      </c>
      <c r="Q132" s="98" t="s">
        <v>127</v>
      </c>
      <c r="R132" s="98" t="s">
        <v>128</v>
      </c>
      <c r="S132" s="98" t="s">
        <v>129</v>
      </c>
      <c r="T132" s="99" t="s">
        <v>130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</row>
    <row r="133" spans="1:63" s="2" customFormat="1" ht="22.8" customHeight="1">
      <c r="A133" s="35"/>
      <c r="B133" s="36"/>
      <c r="C133" s="104" t="s">
        <v>131</v>
      </c>
      <c r="D133" s="37"/>
      <c r="E133" s="37"/>
      <c r="F133" s="37"/>
      <c r="G133" s="37"/>
      <c r="H133" s="37"/>
      <c r="I133" s="37"/>
      <c r="J133" s="195">
        <f>BK133</f>
        <v>0</v>
      </c>
      <c r="K133" s="37"/>
      <c r="L133" s="41"/>
      <c r="M133" s="100"/>
      <c r="N133" s="196"/>
      <c r="O133" s="101"/>
      <c r="P133" s="197">
        <f>P134+P152+P207</f>
        <v>0</v>
      </c>
      <c r="Q133" s="101"/>
      <c r="R133" s="197">
        <f>R134+R152+R207</f>
        <v>5.502815</v>
      </c>
      <c r="S133" s="101"/>
      <c r="T133" s="198">
        <f>T134+T152+T207</f>
        <v>8.031942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73</v>
      </c>
      <c r="AU133" s="14" t="s">
        <v>101</v>
      </c>
      <c r="BK133" s="199">
        <f>BK134+BK152+BK207</f>
        <v>0</v>
      </c>
    </row>
    <row r="134" spans="1:63" s="12" customFormat="1" ht="25.9" customHeight="1">
      <c r="A134" s="12"/>
      <c r="B134" s="200"/>
      <c r="C134" s="201"/>
      <c r="D134" s="202" t="s">
        <v>73</v>
      </c>
      <c r="E134" s="203" t="s">
        <v>132</v>
      </c>
      <c r="F134" s="203" t="s">
        <v>133</v>
      </c>
      <c r="G134" s="201"/>
      <c r="H134" s="201"/>
      <c r="I134" s="204"/>
      <c r="J134" s="205">
        <f>BK134</f>
        <v>0</v>
      </c>
      <c r="K134" s="201"/>
      <c r="L134" s="206"/>
      <c r="M134" s="207"/>
      <c r="N134" s="208"/>
      <c r="O134" s="208"/>
      <c r="P134" s="209">
        <f>P135+P142+P147+P150</f>
        <v>0</v>
      </c>
      <c r="Q134" s="208"/>
      <c r="R134" s="209">
        <f>R135+R142+R147+R150</f>
        <v>2.4929850000000005</v>
      </c>
      <c r="S134" s="208"/>
      <c r="T134" s="210">
        <f>T135+T142+T147+T150</f>
        <v>0.7694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82</v>
      </c>
      <c r="AT134" s="212" t="s">
        <v>73</v>
      </c>
      <c r="AU134" s="212" t="s">
        <v>74</v>
      </c>
      <c r="AY134" s="211" t="s">
        <v>134</v>
      </c>
      <c r="BK134" s="213">
        <f>BK135+BK142+BK147+BK150</f>
        <v>0</v>
      </c>
    </row>
    <row r="135" spans="1:63" s="12" customFormat="1" ht="22.8" customHeight="1">
      <c r="A135" s="12"/>
      <c r="B135" s="200"/>
      <c r="C135" s="201"/>
      <c r="D135" s="202" t="s">
        <v>73</v>
      </c>
      <c r="E135" s="214" t="s">
        <v>135</v>
      </c>
      <c r="F135" s="214" t="s">
        <v>136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SUM(P136:P141)</f>
        <v>0</v>
      </c>
      <c r="Q135" s="208"/>
      <c r="R135" s="209">
        <f>SUM(R136:R141)</f>
        <v>2.4902550000000003</v>
      </c>
      <c r="S135" s="208"/>
      <c r="T135" s="210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82</v>
      </c>
      <c r="AT135" s="212" t="s">
        <v>73</v>
      </c>
      <c r="AU135" s="212" t="s">
        <v>82</v>
      </c>
      <c r="AY135" s="211" t="s">
        <v>134</v>
      </c>
      <c r="BK135" s="213">
        <f>SUM(BK136:BK141)</f>
        <v>0</v>
      </c>
    </row>
    <row r="136" spans="1:65" s="2" customFormat="1" ht="24.15" customHeight="1">
      <c r="A136" s="35"/>
      <c r="B136" s="36"/>
      <c r="C136" s="216" t="s">
        <v>82</v>
      </c>
      <c r="D136" s="216" t="s">
        <v>137</v>
      </c>
      <c r="E136" s="217" t="s">
        <v>138</v>
      </c>
      <c r="F136" s="218" t="s">
        <v>139</v>
      </c>
      <c r="G136" s="219" t="s">
        <v>140</v>
      </c>
      <c r="H136" s="220">
        <v>21.3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0.003</v>
      </c>
      <c r="R136" s="226">
        <f>Q136*H136</f>
        <v>0.0639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141</v>
      </c>
      <c r="AT136" s="228" t="s">
        <v>137</v>
      </c>
      <c r="AU136" s="228" t="s">
        <v>84</v>
      </c>
      <c r="AY136" s="14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141</v>
      </c>
      <c r="BM136" s="228" t="s">
        <v>142</v>
      </c>
    </row>
    <row r="137" spans="1:65" s="2" customFormat="1" ht="24.15" customHeight="1">
      <c r="A137" s="35"/>
      <c r="B137" s="36"/>
      <c r="C137" s="216" t="s">
        <v>84</v>
      </c>
      <c r="D137" s="216" t="s">
        <v>137</v>
      </c>
      <c r="E137" s="217" t="s">
        <v>143</v>
      </c>
      <c r="F137" s="218" t="s">
        <v>144</v>
      </c>
      <c r="G137" s="219" t="s">
        <v>140</v>
      </c>
      <c r="H137" s="220">
        <v>21.3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0.0051</v>
      </c>
      <c r="R137" s="226">
        <f>Q137*H137</f>
        <v>0.10863000000000002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141</v>
      </c>
      <c r="AT137" s="228" t="s">
        <v>137</v>
      </c>
      <c r="AU137" s="228" t="s">
        <v>84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141</v>
      </c>
      <c r="BM137" s="228" t="s">
        <v>145</v>
      </c>
    </row>
    <row r="138" spans="1:65" s="2" customFormat="1" ht="14.4" customHeight="1">
      <c r="A138" s="35"/>
      <c r="B138" s="36"/>
      <c r="C138" s="216" t="s">
        <v>146</v>
      </c>
      <c r="D138" s="216" t="s">
        <v>137</v>
      </c>
      <c r="E138" s="217" t="s">
        <v>147</v>
      </c>
      <c r="F138" s="218" t="s">
        <v>148</v>
      </c>
      <c r="G138" s="219" t="s">
        <v>140</v>
      </c>
      <c r="H138" s="220">
        <v>127.8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0.003</v>
      </c>
      <c r="R138" s="226">
        <f>Q138*H138</f>
        <v>0.3834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141</v>
      </c>
      <c r="AT138" s="228" t="s">
        <v>137</v>
      </c>
      <c r="AU138" s="228" t="s">
        <v>84</v>
      </c>
      <c r="AY138" s="14" t="s">
        <v>134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141</v>
      </c>
      <c r="BM138" s="228" t="s">
        <v>149</v>
      </c>
    </row>
    <row r="139" spans="1:65" s="2" customFormat="1" ht="24.15" customHeight="1">
      <c r="A139" s="35"/>
      <c r="B139" s="36"/>
      <c r="C139" s="216" t="s">
        <v>141</v>
      </c>
      <c r="D139" s="216" t="s">
        <v>137</v>
      </c>
      <c r="E139" s="217" t="s">
        <v>150</v>
      </c>
      <c r="F139" s="218" t="s">
        <v>151</v>
      </c>
      <c r="G139" s="219" t="s">
        <v>140</v>
      </c>
      <c r="H139" s="220">
        <v>10.5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0.03045</v>
      </c>
      <c r="R139" s="226">
        <f>Q139*H139</f>
        <v>0.31972500000000004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141</v>
      </c>
      <c r="AT139" s="228" t="s">
        <v>137</v>
      </c>
      <c r="AU139" s="228" t="s">
        <v>84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141</v>
      </c>
      <c r="BM139" s="228" t="s">
        <v>152</v>
      </c>
    </row>
    <row r="140" spans="1:65" s="2" customFormat="1" ht="24.15" customHeight="1">
      <c r="A140" s="35"/>
      <c r="B140" s="36"/>
      <c r="C140" s="216" t="s">
        <v>153</v>
      </c>
      <c r="D140" s="216" t="s">
        <v>137</v>
      </c>
      <c r="E140" s="217" t="s">
        <v>154</v>
      </c>
      <c r="F140" s="218" t="s">
        <v>155</v>
      </c>
      <c r="G140" s="219" t="s">
        <v>140</v>
      </c>
      <c r="H140" s="220">
        <v>117.3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0.0052</v>
      </c>
      <c r="R140" s="226">
        <f>Q140*H140</f>
        <v>0.60996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141</v>
      </c>
      <c r="AT140" s="228" t="s">
        <v>137</v>
      </c>
      <c r="AU140" s="228" t="s">
        <v>84</v>
      </c>
      <c r="AY140" s="14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141</v>
      </c>
      <c r="BM140" s="228" t="s">
        <v>156</v>
      </c>
    </row>
    <row r="141" spans="1:65" s="2" customFormat="1" ht="24.15" customHeight="1">
      <c r="A141" s="35"/>
      <c r="B141" s="36"/>
      <c r="C141" s="216" t="s">
        <v>135</v>
      </c>
      <c r="D141" s="216" t="s">
        <v>137</v>
      </c>
      <c r="E141" s="217" t="s">
        <v>157</v>
      </c>
      <c r="F141" s="218" t="s">
        <v>158</v>
      </c>
      <c r="G141" s="219" t="s">
        <v>140</v>
      </c>
      <c r="H141" s="220">
        <v>64.4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0.0156</v>
      </c>
      <c r="R141" s="226">
        <f>Q141*H141</f>
        <v>1.00464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141</v>
      </c>
      <c r="AT141" s="228" t="s">
        <v>137</v>
      </c>
      <c r="AU141" s="228" t="s">
        <v>84</v>
      </c>
      <c r="AY141" s="14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141</v>
      </c>
      <c r="BM141" s="228" t="s">
        <v>159</v>
      </c>
    </row>
    <row r="142" spans="1:63" s="12" customFormat="1" ht="22.8" customHeight="1">
      <c r="A142" s="12"/>
      <c r="B142" s="200"/>
      <c r="C142" s="201"/>
      <c r="D142" s="202" t="s">
        <v>73</v>
      </c>
      <c r="E142" s="214" t="s">
        <v>160</v>
      </c>
      <c r="F142" s="214" t="s">
        <v>161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SUM(P143:P146)</f>
        <v>0</v>
      </c>
      <c r="Q142" s="208"/>
      <c r="R142" s="209">
        <f>SUM(R143:R146)</f>
        <v>0.00273</v>
      </c>
      <c r="S142" s="208"/>
      <c r="T142" s="210">
        <f>SUM(T143:T146)</f>
        <v>0.7694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82</v>
      </c>
      <c r="AT142" s="212" t="s">
        <v>73</v>
      </c>
      <c r="AU142" s="212" t="s">
        <v>82</v>
      </c>
      <c r="AY142" s="211" t="s">
        <v>134</v>
      </c>
      <c r="BK142" s="213">
        <f>SUM(BK143:BK146)</f>
        <v>0</v>
      </c>
    </row>
    <row r="143" spans="1:65" s="2" customFormat="1" ht="24.15" customHeight="1">
      <c r="A143" s="35"/>
      <c r="B143" s="36"/>
      <c r="C143" s="216" t="s">
        <v>162</v>
      </c>
      <c r="D143" s="216" t="s">
        <v>137</v>
      </c>
      <c r="E143" s="217" t="s">
        <v>163</v>
      </c>
      <c r="F143" s="218" t="s">
        <v>164</v>
      </c>
      <c r="G143" s="219" t="s">
        <v>140</v>
      </c>
      <c r="H143" s="220">
        <v>21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0.00013</v>
      </c>
      <c r="R143" s="226">
        <f>Q143*H143</f>
        <v>0.00273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141</v>
      </c>
      <c r="AT143" s="228" t="s">
        <v>137</v>
      </c>
      <c r="AU143" s="228" t="s">
        <v>84</v>
      </c>
      <c r="AY143" s="14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141</v>
      </c>
      <c r="BM143" s="228" t="s">
        <v>165</v>
      </c>
    </row>
    <row r="144" spans="1:65" s="2" customFormat="1" ht="14.4" customHeight="1">
      <c r="A144" s="35"/>
      <c r="B144" s="36"/>
      <c r="C144" s="216" t="s">
        <v>166</v>
      </c>
      <c r="D144" s="216" t="s">
        <v>137</v>
      </c>
      <c r="E144" s="217" t="s">
        <v>167</v>
      </c>
      <c r="F144" s="218" t="s">
        <v>168</v>
      </c>
      <c r="G144" s="219" t="s">
        <v>140</v>
      </c>
      <c r="H144" s="220">
        <v>21.3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141</v>
      </c>
      <c r="AT144" s="228" t="s">
        <v>137</v>
      </c>
      <c r="AU144" s="228" t="s">
        <v>84</v>
      </c>
      <c r="AY144" s="14" t="s">
        <v>134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141</v>
      </c>
      <c r="BM144" s="228" t="s">
        <v>169</v>
      </c>
    </row>
    <row r="145" spans="1:65" s="2" customFormat="1" ht="24.15" customHeight="1">
      <c r="A145" s="35"/>
      <c r="B145" s="36"/>
      <c r="C145" s="216" t="s">
        <v>160</v>
      </c>
      <c r="D145" s="216" t="s">
        <v>137</v>
      </c>
      <c r="E145" s="217" t="s">
        <v>170</v>
      </c>
      <c r="F145" s="218" t="s">
        <v>171</v>
      </c>
      <c r="G145" s="219" t="s">
        <v>140</v>
      </c>
      <c r="H145" s="220">
        <v>21.3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0.002</v>
      </c>
      <c r="T145" s="227">
        <f>S145*H145</f>
        <v>0.0426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141</v>
      </c>
      <c r="AT145" s="228" t="s">
        <v>137</v>
      </c>
      <c r="AU145" s="228" t="s">
        <v>84</v>
      </c>
      <c r="AY145" s="14" t="s">
        <v>134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141</v>
      </c>
      <c r="BM145" s="228" t="s">
        <v>172</v>
      </c>
    </row>
    <row r="146" spans="1:65" s="2" customFormat="1" ht="24.15" customHeight="1">
      <c r="A146" s="35"/>
      <c r="B146" s="36"/>
      <c r="C146" s="216" t="s">
        <v>173</v>
      </c>
      <c r="D146" s="216" t="s">
        <v>137</v>
      </c>
      <c r="E146" s="217" t="s">
        <v>174</v>
      </c>
      <c r="F146" s="218" t="s">
        <v>175</v>
      </c>
      <c r="G146" s="219" t="s">
        <v>140</v>
      </c>
      <c r="H146" s="220">
        <v>181.7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0.004</v>
      </c>
      <c r="T146" s="227">
        <f>S146*H146</f>
        <v>0.7268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141</v>
      </c>
      <c r="AT146" s="228" t="s">
        <v>137</v>
      </c>
      <c r="AU146" s="228" t="s">
        <v>84</v>
      </c>
      <c r="AY146" s="14" t="s">
        <v>134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141</v>
      </c>
      <c r="BM146" s="228" t="s">
        <v>176</v>
      </c>
    </row>
    <row r="147" spans="1:63" s="12" customFormat="1" ht="22.8" customHeight="1">
      <c r="A147" s="12"/>
      <c r="B147" s="200"/>
      <c r="C147" s="201"/>
      <c r="D147" s="202" t="s">
        <v>73</v>
      </c>
      <c r="E147" s="214" t="s">
        <v>177</v>
      </c>
      <c r="F147" s="214" t="s">
        <v>178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SUM(P148:P149)</f>
        <v>0</v>
      </c>
      <c r="Q147" s="208"/>
      <c r="R147" s="209">
        <f>SUM(R148:R149)</f>
        <v>0</v>
      </c>
      <c r="S147" s="208"/>
      <c r="T147" s="21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82</v>
      </c>
      <c r="AT147" s="212" t="s">
        <v>73</v>
      </c>
      <c r="AU147" s="212" t="s">
        <v>82</v>
      </c>
      <c r="AY147" s="211" t="s">
        <v>134</v>
      </c>
      <c r="BK147" s="213">
        <f>SUM(BK148:BK149)</f>
        <v>0</v>
      </c>
    </row>
    <row r="148" spans="1:65" s="2" customFormat="1" ht="24.15" customHeight="1">
      <c r="A148" s="35"/>
      <c r="B148" s="36"/>
      <c r="C148" s="216" t="s">
        <v>179</v>
      </c>
      <c r="D148" s="216" t="s">
        <v>137</v>
      </c>
      <c r="E148" s="217" t="s">
        <v>180</v>
      </c>
      <c r="F148" s="218" t="s">
        <v>181</v>
      </c>
      <c r="G148" s="219" t="s">
        <v>182</v>
      </c>
      <c r="H148" s="220">
        <v>8.032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141</v>
      </c>
      <c r="AT148" s="228" t="s">
        <v>137</v>
      </c>
      <c r="AU148" s="228" t="s">
        <v>84</v>
      </c>
      <c r="AY148" s="14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141</v>
      </c>
      <c r="BM148" s="228" t="s">
        <v>183</v>
      </c>
    </row>
    <row r="149" spans="1:65" s="2" customFormat="1" ht="24.15" customHeight="1">
      <c r="A149" s="35"/>
      <c r="B149" s="36"/>
      <c r="C149" s="216" t="s">
        <v>184</v>
      </c>
      <c r="D149" s="216" t="s">
        <v>137</v>
      </c>
      <c r="E149" s="217" t="s">
        <v>185</v>
      </c>
      <c r="F149" s="218" t="s">
        <v>186</v>
      </c>
      <c r="G149" s="219" t="s">
        <v>182</v>
      </c>
      <c r="H149" s="220">
        <v>80.32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141</v>
      </c>
      <c r="AT149" s="228" t="s">
        <v>137</v>
      </c>
      <c r="AU149" s="228" t="s">
        <v>84</v>
      </c>
      <c r="AY149" s="14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141</v>
      </c>
      <c r="BM149" s="228" t="s">
        <v>187</v>
      </c>
    </row>
    <row r="150" spans="1:63" s="12" customFormat="1" ht="22.8" customHeight="1">
      <c r="A150" s="12"/>
      <c r="B150" s="200"/>
      <c r="C150" s="201"/>
      <c r="D150" s="202" t="s">
        <v>73</v>
      </c>
      <c r="E150" s="214" t="s">
        <v>188</v>
      </c>
      <c r="F150" s="214" t="s">
        <v>189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P151</f>
        <v>0</v>
      </c>
      <c r="Q150" s="208"/>
      <c r="R150" s="209">
        <f>R151</f>
        <v>0</v>
      </c>
      <c r="S150" s="208"/>
      <c r="T150" s="21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82</v>
      </c>
      <c r="AT150" s="212" t="s">
        <v>73</v>
      </c>
      <c r="AU150" s="212" t="s">
        <v>82</v>
      </c>
      <c r="AY150" s="211" t="s">
        <v>134</v>
      </c>
      <c r="BK150" s="213">
        <f>BK151</f>
        <v>0</v>
      </c>
    </row>
    <row r="151" spans="1:65" s="2" customFormat="1" ht="14.4" customHeight="1">
      <c r="A151" s="35"/>
      <c r="B151" s="36"/>
      <c r="C151" s="216" t="s">
        <v>190</v>
      </c>
      <c r="D151" s="216" t="s">
        <v>137</v>
      </c>
      <c r="E151" s="217" t="s">
        <v>191</v>
      </c>
      <c r="F151" s="218" t="s">
        <v>192</v>
      </c>
      <c r="G151" s="219" t="s">
        <v>182</v>
      </c>
      <c r="H151" s="220">
        <v>2.493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141</v>
      </c>
      <c r="AT151" s="228" t="s">
        <v>137</v>
      </c>
      <c r="AU151" s="228" t="s">
        <v>84</v>
      </c>
      <c r="AY151" s="14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141</v>
      </c>
      <c r="BM151" s="228" t="s">
        <v>193</v>
      </c>
    </row>
    <row r="152" spans="1:63" s="12" customFormat="1" ht="25.9" customHeight="1">
      <c r="A152" s="12"/>
      <c r="B152" s="200"/>
      <c r="C152" s="201"/>
      <c r="D152" s="202" t="s">
        <v>73</v>
      </c>
      <c r="E152" s="203" t="s">
        <v>194</v>
      </c>
      <c r="F152" s="203" t="s">
        <v>195</v>
      </c>
      <c r="G152" s="201"/>
      <c r="H152" s="201"/>
      <c r="I152" s="204"/>
      <c r="J152" s="205">
        <f>BK152</f>
        <v>0</v>
      </c>
      <c r="K152" s="201"/>
      <c r="L152" s="206"/>
      <c r="M152" s="207"/>
      <c r="N152" s="208"/>
      <c r="O152" s="208"/>
      <c r="P152" s="209">
        <f>P153+P157+P159+P161+P183+P193+P202</f>
        <v>0</v>
      </c>
      <c r="Q152" s="208"/>
      <c r="R152" s="209">
        <f>R153+R157+R159+R161+R183+R193+R202</f>
        <v>3.00983</v>
      </c>
      <c r="S152" s="208"/>
      <c r="T152" s="210">
        <f>T153+T157+T159+T161+T183+T193+T202</f>
        <v>7.262542000000001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84</v>
      </c>
      <c r="AT152" s="212" t="s">
        <v>73</v>
      </c>
      <c r="AU152" s="212" t="s">
        <v>74</v>
      </c>
      <c r="AY152" s="211" t="s">
        <v>134</v>
      </c>
      <c r="BK152" s="213">
        <f>BK153+BK157+BK159+BK161+BK183+BK193+BK202</f>
        <v>0</v>
      </c>
    </row>
    <row r="153" spans="1:63" s="12" customFormat="1" ht="22.8" customHeight="1">
      <c r="A153" s="12"/>
      <c r="B153" s="200"/>
      <c r="C153" s="201"/>
      <c r="D153" s="202" t="s">
        <v>73</v>
      </c>
      <c r="E153" s="214" t="s">
        <v>196</v>
      </c>
      <c r="F153" s="214" t="s">
        <v>197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SUM(P154:P156)</f>
        <v>0</v>
      </c>
      <c r="Q153" s="208"/>
      <c r="R153" s="209">
        <f>SUM(R154:R156)</f>
        <v>0.038700000000000005</v>
      </c>
      <c r="S153" s="208"/>
      <c r="T153" s="210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84</v>
      </c>
      <c r="AT153" s="212" t="s">
        <v>73</v>
      </c>
      <c r="AU153" s="212" t="s">
        <v>82</v>
      </c>
      <c r="AY153" s="211" t="s">
        <v>134</v>
      </c>
      <c r="BK153" s="213">
        <f>SUM(BK154:BK156)</f>
        <v>0</v>
      </c>
    </row>
    <row r="154" spans="1:65" s="2" customFormat="1" ht="24.15" customHeight="1">
      <c r="A154" s="35"/>
      <c r="B154" s="36"/>
      <c r="C154" s="216" t="s">
        <v>198</v>
      </c>
      <c r="D154" s="216" t="s">
        <v>137</v>
      </c>
      <c r="E154" s="217" t="s">
        <v>199</v>
      </c>
      <c r="F154" s="218" t="s">
        <v>200</v>
      </c>
      <c r="G154" s="219" t="s">
        <v>140</v>
      </c>
      <c r="H154" s="220">
        <v>25.8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201</v>
      </c>
      <c r="AT154" s="228" t="s">
        <v>137</v>
      </c>
      <c r="AU154" s="228" t="s">
        <v>84</v>
      </c>
      <c r="AY154" s="14" t="s">
        <v>134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201</v>
      </c>
      <c r="BM154" s="228" t="s">
        <v>202</v>
      </c>
    </row>
    <row r="155" spans="1:65" s="2" customFormat="1" ht="24.15" customHeight="1">
      <c r="A155" s="35"/>
      <c r="B155" s="36"/>
      <c r="C155" s="230" t="s">
        <v>8</v>
      </c>
      <c r="D155" s="230" t="s">
        <v>203</v>
      </c>
      <c r="E155" s="231" t="s">
        <v>204</v>
      </c>
      <c r="F155" s="232" t="s">
        <v>205</v>
      </c>
      <c r="G155" s="233" t="s">
        <v>206</v>
      </c>
      <c r="H155" s="234">
        <v>38.7</v>
      </c>
      <c r="I155" s="235"/>
      <c r="J155" s="236">
        <f>ROUND(I155*H155,2)</f>
        <v>0</v>
      </c>
      <c r="K155" s="237"/>
      <c r="L155" s="238"/>
      <c r="M155" s="239" t="s">
        <v>1</v>
      </c>
      <c r="N155" s="240" t="s">
        <v>39</v>
      </c>
      <c r="O155" s="88"/>
      <c r="P155" s="226">
        <f>O155*H155</f>
        <v>0</v>
      </c>
      <c r="Q155" s="226">
        <v>0.001</v>
      </c>
      <c r="R155" s="226">
        <f>Q155*H155</f>
        <v>0.038700000000000005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207</v>
      </c>
      <c r="AT155" s="228" t="s">
        <v>203</v>
      </c>
      <c r="AU155" s="228" t="s">
        <v>84</v>
      </c>
      <c r="AY155" s="14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201</v>
      </c>
      <c r="BM155" s="228" t="s">
        <v>208</v>
      </c>
    </row>
    <row r="156" spans="1:65" s="2" customFormat="1" ht="24.15" customHeight="1">
      <c r="A156" s="35"/>
      <c r="B156" s="36"/>
      <c r="C156" s="216" t="s">
        <v>201</v>
      </c>
      <c r="D156" s="216" t="s">
        <v>137</v>
      </c>
      <c r="E156" s="217" t="s">
        <v>209</v>
      </c>
      <c r="F156" s="218" t="s">
        <v>210</v>
      </c>
      <c r="G156" s="219" t="s">
        <v>182</v>
      </c>
      <c r="H156" s="220">
        <v>0.039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39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201</v>
      </c>
      <c r="AT156" s="228" t="s">
        <v>137</v>
      </c>
      <c r="AU156" s="228" t="s">
        <v>84</v>
      </c>
      <c r="AY156" s="14" t="s">
        <v>134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201</v>
      </c>
      <c r="BM156" s="228" t="s">
        <v>211</v>
      </c>
    </row>
    <row r="157" spans="1:63" s="12" customFormat="1" ht="22.8" customHeight="1">
      <c r="A157" s="12"/>
      <c r="B157" s="200"/>
      <c r="C157" s="201"/>
      <c r="D157" s="202" t="s">
        <v>73</v>
      </c>
      <c r="E157" s="214" t="s">
        <v>212</v>
      </c>
      <c r="F157" s="214" t="s">
        <v>213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P158</f>
        <v>0</v>
      </c>
      <c r="Q157" s="208"/>
      <c r="R157" s="209">
        <f>R158</f>
        <v>0.0007</v>
      </c>
      <c r="S157" s="208"/>
      <c r="T157" s="210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84</v>
      </c>
      <c r="AT157" s="212" t="s">
        <v>73</v>
      </c>
      <c r="AU157" s="212" t="s">
        <v>82</v>
      </c>
      <c r="AY157" s="211" t="s">
        <v>134</v>
      </c>
      <c r="BK157" s="213">
        <f>BK158</f>
        <v>0</v>
      </c>
    </row>
    <row r="158" spans="1:65" s="2" customFormat="1" ht="24.15" customHeight="1">
      <c r="A158" s="35"/>
      <c r="B158" s="36"/>
      <c r="C158" s="216" t="s">
        <v>214</v>
      </c>
      <c r="D158" s="216" t="s">
        <v>137</v>
      </c>
      <c r="E158" s="217" t="s">
        <v>215</v>
      </c>
      <c r="F158" s="218" t="s">
        <v>216</v>
      </c>
      <c r="G158" s="219" t="s">
        <v>217</v>
      </c>
      <c r="H158" s="220">
        <v>2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0.00035</v>
      </c>
      <c r="R158" s="226">
        <f>Q158*H158</f>
        <v>0.0007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201</v>
      </c>
      <c r="AT158" s="228" t="s">
        <v>137</v>
      </c>
      <c r="AU158" s="228" t="s">
        <v>84</v>
      </c>
      <c r="AY158" s="14" t="s">
        <v>134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201</v>
      </c>
      <c r="BM158" s="228" t="s">
        <v>218</v>
      </c>
    </row>
    <row r="159" spans="1:63" s="12" customFormat="1" ht="22.8" customHeight="1">
      <c r="A159" s="12"/>
      <c r="B159" s="200"/>
      <c r="C159" s="201"/>
      <c r="D159" s="202" t="s">
        <v>73</v>
      </c>
      <c r="E159" s="214" t="s">
        <v>219</v>
      </c>
      <c r="F159" s="214" t="s">
        <v>220</v>
      </c>
      <c r="G159" s="201"/>
      <c r="H159" s="201"/>
      <c r="I159" s="204"/>
      <c r="J159" s="215">
        <f>BK159</f>
        <v>0</v>
      </c>
      <c r="K159" s="201"/>
      <c r="L159" s="206"/>
      <c r="M159" s="207"/>
      <c r="N159" s="208"/>
      <c r="O159" s="208"/>
      <c r="P159" s="209">
        <f>P160</f>
        <v>0</v>
      </c>
      <c r="Q159" s="208"/>
      <c r="R159" s="209">
        <f>R160</f>
        <v>0.00156</v>
      </c>
      <c r="S159" s="208"/>
      <c r="T159" s="21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1" t="s">
        <v>84</v>
      </c>
      <c r="AT159" s="212" t="s">
        <v>73</v>
      </c>
      <c r="AU159" s="212" t="s">
        <v>82</v>
      </c>
      <c r="AY159" s="211" t="s">
        <v>134</v>
      </c>
      <c r="BK159" s="213">
        <f>BK160</f>
        <v>0</v>
      </c>
    </row>
    <row r="160" spans="1:65" s="2" customFormat="1" ht="24.15" customHeight="1">
      <c r="A160" s="35"/>
      <c r="B160" s="36"/>
      <c r="C160" s="216" t="s">
        <v>221</v>
      </c>
      <c r="D160" s="216" t="s">
        <v>137</v>
      </c>
      <c r="E160" s="217" t="s">
        <v>222</v>
      </c>
      <c r="F160" s="218" t="s">
        <v>223</v>
      </c>
      <c r="G160" s="219" t="s">
        <v>217</v>
      </c>
      <c r="H160" s="220">
        <v>2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39</v>
      </c>
      <c r="O160" s="88"/>
      <c r="P160" s="226">
        <f>O160*H160</f>
        <v>0</v>
      </c>
      <c r="Q160" s="226">
        <v>0.00078</v>
      </c>
      <c r="R160" s="226">
        <f>Q160*H160</f>
        <v>0.00156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201</v>
      </c>
      <c r="AT160" s="228" t="s">
        <v>137</v>
      </c>
      <c r="AU160" s="228" t="s">
        <v>84</v>
      </c>
      <c r="AY160" s="14" t="s">
        <v>134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201</v>
      </c>
      <c r="BM160" s="228" t="s">
        <v>224</v>
      </c>
    </row>
    <row r="161" spans="1:63" s="12" customFormat="1" ht="22.8" customHeight="1">
      <c r="A161" s="12"/>
      <c r="B161" s="200"/>
      <c r="C161" s="201"/>
      <c r="D161" s="202" t="s">
        <v>73</v>
      </c>
      <c r="E161" s="214" t="s">
        <v>225</v>
      </c>
      <c r="F161" s="214" t="s">
        <v>226</v>
      </c>
      <c r="G161" s="201"/>
      <c r="H161" s="201"/>
      <c r="I161" s="204"/>
      <c r="J161" s="215">
        <f>BK161</f>
        <v>0</v>
      </c>
      <c r="K161" s="201"/>
      <c r="L161" s="206"/>
      <c r="M161" s="207"/>
      <c r="N161" s="208"/>
      <c r="O161" s="208"/>
      <c r="P161" s="209">
        <f>SUM(P162:P182)</f>
        <v>0</v>
      </c>
      <c r="Q161" s="208"/>
      <c r="R161" s="209">
        <f>SUM(R162:R182)</f>
        <v>0.2837799999999999</v>
      </c>
      <c r="S161" s="208"/>
      <c r="T161" s="210">
        <f>SUM(T162:T182)</f>
        <v>0.1962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1" t="s">
        <v>84</v>
      </c>
      <c r="AT161" s="212" t="s">
        <v>73</v>
      </c>
      <c r="AU161" s="212" t="s">
        <v>82</v>
      </c>
      <c r="AY161" s="211" t="s">
        <v>134</v>
      </c>
      <c r="BK161" s="213">
        <f>SUM(BK162:BK182)</f>
        <v>0</v>
      </c>
    </row>
    <row r="162" spans="1:65" s="2" customFormat="1" ht="14.4" customHeight="1">
      <c r="A162" s="35"/>
      <c r="B162" s="36"/>
      <c r="C162" s="216" t="s">
        <v>227</v>
      </c>
      <c r="D162" s="216" t="s">
        <v>137</v>
      </c>
      <c r="E162" s="217" t="s">
        <v>228</v>
      </c>
      <c r="F162" s="218" t="s">
        <v>229</v>
      </c>
      <c r="G162" s="219" t="s">
        <v>230</v>
      </c>
      <c r="H162" s="220">
        <v>6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0.01933</v>
      </c>
      <c r="T162" s="227">
        <f>S162*H162</f>
        <v>0.11598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201</v>
      </c>
      <c r="AT162" s="228" t="s">
        <v>137</v>
      </c>
      <c r="AU162" s="228" t="s">
        <v>84</v>
      </c>
      <c r="AY162" s="14" t="s">
        <v>134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201</v>
      </c>
      <c r="BM162" s="228" t="s">
        <v>231</v>
      </c>
    </row>
    <row r="163" spans="1:65" s="2" customFormat="1" ht="24.15" customHeight="1">
      <c r="A163" s="35"/>
      <c r="B163" s="36"/>
      <c r="C163" s="216" t="s">
        <v>232</v>
      </c>
      <c r="D163" s="216" t="s">
        <v>137</v>
      </c>
      <c r="E163" s="217" t="s">
        <v>233</v>
      </c>
      <c r="F163" s="218" t="s">
        <v>234</v>
      </c>
      <c r="G163" s="219" t="s">
        <v>230</v>
      </c>
      <c r="H163" s="220">
        <v>4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0.0232</v>
      </c>
      <c r="R163" s="226">
        <f>Q163*H163</f>
        <v>0.0928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201</v>
      </c>
      <c r="AT163" s="228" t="s">
        <v>137</v>
      </c>
      <c r="AU163" s="228" t="s">
        <v>84</v>
      </c>
      <c r="AY163" s="14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82</v>
      </c>
      <c r="BK163" s="229">
        <f>ROUND(I163*H163,2)</f>
        <v>0</v>
      </c>
      <c r="BL163" s="14" t="s">
        <v>201</v>
      </c>
      <c r="BM163" s="228" t="s">
        <v>235</v>
      </c>
    </row>
    <row r="164" spans="1:65" s="2" customFormat="1" ht="14.4" customHeight="1">
      <c r="A164" s="35"/>
      <c r="B164" s="36"/>
      <c r="C164" s="230" t="s">
        <v>7</v>
      </c>
      <c r="D164" s="230" t="s">
        <v>203</v>
      </c>
      <c r="E164" s="231" t="s">
        <v>236</v>
      </c>
      <c r="F164" s="232" t="s">
        <v>237</v>
      </c>
      <c r="G164" s="233" t="s">
        <v>238</v>
      </c>
      <c r="H164" s="234">
        <v>4</v>
      </c>
      <c r="I164" s="235"/>
      <c r="J164" s="236">
        <f>ROUND(I164*H164,2)</f>
        <v>0</v>
      </c>
      <c r="K164" s="237"/>
      <c r="L164" s="238"/>
      <c r="M164" s="239" t="s">
        <v>1</v>
      </c>
      <c r="N164" s="240" t="s">
        <v>39</v>
      </c>
      <c r="O164" s="88"/>
      <c r="P164" s="226">
        <f>O164*H164</f>
        <v>0</v>
      </c>
      <c r="Q164" s="226">
        <v>0.0013</v>
      </c>
      <c r="R164" s="226">
        <f>Q164*H164</f>
        <v>0.0052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207</v>
      </c>
      <c r="AT164" s="228" t="s">
        <v>203</v>
      </c>
      <c r="AU164" s="228" t="s">
        <v>84</v>
      </c>
      <c r="AY164" s="14" t="s">
        <v>134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82</v>
      </c>
      <c r="BK164" s="229">
        <f>ROUND(I164*H164,2)</f>
        <v>0</v>
      </c>
      <c r="BL164" s="14" t="s">
        <v>201</v>
      </c>
      <c r="BM164" s="228" t="s">
        <v>239</v>
      </c>
    </row>
    <row r="165" spans="1:65" s="2" customFormat="1" ht="14.4" customHeight="1">
      <c r="A165" s="35"/>
      <c r="B165" s="36"/>
      <c r="C165" s="216" t="s">
        <v>240</v>
      </c>
      <c r="D165" s="216" t="s">
        <v>137</v>
      </c>
      <c r="E165" s="217" t="s">
        <v>241</v>
      </c>
      <c r="F165" s="218" t="s">
        <v>242</v>
      </c>
      <c r="G165" s="219" t="s">
        <v>238</v>
      </c>
      <c r="H165" s="220">
        <v>2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0.00178</v>
      </c>
      <c r="R165" s="226">
        <f>Q165*H165</f>
        <v>0.00356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201</v>
      </c>
      <c r="AT165" s="228" t="s">
        <v>137</v>
      </c>
      <c r="AU165" s="228" t="s">
        <v>84</v>
      </c>
      <c r="AY165" s="14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82</v>
      </c>
      <c r="BK165" s="229">
        <f>ROUND(I165*H165,2)</f>
        <v>0</v>
      </c>
      <c r="BL165" s="14" t="s">
        <v>201</v>
      </c>
      <c r="BM165" s="228" t="s">
        <v>243</v>
      </c>
    </row>
    <row r="166" spans="1:65" s="2" customFormat="1" ht="24.15" customHeight="1">
      <c r="A166" s="35"/>
      <c r="B166" s="36"/>
      <c r="C166" s="230" t="s">
        <v>244</v>
      </c>
      <c r="D166" s="230" t="s">
        <v>203</v>
      </c>
      <c r="E166" s="231" t="s">
        <v>245</v>
      </c>
      <c r="F166" s="232" t="s">
        <v>246</v>
      </c>
      <c r="G166" s="233" t="s">
        <v>238</v>
      </c>
      <c r="H166" s="234">
        <v>2</v>
      </c>
      <c r="I166" s="235"/>
      <c r="J166" s="236">
        <f>ROUND(I166*H166,2)</f>
        <v>0</v>
      </c>
      <c r="K166" s="237"/>
      <c r="L166" s="238"/>
      <c r="M166" s="239" t="s">
        <v>1</v>
      </c>
      <c r="N166" s="240" t="s">
        <v>39</v>
      </c>
      <c r="O166" s="88"/>
      <c r="P166" s="226">
        <f>O166*H166</f>
        <v>0</v>
      </c>
      <c r="Q166" s="226">
        <v>0.0295</v>
      </c>
      <c r="R166" s="226">
        <f>Q166*H166</f>
        <v>0.059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207</v>
      </c>
      <c r="AT166" s="228" t="s">
        <v>203</v>
      </c>
      <c r="AU166" s="228" t="s">
        <v>84</v>
      </c>
      <c r="AY166" s="14" t="s">
        <v>134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82</v>
      </c>
      <c r="BK166" s="229">
        <f>ROUND(I166*H166,2)</f>
        <v>0</v>
      </c>
      <c r="BL166" s="14" t="s">
        <v>201</v>
      </c>
      <c r="BM166" s="228" t="s">
        <v>247</v>
      </c>
    </row>
    <row r="167" spans="1:65" s="2" customFormat="1" ht="37.8" customHeight="1">
      <c r="A167" s="35"/>
      <c r="B167" s="36"/>
      <c r="C167" s="230" t="s">
        <v>248</v>
      </c>
      <c r="D167" s="230" t="s">
        <v>203</v>
      </c>
      <c r="E167" s="231" t="s">
        <v>249</v>
      </c>
      <c r="F167" s="232" t="s">
        <v>250</v>
      </c>
      <c r="G167" s="233" t="s">
        <v>238</v>
      </c>
      <c r="H167" s="234">
        <v>2</v>
      </c>
      <c r="I167" s="235"/>
      <c r="J167" s="236">
        <f>ROUND(I167*H167,2)</f>
        <v>0</v>
      </c>
      <c r="K167" s="237"/>
      <c r="L167" s="238"/>
      <c r="M167" s="239" t="s">
        <v>1</v>
      </c>
      <c r="N167" s="240" t="s">
        <v>39</v>
      </c>
      <c r="O167" s="88"/>
      <c r="P167" s="226">
        <f>O167*H167</f>
        <v>0</v>
      </c>
      <c r="Q167" s="226">
        <v>0.006</v>
      </c>
      <c r="R167" s="226">
        <f>Q167*H167</f>
        <v>0.012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207</v>
      </c>
      <c r="AT167" s="228" t="s">
        <v>203</v>
      </c>
      <c r="AU167" s="228" t="s">
        <v>84</v>
      </c>
      <c r="AY167" s="14" t="s">
        <v>134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82</v>
      </c>
      <c r="BK167" s="229">
        <f>ROUND(I167*H167,2)</f>
        <v>0</v>
      </c>
      <c r="BL167" s="14" t="s">
        <v>201</v>
      </c>
      <c r="BM167" s="228" t="s">
        <v>251</v>
      </c>
    </row>
    <row r="168" spans="1:65" s="2" customFormat="1" ht="14.4" customHeight="1">
      <c r="A168" s="35"/>
      <c r="B168" s="36"/>
      <c r="C168" s="230" t="s">
        <v>252</v>
      </c>
      <c r="D168" s="230" t="s">
        <v>203</v>
      </c>
      <c r="E168" s="231" t="s">
        <v>236</v>
      </c>
      <c r="F168" s="232" t="s">
        <v>237</v>
      </c>
      <c r="G168" s="233" t="s">
        <v>238</v>
      </c>
      <c r="H168" s="234">
        <v>2</v>
      </c>
      <c r="I168" s="235"/>
      <c r="J168" s="236">
        <f>ROUND(I168*H168,2)</f>
        <v>0</v>
      </c>
      <c r="K168" s="237"/>
      <c r="L168" s="238"/>
      <c r="M168" s="239" t="s">
        <v>1</v>
      </c>
      <c r="N168" s="240" t="s">
        <v>39</v>
      </c>
      <c r="O168" s="88"/>
      <c r="P168" s="226">
        <f>O168*H168</f>
        <v>0</v>
      </c>
      <c r="Q168" s="226">
        <v>0.0013</v>
      </c>
      <c r="R168" s="226">
        <f>Q168*H168</f>
        <v>0.0026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207</v>
      </c>
      <c r="AT168" s="228" t="s">
        <v>203</v>
      </c>
      <c r="AU168" s="228" t="s">
        <v>84</v>
      </c>
      <c r="AY168" s="14" t="s">
        <v>134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82</v>
      </c>
      <c r="BK168" s="229">
        <f>ROUND(I168*H168,2)</f>
        <v>0</v>
      </c>
      <c r="BL168" s="14" t="s">
        <v>201</v>
      </c>
      <c r="BM168" s="228" t="s">
        <v>253</v>
      </c>
    </row>
    <row r="169" spans="1:65" s="2" customFormat="1" ht="14.4" customHeight="1">
      <c r="A169" s="35"/>
      <c r="B169" s="36"/>
      <c r="C169" s="216" t="s">
        <v>254</v>
      </c>
      <c r="D169" s="216" t="s">
        <v>137</v>
      </c>
      <c r="E169" s="217" t="s">
        <v>255</v>
      </c>
      <c r="F169" s="218" t="s">
        <v>256</v>
      </c>
      <c r="G169" s="219" t="s">
        <v>230</v>
      </c>
      <c r="H169" s="220">
        <v>2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0.01946</v>
      </c>
      <c r="T169" s="227">
        <f>S169*H169</f>
        <v>0.03892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201</v>
      </c>
      <c r="AT169" s="228" t="s">
        <v>137</v>
      </c>
      <c r="AU169" s="228" t="s">
        <v>84</v>
      </c>
      <c r="AY169" s="14" t="s">
        <v>134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201</v>
      </c>
      <c r="BM169" s="228" t="s">
        <v>257</v>
      </c>
    </row>
    <row r="170" spans="1:65" s="2" customFormat="1" ht="14.4" customHeight="1">
      <c r="A170" s="35"/>
      <c r="B170" s="36"/>
      <c r="C170" s="216" t="s">
        <v>258</v>
      </c>
      <c r="D170" s="216" t="s">
        <v>137</v>
      </c>
      <c r="E170" s="217" t="s">
        <v>259</v>
      </c>
      <c r="F170" s="218" t="s">
        <v>260</v>
      </c>
      <c r="G170" s="219" t="s">
        <v>230</v>
      </c>
      <c r="H170" s="220">
        <v>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39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0.0066</v>
      </c>
      <c r="T170" s="227">
        <f>S170*H170</f>
        <v>0.0066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201</v>
      </c>
      <c r="AT170" s="228" t="s">
        <v>137</v>
      </c>
      <c r="AU170" s="228" t="s">
        <v>84</v>
      </c>
      <c r="AY170" s="14" t="s">
        <v>134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82</v>
      </c>
      <c r="BK170" s="229">
        <f>ROUND(I170*H170,2)</f>
        <v>0</v>
      </c>
      <c r="BL170" s="14" t="s">
        <v>201</v>
      </c>
      <c r="BM170" s="228" t="s">
        <v>261</v>
      </c>
    </row>
    <row r="171" spans="1:65" s="2" customFormat="1" ht="24.15" customHeight="1">
      <c r="A171" s="35"/>
      <c r="B171" s="36"/>
      <c r="C171" s="216" t="s">
        <v>262</v>
      </c>
      <c r="D171" s="216" t="s">
        <v>137</v>
      </c>
      <c r="E171" s="217" t="s">
        <v>263</v>
      </c>
      <c r="F171" s="218" t="s">
        <v>264</v>
      </c>
      <c r="G171" s="219" t="s">
        <v>230</v>
      </c>
      <c r="H171" s="220">
        <v>3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0.01675</v>
      </c>
      <c r="R171" s="226">
        <f>Q171*H171</f>
        <v>0.05025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201</v>
      </c>
      <c r="AT171" s="228" t="s">
        <v>137</v>
      </c>
      <c r="AU171" s="228" t="s">
        <v>84</v>
      </c>
      <c r="AY171" s="14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201</v>
      </c>
      <c r="BM171" s="228" t="s">
        <v>265</v>
      </c>
    </row>
    <row r="172" spans="1:65" s="2" customFormat="1" ht="24.15" customHeight="1">
      <c r="A172" s="35"/>
      <c r="B172" s="36"/>
      <c r="C172" s="216" t="s">
        <v>266</v>
      </c>
      <c r="D172" s="216" t="s">
        <v>137</v>
      </c>
      <c r="E172" s="217" t="s">
        <v>267</v>
      </c>
      <c r="F172" s="218" t="s">
        <v>268</v>
      </c>
      <c r="G172" s="219" t="s">
        <v>230</v>
      </c>
      <c r="H172" s="220">
        <v>2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39</v>
      </c>
      <c r="O172" s="88"/>
      <c r="P172" s="226">
        <f>O172*H172</f>
        <v>0</v>
      </c>
      <c r="Q172" s="226">
        <v>0.01196</v>
      </c>
      <c r="R172" s="226">
        <f>Q172*H172</f>
        <v>0.02392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201</v>
      </c>
      <c r="AT172" s="228" t="s">
        <v>137</v>
      </c>
      <c r="AU172" s="228" t="s">
        <v>84</v>
      </c>
      <c r="AY172" s="14" t="s">
        <v>134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82</v>
      </c>
      <c r="BK172" s="229">
        <f>ROUND(I172*H172,2)</f>
        <v>0</v>
      </c>
      <c r="BL172" s="14" t="s">
        <v>201</v>
      </c>
      <c r="BM172" s="228" t="s">
        <v>269</v>
      </c>
    </row>
    <row r="173" spans="1:65" s="2" customFormat="1" ht="14.4" customHeight="1">
      <c r="A173" s="35"/>
      <c r="B173" s="36"/>
      <c r="C173" s="216" t="s">
        <v>270</v>
      </c>
      <c r="D173" s="216" t="s">
        <v>137</v>
      </c>
      <c r="E173" s="217" t="s">
        <v>271</v>
      </c>
      <c r="F173" s="218" t="s">
        <v>272</v>
      </c>
      <c r="G173" s="219" t="s">
        <v>230</v>
      </c>
      <c r="H173" s="220">
        <v>1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0.0347</v>
      </c>
      <c r="T173" s="227">
        <f>S173*H173</f>
        <v>0.0347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201</v>
      </c>
      <c r="AT173" s="228" t="s">
        <v>137</v>
      </c>
      <c r="AU173" s="228" t="s">
        <v>84</v>
      </c>
      <c r="AY173" s="14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82</v>
      </c>
      <c r="BK173" s="229">
        <f>ROUND(I173*H173,2)</f>
        <v>0</v>
      </c>
      <c r="BL173" s="14" t="s">
        <v>201</v>
      </c>
      <c r="BM173" s="228" t="s">
        <v>273</v>
      </c>
    </row>
    <row r="174" spans="1:65" s="2" customFormat="1" ht="24.15" customHeight="1">
      <c r="A174" s="35"/>
      <c r="B174" s="36"/>
      <c r="C174" s="216" t="s">
        <v>274</v>
      </c>
      <c r="D174" s="216" t="s">
        <v>137</v>
      </c>
      <c r="E174" s="217" t="s">
        <v>275</v>
      </c>
      <c r="F174" s="218" t="s">
        <v>276</v>
      </c>
      <c r="G174" s="219" t="s">
        <v>230</v>
      </c>
      <c r="H174" s="220">
        <v>1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39</v>
      </c>
      <c r="O174" s="88"/>
      <c r="P174" s="226">
        <f>O174*H174</f>
        <v>0</v>
      </c>
      <c r="Q174" s="226">
        <v>0.0147</v>
      </c>
      <c r="R174" s="226">
        <f>Q174*H174</f>
        <v>0.0147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201</v>
      </c>
      <c r="AT174" s="228" t="s">
        <v>137</v>
      </c>
      <c r="AU174" s="228" t="s">
        <v>84</v>
      </c>
      <c r="AY174" s="14" t="s">
        <v>134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82</v>
      </c>
      <c r="BK174" s="229">
        <f>ROUND(I174*H174,2)</f>
        <v>0</v>
      </c>
      <c r="BL174" s="14" t="s">
        <v>201</v>
      </c>
      <c r="BM174" s="228" t="s">
        <v>277</v>
      </c>
    </row>
    <row r="175" spans="1:65" s="2" customFormat="1" ht="24.15" customHeight="1">
      <c r="A175" s="35"/>
      <c r="B175" s="36"/>
      <c r="C175" s="216" t="s">
        <v>207</v>
      </c>
      <c r="D175" s="216" t="s">
        <v>137</v>
      </c>
      <c r="E175" s="217" t="s">
        <v>278</v>
      </c>
      <c r="F175" s="218" t="s">
        <v>279</v>
      </c>
      <c r="G175" s="219" t="s">
        <v>182</v>
      </c>
      <c r="H175" s="220">
        <v>0.574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39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201</v>
      </c>
      <c r="AT175" s="228" t="s">
        <v>137</v>
      </c>
      <c r="AU175" s="228" t="s">
        <v>84</v>
      </c>
      <c r="AY175" s="14" t="s">
        <v>134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82</v>
      </c>
      <c r="BK175" s="229">
        <f>ROUND(I175*H175,2)</f>
        <v>0</v>
      </c>
      <c r="BL175" s="14" t="s">
        <v>201</v>
      </c>
      <c r="BM175" s="228" t="s">
        <v>280</v>
      </c>
    </row>
    <row r="176" spans="1:65" s="2" customFormat="1" ht="24.15" customHeight="1">
      <c r="A176" s="35"/>
      <c r="B176" s="36"/>
      <c r="C176" s="216" t="s">
        <v>281</v>
      </c>
      <c r="D176" s="216" t="s">
        <v>137</v>
      </c>
      <c r="E176" s="217" t="s">
        <v>282</v>
      </c>
      <c r="F176" s="218" t="s">
        <v>283</v>
      </c>
      <c r="G176" s="219" t="s">
        <v>230</v>
      </c>
      <c r="H176" s="220">
        <v>12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39</v>
      </c>
      <c r="O176" s="88"/>
      <c r="P176" s="226">
        <f>O176*H176</f>
        <v>0</v>
      </c>
      <c r="Q176" s="226">
        <v>0.0003</v>
      </c>
      <c r="R176" s="226">
        <f>Q176*H176</f>
        <v>0.0036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201</v>
      </c>
      <c r="AT176" s="228" t="s">
        <v>137</v>
      </c>
      <c r="AU176" s="228" t="s">
        <v>84</v>
      </c>
      <c r="AY176" s="14" t="s">
        <v>134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82</v>
      </c>
      <c r="BK176" s="229">
        <f>ROUND(I176*H176,2)</f>
        <v>0</v>
      </c>
      <c r="BL176" s="14" t="s">
        <v>201</v>
      </c>
      <c r="BM176" s="228" t="s">
        <v>284</v>
      </c>
    </row>
    <row r="177" spans="1:65" s="2" customFormat="1" ht="24.15" customHeight="1">
      <c r="A177" s="35"/>
      <c r="B177" s="36"/>
      <c r="C177" s="230" t="s">
        <v>285</v>
      </c>
      <c r="D177" s="230" t="s">
        <v>203</v>
      </c>
      <c r="E177" s="231" t="s">
        <v>286</v>
      </c>
      <c r="F177" s="232" t="s">
        <v>287</v>
      </c>
      <c r="G177" s="233" t="s">
        <v>288</v>
      </c>
      <c r="H177" s="234">
        <v>12</v>
      </c>
      <c r="I177" s="235"/>
      <c r="J177" s="236">
        <f>ROUND(I177*H177,2)</f>
        <v>0</v>
      </c>
      <c r="K177" s="237"/>
      <c r="L177" s="238"/>
      <c r="M177" s="239" t="s">
        <v>1</v>
      </c>
      <c r="N177" s="240" t="s">
        <v>39</v>
      </c>
      <c r="O177" s="88"/>
      <c r="P177" s="226">
        <f>O177*H177</f>
        <v>0</v>
      </c>
      <c r="Q177" s="226">
        <v>0.0002</v>
      </c>
      <c r="R177" s="226">
        <f>Q177*H177</f>
        <v>0.0024000000000000002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207</v>
      </c>
      <c r="AT177" s="228" t="s">
        <v>203</v>
      </c>
      <c r="AU177" s="228" t="s">
        <v>84</v>
      </c>
      <c r="AY177" s="14" t="s">
        <v>134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82</v>
      </c>
      <c r="BK177" s="229">
        <f>ROUND(I177*H177,2)</f>
        <v>0</v>
      </c>
      <c r="BL177" s="14" t="s">
        <v>201</v>
      </c>
      <c r="BM177" s="228" t="s">
        <v>289</v>
      </c>
    </row>
    <row r="178" spans="1:65" s="2" customFormat="1" ht="24.15" customHeight="1">
      <c r="A178" s="35"/>
      <c r="B178" s="36"/>
      <c r="C178" s="216" t="s">
        <v>290</v>
      </c>
      <c r="D178" s="216" t="s">
        <v>137</v>
      </c>
      <c r="E178" s="217" t="s">
        <v>291</v>
      </c>
      <c r="F178" s="218" t="s">
        <v>292</v>
      </c>
      <c r="G178" s="219" t="s">
        <v>230</v>
      </c>
      <c r="H178" s="220">
        <v>1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39</v>
      </c>
      <c r="O178" s="88"/>
      <c r="P178" s="226">
        <f>O178*H178</f>
        <v>0</v>
      </c>
      <c r="Q178" s="226">
        <v>0.00125</v>
      </c>
      <c r="R178" s="226">
        <f>Q178*H178</f>
        <v>0.00125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201</v>
      </c>
      <c r="AT178" s="228" t="s">
        <v>137</v>
      </c>
      <c r="AU178" s="228" t="s">
        <v>84</v>
      </c>
      <c r="AY178" s="14" t="s">
        <v>134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82</v>
      </c>
      <c r="BK178" s="229">
        <f>ROUND(I178*H178,2)</f>
        <v>0</v>
      </c>
      <c r="BL178" s="14" t="s">
        <v>201</v>
      </c>
      <c r="BM178" s="228" t="s">
        <v>293</v>
      </c>
    </row>
    <row r="179" spans="1:65" s="2" customFormat="1" ht="14.4" customHeight="1">
      <c r="A179" s="35"/>
      <c r="B179" s="36"/>
      <c r="C179" s="216" t="s">
        <v>294</v>
      </c>
      <c r="D179" s="216" t="s">
        <v>137</v>
      </c>
      <c r="E179" s="217" t="s">
        <v>295</v>
      </c>
      <c r="F179" s="218" t="s">
        <v>296</v>
      </c>
      <c r="G179" s="219" t="s">
        <v>230</v>
      </c>
      <c r="H179" s="220">
        <v>5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39</v>
      </c>
      <c r="O179" s="88"/>
      <c r="P179" s="226">
        <f>O179*H179</f>
        <v>0</v>
      </c>
      <c r="Q179" s="226">
        <v>0.00184</v>
      </c>
      <c r="R179" s="226">
        <f>Q179*H179</f>
        <v>0.0092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201</v>
      </c>
      <c r="AT179" s="228" t="s">
        <v>137</v>
      </c>
      <c r="AU179" s="228" t="s">
        <v>84</v>
      </c>
      <c r="AY179" s="14" t="s">
        <v>134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82</v>
      </c>
      <c r="BK179" s="229">
        <f>ROUND(I179*H179,2)</f>
        <v>0</v>
      </c>
      <c r="BL179" s="14" t="s">
        <v>201</v>
      </c>
      <c r="BM179" s="228" t="s">
        <v>297</v>
      </c>
    </row>
    <row r="180" spans="1:65" s="2" customFormat="1" ht="14.4" customHeight="1">
      <c r="A180" s="35"/>
      <c r="B180" s="36"/>
      <c r="C180" s="216" t="s">
        <v>298</v>
      </c>
      <c r="D180" s="216" t="s">
        <v>137</v>
      </c>
      <c r="E180" s="217" t="s">
        <v>299</v>
      </c>
      <c r="F180" s="218" t="s">
        <v>300</v>
      </c>
      <c r="G180" s="219" t="s">
        <v>238</v>
      </c>
      <c r="H180" s="220">
        <v>5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39</v>
      </c>
      <c r="O180" s="88"/>
      <c r="P180" s="226">
        <f>O180*H180</f>
        <v>0</v>
      </c>
      <c r="Q180" s="226">
        <v>0.00014</v>
      </c>
      <c r="R180" s="226">
        <f>Q180*H180</f>
        <v>0.0006999999999999999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201</v>
      </c>
      <c r="AT180" s="228" t="s">
        <v>137</v>
      </c>
      <c r="AU180" s="228" t="s">
        <v>84</v>
      </c>
      <c r="AY180" s="14" t="s">
        <v>134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82</v>
      </c>
      <c r="BK180" s="229">
        <f>ROUND(I180*H180,2)</f>
        <v>0</v>
      </c>
      <c r="BL180" s="14" t="s">
        <v>201</v>
      </c>
      <c r="BM180" s="228" t="s">
        <v>301</v>
      </c>
    </row>
    <row r="181" spans="1:65" s="2" customFormat="1" ht="24.15" customHeight="1">
      <c r="A181" s="35"/>
      <c r="B181" s="36"/>
      <c r="C181" s="216" t="s">
        <v>302</v>
      </c>
      <c r="D181" s="216" t="s">
        <v>137</v>
      </c>
      <c r="E181" s="217" t="s">
        <v>303</v>
      </c>
      <c r="F181" s="218" t="s">
        <v>304</v>
      </c>
      <c r="G181" s="219" t="s">
        <v>238</v>
      </c>
      <c r="H181" s="220">
        <v>5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0.00052</v>
      </c>
      <c r="R181" s="226">
        <f>Q181*H181</f>
        <v>0.0026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201</v>
      </c>
      <c r="AT181" s="228" t="s">
        <v>137</v>
      </c>
      <c r="AU181" s="228" t="s">
        <v>84</v>
      </c>
      <c r="AY181" s="14" t="s">
        <v>134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82</v>
      </c>
      <c r="BK181" s="229">
        <f>ROUND(I181*H181,2)</f>
        <v>0</v>
      </c>
      <c r="BL181" s="14" t="s">
        <v>201</v>
      </c>
      <c r="BM181" s="228" t="s">
        <v>305</v>
      </c>
    </row>
    <row r="182" spans="1:65" s="2" customFormat="1" ht="24.15" customHeight="1">
      <c r="A182" s="35"/>
      <c r="B182" s="36"/>
      <c r="C182" s="216" t="s">
        <v>306</v>
      </c>
      <c r="D182" s="216" t="s">
        <v>137</v>
      </c>
      <c r="E182" s="217" t="s">
        <v>307</v>
      </c>
      <c r="F182" s="218" t="s">
        <v>308</v>
      </c>
      <c r="G182" s="219" t="s">
        <v>182</v>
      </c>
      <c r="H182" s="220">
        <v>0.284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39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201</v>
      </c>
      <c r="AT182" s="228" t="s">
        <v>137</v>
      </c>
      <c r="AU182" s="228" t="s">
        <v>84</v>
      </c>
      <c r="AY182" s="14" t="s">
        <v>134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82</v>
      </c>
      <c r="BK182" s="229">
        <f>ROUND(I182*H182,2)</f>
        <v>0</v>
      </c>
      <c r="BL182" s="14" t="s">
        <v>201</v>
      </c>
      <c r="BM182" s="228" t="s">
        <v>309</v>
      </c>
    </row>
    <row r="183" spans="1:63" s="12" customFormat="1" ht="22.8" customHeight="1">
      <c r="A183" s="12"/>
      <c r="B183" s="200"/>
      <c r="C183" s="201"/>
      <c r="D183" s="202" t="s">
        <v>73</v>
      </c>
      <c r="E183" s="214" t="s">
        <v>310</v>
      </c>
      <c r="F183" s="214" t="s">
        <v>311</v>
      </c>
      <c r="G183" s="201"/>
      <c r="H183" s="201"/>
      <c r="I183" s="204"/>
      <c r="J183" s="215">
        <f>BK183</f>
        <v>0</v>
      </c>
      <c r="K183" s="201"/>
      <c r="L183" s="206"/>
      <c r="M183" s="207"/>
      <c r="N183" s="208"/>
      <c r="O183" s="208"/>
      <c r="P183" s="209">
        <f>SUM(P184:P192)</f>
        <v>0</v>
      </c>
      <c r="Q183" s="208"/>
      <c r="R183" s="209">
        <f>SUM(R184:R192)</f>
        <v>0.699918</v>
      </c>
      <c r="S183" s="208"/>
      <c r="T183" s="210">
        <f>SUM(T184:T192)</f>
        <v>1.771521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1" t="s">
        <v>84</v>
      </c>
      <c r="AT183" s="212" t="s">
        <v>73</v>
      </c>
      <c r="AU183" s="212" t="s">
        <v>82</v>
      </c>
      <c r="AY183" s="211" t="s">
        <v>134</v>
      </c>
      <c r="BK183" s="213">
        <f>SUM(BK184:BK192)</f>
        <v>0</v>
      </c>
    </row>
    <row r="184" spans="1:65" s="2" customFormat="1" ht="14.4" customHeight="1">
      <c r="A184" s="35"/>
      <c r="B184" s="36"/>
      <c r="C184" s="216" t="s">
        <v>312</v>
      </c>
      <c r="D184" s="216" t="s">
        <v>137</v>
      </c>
      <c r="E184" s="217" t="s">
        <v>313</v>
      </c>
      <c r="F184" s="218" t="s">
        <v>314</v>
      </c>
      <c r="G184" s="219" t="s">
        <v>140</v>
      </c>
      <c r="H184" s="220">
        <v>21.3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39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201</v>
      </c>
      <c r="AT184" s="228" t="s">
        <v>137</v>
      </c>
      <c r="AU184" s="228" t="s">
        <v>84</v>
      </c>
      <c r="AY184" s="14" t="s">
        <v>134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82</v>
      </c>
      <c r="BK184" s="229">
        <f>ROUND(I184*H184,2)</f>
        <v>0</v>
      </c>
      <c r="BL184" s="14" t="s">
        <v>201</v>
      </c>
      <c r="BM184" s="228" t="s">
        <v>315</v>
      </c>
    </row>
    <row r="185" spans="1:65" s="2" customFormat="1" ht="14.4" customHeight="1">
      <c r="A185" s="35"/>
      <c r="B185" s="36"/>
      <c r="C185" s="216" t="s">
        <v>316</v>
      </c>
      <c r="D185" s="216" t="s">
        <v>137</v>
      </c>
      <c r="E185" s="217" t="s">
        <v>317</v>
      </c>
      <c r="F185" s="218" t="s">
        <v>318</v>
      </c>
      <c r="G185" s="219" t="s">
        <v>140</v>
      </c>
      <c r="H185" s="220">
        <v>21.3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39</v>
      </c>
      <c r="O185" s="88"/>
      <c r="P185" s="226">
        <f>O185*H185</f>
        <v>0</v>
      </c>
      <c r="Q185" s="226">
        <v>0.0003</v>
      </c>
      <c r="R185" s="226">
        <f>Q185*H185</f>
        <v>0.00639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201</v>
      </c>
      <c r="AT185" s="228" t="s">
        <v>137</v>
      </c>
      <c r="AU185" s="228" t="s">
        <v>84</v>
      </c>
      <c r="AY185" s="14" t="s">
        <v>134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82</v>
      </c>
      <c r="BK185" s="229">
        <f>ROUND(I185*H185,2)</f>
        <v>0</v>
      </c>
      <c r="BL185" s="14" t="s">
        <v>201</v>
      </c>
      <c r="BM185" s="228" t="s">
        <v>319</v>
      </c>
    </row>
    <row r="186" spans="1:65" s="2" customFormat="1" ht="14.4" customHeight="1">
      <c r="A186" s="35"/>
      <c r="B186" s="36"/>
      <c r="C186" s="216" t="s">
        <v>320</v>
      </c>
      <c r="D186" s="216" t="s">
        <v>137</v>
      </c>
      <c r="E186" s="217" t="s">
        <v>321</v>
      </c>
      <c r="F186" s="218" t="s">
        <v>322</v>
      </c>
      <c r="G186" s="219" t="s">
        <v>140</v>
      </c>
      <c r="H186" s="220">
        <v>21.3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39</v>
      </c>
      <c r="O186" s="88"/>
      <c r="P186" s="226">
        <f>O186*H186</f>
        <v>0</v>
      </c>
      <c r="Q186" s="226">
        <v>0.00455</v>
      </c>
      <c r="R186" s="226">
        <f>Q186*H186</f>
        <v>0.096915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201</v>
      </c>
      <c r="AT186" s="228" t="s">
        <v>137</v>
      </c>
      <c r="AU186" s="228" t="s">
        <v>84</v>
      </c>
      <c r="AY186" s="14" t="s">
        <v>134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82</v>
      </c>
      <c r="BK186" s="229">
        <f>ROUND(I186*H186,2)</f>
        <v>0</v>
      </c>
      <c r="BL186" s="14" t="s">
        <v>201</v>
      </c>
      <c r="BM186" s="228" t="s">
        <v>323</v>
      </c>
    </row>
    <row r="187" spans="1:65" s="2" customFormat="1" ht="24.15" customHeight="1">
      <c r="A187" s="35"/>
      <c r="B187" s="36"/>
      <c r="C187" s="216" t="s">
        <v>324</v>
      </c>
      <c r="D187" s="216" t="s">
        <v>137</v>
      </c>
      <c r="E187" s="217" t="s">
        <v>325</v>
      </c>
      <c r="F187" s="218" t="s">
        <v>326</v>
      </c>
      <c r="G187" s="219" t="s">
        <v>140</v>
      </c>
      <c r="H187" s="220">
        <v>21.3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39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0.08317</v>
      </c>
      <c r="T187" s="227">
        <f>S187*H187</f>
        <v>1.771521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201</v>
      </c>
      <c r="AT187" s="228" t="s">
        <v>137</v>
      </c>
      <c r="AU187" s="228" t="s">
        <v>84</v>
      </c>
      <c r="AY187" s="14" t="s">
        <v>134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82</v>
      </c>
      <c r="BK187" s="229">
        <f>ROUND(I187*H187,2)</f>
        <v>0</v>
      </c>
      <c r="BL187" s="14" t="s">
        <v>201</v>
      </c>
      <c r="BM187" s="228" t="s">
        <v>327</v>
      </c>
    </row>
    <row r="188" spans="1:65" s="2" customFormat="1" ht="37.8" customHeight="1">
      <c r="A188" s="35"/>
      <c r="B188" s="36"/>
      <c r="C188" s="216" t="s">
        <v>328</v>
      </c>
      <c r="D188" s="216" t="s">
        <v>137</v>
      </c>
      <c r="E188" s="217" t="s">
        <v>329</v>
      </c>
      <c r="F188" s="218" t="s">
        <v>330</v>
      </c>
      <c r="G188" s="219" t="s">
        <v>140</v>
      </c>
      <c r="H188" s="220">
        <v>21.3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39</v>
      </c>
      <c r="O188" s="88"/>
      <c r="P188" s="226">
        <f>O188*H188</f>
        <v>0</v>
      </c>
      <c r="Q188" s="226">
        <v>0.00689</v>
      </c>
      <c r="R188" s="226">
        <f>Q188*H188</f>
        <v>0.146757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201</v>
      </c>
      <c r="AT188" s="228" t="s">
        <v>137</v>
      </c>
      <c r="AU188" s="228" t="s">
        <v>84</v>
      </c>
      <c r="AY188" s="14" t="s">
        <v>134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82</v>
      </c>
      <c r="BK188" s="229">
        <f>ROUND(I188*H188,2)</f>
        <v>0</v>
      </c>
      <c r="BL188" s="14" t="s">
        <v>201</v>
      </c>
      <c r="BM188" s="228" t="s">
        <v>331</v>
      </c>
    </row>
    <row r="189" spans="1:65" s="2" customFormat="1" ht="37.8" customHeight="1">
      <c r="A189" s="35"/>
      <c r="B189" s="36"/>
      <c r="C189" s="230" t="s">
        <v>332</v>
      </c>
      <c r="D189" s="230" t="s">
        <v>203</v>
      </c>
      <c r="E189" s="231" t="s">
        <v>333</v>
      </c>
      <c r="F189" s="232" t="s">
        <v>334</v>
      </c>
      <c r="G189" s="233" t="s">
        <v>140</v>
      </c>
      <c r="H189" s="234">
        <v>23.43</v>
      </c>
      <c r="I189" s="235"/>
      <c r="J189" s="236">
        <f>ROUND(I189*H189,2)</f>
        <v>0</v>
      </c>
      <c r="K189" s="237"/>
      <c r="L189" s="238"/>
      <c r="M189" s="239" t="s">
        <v>1</v>
      </c>
      <c r="N189" s="240" t="s">
        <v>39</v>
      </c>
      <c r="O189" s="88"/>
      <c r="P189" s="226">
        <f>O189*H189</f>
        <v>0</v>
      </c>
      <c r="Q189" s="226">
        <v>0.0192</v>
      </c>
      <c r="R189" s="226">
        <f>Q189*H189</f>
        <v>0.449856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207</v>
      </c>
      <c r="AT189" s="228" t="s">
        <v>203</v>
      </c>
      <c r="AU189" s="228" t="s">
        <v>84</v>
      </c>
      <c r="AY189" s="14" t="s">
        <v>134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82</v>
      </c>
      <c r="BK189" s="229">
        <f>ROUND(I189*H189,2)</f>
        <v>0</v>
      </c>
      <c r="BL189" s="14" t="s">
        <v>201</v>
      </c>
      <c r="BM189" s="228" t="s">
        <v>335</v>
      </c>
    </row>
    <row r="190" spans="1:65" s="2" customFormat="1" ht="24.15" customHeight="1">
      <c r="A190" s="35"/>
      <c r="B190" s="36"/>
      <c r="C190" s="216" t="s">
        <v>336</v>
      </c>
      <c r="D190" s="216" t="s">
        <v>137</v>
      </c>
      <c r="E190" s="217" t="s">
        <v>337</v>
      </c>
      <c r="F190" s="218" t="s">
        <v>338</v>
      </c>
      <c r="G190" s="219" t="s">
        <v>140</v>
      </c>
      <c r="H190" s="220">
        <v>8.37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39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201</v>
      </c>
      <c r="AT190" s="228" t="s">
        <v>137</v>
      </c>
      <c r="AU190" s="228" t="s">
        <v>84</v>
      </c>
      <c r="AY190" s="14" t="s">
        <v>134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82</v>
      </c>
      <c r="BK190" s="229">
        <f>ROUND(I190*H190,2)</f>
        <v>0</v>
      </c>
      <c r="BL190" s="14" t="s">
        <v>201</v>
      </c>
      <c r="BM190" s="228" t="s">
        <v>339</v>
      </c>
    </row>
    <row r="191" spans="1:65" s="2" customFormat="1" ht="37.8" customHeight="1">
      <c r="A191" s="35"/>
      <c r="B191" s="36"/>
      <c r="C191" s="216" t="s">
        <v>340</v>
      </c>
      <c r="D191" s="216" t="s">
        <v>137</v>
      </c>
      <c r="E191" s="217" t="s">
        <v>341</v>
      </c>
      <c r="F191" s="218" t="s">
        <v>342</v>
      </c>
      <c r="G191" s="219" t="s">
        <v>140</v>
      </c>
      <c r="H191" s="220">
        <v>21.3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39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201</v>
      </c>
      <c r="AT191" s="228" t="s">
        <v>137</v>
      </c>
      <c r="AU191" s="228" t="s">
        <v>84</v>
      </c>
      <c r="AY191" s="14" t="s">
        <v>134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82</v>
      </c>
      <c r="BK191" s="229">
        <f>ROUND(I191*H191,2)</f>
        <v>0</v>
      </c>
      <c r="BL191" s="14" t="s">
        <v>201</v>
      </c>
      <c r="BM191" s="228" t="s">
        <v>343</v>
      </c>
    </row>
    <row r="192" spans="1:65" s="2" customFormat="1" ht="24.15" customHeight="1">
      <c r="A192" s="35"/>
      <c r="B192" s="36"/>
      <c r="C192" s="216" t="s">
        <v>344</v>
      </c>
      <c r="D192" s="216" t="s">
        <v>137</v>
      </c>
      <c r="E192" s="217" t="s">
        <v>345</v>
      </c>
      <c r="F192" s="218" t="s">
        <v>346</v>
      </c>
      <c r="G192" s="219" t="s">
        <v>182</v>
      </c>
      <c r="H192" s="220">
        <v>0.7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39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201</v>
      </c>
      <c r="AT192" s="228" t="s">
        <v>137</v>
      </c>
      <c r="AU192" s="228" t="s">
        <v>84</v>
      </c>
      <c r="AY192" s="14" t="s">
        <v>134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82</v>
      </c>
      <c r="BK192" s="229">
        <f>ROUND(I192*H192,2)</f>
        <v>0</v>
      </c>
      <c r="BL192" s="14" t="s">
        <v>201</v>
      </c>
      <c r="BM192" s="228" t="s">
        <v>347</v>
      </c>
    </row>
    <row r="193" spans="1:63" s="12" customFormat="1" ht="22.8" customHeight="1">
      <c r="A193" s="12"/>
      <c r="B193" s="200"/>
      <c r="C193" s="201"/>
      <c r="D193" s="202" t="s">
        <v>73</v>
      </c>
      <c r="E193" s="214" t="s">
        <v>348</v>
      </c>
      <c r="F193" s="214" t="s">
        <v>349</v>
      </c>
      <c r="G193" s="201"/>
      <c r="H193" s="201"/>
      <c r="I193" s="204"/>
      <c r="J193" s="215">
        <f>BK193</f>
        <v>0</v>
      </c>
      <c r="K193" s="201"/>
      <c r="L193" s="206"/>
      <c r="M193" s="207"/>
      <c r="N193" s="208"/>
      <c r="O193" s="208"/>
      <c r="P193" s="209">
        <f>SUM(P194:P201)</f>
        <v>0</v>
      </c>
      <c r="Q193" s="208"/>
      <c r="R193" s="209">
        <f>SUM(R194:R201)</f>
        <v>1.1263560000000001</v>
      </c>
      <c r="S193" s="208"/>
      <c r="T193" s="210">
        <f>SUM(T194:T201)</f>
        <v>5.248600000000001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1" t="s">
        <v>84</v>
      </c>
      <c r="AT193" s="212" t="s">
        <v>73</v>
      </c>
      <c r="AU193" s="212" t="s">
        <v>82</v>
      </c>
      <c r="AY193" s="211" t="s">
        <v>134</v>
      </c>
      <c r="BK193" s="213">
        <f>SUM(BK194:BK201)</f>
        <v>0</v>
      </c>
    </row>
    <row r="194" spans="1:65" s="2" customFormat="1" ht="14.4" customHeight="1">
      <c r="A194" s="35"/>
      <c r="B194" s="36"/>
      <c r="C194" s="216" t="s">
        <v>350</v>
      </c>
      <c r="D194" s="216" t="s">
        <v>137</v>
      </c>
      <c r="E194" s="217" t="s">
        <v>351</v>
      </c>
      <c r="F194" s="218" t="s">
        <v>352</v>
      </c>
      <c r="G194" s="219" t="s">
        <v>140</v>
      </c>
      <c r="H194" s="220">
        <v>64.4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39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201</v>
      </c>
      <c r="AT194" s="228" t="s">
        <v>137</v>
      </c>
      <c r="AU194" s="228" t="s">
        <v>84</v>
      </c>
      <c r="AY194" s="14" t="s">
        <v>134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82</v>
      </c>
      <c r="BK194" s="229">
        <f>ROUND(I194*H194,2)</f>
        <v>0</v>
      </c>
      <c r="BL194" s="14" t="s">
        <v>201</v>
      </c>
      <c r="BM194" s="228" t="s">
        <v>353</v>
      </c>
    </row>
    <row r="195" spans="1:65" s="2" customFormat="1" ht="14.4" customHeight="1">
      <c r="A195" s="35"/>
      <c r="B195" s="36"/>
      <c r="C195" s="216" t="s">
        <v>354</v>
      </c>
      <c r="D195" s="216" t="s">
        <v>137</v>
      </c>
      <c r="E195" s="217" t="s">
        <v>355</v>
      </c>
      <c r="F195" s="218" t="s">
        <v>356</v>
      </c>
      <c r="G195" s="219" t="s">
        <v>140</v>
      </c>
      <c r="H195" s="220">
        <v>64.4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39</v>
      </c>
      <c r="O195" s="88"/>
      <c r="P195" s="226">
        <f>O195*H195</f>
        <v>0</v>
      </c>
      <c r="Q195" s="226">
        <v>0.0003</v>
      </c>
      <c r="R195" s="226">
        <f>Q195*H195</f>
        <v>0.01932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201</v>
      </c>
      <c r="AT195" s="228" t="s">
        <v>137</v>
      </c>
      <c r="AU195" s="228" t="s">
        <v>84</v>
      </c>
      <c r="AY195" s="14" t="s">
        <v>134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82</v>
      </c>
      <c r="BK195" s="229">
        <f>ROUND(I195*H195,2)</f>
        <v>0</v>
      </c>
      <c r="BL195" s="14" t="s">
        <v>201</v>
      </c>
      <c r="BM195" s="228" t="s">
        <v>357</v>
      </c>
    </row>
    <row r="196" spans="1:65" s="2" customFormat="1" ht="24.15" customHeight="1">
      <c r="A196" s="35"/>
      <c r="B196" s="36"/>
      <c r="C196" s="216" t="s">
        <v>358</v>
      </c>
      <c r="D196" s="216" t="s">
        <v>137</v>
      </c>
      <c r="E196" s="217" t="s">
        <v>359</v>
      </c>
      <c r="F196" s="218" t="s">
        <v>360</v>
      </c>
      <c r="G196" s="219" t="s">
        <v>140</v>
      </c>
      <c r="H196" s="220">
        <v>64.4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39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0.0815</v>
      </c>
      <c r="T196" s="227">
        <f>S196*H196</f>
        <v>5.248600000000001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201</v>
      </c>
      <c r="AT196" s="228" t="s">
        <v>137</v>
      </c>
      <c r="AU196" s="228" t="s">
        <v>84</v>
      </c>
      <c r="AY196" s="14" t="s">
        <v>134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82</v>
      </c>
      <c r="BK196" s="229">
        <f>ROUND(I196*H196,2)</f>
        <v>0</v>
      </c>
      <c r="BL196" s="14" t="s">
        <v>201</v>
      </c>
      <c r="BM196" s="228" t="s">
        <v>361</v>
      </c>
    </row>
    <row r="197" spans="1:65" s="2" customFormat="1" ht="24.15" customHeight="1">
      <c r="A197" s="35"/>
      <c r="B197" s="36"/>
      <c r="C197" s="216" t="s">
        <v>362</v>
      </c>
      <c r="D197" s="216" t="s">
        <v>137</v>
      </c>
      <c r="E197" s="217" t="s">
        <v>363</v>
      </c>
      <c r="F197" s="218" t="s">
        <v>364</v>
      </c>
      <c r="G197" s="219" t="s">
        <v>140</v>
      </c>
      <c r="H197" s="220">
        <v>64.4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39</v>
      </c>
      <c r="O197" s="88"/>
      <c r="P197" s="226">
        <f>O197*H197</f>
        <v>0</v>
      </c>
      <c r="Q197" s="226">
        <v>0.003</v>
      </c>
      <c r="R197" s="226">
        <f>Q197*H197</f>
        <v>0.1932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201</v>
      </c>
      <c r="AT197" s="228" t="s">
        <v>137</v>
      </c>
      <c r="AU197" s="228" t="s">
        <v>84</v>
      </c>
      <c r="AY197" s="14" t="s">
        <v>134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82</v>
      </c>
      <c r="BK197" s="229">
        <f>ROUND(I197*H197,2)</f>
        <v>0</v>
      </c>
      <c r="BL197" s="14" t="s">
        <v>201</v>
      </c>
      <c r="BM197" s="228" t="s">
        <v>365</v>
      </c>
    </row>
    <row r="198" spans="1:65" s="2" customFormat="1" ht="24.15" customHeight="1">
      <c r="A198" s="35"/>
      <c r="B198" s="36"/>
      <c r="C198" s="230" t="s">
        <v>366</v>
      </c>
      <c r="D198" s="230" t="s">
        <v>203</v>
      </c>
      <c r="E198" s="231" t="s">
        <v>367</v>
      </c>
      <c r="F198" s="232" t="s">
        <v>368</v>
      </c>
      <c r="G198" s="233" t="s">
        <v>140</v>
      </c>
      <c r="H198" s="234">
        <v>70.84</v>
      </c>
      <c r="I198" s="235"/>
      <c r="J198" s="236">
        <f>ROUND(I198*H198,2)</f>
        <v>0</v>
      </c>
      <c r="K198" s="237"/>
      <c r="L198" s="238"/>
      <c r="M198" s="239" t="s">
        <v>1</v>
      </c>
      <c r="N198" s="240" t="s">
        <v>39</v>
      </c>
      <c r="O198" s="88"/>
      <c r="P198" s="226">
        <f>O198*H198</f>
        <v>0</v>
      </c>
      <c r="Q198" s="226">
        <v>0.0129</v>
      </c>
      <c r="R198" s="226">
        <f>Q198*H198</f>
        <v>0.9138360000000001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207</v>
      </c>
      <c r="AT198" s="228" t="s">
        <v>203</v>
      </c>
      <c r="AU198" s="228" t="s">
        <v>84</v>
      </c>
      <c r="AY198" s="14" t="s">
        <v>134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82</v>
      </c>
      <c r="BK198" s="229">
        <f>ROUND(I198*H198,2)</f>
        <v>0</v>
      </c>
      <c r="BL198" s="14" t="s">
        <v>201</v>
      </c>
      <c r="BM198" s="228" t="s">
        <v>369</v>
      </c>
    </row>
    <row r="199" spans="1:65" s="2" customFormat="1" ht="24.15" customHeight="1">
      <c r="A199" s="35"/>
      <c r="B199" s="36"/>
      <c r="C199" s="216" t="s">
        <v>370</v>
      </c>
      <c r="D199" s="216" t="s">
        <v>137</v>
      </c>
      <c r="E199" s="217" t="s">
        <v>371</v>
      </c>
      <c r="F199" s="218" t="s">
        <v>372</v>
      </c>
      <c r="G199" s="219" t="s">
        <v>140</v>
      </c>
      <c r="H199" s="220">
        <v>64.4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39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201</v>
      </c>
      <c r="AT199" s="228" t="s">
        <v>137</v>
      </c>
      <c r="AU199" s="228" t="s">
        <v>84</v>
      </c>
      <c r="AY199" s="14" t="s">
        <v>134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82</v>
      </c>
      <c r="BK199" s="229">
        <f>ROUND(I199*H199,2)</f>
        <v>0</v>
      </c>
      <c r="BL199" s="14" t="s">
        <v>201</v>
      </c>
      <c r="BM199" s="228" t="s">
        <v>373</v>
      </c>
    </row>
    <row r="200" spans="1:65" s="2" customFormat="1" ht="24.15" customHeight="1">
      <c r="A200" s="35"/>
      <c r="B200" s="36"/>
      <c r="C200" s="216" t="s">
        <v>374</v>
      </c>
      <c r="D200" s="216" t="s">
        <v>137</v>
      </c>
      <c r="E200" s="217" t="s">
        <v>375</v>
      </c>
      <c r="F200" s="218" t="s">
        <v>376</v>
      </c>
      <c r="G200" s="219" t="s">
        <v>140</v>
      </c>
      <c r="H200" s="220">
        <v>64.4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39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201</v>
      </c>
      <c r="AT200" s="228" t="s">
        <v>137</v>
      </c>
      <c r="AU200" s="228" t="s">
        <v>84</v>
      </c>
      <c r="AY200" s="14" t="s">
        <v>134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82</v>
      </c>
      <c r="BK200" s="229">
        <f>ROUND(I200*H200,2)</f>
        <v>0</v>
      </c>
      <c r="BL200" s="14" t="s">
        <v>201</v>
      </c>
      <c r="BM200" s="228" t="s">
        <v>377</v>
      </c>
    </row>
    <row r="201" spans="1:65" s="2" customFormat="1" ht="24.15" customHeight="1">
      <c r="A201" s="35"/>
      <c r="B201" s="36"/>
      <c r="C201" s="216" t="s">
        <v>378</v>
      </c>
      <c r="D201" s="216" t="s">
        <v>137</v>
      </c>
      <c r="E201" s="217" t="s">
        <v>379</v>
      </c>
      <c r="F201" s="218" t="s">
        <v>380</v>
      </c>
      <c r="G201" s="219" t="s">
        <v>182</v>
      </c>
      <c r="H201" s="220">
        <v>1.126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39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201</v>
      </c>
      <c r="AT201" s="228" t="s">
        <v>137</v>
      </c>
      <c r="AU201" s="228" t="s">
        <v>84</v>
      </c>
      <c r="AY201" s="14" t="s">
        <v>134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82</v>
      </c>
      <c r="BK201" s="229">
        <f>ROUND(I201*H201,2)</f>
        <v>0</v>
      </c>
      <c r="BL201" s="14" t="s">
        <v>201</v>
      </c>
      <c r="BM201" s="228" t="s">
        <v>381</v>
      </c>
    </row>
    <row r="202" spans="1:63" s="12" customFormat="1" ht="22.8" customHeight="1">
      <c r="A202" s="12"/>
      <c r="B202" s="200"/>
      <c r="C202" s="201"/>
      <c r="D202" s="202" t="s">
        <v>73</v>
      </c>
      <c r="E202" s="214" t="s">
        <v>382</v>
      </c>
      <c r="F202" s="214" t="s">
        <v>383</v>
      </c>
      <c r="G202" s="201"/>
      <c r="H202" s="201"/>
      <c r="I202" s="204"/>
      <c r="J202" s="215">
        <f>BK202</f>
        <v>0</v>
      </c>
      <c r="K202" s="201"/>
      <c r="L202" s="206"/>
      <c r="M202" s="207"/>
      <c r="N202" s="208"/>
      <c r="O202" s="208"/>
      <c r="P202" s="209">
        <f>SUM(P203:P206)</f>
        <v>0</v>
      </c>
      <c r="Q202" s="208"/>
      <c r="R202" s="209">
        <f>SUM(R203:R206)</f>
        <v>0.8588159999999999</v>
      </c>
      <c r="S202" s="208"/>
      <c r="T202" s="210">
        <f>SUM(T203:T206)</f>
        <v>0.046221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1" t="s">
        <v>84</v>
      </c>
      <c r="AT202" s="212" t="s">
        <v>73</v>
      </c>
      <c r="AU202" s="212" t="s">
        <v>82</v>
      </c>
      <c r="AY202" s="211" t="s">
        <v>134</v>
      </c>
      <c r="BK202" s="213">
        <f>SUM(BK203:BK206)</f>
        <v>0</v>
      </c>
    </row>
    <row r="203" spans="1:65" s="2" customFormat="1" ht="14.4" customHeight="1">
      <c r="A203" s="35"/>
      <c r="B203" s="36"/>
      <c r="C203" s="216" t="s">
        <v>384</v>
      </c>
      <c r="D203" s="216" t="s">
        <v>137</v>
      </c>
      <c r="E203" s="217" t="s">
        <v>385</v>
      </c>
      <c r="F203" s="218" t="s">
        <v>386</v>
      </c>
      <c r="G203" s="219" t="s">
        <v>140</v>
      </c>
      <c r="H203" s="220">
        <v>149.1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39</v>
      </c>
      <c r="O203" s="88"/>
      <c r="P203" s="226">
        <f>O203*H203</f>
        <v>0</v>
      </c>
      <c r="Q203" s="226">
        <v>0.001</v>
      </c>
      <c r="R203" s="226">
        <f>Q203*H203</f>
        <v>0.1491</v>
      </c>
      <c r="S203" s="226">
        <v>0.00031</v>
      </c>
      <c r="T203" s="227">
        <f>S203*H203</f>
        <v>0.046221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201</v>
      </c>
      <c r="AT203" s="228" t="s">
        <v>137</v>
      </c>
      <c r="AU203" s="228" t="s">
        <v>84</v>
      </c>
      <c r="AY203" s="14" t="s">
        <v>134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82</v>
      </c>
      <c r="BK203" s="229">
        <f>ROUND(I203*H203,2)</f>
        <v>0</v>
      </c>
      <c r="BL203" s="14" t="s">
        <v>201</v>
      </c>
      <c r="BM203" s="228" t="s">
        <v>387</v>
      </c>
    </row>
    <row r="204" spans="1:65" s="2" customFormat="1" ht="24.15" customHeight="1">
      <c r="A204" s="35"/>
      <c r="B204" s="36"/>
      <c r="C204" s="216" t="s">
        <v>388</v>
      </c>
      <c r="D204" s="216" t="s">
        <v>137</v>
      </c>
      <c r="E204" s="217" t="s">
        <v>389</v>
      </c>
      <c r="F204" s="218" t="s">
        <v>390</v>
      </c>
      <c r="G204" s="219" t="s">
        <v>140</v>
      </c>
      <c r="H204" s="220">
        <v>149.1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39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201</v>
      </c>
      <c r="AT204" s="228" t="s">
        <v>137</v>
      </c>
      <c r="AU204" s="228" t="s">
        <v>84</v>
      </c>
      <c r="AY204" s="14" t="s">
        <v>134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82</v>
      </c>
      <c r="BK204" s="229">
        <f>ROUND(I204*H204,2)</f>
        <v>0</v>
      </c>
      <c r="BL204" s="14" t="s">
        <v>201</v>
      </c>
      <c r="BM204" s="228" t="s">
        <v>391</v>
      </c>
    </row>
    <row r="205" spans="1:65" s="2" customFormat="1" ht="24.15" customHeight="1">
      <c r="A205" s="35"/>
      <c r="B205" s="36"/>
      <c r="C205" s="216" t="s">
        <v>392</v>
      </c>
      <c r="D205" s="216" t="s">
        <v>137</v>
      </c>
      <c r="E205" s="217" t="s">
        <v>393</v>
      </c>
      <c r="F205" s="218" t="s">
        <v>394</v>
      </c>
      <c r="G205" s="219" t="s">
        <v>140</v>
      </c>
      <c r="H205" s="220">
        <v>149.1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39</v>
      </c>
      <c r="O205" s="88"/>
      <c r="P205" s="226">
        <f>O205*H205</f>
        <v>0</v>
      </c>
      <c r="Q205" s="226">
        <v>0.0045</v>
      </c>
      <c r="R205" s="226">
        <f>Q205*H205</f>
        <v>0.6709499999999999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201</v>
      </c>
      <c r="AT205" s="228" t="s">
        <v>137</v>
      </c>
      <c r="AU205" s="228" t="s">
        <v>84</v>
      </c>
      <c r="AY205" s="14" t="s">
        <v>134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82</v>
      </c>
      <c r="BK205" s="229">
        <f>ROUND(I205*H205,2)</f>
        <v>0</v>
      </c>
      <c r="BL205" s="14" t="s">
        <v>201</v>
      </c>
      <c r="BM205" s="228" t="s">
        <v>395</v>
      </c>
    </row>
    <row r="206" spans="1:65" s="2" customFormat="1" ht="24.15" customHeight="1">
      <c r="A206" s="35"/>
      <c r="B206" s="36"/>
      <c r="C206" s="216" t="s">
        <v>396</v>
      </c>
      <c r="D206" s="216" t="s">
        <v>137</v>
      </c>
      <c r="E206" s="217" t="s">
        <v>397</v>
      </c>
      <c r="F206" s="218" t="s">
        <v>398</v>
      </c>
      <c r="G206" s="219" t="s">
        <v>140</v>
      </c>
      <c r="H206" s="220">
        <v>149.1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39</v>
      </c>
      <c r="O206" s="88"/>
      <c r="P206" s="226">
        <f>O206*H206</f>
        <v>0</v>
      </c>
      <c r="Q206" s="226">
        <v>0.00026</v>
      </c>
      <c r="R206" s="226">
        <f>Q206*H206</f>
        <v>0.038765999999999995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201</v>
      </c>
      <c r="AT206" s="228" t="s">
        <v>137</v>
      </c>
      <c r="AU206" s="228" t="s">
        <v>84</v>
      </c>
      <c r="AY206" s="14" t="s">
        <v>134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82</v>
      </c>
      <c r="BK206" s="229">
        <f>ROUND(I206*H206,2)</f>
        <v>0</v>
      </c>
      <c r="BL206" s="14" t="s">
        <v>201</v>
      </c>
      <c r="BM206" s="228" t="s">
        <v>399</v>
      </c>
    </row>
    <row r="207" spans="1:63" s="12" customFormat="1" ht="25.9" customHeight="1">
      <c r="A207" s="12"/>
      <c r="B207" s="200"/>
      <c r="C207" s="201"/>
      <c r="D207" s="202" t="s">
        <v>73</v>
      </c>
      <c r="E207" s="203" t="s">
        <v>400</v>
      </c>
      <c r="F207" s="203" t="s">
        <v>401</v>
      </c>
      <c r="G207" s="201"/>
      <c r="H207" s="201"/>
      <c r="I207" s="204"/>
      <c r="J207" s="205">
        <f>BK207</f>
        <v>0</v>
      </c>
      <c r="K207" s="201"/>
      <c r="L207" s="206"/>
      <c r="M207" s="207"/>
      <c r="N207" s="208"/>
      <c r="O207" s="208"/>
      <c r="P207" s="209">
        <f>P208+P210+P212</f>
        <v>0</v>
      </c>
      <c r="Q207" s="208"/>
      <c r="R207" s="209">
        <f>R208+R210+R212</f>
        <v>0</v>
      </c>
      <c r="S207" s="208"/>
      <c r="T207" s="210">
        <f>T208+T210+T212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1" t="s">
        <v>153</v>
      </c>
      <c r="AT207" s="212" t="s">
        <v>73</v>
      </c>
      <c r="AU207" s="212" t="s">
        <v>74</v>
      </c>
      <c r="AY207" s="211" t="s">
        <v>134</v>
      </c>
      <c r="BK207" s="213">
        <f>BK208+BK210+BK212</f>
        <v>0</v>
      </c>
    </row>
    <row r="208" spans="1:63" s="12" customFormat="1" ht="22.8" customHeight="1">
      <c r="A208" s="12"/>
      <c r="B208" s="200"/>
      <c r="C208" s="201"/>
      <c r="D208" s="202" t="s">
        <v>73</v>
      </c>
      <c r="E208" s="214" t="s">
        <v>402</v>
      </c>
      <c r="F208" s="214" t="s">
        <v>403</v>
      </c>
      <c r="G208" s="201"/>
      <c r="H208" s="201"/>
      <c r="I208" s="204"/>
      <c r="J208" s="215">
        <f>BK208</f>
        <v>0</v>
      </c>
      <c r="K208" s="201"/>
      <c r="L208" s="206"/>
      <c r="M208" s="207"/>
      <c r="N208" s="208"/>
      <c r="O208" s="208"/>
      <c r="P208" s="209">
        <f>P209</f>
        <v>0</v>
      </c>
      <c r="Q208" s="208"/>
      <c r="R208" s="209">
        <f>R209</f>
        <v>0</v>
      </c>
      <c r="S208" s="208"/>
      <c r="T208" s="210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1" t="s">
        <v>153</v>
      </c>
      <c r="AT208" s="212" t="s">
        <v>73</v>
      </c>
      <c r="AU208" s="212" t="s">
        <v>82</v>
      </c>
      <c r="AY208" s="211" t="s">
        <v>134</v>
      </c>
      <c r="BK208" s="213">
        <f>BK209</f>
        <v>0</v>
      </c>
    </row>
    <row r="209" spans="1:65" s="2" customFormat="1" ht="14.4" customHeight="1">
      <c r="A209" s="35"/>
      <c r="B209" s="36"/>
      <c r="C209" s="216" t="s">
        <v>404</v>
      </c>
      <c r="D209" s="216" t="s">
        <v>137</v>
      </c>
      <c r="E209" s="217" t="s">
        <v>405</v>
      </c>
      <c r="F209" s="218" t="s">
        <v>403</v>
      </c>
      <c r="G209" s="219" t="s">
        <v>406</v>
      </c>
      <c r="H209" s="220">
        <v>1000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39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407</v>
      </c>
      <c r="AT209" s="228" t="s">
        <v>137</v>
      </c>
      <c r="AU209" s="228" t="s">
        <v>84</v>
      </c>
      <c r="AY209" s="14" t="s">
        <v>134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82</v>
      </c>
      <c r="BK209" s="229">
        <f>ROUND(I209*H209,2)</f>
        <v>0</v>
      </c>
      <c r="BL209" s="14" t="s">
        <v>407</v>
      </c>
      <c r="BM209" s="228" t="s">
        <v>408</v>
      </c>
    </row>
    <row r="210" spans="1:63" s="12" customFormat="1" ht="22.8" customHeight="1">
      <c r="A210" s="12"/>
      <c r="B210" s="200"/>
      <c r="C210" s="201"/>
      <c r="D210" s="202" t="s">
        <v>73</v>
      </c>
      <c r="E210" s="214" t="s">
        <v>409</v>
      </c>
      <c r="F210" s="214" t="s">
        <v>410</v>
      </c>
      <c r="G210" s="201"/>
      <c r="H210" s="201"/>
      <c r="I210" s="204"/>
      <c r="J210" s="215">
        <f>BK210</f>
        <v>0</v>
      </c>
      <c r="K210" s="201"/>
      <c r="L210" s="206"/>
      <c r="M210" s="207"/>
      <c r="N210" s="208"/>
      <c r="O210" s="208"/>
      <c r="P210" s="209">
        <f>P211</f>
        <v>0</v>
      </c>
      <c r="Q210" s="208"/>
      <c r="R210" s="209">
        <f>R211</f>
        <v>0</v>
      </c>
      <c r="S210" s="208"/>
      <c r="T210" s="21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1" t="s">
        <v>153</v>
      </c>
      <c r="AT210" s="212" t="s">
        <v>73</v>
      </c>
      <c r="AU210" s="212" t="s">
        <v>82</v>
      </c>
      <c r="AY210" s="211" t="s">
        <v>134</v>
      </c>
      <c r="BK210" s="213">
        <f>BK211</f>
        <v>0</v>
      </c>
    </row>
    <row r="211" spans="1:65" s="2" customFormat="1" ht="14.4" customHeight="1">
      <c r="A211" s="35"/>
      <c r="B211" s="36"/>
      <c r="C211" s="216" t="s">
        <v>411</v>
      </c>
      <c r="D211" s="216" t="s">
        <v>137</v>
      </c>
      <c r="E211" s="217" t="s">
        <v>412</v>
      </c>
      <c r="F211" s="218" t="s">
        <v>413</v>
      </c>
      <c r="G211" s="219" t="s">
        <v>406</v>
      </c>
      <c r="H211" s="220">
        <v>16100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39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407</v>
      </c>
      <c r="AT211" s="228" t="s">
        <v>137</v>
      </c>
      <c r="AU211" s="228" t="s">
        <v>84</v>
      </c>
      <c r="AY211" s="14" t="s">
        <v>134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82</v>
      </c>
      <c r="BK211" s="229">
        <f>ROUND(I211*H211,2)</f>
        <v>0</v>
      </c>
      <c r="BL211" s="14" t="s">
        <v>407</v>
      </c>
      <c r="BM211" s="228" t="s">
        <v>414</v>
      </c>
    </row>
    <row r="212" spans="1:63" s="12" customFormat="1" ht="22.8" customHeight="1">
      <c r="A212" s="12"/>
      <c r="B212" s="200"/>
      <c r="C212" s="201"/>
      <c r="D212" s="202" t="s">
        <v>73</v>
      </c>
      <c r="E212" s="214" t="s">
        <v>415</v>
      </c>
      <c r="F212" s="214" t="s">
        <v>416</v>
      </c>
      <c r="G212" s="201"/>
      <c r="H212" s="201"/>
      <c r="I212" s="204"/>
      <c r="J212" s="215">
        <f>BK212</f>
        <v>0</v>
      </c>
      <c r="K212" s="201"/>
      <c r="L212" s="206"/>
      <c r="M212" s="207"/>
      <c r="N212" s="208"/>
      <c r="O212" s="208"/>
      <c r="P212" s="209">
        <f>P213</f>
        <v>0</v>
      </c>
      <c r="Q212" s="208"/>
      <c r="R212" s="209">
        <f>R213</f>
        <v>0</v>
      </c>
      <c r="S212" s="208"/>
      <c r="T212" s="210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1" t="s">
        <v>153</v>
      </c>
      <c r="AT212" s="212" t="s">
        <v>73</v>
      </c>
      <c r="AU212" s="212" t="s">
        <v>82</v>
      </c>
      <c r="AY212" s="211" t="s">
        <v>134</v>
      </c>
      <c r="BK212" s="213">
        <f>BK213</f>
        <v>0</v>
      </c>
    </row>
    <row r="213" spans="1:65" s="2" customFormat="1" ht="14.4" customHeight="1">
      <c r="A213" s="35"/>
      <c r="B213" s="36"/>
      <c r="C213" s="216" t="s">
        <v>417</v>
      </c>
      <c r="D213" s="216" t="s">
        <v>137</v>
      </c>
      <c r="E213" s="217" t="s">
        <v>418</v>
      </c>
      <c r="F213" s="218" t="s">
        <v>419</v>
      </c>
      <c r="G213" s="219" t="s">
        <v>406</v>
      </c>
      <c r="H213" s="220">
        <v>4000</v>
      </c>
      <c r="I213" s="221"/>
      <c r="J213" s="222">
        <f>ROUND(I213*H213,2)</f>
        <v>0</v>
      </c>
      <c r="K213" s="223"/>
      <c r="L213" s="41"/>
      <c r="M213" s="241" t="s">
        <v>1</v>
      </c>
      <c r="N213" s="242" t="s">
        <v>39</v>
      </c>
      <c r="O213" s="243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407</v>
      </c>
      <c r="AT213" s="228" t="s">
        <v>137</v>
      </c>
      <c r="AU213" s="228" t="s">
        <v>84</v>
      </c>
      <c r="AY213" s="14" t="s">
        <v>134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82</v>
      </c>
      <c r="BK213" s="229">
        <f>ROUND(I213*H213,2)</f>
        <v>0</v>
      </c>
      <c r="BL213" s="14" t="s">
        <v>407</v>
      </c>
      <c r="BM213" s="228" t="s">
        <v>420</v>
      </c>
    </row>
    <row r="214" spans="1:31" s="2" customFormat="1" ht="6.95" customHeight="1">
      <c r="A214" s="35"/>
      <c r="B214" s="63"/>
      <c r="C214" s="64"/>
      <c r="D214" s="64"/>
      <c r="E214" s="64"/>
      <c r="F214" s="64"/>
      <c r="G214" s="64"/>
      <c r="H214" s="64"/>
      <c r="I214" s="64"/>
      <c r="J214" s="64"/>
      <c r="K214" s="64"/>
      <c r="L214" s="41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password="CC35" sheet="1" objects="1" scenarios="1" formatColumns="0" formatRows="0" autoFilter="0"/>
  <autoFilter ref="C132:K213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94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WC dívky - 1.ZŠ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421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24. 3. 2020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ROUND(J133,2)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ROUND((SUM(BE133:BE213)),2)</f>
        <v>0</v>
      </c>
      <c r="G33" s="35"/>
      <c r="H33" s="35"/>
      <c r="I33" s="152">
        <v>0.21</v>
      </c>
      <c r="J33" s="151">
        <f>ROUND(((SUM(BE133:BE213))*I33),2)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ROUND((SUM(BF133:BF213)),2)</f>
        <v>0</v>
      </c>
      <c r="G34" s="35"/>
      <c r="H34" s="35"/>
      <c r="I34" s="152">
        <v>0.15</v>
      </c>
      <c r="J34" s="151">
        <f>ROUND(((SUM(BF133:BF213))*I34),2)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ROUND((SUM(BG133:BG213)),2)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ROUND((SUM(BH133:BH213)),2)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ROUND((SUM(BI133:BI213)),2)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WC dívky - 1.ZŠ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SO2 - 4.13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Lovosice</v>
      </c>
      <c r="G89" s="37"/>
      <c r="H89" s="37"/>
      <c r="I89" s="29" t="s">
        <v>22</v>
      </c>
      <c r="J89" s="76" t="str">
        <f>IF(J12="","",J12)</f>
        <v>24. 3. 2020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98</v>
      </c>
      <c r="D94" s="173"/>
      <c r="E94" s="173"/>
      <c r="F94" s="173"/>
      <c r="G94" s="173"/>
      <c r="H94" s="173"/>
      <c r="I94" s="173"/>
      <c r="J94" s="174" t="s">
        <v>99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100</v>
      </c>
      <c r="D96" s="37"/>
      <c r="E96" s="37"/>
      <c r="F96" s="37"/>
      <c r="G96" s="37"/>
      <c r="H96" s="37"/>
      <c r="I96" s="37"/>
      <c r="J96" s="107">
        <f>J133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101</v>
      </c>
    </row>
    <row r="97" spans="1:31" s="9" customFormat="1" ht="24.95" customHeight="1">
      <c r="A97" s="9"/>
      <c r="B97" s="176"/>
      <c r="C97" s="177"/>
      <c r="D97" s="178" t="s">
        <v>102</v>
      </c>
      <c r="E97" s="179"/>
      <c r="F97" s="179"/>
      <c r="G97" s="179"/>
      <c r="H97" s="179"/>
      <c r="I97" s="179"/>
      <c r="J97" s="180">
        <f>J134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103</v>
      </c>
      <c r="E98" s="185"/>
      <c r="F98" s="185"/>
      <c r="G98" s="185"/>
      <c r="H98" s="185"/>
      <c r="I98" s="185"/>
      <c r="J98" s="186">
        <f>J135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104</v>
      </c>
      <c r="E99" s="185"/>
      <c r="F99" s="185"/>
      <c r="G99" s="185"/>
      <c r="H99" s="185"/>
      <c r="I99" s="185"/>
      <c r="J99" s="186">
        <f>J142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105</v>
      </c>
      <c r="E100" s="185"/>
      <c r="F100" s="185"/>
      <c r="G100" s="185"/>
      <c r="H100" s="185"/>
      <c r="I100" s="185"/>
      <c r="J100" s="186">
        <f>J147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106</v>
      </c>
      <c r="E101" s="185"/>
      <c r="F101" s="185"/>
      <c r="G101" s="185"/>
      <c r="H101" s="185"/>
      <c r="I101" s="185"/>
      <c r="J101" s="186">
        <f>J150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107</v>
      </c>
      <c r="E102" s="179"/>
      <c r="F102" s="179"/>
      <c r="G102" s="179"/>
      <c r="H102" s="179"/>
      <c r="I102" s="179"/>
      <c r="J102" s="180">
        <f>J152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108</v>
      </c>
      <c r="E103" s="185"/>
      <c r="F103" s="185"/>
      <c r="G103" s="185"/>
      <c r="H103" s="185"/>
      <c r="I103" s="185"/>
      <c r="J103" s="186">
        <f>J153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109</v>
      </c>
      <c r="E104" s="185"/>
      <c r="F104" s="185"/>
      <c r="G104" s="185"/>
      <c r="H104" s="185"/>
      <c r="I104" s="185"/>
      <c r="J104" s="186">
        <f>J157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110</v>
      </c>
      <c r="E105" s="185"/>
      <c r="F105" s="185"/>
      <c r="G105" s="185"/>
      <c r="H105" s="185"/>
      <c r="I105" s="185"/>
      <c r="J105" s="186">
        <f>J159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111</v>
      </c>
      <c r="E106" s="185"/>
      <c r="F106" s="185"/>
      <c r="G106" s="185"/>
      <c r="H106" s="185"/>
      <c r="I106" s="185"/>
      <c r="J106" s="186">
        <f>J161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112</v>
      </c>
      <c r="E107" s="185"/>
      <c r="F107" s="185"/>
      <c r="G107" s="185"/>
      <c r="H107" s="185"/>
      <c r="I107" s="185"/>
      <c r="J107" s="186">
        <f>J183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2"/>
      <c r="C108" s="183"/>
      <c r="D108" s="184" t="s">
        <v>113</v>
      </c>
      <c r="E108" s="185"/>
      <c r="F108" s="185"/>
      <c r="G108" s="185"/>
      <c r="H108" s="185"/>
      <c r="I108" s="185"/>
      <c r="J108" s="186">
        <f>J193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2"/>
      <c r="C109" s="183"/>
      <c r="D109" s="184" t="s">
        <v>114</v>
      </c>
      <c r="E109" s="185"/>
      <c r="F109" s="185"/>
      <c r="G109" s="185"/>
      <c r="H109" s="185"/>
      <c r="I109" s="185"/>
      <c r="J109" s="186">
        <f>J202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6"/>
      <c r="C110" s="177"/>
      <c r="D110" s="178" t="s">
        <v>115</v>
      </c>
      <c r="E110" s="179"/>
      <c r="F110" s="179"/>
      <c r="G110" s="179"/>
      <c r="H110" s="179"/>
      <c r="I110" s="179"/>
      <c r="J110" s="180">
        <f>J207</f>
        <v>0</v>
      </c>
      <c r="K110" s="177"/>
      <c r="L110" s="181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2"/>
      <c r="C111" s="183"/>
      <c r="D111" s="184" t="s">
        <v>116</v>
      </c>
      <c r="E111" s="185"/>
      <c r="F111" s="185"/>
      <c r="G111" s="185"/>
      <c r="H111" s="185"/>
      <c r="I111" s="185"/>
      <c r="J111" s="186">
        <f>J208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2"/>
      <c r="C112" s="183"/>
      <c r="D112" s="184" t="s">
        <v>117</v>
      </c>
      <c r="E112" s="185"/>
      <c r="F112" s="185"/>
      <c r="G112" s="185"/>
      <c r="H112" s="185"/>
      <c r="I112" s="185"/>
      <c r="J112" s="186">
        <f>J210</f>
        <v>0</v>
      </c>
      <c r="K112" s="183"/>
      <c r="L112" s="18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2"/>
      <c r="C113" s="183"/>
      <c r="D113" s="184" t="s">
        <v>118</v>
      </c>
      <c r="E113" s="185"/>
      <c r="F113" s="185"/>
      <c r="G113" s="185"/>
      <c r="H113" s="185"/>
      <c r="I113" s="185"/>
      <c r="J113" s="186">
        <f>J212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0" t="s">
        <v>119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16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171" t="str">
        <f>E7</f>
        <v>Oprava WC dívky - 1.ZŠ</v>
      </c>
      <c r="F123" s="29"/>
      <c r="G123" s="29"/>
      <c r="H123" s="29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95</v>
      </c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73" t="str">
        <f>E9</f>
        <v>SO2 - 4.13</v>
      </c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20</v>
      </c>
      <c r="D127" s="37"/>
      <c r="E127" s="37"/>
      <c r="F127" s="24" t="str">
        <f>F12</f>
        <v>Lovosice</v>
      </c>
      <c r="G127" s="37"/>
      <c r="H127" s="37"/>
      <c r="I127" s="29" t="s">
        <v>22</v>
      </c>
      <c r="J127" s="76" t="str">
        <f>IF(J12="","",J12)</f>
        <v>24. 3. 2020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24</v>
      </c>
      <c r="D129" s="37"/>
      <c r="E129" s="37"/>
      <c r="F129" s="24" t="str">
        <f>E15</f>
        <v xml:space="preserve"> </v>
      </c>
      <c r="G129" s="37"/>
      <c r="H129" s="37"/>
      <c r="I129" s="29" t="s">
        <v>30</v>
      </c>
      <c r="J129" s="33" t="str">
        <f>E21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28</v>
      </c>
      <c r="D130" s="37"/>
      <c r="E130" s="37"/>
      <c r="F130" s="24" t="str">
        <f>IF(E18="","",E18)</f>
        <v>Vyplň údaj</v>
      </c>
      <c r="G130" s="37"/>
      <c r="H130" s="37"/>
      <c r="I130" s="29" t="s">
        <v>32</v>
      </c>
      <c r="J130" s="33" t="str">
        <f>E24</f>
        <v xml:space="preserve"> 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188"/>
      <c r="B132" s="189"/>
      <c r="C132" s="190" t="s">
        <v>120</v>
      </c>
      <c r="D132" s="191" t="s">
        <v>59</v>
      </c>
      <c r="E132" s="191" t="s">
        <v>55</v>
      </c>
      <c r="F132" s="191" t="s">
        <v>56</v>
      </c>
      <c r="G132" s="191" t="s">
        <v>121</v>
      </c>
      <c r="H132" s="191" t="s">
        <v>122</v>
      </c>
      <c r="I132" s="191" t="s">
        <v>123</v>
      </c>
      <c r="J132" s="192" t="s">
        <v>99</v>
      </c>
      <c r="K132" s="193" t="s">
        <v>124</v>
      </c>
      <c r="L132" s="194"/>
      <c r="M132" s="97" t="s">
        <v>1</v>
      </c>
      <c r="N132" s="98" t="s">
        <v>38</v>
      </c>
      <c r="O132" s="98" t="s">
        <v>125</v>
      </c>
      <c r="P132" s="98" t="s">
        <v>126</v>
      </c>
      <c r="Q132" s="98" t="s">
        <v>127</v>
      </c>
      <c r="R132" s="98" t="s">
        <v>128</v>
      </c>
      <c r="S132" s="98" t="s">
        <v>129</v>
      </c>
      <c r="T132" s="99" t="s">
        <v>130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</row>
    <row r="133" spans="1:63" s="2" customFormat="1" ht="22.8" customHeight="1">
      <c r="A133" s="35"/>
      <c r="B133" s="36"/>
      <c r="C133" s="104" t="s">
        <v>131</v>
      </c>
      <c r="D133" s="37"/>
      <c r="E133" s="37"/>
      <c r="F133" s="37"/>
      <c r="G133" s="37"/>
      <c r="H133" s="37"/>
      <c r="I133" s="37"/>
      <c r="J133" s="195">
        <f>BK133</f>
        <v>0</v>
      </c>
      <c r="K133" s="37"/>
      <c r="L133" s="41"/>
      <c r="M133" s="100"/>
      <c r="N133" s="196"/>
      <c r="O133" s="101"/>
      <c r="P133" s="197">
        <f>P134+P152+P207</f>
        <v>0</v>
      </c>
      <c r="Q133" s="101"/>
      <c r="R133" s="197">
        <f>R134+R152+R207</f>
        <v>6.014429</v>
      </c>
      <c r="S133" s="101"/>
      <c r="T133" s="198">
        <f>T134+T152+T207</f>
        <v>8.736488999999999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73</v>
      </c>
      <c r="AU133" s="14" t="s">
        <v>101</v>
      </c>
      <c r="BK133" s="199">
        <f>BK134+BK152+BK207</f>
        <v>0</v>
      </c>
    </row>
    <row r="134" spans="1:63" s="12" customFormat="1" ht="25.9" customHeight="1">
      <c r="A134" s="12"/>
      <c r="B134" s="200"/>
      <c r="C134" s="201"/>
      <c r="D134" s="202" t="s">
        <v>73</v>
      </c>
      <c r="E134" s="203" t="s">
        <v>132</v>
      </c>
      <c r="F134" s="203" t="s">
        <v>133</v>
      </c>
      <c r="G134" s="201"/>
      <c r="H134" s="201"/>
      <c r="I134" s="204"/>
      <c r="J134" s="205">
        <f>BK134</f>
        <v>0</v>
      </c>
      <c r="K134" s="201"/>
      <c r="L134" s="206"/>
      <c r="M134" s="207"/>
      <c r="N134" s="208"/>
      <c r="O134" s="208"/>
      <c r="P134" s="209">
        <f>P135+P142+P147+P150</f>
        <v>0</v>
      </c>
      <c r="Q134" s="208"/>
      <c r="R134" s="209">
        <f>R135+R142+R147+R150</f>
        <v>2.683925</v>
      </c>
      <c r="S134" s="208"/>
      <c r="T134" s="210">
        <f>T135+T142+T147+T150</f>
        <v>0.9054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82</v>
      </c>
      <c r="AT134" s="212" t="s">
        <v>73</v>
      </c>
      <c r="AU134" s="212" t="s">
        <v>74</v>
      </c>
      <c r="AY134" s="211" t="s">
        <v>134</v>
      </c>
      <c r="BK134" s="213">
        <f>BK135+BK142+BK147+BK150</f>
        <v>0</v>
      </c>
    </row>
    <row r="135" spans="1:63" s="12" customFormat="1" ht="22.8" customHeight="1">
      <c r="A135" s="12"/>
      <c r="B135" s="200"/>
      <c r="C135" s="201"/>
      <c r="D135" s="202" t="s">
        <v>73</v>
      </c>
      <c r="E135" s="214" t="s">
        <v>135</v>
      </c>
      <c r="F135" s="214" t="s">
        <v>136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SUM(P136:P141)</f>
        <v>0</v>
      </c>
      <c r="Q135" s="208"/>
      <c r="R135" s="209">
        <f>SUM(R136:R141)</f>
        <v>2.680675</v>
      </c>
      <c r="S135" s="208"/>
      <c r="T135" s="210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82</v>
      </c>
      <c r="AT135" s="212" t="s">
        <v>73</v>
      </c>
      <c r="AU135" s="212" t="s">
        <v>82</v>
      </c>
      <c r="AY135" s="211" t="s">
        <v>134</v>
      </c>
      <c r="BK135" s="213">
        <f>SUM(BK136:BK141)</f>
        <v>0</v>
      </c>
    </row>
    <row r="136" spans="1:65" s="2" customFormat="1" ht="24.15" customHeight="1">
      <c r="A136" s="35"/>
      <c r="B136" s="36"/>
      <c r="C136" s="216" t="s">
        <v>82</v>
      </c>
      <c r="D136" s="216" t="s">
        <v>137</v>
      </c>
      <c r="E136" s="217" t="s">
        <v>138</v>
      </c>
      <c r="F136" s="218" t="s">
        <v>139</v>
      </c>
      <c r="G136" s="219" t="s">
        <v>140</v>
      </c>
      <c r="H136" s="220">
        <v>25.9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39</v>
      </c>
      <c r="O136" s="88"/>
      <c r="P136" s="226">
        <f>O136*H136</f>
        <v>0</v>
      </c>
      <c r="Q136" s="226">
        <v>0.003</v>
      </c>
      <c r="R136" s="226">
        <f>Q136*H136</f>
        <v>0.07769999999999999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141</v>
      </c>
      <c r="AT136" s="228" t="s">
        <v>137</v>
      </c>
      <c r="AU136" s="228" t="s">
        <v>84</v>
      </c>
      <c r="AY136" s="14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141</v>
      </c>
      <c r="BM136" s="228" t="s">
        <v>142</v>
      </c>
    </row>
    <row r="137" spans="1:65" s="2" customFormat="1" ht="24.15" customHeight="1">
      <c r="A137" s="35"/>
      <c r="B137" s="36"/>
      <c r="C137" s="216" t="s">
        <v>84</v>
      </c>
      <c r="D137" s="216" t="s">
        <v>137</v>
      </c>
      <c r="E137" s="217" t="s">
        <v>143</v>
      </c>
      <c r="F137" s="218" t="s">
        <v>144</v>
      </c>
      <c r="G137" s="219" t="s">
        <v>140</v>
      </c>
      <c r="H137" s="220">
        <v>25.9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0.0051</v>
      </c>
      <c r="R137" s="226">
        <f>Q137*H137</f>
        <v>0.13209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141</v>
      </c>
      <c r="AT137" s="228" t="s">
        <v>137</v>
      </c>
      <c r="AU137" s="228" t="s">
        <v>84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141</v>
      </c>
      <c r="BM137" s="228" t="s">
        <v>422</v>
      </c>
    </row>
    <row r="138" spans="1:65" s="2" customFormat="1" ht="14.4" customHeight="1">
      <c r="A138" s="35"/>
      <c r="B138" s="36"/>
      <c r="C138" s="216" t="s">
        <v>146</v>
      </c>
      <c r="D138" s="216" t="s">
        <v>137</v>
      </c>
      <c r="E138" s="217" t="s">
        <v>147</v>
      </c>
      <c r="F138" s="218" t="s">
        <v>148</v>
      </c>
      <c r="G138" s="219" t="s">
        <v>140</v>
      </c>
      <c r="H138" s="220">
        <v>144.7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39</v>
      </c>
      <c r="O138" s="88"/>
      <c r="P138" s="226">
        <f>O138*H138</f>
        <v>0</v>
      </c>
      <c r="Q138" s="226">
        <v>0.003</v>
      </c>
      <c r="R138" s="226">
        <f>Q138*H138</f>
        <v>0.4341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141</v>
      </c>
      <c r="AT138" s="228" t="s">
        <v>137</v>
      </c>
      <c r="AU138" s="228" t="s">
        <v>84</v>
      </c>
      <c r="AY138" s="14" t="s">
        <v>134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82</v>
      </c>
      <c r="BK138" s="229">
        <f>ROUND(I138*H138,2)</f>
        <v>0</v>
      </c>
      <c r="BL138" s="14" t="s">
        <v>141</v>
      </c>
      <c r="BM138" s="228" t="s">
        <v>149</v>
      </c>
    </row>
    <row r="139" spans="1:65" s="2" customFormat="1" ht="24.15" customHeight="1">
      <c r="A139" s="35"/>
      <c r="B139" s="36"/>
      <c r="C139" s="216" t="s">
        <v>141</v>
      </c>
      <c r="D139" s="216" t="s">
        <v>137</v>
      </c>
      <c r="E139" s="217" t="s">
        <v>150</v>
      </c>
      <c r="F139" s="218" t="s">
        <v>151</v>
      </c>
      <c r="G139" s="219" t="s">
        <v>140</v>
      </c>
      <c r="H139" s="220">
        <v>7.7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39</v>
      </c>
      <c r="O139" s="88"/>
      <c r="P139" s="226">
        <f>O139*H139</f>
        <v>0</v>
      </c>
      <c r="Q139" s="226">
        <v>0.03045</v>
      </c>
      <c r="R139" s="226">
        <f>Q139*H139</f>
        <v>0.234465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141</v>
      </c>
      <c r="AT139" s="228" t="s">
        <v>137</v>
      </c>
      <c r="AU139" s="228" t="s">
        <v>84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141</v>
      </c>
      <c r="BM139" s="228" t="s">
        <v>152</v>
      </c>
    </row>
    <row r="140" spans="1:65" s="2" customFormat="1" ht="24.15" customHeight="1">
      <c r="A140" s="35"/>
      <c r="B140" s="36"/>
      <c r="C140" s="216" t="s">
        <v>153</v>
      </c>
      <c r="D140" s="216" t="s">
        <v>137</v>
      </c>
      <c r="E140" s="217" t="s">
        <v>154</v>
      </c>
      <c r="F140" s="218" t="s">
        <v>155</v>
      </c>
      <c r="G140" s="219" t="s">
        <v>140</v>
      </c>
      <c r="H140" s="220">
        <v>146.8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39</v>
      </c>
      <c r="O140" s="88"/>
      <c r="P140" s="226">
        <f>O140*H140</f>
        <v>0</v>
      </c>
      <c r="Q140" s="226">
        <v>0.0052</v>
      </c>
      <c r="R140" s="226">
        <f>Q140*H140</f>
        <v>0.76336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141</v>
      </c>
      <c r="AT140" s="228" t="s">
        <v>137</v>
      </c>
      <c r="AU140" s="228" t="s">
        <v>84</v>
      </c>
      <c r="AY140" s="14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82</v>
      </c>
      <c r="BK140" s="229">
        <f>ROUND(I140*H140,2)</f>
        <v>0</v>
      </c>
      <c r="BL140" s="14" t="s">
        <v>141</v>
      </c>
      <c r="BM140" s="228" t="s">
        <v>156</v>
      </c>
    </row>
    <row r="141" spans="1:65" s="2" customFormat="1" ht="24.15" customHeight="1">
      <c r="A141" s="35"/>
      <c r="B141" s="36"/>
      <c r="C141" s="216" t="s">
        <v>135</v>
      </c>
      <c r="D141" s="216" t="s">
        <v>137</v>
      </c>
      <c r="E141" s="217" t="s">
        <v>157</v>
      </c>
      <c r="F141" s="218" t="s">
        <v>158</v>
      </c>
      <c r="G141" s="219" t="s">
        <v>140</v>
      </c>
      <c r="H141" s="220">
        <v>66.6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39</v>
      </c>
      <c r="O141" s="88"/>
      <c r="P141" s="226">
        <f>O141*H141</f>
        <v>0</v>
      </c>
      <c r="Q141" s="226">
        <v>0.0156</v>
      </c>
      <c r="R141" s="226">
        <f>Q141*H141</f>
        <v>1.0389599999999999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141</v>
      </c>
      <c r="AT141" s="228" t="s">
        <v>137</v>
      </c>
      <c r="AU141" s="228" t="s">
        <v>84</v>
      </c>
      <c r="AY141" s="14" t="s">
        <v>134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82</v>
      </c>
      <c r="BK141" s="229">
        <f>ROUND(I141*H141,2)</f>
        <v>0</v>
      </c>
      <c r="BL141" s="14" t="s">
        <v>141</v>
      </c>
      <c r="BM141" s="228" t="s">
        <v>159</v>
      </c>
    </row>
    <row r="142" spans="1:63" s="12" customFormat="1" ht="22.8" customHeight="1">
      <c r="A142" s="12"/>
      <c r="B142" s="200"/>
      <c r="C142" s="201"/>
      <c r="D142" s="202" t="s">
        <v>73</v>
      </c>
      <c r="E142" s="214" t="s">
        <v>160</v>
      </c>
      <c r="F142" s="214" t="s">
        <v>161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SUM(P143:P146)</f>
        <v>0</v>
      </c>
      <c r="Q142" s="208"/>
      <c r="R142" s="209">
        <f>SUM(R143:R146)</f>
        <v>0.00325</v>
      </c>
      <c r="S142" s="208"/>
      <c r="T142" s="210">
        <f>SUM(T143:T146)</f>
        <v>0.9054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82</v>
      </c>
      <c r="AT142" s="212" t="s">
        <v>73</v>
      </c>
      <c r="AU142" s="212" t="s">
        <v>82</v>
      </c>
      <c r="AY142" s="211" t="s">
        <v>134</v>
      </c>
      <c r="BK142" s="213">
        <f>SUM(BK143:BK146)</f>
        <v>0</v>
      </c>
    </row>
    <row r="143" spans="1:65" s="2" customFormat="1" ht="24.15" customHeight="1">
      <c r="A143" s="35"/>
      <c r="B143" s="36"/>
      <c r="C143" s="216" t="s">
        <v>162</v>
      </c>
      <c r="D143" s="216" t="s">
        <v>137</v>
      </c>
      <c r="E143" s="217" t="s">
        <v>163</v>
      </c>
      <c r="F143" s="218" t="s">
        <v>164</v>
      </c>
      <c r="G143" s="219" t="s">
        <v>140</v>
      </c>
      <c r="H143" s="220">
        <v>25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39</v>
      </c>
      <c r="O143" s="88"/>
      <c r="P143" s="226">
        <f>O143*H143</f>
        <v>0</v>
      </c>
      <c r="Q143" s="226">
        <v>0.00013</v>
      </c>
      <c r="R143" s="226">
        <f>Q143*H143</f>
        <v>0.00325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141</v>
      </c>
      <c r="AT143" s="228" t="s">
        <v>137</v>
      </c>
      <c r="AU143" s="228" t="s">
        <v>84</v>
      </c>
      <c r="AY143" s="14" t="s">
        <v>134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82</v>
      </c>
      <c r="BK143" s="229">
        <f>ROUND(I143*H143,2)</f>
        <v>0</v>
      </c>
      <c r="BL143" s="14" t="s">
        <v>141</v>
      </c>
      <c r="BM143" s="228" t="s">
        <v>165</v>
      </c>
    </row>
    <row r="144" spans="1:65" s="2" customFormat="1" ht="14.4" customHeight="1">
      <c r="A144" s="35"/>
      <c r="B144" s="36"/>
      <c r="C144" s="216" t="s">
        <v>166</v>
      </c>
      <c r="D144" s="216" t="s">
        <v>137</v>
      </c>
      <c r="E144" s="217" t="s">
        <v>167</v>
      </c>
      <c r="F144" s="218" t="s">
        <v>168</v>
      </c>
      <c r="G144" s="219" t="s">
        <v>140</v>
      </c>
      <c r="H144" s="220">
        <v>25.9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39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141</v>
      </c>
      <c r="AT144" s="228" t="s">
        <v>137</v>
      </c>
      <c r="AU144" s="228" t="s">
        <v>84</v>
      </c>
      <c r="AY144" s="14" t="s">
        <v>134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82</v>
      </c>
      <c r="BK144" s="229">
        <f>ROUND(I144*H144,2)</f>
        <v>0</v>
      </c>
      <c r="BL144" s="14" t="s">
        <v>141</v>
      </c>
      <c r="BM144" s="228" t="s">
        <v>169</v>
      </c>
    </row>
    <row r="145" spans="1:65" s="2" customFormat="1" ht="24.15" customHeight="1">
      <c r="A145" s="35"/>
      <c r="B145" s="36"/>
      <c r="C145" s="216" t="s">
        <v>160</v>
      </c>
      <c r="D145" s="216" t="s">
        <v>137</v>
      </c>
      <c r="E145" s="217" t="s">
        <v>170</v>
      </c>
      <c r="F145" s="218" t="s">
        <v>171</v>
      </c>
      <c r="G145" s="219" t="s">
        <v>140</v>
      </c>
      <c r="H145" s="220">
        <v>25.9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39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0.002</v>
      </c>
      <c r="T145" s="227">
        <f>S145*H145</f>
        <v>0.0518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141</v>
      </c>
      <c r="AT145" s="228" t="s">
        <v>137</v>
      </c>
      <c r="AU145" s="228" t="s">
        <v>84</v>
      </c>
      <c r="AY145" s="14" t="s">
        <v>134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82</v>
      </c>
      <c r="BK145" s="229">
        <f>ROUND(I145*H145,2)</f>
        <v>0</v>
      </c>
      <c r="BL145" s="14" t="s">
        <v>141</v>
      </c>
      <c r="BM145" s="228" t="s">
        <v>423</v>
      </c>
    </row>
    <row r="146" spans="1:65" s="2" customFormat="1" ht="24.15" customHeight="1">
      <c r="A146" s="35"/>
      <c r="B146" s="36"/>
      <c r="C146" s="216" t="s">
        <v>173</v>
      </c>
      <c r="D146" s="216" t="s">
        <v>137</v>
      </c>
      <c r="E146" s="217" t="s">
        <v>174</v>
      </c>
      <c r="F146" s="218" t="s">
        <v>175</v>
      </c>
      <c r="G146" s="219" t="s">
        <v>140</v>
      </c>
      <c r="H146" s="220">
        <v>213.4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39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0.004</v>
      </c>
      <c r="T146" s="227">
        <f>S146*H146</f>
        <v>0.8536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141</v>
      </c>
      <c r="AT146" s="228" t="s">
        <v>137</v>
      </c>
      <c r="AU146" s="228" t="s">
        <v>84</v>
      </c>
      <c r="AY146" s="14" t="s">
        <v>134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82</v>
      </c>
      <c r="BK146" s="229">
        <f>ROUND(I146*H146,2)</f>
        <v>0</v>
      </c>
      <c r="BL146" s="14" t="s">
        <v>141</v>
      </c>
      <c r="BM146" s="228" t="s">
        <v>176</v>
      </c>
    </row>
    <row r="147" spans="1:63" s="12" customFormat="1" ht="22.8" customHeight="1">
      <c r="A147" s="12"/>
      <c r="B147" s="200"/>
      <c r="C147" s="201"/>
      <c r="D147" s="202" t="s">
        <v>73</v>
      </c>
      <c r="E147" s="214" t="s">
        <v>177</v>
      </c>
      <c r="F147" s="214" t="s">
        <v>178</v>
      </c>
      <c r="G147" s="201"/>
      <c r="H147" s="201"/>
      <c r="I147" s="204"/>
      <c r="J147" s="215">
        <f>BK147</f>
        <v>0</v>
      </c>
      <c r="K147" s="201"/>
      <c r="L147" s="206"/>
      <c r="M147" s="207"/>
      <c r="N147" s="208"/>
      <c r="O147" s="208"/>
      <c r="P147" s="209">
        <f>SUM(P148:P149)</f>
        <v>0</v>
      </c>
      <c r="Q147" s="208"/>
      <c r="R147" s="209">
        <f>SUM(R148:R149)</f>
        <v>0</v>
      </c>
      <c r="S147" s="208"/>
      <c r="T147" s="21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1" t="s">
        <v>82</v>
      </c>
      <c r="AT147" s="212" t="s">
        <v>73</v>
      </c>
      <c r="AU147" s="212" t="s">
        <v>82</v>
      </c>
      <c r="AY147" s="211" t="s">
        <v>134</v>
      </c>
      <c r="BK147" s="213">
        <f>SUM(BK148:BK149)</f>
        <v>0</v>
      </c>
    </row>
    <row r="148" spans="1:65" s="2" customFormat="1" ht="24.15" customHeight="1">
      <c r="A148" s="35"/>
      <c r="B148" s="36"/>
      <c r="C148" s="216" t="s">
        <v>179</v>
      </c>
      <c r="D148" s="216" t="s">
        <v>137</v>
      </c>
      <c r="E148" s="217" t="s">
        <v>424</v>
      </c>
      <c r="F148" s="218" t="s">
        <v>425</v>
      </c>
      <c r="G148" s="219" t="s">
        <v>182</v>
      </c>
      <c r="H148" s="220">
        <v>8.736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39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141</v>
      </c>
      <c r="AT148" s="228" t="s">
        <v>137</v>
      </c>
      <c r="AU148" s="228" t="s">
        <v>84</v>
      </c>
      <c r="AY148" s="14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82</v>
      </c>
      <c r="BK148" s="229">
        <f>ROUND(I148*H148,2)</f>
        <v>0</v>
      </c>
      <c r="BL148" s="14" t="s">
        <v>141</v>
      </c>
      <c r="BM148" s="228" t="s">
        <v>426</v>
      </c>
    </row>
    <row r="149" spans="1:65" s="2" customFormat="1" ht="24.15" customHeight="1">
      <c r="A149" s="35"/>
      <c r="B149" s="36"/>
      <c r="C149" s="216" t="s">
        <v>184</v>
      </c>
      <c r="D149" s="216" t="s">
        <v>137</v>
      </c>
      <c r="E149" s="217" t="s">
        <v>185</v>
      </c>
      <c r="F149" s="218" t="s">
        <v>186</v>
      </c>
      <c r="G149" s="219" t="s">
        <v>182</v>
      </c>
      <c r="H149" s="220">
        <v>87.36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39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141</v>
      </c>
      <c r="AT149" s="228" t="s">
        <v>137</v>
      </c>
      <c r="AU149" s="228" t="s">
        <v>84</v>
      </c>
      <c r="AY149" s="14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82</v>
      </c>
      <c r="BK149" s="229">
        <f>ROUND(I149*H149,2)</f>
        <v>0</v>
      </c>
      <c r="BL149" s="14" t="s">
        <v>141</v>
      </c>
      <c r="BM149" s="228" t="s">
        <v>187</v>
      </c>
    </row>
    <row r="150" spans="1:63" s="12" customFormat="1" ht="22.8" customHeight="1">
      <c r="A150" s="12"/>
      <c r="B150" s="200"/>
      <c r="C150" s="201"/>
      <c r="D150" s="202" t="s">
        <v>73</v>
      </c>
      <c r="E150" s="214" t="s">
        <v>188</v>
      </c>
      <c r="F150" s="214" t="s">
        <v>189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P151</f>
        <v>0</v>
      </c>
      <c r="Q150" s="208"/>
      <c r="R150" s="209">
        <f>R151</f>
        <v>0</v>
      </c>
      <c r="S150" s="208"/>
      <c r="T150" s="21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82</v>
      </c>
      <c r="AT150" s="212" t="s">
        <v>73</v>
      </c>
      <c r="AU150" s="212" t="s">
        <v>82</v>
      </c>
      <c r="AY150" s="211" t="s">
        <v>134</v>
      </c>
      <c r="BK150" s="213">
        <f>BK151</f>
        <v>0</v>
      </c>
    </row>
    <row r="151" spans="1:65" s="2" customFormat="1" ht="14.4" customHeight="1">
      <c r="A151" s="35"/>
      <c r="B151" s="36"/>
      <c r="C151" s="216" t="s">
        <v>190</v>
      </c>
      <c r="D151" s="216" t="s">
        <v>137</v>
      </c>
      <c r="E151" s="217" t="s">
        <v>427</v>
      </c>
      <c r="F151" s="218" t="s">
        <v>428</v>
      </c>
      <c r="G151" s="219" t="s">
        <v>182</v>
      </c>
      <c r="H151" s="220">
        <v>2.684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39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141</v>
      </c>
      <c r="AT151" s="228" t="s">
        <v>137</v>
      </c>
      <c r="AU151" s="228" t="s">
        <v>84</v>
      </c>
      <c r="AY151" s="14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82</v>
      </c>
      <c r="BK151" s="229">
        <f>ROUND(I151*H151,2)</f>
        <v>0</v>
      </c>
      <c r="BL151" s="14" t="s">
        <v>141</v>
      </c>
      <c r="BM151" s="228" t="s">
        <v>429</v>
      </c>
    </row>
    <row r="152" spans="1:63" s="12" customFormat="1" ht="25.9" customHeight="1">
      <c r="A152" s="12"/>
      <c r="B152" s="200"/>
      <c r="C152" s="201"/>
      <c r="D152" s="202" t="s">
        <v>73</v>
      </c>
      <c r="E152" s="203" t="s">
        <v>194</v>
      </c>
      <c r="F152" s="203" t="s">
        <v>195</v>
      </c>
      <c r="G152" s="201"/>
      <c r="H152" s="201"/>
      <c r="I152" s="204"/>
      <c r="J152" s="205">
        <f>BK152</f>
        <v>0</v>
      </c>
      <c r="K152" s="201"/>
      <c r="L152" s="206"/>
      <c r="M152" s="207"/>
      <c r="N152" s="208"/>
      <c r="O152" s="208"/>
      <c r="P152" s="209">
        <f>P153+P157+P159+P161+P183+P193+P202</f>
        <v>0</v>
      </c>
      <c r="Q152" s="208"/>
      <c r="R152" s="209">
        <f>R153+R157+R159+R161+R183+R193+R202</f>
        <v>3.330504</v>
      </c>
      <c r="S152" s="208"/>
      <c r="T152" s="210">
        <f>T153+T157+T159+T161+T183+T193+T202</f>
        <v>7.8310889999999995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84</v>
      </c>
      <c r="AT152" s="212" t="s">
        <v>73</v>
      </c>
      <c r="AU152" s="212" t="s">
        <v>74</v>
      </c>
      <c r="AY152" s="211" t="s">
        <v>134</v>
      </c>
      <c r="BK152" s="213">
        <f>BK153+BK157+BK159+BK161+BK183+BK193+BK202</f>
        <v>0</v>
      </c>
    </row>
    <row r="153" spans="1:63" s="12" customFormat="1" ht="22.8" customHeight="1">
      <c r="A153" s="12"/>
      <c r="B153" s="200"/>
      <c r="C153" s="201"/>
      <c r="D153" s="202" t="s">
        <v>73</v>
      </c>
      <c r="E153" s="214" t="s">
        <v>196</v>
      </c>
      <c r="F153" s="214" t="s">
        <v>197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SUM(P154:P156)</f>
        <v>0</v>
      </c>
      <c r="Q153" s="208"/>
      <c r="R153" s="209">
        <f>SUM(R154:R156)</f>
        <v>0.045899999999999996</v>
      </c>
      <c r="S153" s="208"/>
      <c r="T153" s="210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1" t="s">
        <v>84</v>
      </c>
      <c r="AT153" s="212" t="s">
        <v>73</v>
      </c>
      <c r="AU153" s="212" t="s">
        <v>82</v>
      </c>
      <c r="AY153" s="211" t="s">
        <v>134</v>
      </c>
      <c r="BK153" s="213">
        <f>SUM(BK154:BK156)</f>
        <v>0</v>
      </c>
    </row>
    <row r="154" spans="1:65" s="2" customFormat="1" ht="24.15" customHeight="1">
      <c r="A154" s="35"/>
      <c r="B154" s="36"/>
      <c r="C154" s="216" t="s">
        <v>198</v>
      </c>
      <c r="D154" s="216" t="s">
        <v>137</v>
      </c>
      <c r="E154" s="217" t="s">
        <v>199</v>
      </c>
      <c r="F154" s="218" t="s">
        <v>200</v>
      </c>
      <c r="G154" s="219" t="s">
        <v>140</v>
      </c>
      <c r="H154" s="220">
        <v>30.6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39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201</v>
      </c>
      <c r="AT154" s="228" t="s">
        <v>137</v>
      </c>
      <c r="AU154" s="228" t="s">
        <v>84</v>
      </c>
      <c r="AY154" s="14" t="s">
        <v>134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82</v>
      </c>
      <c r="BK154" s="229">
        <f>ROUND(I154*H154,2)</f>
        <v>0</v>
      </c>
      <c r="BL154" s="14" t="s">
        <v>201</v>
      </c>
      <c r="BM154" s="228" t="s">
        <v>202</v>
      </c>
    </row>
    <row r="155" spans="1:65" s="2" customFormat="1" ht="24.15" customHeight="1">
      <c r="A155" s="35"/>
      <c r="B155" s="36"/>
      <c r="C155" s="230" t="s">
        <v>8</v>
      </c>
      <c r="D155" s="230" t="s">
        <v>203</v>
      </c>
      <c r="E155" s="231" t="s">
        <v>204</v>
      </c>
      <c r="F155" s="232" t="s">
        <v>205</v>
      </c>
      <c r="G155" s="233" t="s">
        <v>206</v>
      </c>
      <c r="H155" s="234">
        <v>45.9</v>
      </c>
      <c r="I155" s="235"/>
      <c r="J155" s="236">
        <f>ROUND(I155*H155,2)</f>
        <v>0</v>
      </c>
      <c r="K155" s="237"/>
      <c r="L155" s="238"/>
      <c r="M155" s="239" t="s">
        <v>1</v>
      </c>
      <c r="N155" s="240" t="s">
        <v>39</v>
      </c>
      <c r="O155" s="88"/>
      <c r="P155" s="226">
        <f>O155*H155</f>
        <v>0</v>
      </c>
      <c r="Q155" s="226">
        <v>0.001</v>
      </c>
      <c r="R155" s="226">
        <f>Q155*H155</f>
        <v>0.045899999999999996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207</v>
      </c>
      <c r="AT155" s="228" t="s">
        <v>203</v>
      </c>
      <c r="AU155" s="228" t="s">
        <v>84</v>
      </c>
      <c r="AY155" s="14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82</v>
      </c>
      <c r="BK155" s="229">
        <f>ROUND(I155*H155,2)</f>
        <v>0</v>
      </c>
      <c r="BL155" s="14" t="s">
        <v>201</v>
      </c>
      <c r="BM155" s="228" t="s">
        <v>208</v>
      </c>
    </row>
    <row r="156" spans="1:65" s="2" customFormat="1" ht="24.15" customHeight="1">
      <c r="A156" s="35"/>
      <c r="B156" s="36"/>
      <c r="C156" s="216" t="s">
        <v>201</v>
      </c>
      <c r="D156" s="216" t="s">
        <v>137</v>
      </c>
      <c r="E156" s="217" t="s">
        <v>430</v>
      </c>
      <c r="F156" s="218" t="s">
        <v>431</v>
      </c>
      <c r="G156" s="219" t="s">
        <v>182</v>
      </c>
      <c r="H156" s="220">
        <v>0.046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39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201</v>
      </c>
      <c r="AT156" s="228" t="s">
        <v>137</v>
      </c>
      <c r="AU156" s="228" t="s">
        <v>84</v>
      </c>
      <c r="AY156" s="14" t="s">
        <v>134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82</v>
      </c>
      <c r="BK156" s="229">
        <f>ROUND(I156*H156,2)</f>
        <v>0</v>
      </c>
      <c r="BL156" s="14" t="s">
        <v>201</v>
      </c>
      <c r="BM156" s="228" t="s">
        <v>432</v>
      </c>
    </row>
    <row r="157" spans="1:63" s="12" customFormat="1" ht="22.8" customHeight="1">
      <c r="A157" s="12"/>
      <c r="B157" s="200"/>
      <c r="C157" s="201"/>
      <c r="D157" s="202" t="s">
        <v>73</v>
      </c>
      <c r="E157" s="214" t="s">
        <v>212</v>
      </c>
      <c r="F157" s="214" t="s">
        <v>213</v>
      </c>
      <c r="G157" s="201"/>
      <c r="H157" s="201"/>
      <c r="I157" s="204"/>
      <c r="J157" s="215">
        <f>BK157</f>
        <v>0</v>
      </c>
      <c r="K157" s="201"/>
      <c r="L157" s="206"/>
      <c r="M157" s="207"/>
      <c r="N157" s="208"/>
      <c r="O157" s="208"/>
      <c r="P157" s="209">
        <f>P158</f>
        <v>0</v>
      </c>
      <c r="Q157" s="208"/>
      <c r="R157" s="209">
        <f>R158</f>
        <v>0.0007</v>
      </c>
      <c r="S157" s="208"/>
      <c r="T157" s="210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1" t="s">
        <v>84</v>
      </c>
      <c r="AT157" s="212" t="s">
        <v>73</v>
      </c>
      <c r="AU157" s="212" t="s">
        <v>82</v>
      </c>
      <c r="AY157" s="211" t="s">
        <v>134</v>
      </c>
      <c r="BK157" s="213">
        <f>BK158</f>
        <v>0</v>
      </c>
    </row>
    <row r="158" spans="1:65" s="2" customFormat="1" ht="24.15" customHeight="1">
      <c r="A158" s="35"/>
      <c r="B158" s="36"/>
      <c r="C158" s="216" t="s">
        <v>214</v>
      </c>
      <c r="D158" s="216" t="s">
        <v>137</v>
      </c>
      <c r="E158" s="217" t="s">
        <v>215</v>
      </c>
      <c r="F158" s="218" t="s">
        <v>433</v>
      </c>
      <c r="G158" s="219" t="s">
        <v>217</v>
      </c>
      <c r="H158" s="220">
        <v>2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39</v>
      </c>
      <c r="O158" s="88"/>
      <c r="P158" s="226">
        <f>O158*H158</f>
        <v>0</v>
      </c>
      <c r="Q158" s="226">
        <v>0.00035</v>
      </c>
      <c r="R158" s="226">
        <f>Q158*H158</f>
        <v>0.0007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201</v>
      </c>
      <c r="AT158" s="228" t="s">
        <v>137</v>
      </c>
      <c r="AU158" s="228" t="s">
        <v>84</v>
      </c>
      <c r="AY158" s="14" t="s">
        <v>134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82</v>
      </c>
      <c r="BK158" s="229">
        <f>ROUND(I158*H158,2)</f>
        <v>0</v>
      </c>
      <c r="BL158" s="14" t="s">
        <v>201</v>
      </c>
      <c r="BM158" s="228" t="s">
        <v>218</v>
      </c>
    </row>
    <row r="159" spans="1:63" s="12" customFormat="1" ht="22.8" customHeight="1">
      <c r="A159" s="12"/>
      <c r="B159" s="200"/>
      <c r="C159" s="201"/>
      <c r="D159" s="202" t="s">
        <v>73</v>
      </c>
      <c r="E159" s="214" t="s">
        <v>219</v>
      </c>
      <c r="F159" s="214" t="s">
        <v>220</v>
      </c>
      <c r="G159" s="201"/>
      <c r="H159" s="201"/>
      <c r="I159" s="204"/>
      <c r="J159" s="215">
        <f>BK159</f>
        <v>0</v>
      </c>
      <c r="K159" s="201"/>
      <c r="L159" s="206"/>
      <c r="M159" s="207"/>
      <c r="N159" s="208"/>
      <c r="O159" s="208"/>
      <c r="P159" s="209">
        <f>P160</f>
        <v>0</v>
      </c>
      <c r="Q159" s="208"/>
      <c r="R159" s="209">
        <f>R160</f>
        <v>0.00156</v>
      </c>
      <c r="S159" s="208"/>
      <c r="T159" s="21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1" t="s">
        <v>84</v>
      </c>
      <c r="AT159" s="212" t="s">
        <v>73</v>
      </c>
      <c r="AU159" s="212" t="s">
        <v>82</v>
      </c>
      <c r="AY159" s="211" t="s">
        <v>134</v>
      </c>
      <c r="BK159" s="213">
        <f>BK160</f>
        <v>0</v>
      </c>
    </row>
    <row r="160" spans="1:65" s="2" customFormat="1" ht="24.15" customHeight="1">
      <c r="A160" s="35"/>
      <c r="B160" s="36"/>
      <c r="C160" s="216" t="s">
        <v>221</v>
      </c>
      <c r="D160" s="216" t="s">
        <v>137</v>
      </c>
      <c r="E160" s="217" t="s">
        <v>222</v>
      </c>
      <c r="F160" s="218" t="s">
        <v>434</v>
      </c>
      <c r="G160" s="219" t="s">
        <v>217</v>
      </c>
      <c r="H160" s="220">
        <v>2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39</v>
      </c>
      <c r="O160" s="88"/>
      <c r="P160" s="226">
        <f>O160*H160</f>
        <v>0</v>
      </c>
      <c r="Q160" s="226">
        <v>0.00078</v>
      </c>
      <c r="R160" s="226">
        <f>Q160*H160</f>
        <v>0.00156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201</v>
      </c>
      <c r="AT160" s="228" t="s">
        <v>137</v>
      </c>
      <c r="AU160" s="228" t="s">
        <v>84</v>
      </c>
      <c r="AY160" s="14" t="s">
        <v>134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82</v>
      </c>
      <c r="BK160" s="229">
        <f>ROUND(I160*H160,2)</f>
        <v>0</v>
      </c>
      <c r="BL160" s="14" t="s">
        <v>201</v>
      </c>
      <c r="BM160" s="228" t="s">
        <v>224</v>
      </c>
    </row>
    <row r="161" spans="1:63" s="12" customFormat="1" ht="22.8" customHeight="1">
      <c r="A161" s="12"/>
      <c r="B161" s="200"/>
      <c r="C161" s="201"/>
      <c r="D161" s="202" t="s">
        <v>73</v>
      </c>
      <c r="E161" s="214" t="s">
        <v>225</v>
      </c>
      <c r="F161" s="214" t="s">
        <v>226</v>
      </c>
      <c r="G161" s="201"/>
      <c r="H161" s="201"/>
      <c r="I161" s="204"/>
      <c r="J161" s="215">
        <f>BK161</f>
        <v>0</v>
      </c>
      <c r="K161" s="201"/>
      <c r="L161" s="206"/>
      <c r="M161" s="207"/>
      <c r="N161" s="208"/>
      <c r="O161" s="208"/>
      <c r="P161" s="209">
        <f>SUM(P162:P182)</f>
        <v>0</v>
      </c>
      <c r="Q161" s="208"/>
      <c r="R161" s="209">
        <f>SUM(R162:R182)</f>
        <v>0.2837799999999999</v>
      </c>
      <c r="S161" s="208"/>
      <c r="T161" s="210">
        <f>SUM(T162:T182)</f>
        <v>0.1962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1" t="s">
        <v>84</v>
      </c>
      <c r="AT161" s="212" t="s">
        <v>73</v>
      </c>
      <c r="AU161" s="212" t="s">
        <v>82</v>
      </c>
      <c r="AY161" s="211" t="s">
        <v>134</v>
      </c>
      <c r="BK161" s="213">
        <f>SUM(BK162:BK182)</f>
        <v>0</v>
      </c>
    </row>
    <row r="162" spans="1:65" s="2" customFormat="1" ht="14.4" customHeight="1">
      <c r="A162" s="35"/>
      <c r="B162" s="36"/>
      <c r="C162" s="216" t="s">
        <v>227</v>
      </c>
      <c r="D162" s="216" t="s">
        <v>137</v>
      </c>
      <c r="E162" s="217" t="s">
        <v>228</v>
      </c>
      <c r="F162" s="218" t="s">
        <v>229</v>
      </c>
      <c r="G162" s="219" t="s">
        <v>230</v>
      </c>
      <c r="H162" s="220">
        <v>6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39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0.01933</v>
      </c>
      <c r="T162" s="227">
        <f>S162*H162</f>
        <v>0.11598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201</v>
      </c>
      <c r="AT162" s="228" t="s">
        <v>137</v>
      </c>
      <c r="AU162" s="228" t="s">
        <v>84</v>
      </c>
      <c r="AY162" s="14" t="s">
        <v>134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82</v>
      </c>
      <c r="BK162" s="229">
        <f>ROUND(I162*H162,2)</f>
        <v>0</v>
      </c>
      <c r="BL162" s="14" t="s">
        <v>201</v>
      </c>
      <c r="BM162" s="228" t="s">
        <v>231</v>
      </c>
    </row>
    <row r="163" spans="1:65" s="2" customFormat="1" ht="24.15" customHeight="1">
      <c r="A163" s="35"/>
      <c r="B163" s="36"/>
      <c r="C163" s="216" t="s">
        <v>232</v>
      </c>
      <c r="D163" s="216" t="s">
        <v>137</v>
      </c>
      <c r="E163" s="217" t="s">
        <v>233</v>
      </c>
      <c r="F163" s="218" t="s">
        <v>234</v>
      </c>
      <c r="G163" s="219" t="s">
        <v>230</v>
      </c>
      <c r="H163" s="220">
        <v>4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39</v>
      </c>
      <c r="O163" s="88"/>
      <c r="P163" s="226">
        <f>O163*H163</f>
        <v>0</v>
      </c>
      <c r="Q163" s="226">
        <v>0.0232</v>
      </c>
      <c r="R163" s="226">
        <f>Q163*H163</f>
        <v>0.0928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201</v>
      </c>
      <c r="AT163" s="228" t="s">
        <v>137</v>
      </c>
      <c r="AU163" s="228" t="s">
        <v>84</v>
      </c>
      <c r="AY163" s="14" t="s">
        <v>134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82</v>
      </c>
      <c r="BK163" s="229">
        <f>ROUND(I163*H163,2)</f>
        <v>0</v>
      </c>
      <c r="BL163" s="14" t="s">
        <v>201</v>
      </c>
      <c r="BM163" s="228" t="s">
        <v>435</v>
      </c>
    </row>
    <row r="164" spans="1:65" s="2" customFormat="1" ht="14.4" customHeight="1">
      <c r="A164" s="35"/>
      <c r="B164" s="36"/>
      <c r="C164" s="230" t="s">
        <v>7</v>
      </c>
      <c r="D164" s="230" t="s">
        <v>203</v>
      </c>
      <c r="E164" s="231" t="s">
        <v>236</v>
      </c>
      <c r="F164" s="232" t="s">
        <v>237</v>
      </c>
      <c r="G164" s="233" t="s">
        <v>238</v>
      </c>
      <c r="H164" s="234">
        <v>4</v>
      </c>
      <c r="I164" s="235"/>
      <c r="J164" s="236">
        <f>ROUND(I164*H164,2)</f>
        <v>0</v>
      </c>
      <c r="K164" s="237"/>
      <c r="L164" s="238"/>
      <c r="M164" s="239" t="s">
        <v>1</v>
      </c>
      <c r="N164" s="240" t="s">
        <v>39</v>
      </c>
      <c r="O164" s="88"/>
      <c r="P164" s="226">
        <f>O164*H164</f>
        <v>0</v>
      </c>
      <c r="Q164" s="226">
        <v>0.0013</v>
      </c>
      <c r="R164" s="226">
        <f>Q164*H164</f>
        <v>0.0052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207</v>
      </c>
      <c r="AT164" s="228" t="s">
        <v>203</v>
      </c>
      <c r="AU164" s="228" t="s">
        <v>84</v>
      </c>
      <c r="AY164" s="14" t="s">
        <v>134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82</v>
      </c>
      <c r="BK164" s="229">
        <f>ROUND(I164*H164,2)</f>
        <v>0</v>
      </c>
      <c r="BL164" s="14" t="s">
        <v>201</v>
      </c>
      <c r="BM164" s="228" t="s">
        <v>239</v>
      </c>
    </row>
    <row r="165" spans="1:65" s="2" customFormat="1" ht="14.4" customHeight="1">
      <c r="A165" s="35"/>
      <c r="B165" s="36"/>
      <c r="C165" s="216" t="s">
        <v>240</v>
      </c>
      <c r="D165" s="216" t="s">
        <v>137</v>
      </c>
      <c r="E165" s="217" t="s">
        <v>241</v>
      </c>
      <c r="F165" s="218" t="s">
        <v>242</v>
      </c>
      <c r="G165" s="219" t="s">
        <v>238</v>
      </c>
      <c r="H165" s="220">
        <v>2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39</v>
      </c>
      <c r="O165" s="88"/>
      <c r="P165" s="226">
        <f>O165*H165</f>
        <v>0</v>
      </c>
      <c r="Q165" s="226">
        <v>0.00178</v>
      </c>
      <c r="R165" s="226">
        <f>Q165*H165</f>
        <v>0.00356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201</v>
      </c>
      <c r="AT165" s="228" t="s">
        <v>137</v>
      </c>
      <c r="AU165" s="228" t="s">
        <v>84</v>
      </c>
      <c r="AY165" s="14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82</v>
      </c>
      <c r="BK165" s="229">
        <f>ROUND(I165*H165,2)</f>
        <v>0</v>
      </c>
      <c r="BL165" s="14" t="s">
        <v>201</v>
      </c>
      <c r="BM165" s="228" t="s">
        <v>243</v>
      </c>
    </row>
    <row r="166" spans="1:65" s="2" customFormat="1" ht="24.15" customHeight="1">
      <c r="A166" s="35"/>
      <c r="B166" s="36"/>
      <c r="C166" s="230" t="s">
        <v>244</v>
      </c>
      <c r="D166" s="230" t="s">
        <v>203</v>
      </c>
      <c r="E166" s="231" t="s">
        <v>245</v>
      </c>
      <c r="F166" s="232" t="s">
        <v>246</v>
      </c>
      <c r="G166" s="233" t="s">
        <v>238</v>
      </c>
      <c r="H166" s="234">
        <v>2</v>
      </c>
      <c r="I166" s="235"/>
      <c r="J166" s="236">
        <f>ROUND(I166*H166,2)</f>
        <v>0</v>
      </c>
      <c r="K166" s="237"/>
      <c r="L166" s="238"/>
      <c r="M166" s="239" t="s">
        <v>1</v>
      </c>
      <c r="N166" s="240" t="s">
        <v>39</v>
      </c>
      <c r="O166" s="88"/>
      <c r="P166" s="226">
        <f>O166*H166</f>
        <v>0</v>
      </c>
      <c r="Q166" s="226">
        <v>0.0295</v>
      </c>
      <c r="R166" s="226">
        <f>Q166*H166</f>
        <v>0.059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207</v>
      </c>
      <c r="AT166" s="228" t="s">
        <v>203</v>
      </c>
      <c r="AU166" s="228" t="s">
        <v>84</v>
      </c>
      <c r="AY166" s="14" t="s">
        <v>134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82</v>
      </c>
      <c r="BK166" s="229">
        <f>ROUND(I166*H166,2)</f>
        <v>0</v>
      </c>
      <c r="BL166" s="14" t="s">
        <v>201</v>
      </c>
      <c r="BM166" s="228" t="s">
        <v>247</v>
      </c>
    </row>
    <row r="167" spans="1:65" s="2" customFormat="1" ht="37.8" customHeight="1">
      <c r="A167" s="35"/>
      <c r="B167" s="36"/>
      <c r="C167" s="230" t="s">
        <v>248</v>
      </c>
      <c r="D167" s="230" t="s">
        <v>203</v>
      </c>
      <c r="E167" s="231" t="s">
        <v>249</v>
      </c>
      <c r="F167" s="232" t="s">
        <v>250</v>
      </c>
      <c r="G167" s="233" t="s">
        <v>238</v>
      </c>
      <c r="H167" s="234">
        <v>2</v>
      </c>
      <c r="I167" s="235"/>
      <c r="J167" s="236">
        <f>ROUND(I167*H167,2)</f>
        <v>0</v>
      </c>
      <c r="K167" s="237"/>
      <c r="L167" s="238"/>
      <c r="M167" s="239" t="s">
        <v>1</v>
      </c>
      <c r="N167" s="240" t="s">
        <v>39</v>
      </c>
      <c r="O167" s="88"/>
      <c r="P167" s="226">
        <f>O167*H167</f>
        <v>0</v>
      </c>
      <c r="Q167" s="226">
        <v>0.006</v>
      </c>
      <c r="R167" s="226">
        <f>Q167*H167</f>
        <v>0.012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207</v>
      </c>
      <c r="AT167" s="228" t="s">
        <v>203</v>
      </c>
      <c r="AU167" s="228" t="s">
        <v>84</v>
      </c>
      <c r="AY167" s="14" t="s">
        <v>134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82</v>
      </c>
      <c r="BK167" s="229">
        <f>ROUND(I167*H167,2)</f>
        <v>0</v>
      </c>
      <c r="BL167" s="14" t="s">
        <v>201</v>
      </c>
      <c r="BM167" s="228" t="s">
        <v>251</v>
      </c>
    </row>
    <row r="168" spans="1:65" s="2" customFormat="1" ht="14.4" customHeight="1">
      <c r="A168" s="35"/>
      <c r="B168" s="36"/>
      <c r="C168" s="230" t="s">
        <v>252</v>
      </c>
      <c r="D168" s="230" t="s">
        <v>203</v>
      </c>
      <c r="E168" s="231" t="s">
        <v>236</v>
      </c>
      <c r="F168" s="232" t="s">
        <v>237</v>
      </c>
      <c r="G168" s="233" t="s">
        <v>238</v>
      </c>
      <c r="H168" s="234">
        <v>2</v>
      </c>
      <c r="I168" s="235"/>
      <c r="J168" s="236">
        <f>ROUND(I168*H168,2)</f>
        <v>0</v>
      </c>
      <c r="K168" s="237"/>
      <c r="L168" s="238"/>
      <c r="M168" s="239" t="s">
        <v>1</v>
      </c>
      <c r="N168" s="240" t="s">
        <v>39</v>
      </c>
      <c r="O168" s="88"/>
      <c r="P168" s="226">
        <f>O168*H168</f>
        <v>0</v>
      </c>
      <c r="Q168" s="226">
        <v>0.0013</v>
      </c>
      <c r="R168" s="226">
        <f>Q168*H168</f>
        <v>0.0026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207</v>
      </c>
      <c r="AT168" s="228" t="s">
        <v>203</v>
      </c>
      <c r="AU168" s="228" t="s">
        <v>84</v>
      </c>
      <c r="AY168" s="14" t="s">
        <v>134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82</v>
      </c>
      <c r="BK168" s="229">
        <f>ROUND(I168*H168,2)</f>
        <v>0</v>
      </c>
      <c r="BL168" s="14" t="s">
        <v>201</v>
      </c>
      <c r="BM168" s="228" t="s">
        <v>253</v>
      </c>
    </row>
    <row r="169" spans="1:65" s="2" customFormat="1" ht="14.4" customHeight="1">
      <c r="A169" s="35"/>
      <c r="B169" s="36"/>
      <c r="C169" s="216" t="s">
        <v>254</v>
      </c>
      <c r="D169" s="216" t="s">
        <v>137</v>
      </c>
      <c r="E169" s="217" t="s">
        <v>255</v>
      </c>
      <c r="F169" s="218" t="s">
        <v>256</v>
      </c>
      <c r="G169" s="219" t="s">
        <v>230</v>
      </c>
      <c r="H169" s="220">
        <v>2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39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0.01946</v>
      </c>
      <c r="T169" s="227">
        <f>S169*H169</f>
        <v>0.03892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201</v>
      </c>
      <c r="AT169" s="228" t="s">
        <v>137</v>
      </c>
      <c r="AU169" s="228" t="s">
        <v>84</v>
      </c>
      <c r="AY169" s="14" t="s">
        <v>134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82</v>
      </c>
      <c r="BK169" s="229">
        <f>ROUND(I169*H169,2)</f>
        <v>0</v>
      </c>
      <c r="BL169" s="14" t="s">
        <v>201</v>
      </c>
      <c r="BM169" s="228" t="s">
        <v>257</v>
      </c>
    </row>
    <row r="170" spans="1:65" s="2" customFormat="1" ht="14.4" customHeight="1">
      <c r="A170" s="35"/>
      <c r="B170" s="36"/>
      <c r="C170" s="216" t="s">
        <v>258</v>
      </c>
      <c r="D170" s="216" t="s">
        <v>137</v>
      </c>
      <c r="E170" s="217" t="s">
        <v>259</v>
      </c>
      <c r="F170" s="218" t="s">
        <v>260</v>
      </c>
      <c r="G170" s="219" t="s">
        <v>230</v>
      </c>
      <c r="H170" s="220">
        <v>1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39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0.0066</v>
      </c>
      <c r="T170" s="227">
        <f>S170*H170</f>
        <v>0.0066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201</v>
      </c>
      <c r="AT170" s="228" t="s">
        <v>137</v>
      </c>
      <c r="AU170" s="228" t="s">
        <v>84</v>
      </c>
      <c r="AY170" s="14" t="s">
        <v>134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82</v>
      </c>
      <c r="BK170" s="229">
        <f>ROUND(I170*H170,2)</f>
        <v>0</v>
      </c>
      <c r="BL170" s="14" t="s">
        <v>201</v>
      </c>
      <c r="BM170" s="228" t="s">
        <v>436</v>
      </c>
    </row>
    <row r="171" spans="1:65" s="2" customFormat="1" ht="24.15" customHeight="1">
      <c r="A171" s="35"/>
      <c r="B171" s="36"/>
      <c r="C171" s="216" t="s">
        <v>262</v>
      </c>
      <c r="D171" s="216" t="s">
        <v>137</v>
      </c>
      <c r="E171" s="217" t="s">
        <v>263</v>
      </c>
      <c r="F171" s="218" t="s">
        <v>264</v>
      </c>
      <c r="G171" s="219" t="s">
        <v>230</v>
      </c>
      <c r="H171" s="220">
        <v>3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39</v>
      </c>
      <c r="O171" s="88"/>
      <c r="P171" s="226">
        <f>O171*H171</f>
        <v>0</v>
      </c>
      <c r="Q171" s="226">
        <v>0.01675</v>
      </c>
      <c r="R171" s="226">
        <f>Q171*H171</f>
        <v>0.05025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201</v>
      </c>
      <c r="AT171" s="228" t="s">
        <v>137</v>
      </c>
      <c r="AU171" s="228" t="s">
        <v>84</v>
      </c>
      <c r="AY171" s="14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82</v>
      </c>
      <c r="BK171" s="229">
        <f>ROUND(I171*H171,2)</f>
        <v>0</v>
      </c>
      <c r="BL171" s="14" t="s">
        <v>201</v>
      </c>
      <c r="BM171" s="228" t="s">
        <v>437</v>
      </c>
    </row>
    <row r="172" spans="1:65" s="2" customFormat="1" ht="24.15" customHeight="1">
      <c r="A172" s="35"/>
      <c r="B172" s="36"/>
      <c r="C172" s="216" t="s">
        <v>266</v>
      </c>
      <c r="D172" s="216" t="s">
        <v>137</v>
      </c>
      <c r="E172" s="217" t="s">
        <v>267</v>
      </c>
      <c r="F172" s="218" t="s">
        <v>268</v>
      </c>
      <c r="G172" s="219" t="s">
        <v>230</v>
      </c>
      <c r="H172" s="220">
        <v>2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39</v>
      </c>
      <c r="O172" s="88"/>
      <c r="P172" s="226">
        <f>O172*H172</f>
        <v>0</v>
      </c>
      <c r="Q172" s="226">
        <v>0.01196</v>
      </c>
      <c r="R172" s="226">
        <f>Q172*H172</f>
        <v>0.02392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201</v>
      </c>
      <c r="AT172" s="228" t="s">
        <v>137</v>
      </c>
      <c r="AU172" s="228" t="s">
        <v>84</v>
      </c>
      <c r="AY172" s="14" t="s">
        <v>134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82</v>
      </c>
      <c r="BK172" s="229">
        <f>ROUND(I172*H172,2)</f>
        <v>0</v>
      </c>
      <c r="BL172" s="14" t="s">
        <v>201</v>
      </c>
      <c r="BM172" s="228" t="s">
        <v>438</v>
      </c>
    </row>
    <row r="173" spans="1:65" s="2" customFormat="1" ht="14.4" customHeight="1">
      <c r="A173" s="35"/>
      <c r="B173" s="36"/>
      <c r="C173" s="216" t="s">
        <v>270</v>
      </c>
      <c r="D173" s="216" t="s">
        <v>137</v>
      </c>
      <c r="E173" s="217" t="s">
        <v>271</v>
      </c>
      <c r="F173" s="218" t="s">
        <v>272</v>
      </c>
      <c r="G173" s="219" t="s">
        <v>230</v>
      </c>
      <c r="H173" s="220">
        <v>1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39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0.0347</v>
      </c>
      <c r="T173" s="227">
        <f>S173*H173</f>
        <v>0.0347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201</v>
      </c>
      <c r="AT173" s="228" t="s">
        <v>137</v>
      </c>
      <c r="AU173" s="228" t="s">
        <v>84</v>
      </c>
      <c r="AY173" s="14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82</v>
      </c>
      <c r="BK173" s="229">
        <f>ROUND(I173*H173,2)</f>
        <v>0</v>
      </c>
      <c r="BL173" s="14" t="s">
        <v>201</v>
      </c>
      <c r="BM173" s="228" t="s">
        <v>439</v>
      </c>
    </row>
    <row r="174" spans="1:65" s="2" customFormat="1" ht="24.15" customHeight="1">
      <c r="A174" s="35"/>
      <c r="B174" s="36"/>
      <c r="C174" s="216" t="s">
        <v>274</v>
      </c>
      <c r="D174" s="216" t="s">
        <v>137</v>
      </c>
      <c r="E174" s="217" t="s">
        <v>275</v>
      </c>
      <c r="F174" s="218" t="s">
        <v>276</v>
      </c>
      <c r="G174" s="219" t="s">
        <v>230</v>
      </c>
      <c r="H174" s="220">
        <v>1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39</v>
      </c>
      <c r="O174" s="88"/>
      <c r="P174" s="226">
        <f>O174*H174</f>
        <v>0</v>
      </c>
      <c r="Q174" s="226">
        <v>0.0147</v>
      </c>
      <c r="R174" s="226">
        <f>Q174*H174</f>
        <v>0.0147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201</v>
      </c>
      <c r="AT174" s="228" t="s">
        <v>137</v>
      </c>
      <c r="AU174" s="228" t="s">
        <v>84</v>
      </c>
      <c r="AY174" s="14" t="s">
        <v>134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82</v>
      </c>
      <c r="BK174" s="229">
        <f>ROUND(I174*H174,2)</f>
        <v>0</v>
      </c>
      <c r="BL174" s="14" t="s">
        <v>201</v>
      </c>
      <c r="BM174" s="228" t="s">
        <v>440</v>
      </c>
    </row>
    <row r="175" spans="1:65" s="2" customFormat="1" ht="24.15" customHeight="1">
      <c r="A175" s="35"/>
      <c r="B175" s="36"/>
      <c r="C175" s="216" t="s">
        <v>207</v>
      </c>
      <c r="D175" s="216" t="s">
        <v>137</v>
      </c>
      <c r="E175" s="217" t="s">
        <v>441</v>
      </c>
      <c r="F175" s="218" t="s">
        <v>442</v>
      </c>
      <c r="G175" s="219" t="s">
        <v>182</v>
      </c>
      <c r="H175" s="220">
        <v>0.03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39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201</v>
      </c>
      <c r="AT175" s="228" t="s">
        <v>137</v>
      </c>
      <c r="AU175" s="228" t="s">
        <v>84</v>
      </c>
      <c r="AY175" s="14" t="s">
        <v>134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82</v>
      </c>
      <c r="BK175" s="229">
        <f>ROUND(I175*H175,2)</f>
        <v>0</v>
      </c>
      <c r="BL175" s="14" t="s">
        <v>201</v>
      </c>
      <c r="BM175" s="228" t="s">
        <v>443</v>
      </c>
    </row>
    <row r="176" spans="1:65" s="2" customFormat="1" ht="24.15" customHeight="1">
      <c r="A176" s="35"/>
      <c r="B176" s="36"/>
      <c r="C176" s="216" t="s">
        <v>281</v>
      </c>
      <c r="D176" s="216" t="s">
        <v>137</v>
      </c>
      <c r="E176" s="217" t="s">
        <v>282</v>
      </c>
      <c r="F176" s="218" t="s">
        <v>283</v>
      </c>
      <c r="G176" s="219" t="s">
        <v>230</v>
      </c>
      <c r="H176" s="220">
        <v>12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39</v>
      </c>
      <c r="O176" s="88"/>
      <c r="P176" s="226">
        <f>O176*H176</f>
        <v>0</v>
      </c>
      <c r="Q176" s="226">
        <v>0.0003</v>
      </c>
      <c r="R176" s="226">
        <f>Q176*H176</f>
        <v>0.0036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201</v>
      </c>
      <c r="AT176" s="228" t="s">
        <v>137</v>
      </c>
      <c r="AU176" s="228" t="s">
        <v>84</v>
      </c>
      <c r="AY176" s="14" t="s">
        <v>134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82</v>
      </c>
      <c r="BK176" s="229">
        <f>ROUND(I176*H176,2)</f>
        <v>0</v>
      </c>
      <c r="BL176" s="14" t="s">
        <v>201</v>
      </c>
      <c r="BM176" s="228" t="s">
        <v>284</v>
      </c>
    </row>
    <row r="177" spans="1:65" s="2" customFormat="1" ht="24.15" customHeight="1">
      <c r="A177" s="35"/>
      <c r="B177" s="36"/>
      <c r="C177" s="230" t="s">
        <v>285</v>
      </c>
      <c r="D177" s="230" t="s">
        <v>203</v>
      </c>
      <c r="E177" s="231" t="s">
        <v>286</v>
      </c>
      <c r="F177" s="232" t="s">
        <v>287</v>
      </c>
      <c r="G177" s="233" t="s">
        <v>288</v>
      </c>
      <c r="H177" s="234">
        <v>12</v>
      </c>
      <c r="I177" s="235"/>
      <c r="J177" s="236">
        <f>ROUND(I177*H177,2)</f>
        <v>0</v>
      </c>
      <c r="K177" s="237"/>
      <c r="L177" s="238"/>
      <c r="M177" s="239" t="s">
        <v>1</v>
      </c>
      <c r="N177" s="240" t="s">
        <v>39</v>
      </c>
      <c r="O177" s="88"/>
      <c r="P177" s="226">
        <f>O177*H177</f>
        <v>0</v>
      </c>
      <c r="Q177" s="226">
        <v>0.0002</v>
      </c>
      <c r="R177" s="226">
        <f>Q177*H177</f>
        <v>0.0024000000000000002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207</v>
      </c>
      <c r="AT177" s="228" t="s">
        <v>203</v>
      </c>
      <c r="AU177" s="228" t="s">
        <v>84</v>
      </c>
      <c r="AY177" s="14" t="s">
        <v>134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82</v>
      </c>
      <c r="BK177" s="229">
        <f>ROUND(I177*H177,2)</f>
        <v>0</v>
      </c>
      <c r="BL177" s="14" t="s">
        <v>201</v>
      </c>
      <c r="BM177" s="228" t="s">
        <v>289</v>
      </c>
    </row>
    <row r="178" spans="1:65" s="2" customFormat="1" ht="24.15" customHeight="1">
      <c r="A178" s="35"/>
      <c r="B178" s="36"/>
      <c r="C178" s="216" t="s">
        <v>290</v>
      </c>
      <c r="D178" s="216" t="s">
        <v>137</v>
      </c>
      <c r="E178" s="217" t="s">
        <v>291</v>
      </c>
      <c r="F178" s="218" t="s">
        <v>292</v>
      </c>
      <c r="G178" s="219" t="s">
        <v>230</v>
      </c>
      <c r="H178" s="220">
        <v>1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39</v>
      </c>
      <c r="O178" s="88"/>
      <c r="P178" s="226">
        <f>O178*H178</f>
        <v>0</v>
      </c>
      <c r="Q178" s="226">
        <v>0.00125</v>
      </c>
      <c r="R178" s="226">
        <f>Q178*H178</f>
        <v>0.00125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201</v>
      </c>
      <c r="AT178" s="228" t="s">
        <v>137</v>
      </c>
      <c r="AU178" s="228" t="s">
        <v>84</v>
      </c>
      <c r="AY178" s="14" t="s">
        <v>134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82</v>
      </c>
      <c r="BK178" s="229">
        <f>ROUND(I178*H178,2)</f>
        <v>0</v>
      </c>
      <c r="BL178" s="14" t="s">
        <v>201</v>
      </c>
      <c r="BM178" s="228" t="s">
        <v>444</v>
      </c>
    </row>
    <row r="179" spans="1:65" s="2" customFormat="1" ht="14.4" customHeight="1">
      <c r="A179" s="35"/>
      <c r="B179" s="36"/>
      <c r="C179" s="216" t="s">
        <v>294</v>
      </c>
      <c r="D179" s="216" t="s">
        <v>137</v>
      </c>
      <c r="E179" s="217" t="s">
        <v>295</v>
      </c>
      <c r="F179" s="218" t="s">
        <v>296</v>
      </c>
      <c r="G179" s="219" t="s">
        <v>230</v>
      </c>
      <c r="H179" s="220">
        <v>5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39</v>
      </c>
      <c r="O179" s="88"/>
      <c r="P179" s="226">
        <f>O179*H179</f>
        <v>0</v>
      </c>
      <c r="Q179" s="226">
        <v>0.00184</v>
      </c>
      <c r="R179" s="226">
        <f>Q179*H179</f>
        <v>0.0092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201</v>
      </c>
      <c r="AT179" s="228" t="s">
        <v>137</v>
      </c>
      <c r="AU179" s="228" t="s">
        <v>84</v>
      </c>
      <c r="AY179" s="14" t="s">
        <v>134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82</v>
      </c>
      <c r="BK179" s="229">
        <f>ROUND(I179*H179,2)</f>
        <v>0</v>
      </c>
      <c r="BL179" s="14" t="s">
        <v>201</v>
      </c>
      <c r="BM179" s="228" t="s">
        <v>297</v>
      </c>
    </row>
    <row r="180" spans="1:65" s="2" customFormat="1" ht="14.4" customHeight="1">
      <c r="A180" s="35"/>
      <c r="B180" s="36"/>
      <c r="C180" s="216" t="s">
        <v>298</v>
      </c>
      <c r="D180" s="216" t="s">
        <v>137</v>
      </c>
      <c r="E180" s="217" t="s">
        <v>299</v>
      </c>
      <c r="F180" s="218" t="s">
        <v>300</v>
      </c>
      <c r="G180" s="219" t="s">
        <v>238</v>
      </c>
      <c r="H180" s="220">
        <v>5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39</v>
      </c>
      <c r="O180" s="88"/>
      <c r="P180" s="226">
        <f>O180*H180</f>
        <v>0</v>
      </c>
      <c r="Q180" s="226">
        <v>0.00014</v>
      </c>
      <c r="R180" s="226">
        <f>Q180*H180</f>
        <v>0.0006999999999999999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201</v>
      </c>
      <c r="AT180" s="228" t="s">
        <v>137</v>
      </c>
      <c r="AU180" s="228" t="s">
        <v>84</v>
      </c>
      <c r="AY180" s="14" t="s">
        <v>134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82</v>
      </c>
      <c r="BK180" s="229">
        <f>ROUND(I180*H180,2)</f>
        <v>0</v>
      </c>
      <c r="BL180" s="14" t="s">
        <v>201</v>
      </c>
      <c r="BM180" s="228" t="s">
        <v>301</v>
      </c>
    </row>
    <row r="181" spans="1:65" s="2" customFormat="1" ht="24.15" customHeight="1">
      <c r="A181" s="35"/>
      <c r="B181" s="36"/>
      <c r="C181" s="216" t="s">
        <v>302</v>
      </c>
      <c r="D181" s="216" t="s">
        <v>137</v>
      </c>
      <c r="E181" s="217" t="s">
        <v>303</v>
      </c>
      <c r="F181" s="218" t="s">
        <v>304</v>
      </c>
      <c r="G181" s="219" t="s">
        <v>238</v>
      </c>
      <c r="H181" s="220">
        <v>5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39</v>
      </c>
      <c r="O181" s="88"/>
      <c r="P181" s="226">
        <f>O181*H181</f>
        <v>0</v>
      </c>
      <c r="Q181" s="226">
        <v>0.00052</v>
      </c>
      <c r="R181" s="226">
        <f>Q181*H181</f>
        <v>0.0026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201</v>
      </c>
      <c r="AT181" s="228" t="s">
        <v>137</v>
      </c>
      <c r="AU181" s="228" t="s">
        <v>84</v>
      </c>
      <c r="AY181" s="14" t="s">
        <v>134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82</v>
      </c>
      <c r="BK181" s="229">
        <f>ROUND(I181*H181,2)</f>
        <v>0</v>
      </c>
      <c r="BL181" s="14" t="s">
        <v>201</v>
      </c>
      <c r="BM181" s="228" t="s">
        <v>305</v>
      </c>
    </row>
    <row r="182" spans="1:65" s="2" customFormat="1" ht="24.15" customHeight="1">
      <c r="A182" s="35"/>
      <c r="B182" s="36"/>
      <c r="C182" s="216" t="s">
        <v>306</v>
      </c>
      <c r="D182" s="216" t="s">
        <v>137</v>
      </c>
      <c r="E182" s="217" t="s">
        <v>445</v>
      </c>
      <c r="F182" s="218" t="s">
        <v>446</v>
      </c>
      <c r="G182" s="219" t="s">
        <v>182</v>
      </c>
      <c r="H182" s="220">
        <v>0.284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39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201</v>
      </c>
      <c r="AT182" s="228" t="s">
        <v>137</v>
      </c>
      <c r="AU182" s="228" t="s">
        <v>84</v>
      </c>
      <c r="AY182" s="14" t="s">
        <v>134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82</v>
      </c>
      <c r="BK182" s="229">
        <f>ROUND(I182*H182,2)</f>
        <v>0</v>
      </c>
      <c r="BL182" s="14" t="s">
        <v>201</v>
      </c>
      <c r="BM182" s="228" t="s">
        <v>447</v>
      </c>
    </row>
    <row r="183" spans="1:63" s="12" customFormat="1" ht="22.8" customHeight="1">
      <c r="A183" s="12"/>
      <c r="B183" s="200"/>
      <c r="C183" s="201"/>
      <c r="D183" s="202" t="s">
        <v>73</v>
      </c>
      <c r="E183" s="214" t="s">
        <v>310</v>
      </c>
      <c r="F183" s="214" t="s">
        <v>311</v>
      </c>
      <c r="G183" s="201"/>
      <c r="H183" s="201"/>
      <c r="I183" s="204"/>
      <c r="J183" s="215">
        <f>BK183</f>
        <v>0</v>
      </c>
      <c r="K183" s="201"/>
      <c r="L183" s="206"/>
      <c r="M183" s="207"/>
      <c r="N183" s="208"/>
      <c r="O183" s="208"/>
      <c r="P183" s="209">
        <f>SUM(P184:P192)</f>
        <v>0</v>
      </c>
      <c r="Q183" s="208"/>
      <c r="R183" s="209">
        <f>SUM(R184:R192)</f>
        <v>0.8510739999999999</v>
      </c>
      <c r="S183" s="208"/>
      <c r="T183" s="210">
        <f>SUM(T184:T192)</f>
        <v>2.1541029999999997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1" t="s">
        <v>84</v>
      </c>
      <c r="AT183" s="212" t="s">
        <v>73</v>
      </c>
      <c r="AU183" s="212" t="s">
        <v>82</v>
      </c>
      <c r="AY183" s="211" t="s">
        <v>134</v>
      </c>
      <c r="BK183" s="213">
        <f>SUM(BK184:BK192)</f>
        <v>0</v>
      </c>
    </row>
    <row r="184" spans="1:65" s="2" customFormat="1" ht="14.4" customHeight="1">
      <c r="A184" s="35"/>
      <c r="B184" s="36"/>
      <c r="C184" s="216" t="s">
        <v>312</v>
      </c>
      <c r="D184" s="216" t="s">
        <v>137</v>
      </c>
      <c r="E184" s="217" t="s">
        <v>313</v>
      </c>
      <c r="F184" s="218" t="s">
        <v>314</v>
      </c>
      <c r="G184" s="219" t="s">
        <v>140</v>
      </c>
      <c r="H184" s="220">
        <v>25.9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39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201</v>
      </c>
      <c r="AT184" s="228" t="s">
        <v>137</v>
      </c>
      <c r="AU184" s="228" t="s">
        <v>84</v>
      </c>
      <c r="AY184" s="14" t="s">
        <v>134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82</v>
      </c>
      <c r="BK184" s="229">
        <f>ROUND(I184*H184,2)</f>
        <v>0</v>
      </c>
      <c r="BL184" s="14" t="s">
        <v>201</v>
      </c>
      <c r="BM184" s="228" t="s">
        <v>315</v>
      </c>
    </row>
    <row r="185" spans="1:65" s="2" customFormat="1" ht="14.4" customHeight="1">
      <c r="A185" s="35"/>
      <c r="B185" s="36"/>
      <c r="C185" s="216" t="s">
        <v>316</v>
      </c>
      <c r="D185" s="216" t="s">
        <v>137</v>
      </c>
      <c r="E185" s="217" t="s">
        <v>317</v>
      </c>
      <c r="F185" s="218" t="s">
        <v>318</v>
      </c>
      <c r="G185" s="219" t="s">
        <v>140</v>
      </c>
      <c r="H185" s="220">
        <v>25.9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39</v>
      </c>
      <c r="O185" s="88"/>
      <c r="P185" s="226">
        <f>O185*H185</f>
        <v>0</v>
      </c>
      <c r="Q185" s="226">
        <v>0.0003</v>
      </c>
      <c r="R185" s="226">
        <f>Q185*H185</f>
        <v>0.007769999999999999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201</v>
      </c>
      <c r="AT185" s="228" t="s">
        <v>137</v>
      </c>
      <c r="AU185" s="228" t="s">
        <v>84</v>
      </c>
      <c r="AY185" s="14" t="s">
        <v>134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82</v>
      </c>
      <c r="BK185" s="229">
        <f>ROUND(I185*H185,2)</f>
        <v>0</v>
      </c>
      <c r="BL185" s="14" t="s">
        <v>201</v>
      </c>
      <c r="BM185" s="228" t="s">
        <v>319</v>
      </c>
    </row>
    <row r="186" spans="1:65" s="2" customFormat="1" ht="14.4" customHeight="1">
      <c r="A186" s="35"/>
      <c r="B186" s="36"/>
      <c r="C186" s="216" t="s">
        <v>320</v>
      </c>
      <c r="D186" s="216" t="s">
        <v>137</v>
      </c>
      <c r="E186" s="217" t="s">
        <v>321</v>
      </c>
      <c r="F186" s="218" t="s">
        <v>322</v>
      </c>
      <c r="G186" s="219" t="s">
        <v>140</v>
      </c>
      <c r="H186" s="220">
        <v>25.9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39</v>
      </c>
      <c r="O186" s="88"/>
      <c r="P186" s="226">
        <f>O186*H186</f>
        <v>0</v>
      </c>
      <c r="Q186" s="226">
        <v>0.00455</v>
      </c>
      <c r="R186" s="226">
        <f>Q186*H186</f>
        <v>0.117845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201</v>
      </c>
      <c r="AT186" s="228" t="s">
        <v>137</v>
      </c>
      <c r="AU186" s="228" t="s">
        <v>84</v>
      </c>
      <c r="AY186" s="14" t="s">
        <v>134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82</v>
      </c>
      <c r="BK186" s="229">
        <f>ROUND(I186*H186,2)</f>
        <v>0</v>
      </c>
      <c r="BL186" s="14" t="s">
        <v>201</v>
      </c>
      <c r="BM186" s="228" t="s">
        <v>323</v>
      </c>
    </row>
    <row r="187" spans="1:65" s="2" customFormat="1" ht="24.15" customHeight="1">
      <c r="A187" s="35"/>
      <c r="B187" s="36"/>
      <c r="C187" s="216" t="s">
        <v>324</v>
      </c>
      <c r="D187" s="216" t="s">
        <v>137</v>
      </c>
      <c r="E187" s="217" t="s">
        <v>325</v>
      </c>
      <c r="F187" s="218" t="s">
        <v>326</v>
      </c>
      <c r="G187" s="219" t="s">
        <v>140</v>
      </c>
      <c r="H187" s="220">
        <v>25.9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39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0.08317</v>
      </c>
      <c r="T187" s="227">
        <f>S187*H187</f>
        <v>2.1541029999999997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201</v>
      </c>
      <c r="AT187" s="228" t="s">
        <v>137</v>
      </c>
      <c r="AU187" s="228" t="s">
        <v>84</v>
      </c>
      <c r="AY187" s="14" t="s">
        <v>134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82</v>
      </c>
      <c r="BK187" s="229">
        <f>ROUND(I187*H187,2)</f>
        <v>0</v>
      </c>
      <c r="BL187" s="14" t="s">
        <v>201</v>
      </c>
      <c r="BM187" s="228" t="s">
        <v>327</v>
      </c>
    </row>
    <row r="188" spans="1:65" s="2" customFormat="1" ht="37.8" customHeight="1">
      <c r="A188" s="35"/>
      <c r="B188" s="36"/>
      <c r="C188" s="216" t="s">
        <v>328</v>
      </c>
      <c r="D188" s="216" t="s">
        <v>137</v>
      </c>
      <c r="E188" s="217" t="s">
        <v>329</v>
      </c>
      <c r="F188" s="218" t="s">
        <v>330</v>
      </c>
      <c r="G188" s="219" t="s">
        <v>140</v>
      </c>
      <c r="H188" s="220">
        <v>25.9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39</v>
      </c>
      <c r="O188" s="88"/>
      <c r="P188" s="226">
        <f>O188*H188</f>
        <v>0</v>
      </c>
      <c r="Q188" s="226">
        <v>0.00689</v>
      </c>
      <c r="R188" s="226">
        <f>Q188*H188</f>
        <v>0.178451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201</v>
      </c>
      <c r="AT188" s="228" t="s">
        <v>137</v>
      </c>
      <c r="AU188" s="228" t="s">
        <v>84</v>
      </c>
      <c r="AY188" s="14" t="s">
        <v>134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82</v>
      </c>
      <c r="BK188" s="229">
        <f>ROUND(I188*H188,2)</f>
        <v>0</v>
      </c>
      <c r="BL188" s="14" t="s">
        <v>201</v>
      </c>
      <c r="BM188" s="228" t="s">
        <v>331</v>
      </c>
    </row>
    <row r="189" spans="1:65" s="2" customFormat="1" ht="37.8" customHeight="1">
      <c r="A189" s="35"/>
      <c r="B189" s="36"/>
      <c r="C189" s="230" t="s">
        <v>332</v>
      </c>
      <c r="D189" s="230" t="s">
        <v>203</v>
      </c>
      <c r="E189" s="231" t="s">
        <v>333</v>
      </c>
      <c r="F189" s="232" t="s">
        <v>334</v>
      </c>
      <c r="G189" s="233" t="s">
        <v>140</v>
      </c>
      <c r="H189" s="234">
        <v>28.49</v>
      </c>
      <c r="I189" s="235"/>
      <c r="J189" s="236">
        <f>ROUND(I189*H189,2)</f>
        <v>0</v>
      </c>
      <c r="K189" s="237"/>
      <c r="L189" s="238"/>
      <c r="M189" s="239" t="s">
        <v>1</v>
      </c>
      <c r="N189" s="240" t="s">
        <v>39</v>
      </c>
      <c r="O189" s="88"/>
      <c r="P189" s="226">
        <f>O189*H189</f>
        <v>0</v>
      </c>
      <c r="Q189" s="226">
        <v>0.0192</v>
      </c>
      <c r="R189" s="226">
        <f>Q189*H189</f>
        <v>0.5470079999999999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207</v>
      </c>
      <c r="AT189" s="228" t="s">
        <v>203</v>
      </c>
      <c r="AU189" s="228" t="s">
        <v>84</v>
      </c>
      <c r="AY189" s="14" t="s">
        <v>134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82</v>
      </c>
      <c r="BK189" s="229">
        <f>ROUND(I189*H189,2)</f>
        <v>0</v>
      </c>
      <c r="BL189" s="14" t="s">
        <v>201</v>
      </c>
      <c r="BM189" s="228" t="s">
        <v>335</v>
      </c>
    </row>
    <row r="190" spans="1:65" s="2" customFormat="1" ht="24.15" customHeight="1">
      <c r="A190" s="35"/>
      <c r="B190" s="36"/>
      <c r="C190" s="216" t="s">
        <v>336</v>
      </c>
      <c r="D190" s="216" t="s">
        <v>137</v>
      </c>
      <c r="E190" s="217" t="s">
        <v>337</v>
      </c>
      <c r="F190" s="218" t="s">
        <v>338</v>
      </c>
      <c r="G190" s="219" t="s">
        <v>140</v>
      </c>
      <c r="H190" s="220">
        <v>9.3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39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201</v>
      </c>
      <c r="AT190" s="228" t="s">
        <v>137</v>
      </c>
      <c r="AU190" s="228" t="s">
        <v>84</v>
      </c>
      <c r="AY190" s="14" t="s">
        <v>134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82</v>
      </c>
      <c r="BK190" s="229">
        <f>ROUND(I190*H190,2)</f>
        <v>0</v>
      </c>
      <c r="BL190" s="14" t="s">
        <v>201</v>
      </c>
      <c r="BM190" s="228" t="s">
        <v>339</v>
      </c>
    </row>
    <row r="191" spans="1:65" s="2" customFormat="1" ht="37.8" customHeight="1">
      <c r="A191" s="35"/>
      <c r="B191" s="36"/>
      <c r="C191" s="216" t="s">
        <v>340</v>
      </c>
      <c r="D191" s="216" t="s">
        <v>137</v>
      </c>
      <c r="E191" s="217" t="s">
        <v>341</v>
      </c>
      <c r="F191" s="218" t="s">
        <v>342</v>
      </c>
      <c r="G191" s="219" t="s">
        <v>140</v>
      </c>
      <c r="H191" s="220">
        <v>25.9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39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201</v>
      </c>
      <c r="AT191" s="228" t="s">
        <v>137</v>
      </c>
      <c r="AU191" s="228" t="s">
        <v>84</v>
      </c>
      <c r="AY191" s="14" t="s">
        <v>134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82</v>
      </c>
      <c r="BK191" s="229">
        <f>ROUND(I191*H191,2)</f>
        <v>0</v>
      </c>
      <c r="BL191" s="14" t="s">
        <v>201</v>
      </c>
      <c r="BM191" s="228" t="s">
        <v>343</v>
      </c>
    </row>
    <row r="192" spans="1:65" s="2" customFormat="1" ht="24.15" customHeight="1">
      <c r="A192" s="35"/>
      <c r="B192" s="36"/>
      <c r="C192" s="216" t="s">
        <v>344</v>
      </c>
      <c r="D192" s="216" t="s">
        <v>137</v>
      </c>
      <c r="E192" s="217" t="s">
        <v>448</v>
      </c>
      <c r="F192" s="218" t="s">
        <v>449</v>
      </c>
      <c r="G192" s="219" t="s">
        <v>182</v>
      </c>
      <c r="H192" s="220">
        <v>0.851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39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201</v>
      </c>
      <c r="AT192" s="228" t="s">
        <v>137</v>
      </c>
      <c r="AU192" s="228" t="s">
        <v>84</v>
      </c>
      <c r="AY192" s="14" t="s">
        <v>134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82</v>
      </c>
      <c r="BK192" s="229">
        <f>ROUND(I192*H192,2)</f>
        <v>0</v>
      </c>
      <c r="BL192" s="14" t="s">
        <v>201</v>
      </c>
      <c r="BM192" s="228" t="s">
        <v>450</v>
      </c>
    </row>
    <row r="193" spans="1:63" s="12" customFormat="1" ht="22.8" customHeight="1">
      <c r="A193" s="12"/>
      <c r="B193" s="200"/>
      <c r="C193" s="201"/>
      <c r="D193" s="202" t="s">
        <v>73</v>
      </c>
      <c r="E193" s="214" t="s">
        <v>348</v>
      </c>
      <c r="F193" s="214" t="s">
        <v>349</v>
      </c>
      <c r="G193" s="201"/>
      <c r="H193" s="201"/>
      <c r="I193" s="204"/>
      <c r="J193" s="215">
        <f>BK193</f>
        <v>0</v>
      </c>
      <c r="K193" s="201"/>
      <c r="L193" s="206"/>
      <c r="M193" s="207"/>
      <c r="N193" s="208"/>
      <c r="O193" s="208"/>
      <c r="P193" s="209">
        <f>SUM(P194:P201)</f>
        <v>0</v>
      </c>
      <c r="Q193" s="208"/>
      <c r="R193" s="209">
        <f>SUM(R194:R201)</f>
        <v>1.164834</v>
      </c>
      <c r="S193" s="208"/>
      <c r="T193" s="210">
        <f>SUM(T194:T201)</f>
        <v>5.4279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1" t="s">
        <v>84</v>
      </c>
      <c r="AT193" s="212" t="s">
        <v>73</v>
      </c>
      <c r="AU193" s="212" t="s">
        <v>82</v>
      </c>
      <c r="AY193" s="211" t="s">
        <v>134</v>
      </c>
      <c r="BK193" s="213">
        <f>SUM(BK194:BK201)</f>
        <v>0</v>
      </c>
    </row>
    <row r="194" spans="1:65" s="2" customFormat="1" ht="14.4" customHeight="1">
      <c r="A194" s="35"/>
      <c r="B194" s="36"/>
      <c r="C194" s="216" t="s">
        <v>350</v>
      </c>
      <c r="D194" s="216" t="s">
        <v>137</v>
      </c>
      <c r="E194" s="217" t="s">
        <v>351</v>
      </c>
      <c r="F194" s="218" t="s">
        <v>352</v>
      </c>
      <c r="G194" s="219" t="s">
        <v>140</v>
      </c>
      <c r="H194" s="220">
        <v>66.6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39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201</v>
      </c>
      <c r="AT194" s="228" t="s">
        <v>137</v>
      </c>
      <c r="AU194" s="228" t="s">
        <v>84</v>
      </c>
      <c r="AY194" s="14" t="s">
        <v>134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82</v>
      </c>
      <c r="BK194" s="229">
        <f>ROUND(I194*H194,2)</f>
        <v>0</v>
      </c>
      <c r="BL194" s="14" t="s">
        <v>201</v>
      </c>
      <c r="BM194" s="228" t="s">
        <v>353</v>
      </c>
    </row>
    <row r="195" spans="1:65" s="2" customFormat="1" ht="14.4" customHeight="1">
      <c r="A195" s="35"/>
      <c r="B195" s="36"/>
      <c r="C195" s="216" t="s">
        <v>354</v>
      </c>
      <c r="D195" s="216" t="s">
        <v>137</v>
      </c>
      <c r="E195" s="217" t="s">
        <v>355</v>
      </c>
      <c r="F195" s="218" t="s">
        <v>356</v>
      </c>
      <c r="G195" s="219" t="s">
        <v>140</v>
      </c>
      <c r="H195" s="220">
        <v>66.6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39</v>
      </c>
      <c r="O195" s="88"/>
      <c r="P195" s="226">
        <f>O195*H195</f>
        <v>0</v>
      </c>
      <c r="Q195" s="226">
        <v>0.0003</v>
      </c>
      <c r="R195" s="226">
        <f>Q195*H195</f>
        <v>0.019979999999999998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201</v>
      </c>
      <c r="AT195" s="228" t="s">
        <v>137</v>
      </c>
      <c r="AU195" s="228" t="s">
        <v>84</v>
      </c>
      <c r="AY195" s="14" t="s">
        <v>134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82</v>
      </c>
      <c r="BK195" s="229">
        <f>ROUND(I195*H195,2)</f>
        <v>0</v>
      </c>
      <c r="BL195" s="14" t="s">
        <v>201</v>
      </c>
      <c r="BM195" s="228" t="s">
        <v>357</v>
      </c>
    </row>
    <row r="196" spans="1:65" s="2" customFormat="1" ht="24.15" customHeight="1">
      <c r="A196" s="35"/>
      <c r="B196" s="36"/>
      <c r="C196" s="216" t="s">
        <v>358</v>
      </c>
      <c r="D196" s="216" t="s">
        <v>137</v>
      </c>
      <c r="E196" s="217" t="s">
        <v>359</v>
      </c>
      <c r="F196" s="218" t="s">
        <v>360</v>
      </c>
      <c r="G196" s="219" t="s">
        <v>140</v>
      </c>
      <c r="H196" s="220">
        <v>66.6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39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0.0815</v>
      </c>
      <c r="T196" s="227">
        <f>S196*H196</f>
        <v>5.4279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201</v>
      </c>
      <c r="AT196" s="228" t="s">
        <v>137</v>
      </c>
      <c r="AU196" s="228" t="s">
        <v>84</v>
      </c>
      <c r="AY196" s="14" t="s">
        <v>134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82</v>
      </c>
      <c r="BK196" s="229">
        <f>ROUND(I196*H196,2)</f>
        <v>0</v>
      </c>
      <c r="BL196" s="14" t="s">
        <v>201</v>
      </c>
      <c r="BM196" s="228" t="s">
        <v>451</v>
      </c>
    </row>
    <row r="197" spans="1:65" s="2" customFormat="1" ht="24.15" customHeight="1">
      <c r="A197" s="35"/>
      <c r="B197" s="36"/>
      <c r="C197" s="216" t="s">
        <v>362</v>
      </c>
      <c r="D197" s="216" t="s">
        <v>137</v>
      </c>
      <c r="E197" s="217" t="s">
        <v>363</v>
      </c>
      <c r="F197" s="218" t="s">
        <v>364</v>
      </c>
      <c r="G197" s="219" t="s">
        <v>140</v>
      </c>
      <c r="H197" s="220">
        <v>66.6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39</v>
      </c>
      <c r="O197" s="88"/>
      <c r="P197" s="226">
        <f>O197*H197</f>
        <v>0</v>
      </c>
      <c r="Q197" s="226">
        <v>0.003</v>
      </c>
      <c r="R197" s="226">
        <f>Q197*H197</f>
        <v>0.19979999999999998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201</v>
      </c>
      <c r="AT197" s="228" t="s">
        <v>137</v>
      </c>
      <c r="AU197" s="228" t="s">
        <v>84</v>
      </c>
      <c r="AY197" s="14" t="s">
        <v>134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82</v>
      </c>
      <c r="BK197" s="229">
        <f>ROUND(I197*H197,2)</f>
        <v>0</v>
      </c>
      <c r="BL197" s="14" t="s">
        <v>201</v>
      </c>
      <c r="BM197" s="228" t="s">
        <v>365</v>
      </c>
    </row>
    <row r="198" spans="1:65" s="2" customFormat="1" ht="24.15" customHeight="1">
      <c r="A198" s="35"/>
      <c r="B198" s="36"/>
      <c r="C198" s="230" t="s">
        <v>366</v>
      </c>
      <c r="D198" s="230" t="s">
        <v>203</v>
      </c>
      <c r="E198" s="231" t="s">
        <v>367</v>
      </c>
      <c r="F198" s="232" t="s">
        <v>368</v>
      </c>
      <c r="G198" s="233" t="s">
        <v>140</v>
      </c>
      <c r="H198" s="234">
        <v>73.26</v>
      </c>
      <c r="I198" s="235"/>
      <c r="J198" s="236">
        <f>ROUND(I198*H198,2)</f>
        <v>0</v>
      </c>
      <c r="K198" s="237"/>
      <c r="L198" s="238"/>
      <c r="M198" s="239" t="s">
        <v>1</v>
      </c>
      <c r="N198" s="240" t="s">
        <v>39</v>
      </c>
      <c r="O198" s="88"/>
      <c r="P198" s="226">
        <f>O198*H198</f>
        <v>0</v>
      </c>
      <c r="Q198" s="226">
        <v>0.0129</v>
      </c>
      <c r="R198" s="226">
        <f>Q198*H198</f>
        <v>0.9450540000000001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207</v>
      </c>
      <c r="AT198" s="228" t="s">
        <v>203</v>
      </c>
      <c r="AU198" s="228" t="s">
        <v>84</v>
      </c>
      <c r="AY198" s="14" t="s">
        <v>134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82</v>
      </c>
      <c r="BK198" s="229">
        <f>ROUND(I198*H198,2)</f>
        <v>0</v>
      </c>
      <c r="BL198" s="14" t="s">
        <v>201</v>
      </c>
      <c r="BM198" s="228" t="s">
        <v>369</v>
      </c>
    </row>
    <row r="199" spans="1:65" s="2" customFormat="1" ht="24.15" customHeight="1">
      <c r="A199" s="35"/>
      <c r="B199" s="36"/>
      <c r="C199" s="216" t="s">
        <v>370</v>
      </c>
      <c r="D199" s="216" t="s">
        <v>137</v>
      </c>
      <c r="E199" s="217" t="s">
        <v>371</v>
      </c>
      <c r="F199" s="218" t="s">
        <v>372</v>
      </c>
      <c r="G199" s="219" t="s">
        <v>140</v>
      </c>
      <c r="H199" s="220">
        <v>66.6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39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201</v>
      </c>
      <c r="AT199" s="228" t="s">
        <v>137</v>
      </c>
      <c r="AU199" s="228" t="s">
        <v>84</v>
      </c>
      <c r="AY199" s="14" t="s">
        <v>134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82</v>
      </c>
      <c r="BK199" s="229">
        <f>ROUND(I199*H199,2)</f>
        <v>0</v>
      </c>
      <c r="BL199" s="14" t="s">
        <v>201</v>
      </c>
      <c r="BM199" s="228" t="s">
        <v>373</v>
      </c>
    </row>
    <row r="200" spans="1:65" s="2" customFormat="1" ht="24.15" customHeight="1">
      <c r="A200" s="35"/>
      <c r="B200" s="36"/>
      <c r="C200" s="216" t="s">
        <v>374</v>
      </c>
      <c r="D200" s="216" t="s">
        <v>137</v>
      </c>
      <c r="E200" s="217" t="s">
        <v>375</v>
      </c>
      <c r="F200" s="218" t="s">
        <v>376</v>
      </c>
      <c r="G200" s="219" t="s">
        <v>140</v>
      </c>
      <c r="H200" s="220">
        <v>66.6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39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201</v>
      </c>
      <c r="AT200" s="228" t="s">
        <v>137</v>
      </c>
      <c r="AU200" s="228" t="s">
        <v>84</v>
      </c>
      <c r="AY200" s="14" t="s">
        <v>134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82</v>
      </c>
      <c r="BK200" s="229">
        <f>ROUND(I200*H200,2)</f>
        <v>0</v>
      </c>
      <c r="BL200" s="14" t="s">
        <v>201</v>
      </c>
      <c r="BM200" s="228" t="s">
        <v>377</v>
      </c>
    </row>
    <row r="201" spans="1:65" s="2" customFormat="1" ht="24.15" customHeight="1">
      <c r="A201" s="35"/>
      <c r="B201" s="36"/>
      <c r="C201" s="216" t="s">
        <v>378</v>
      </c>
      <c r="D201" s="216" t="s">
        <v>137</v>
      </c>
      <c r="E201" s="217" t="s">
        <v>452</v>
      </c>
      <c r="F201" s="218" t="s">
        <v>453</v>
      </c>
      <c r="G201" s="219" t="s">
        <v>182</v>
      </c>
      <c r="H201" s="220">
        <v>1.165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39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201</v>
      </c>
      <c r="AT201" s="228" t="s">
        <v>137</v>
      </c>
      <c r="AU201" s="228" t="s">
        <v>84</v>
      </c>
      <c r="AY201" s="14" t="s">
        <v>134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82</v>
      </c>
      <c r="BK201" s="229">
        <f>ROUND(I201*H201,2)</f>
        <v>0</v>
      </c>
      <c r="BL201" s="14" t="s">
        <v>201</v>
      </c>
      <c r="BM201" s="228" t="s">
        <v>454</v>
      </c>
    </row>
    <row r="202" spans="1:63" s="12" customFormat="1" ht="22.8" customHeight="1">
      <c r="A202" s="12"/>
      <c r="B202" s="200"/>
      <c r="C202" s="201"/>
      <c r="D202" s="202" t="s">
        <v>73</v>
      </c>
      <c r="E202" s="214" t="s">
        <v>382</v>
      </c>
      <c r="F202" s="214" t="s">
        <v>383</v>
      </c>
      <c r="G202" s="201"/>
      <c r="H202" s="201"/>
      <c r="I202" s="204"/>
      <c r="J202" s="215">
        <f>BK202</f>
        <v>0</v>
      </c>
      <c r="K202" s="201"/>
      <c r="L202" s="206"/>
      <c r="M202" s="207"/>
      <c r="N202" s="208"/>
      <c r="O202" s="208"/>
      <c r="P202" s="209">
        <f>SUM(P203:P206)</f>
        <v>0</v>
      </c>
      <c r="Q202" s="208"/>
      <c r="R202" s="209">
        <f>SUM(R203:R206)</f>
        <v>0.9826559999999999</v>
      </c>
      <c r="S202" s="208"/>
      <c r="T202" s="210">
        <f>SUM(T203:T206)</f>
        <v>0.052885999999999996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1" t="s">
        <v>84</v>
      </c>
      <c r="AT202" s="212" t="s">
        <v>73</v>
      </c>
      <c r="AU202" s="212" t="s">
        <v>82</v>
      </c>
      <c r="AY202" s="211" t="s">
        <v>134</v>
      </c>
      <c r="BK202" s="213">
        <f>SUM(BK203:BK206)</f>
        <v>0</v>
      </c>
    </row>
    <row r="203" spans="1:65" s="2" customFormat="1" ht="14.4" customHeight="1">
      <c r="A203" s="35"/>
      <c r="B203" s="36"/>
      <c r="C203" s="216" t="s">
        <v>384</v>
      </c>
      <c r="D203" s="216" t="s">
        <v>137</v>
      </c>
      <c r="E203" s="217" t="s">
        <v>385</v>
      </c>
      <c r="F203" s="218" t="s">
        <v>386</v>
      </c>
      <c r="G203" s="219" t="s">
        <v>140</v>
      </c>
      <c r="H203" s="220">
        <v>170.6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39</v>
      </c>
      <c r="O203" s="88"/>
      <c r="P203" s="226">
        <f>O203*H203</f>
        <v>0</v>
      </c>
      <c r="Q203" s="226">
        <v>0.001</v>
      </c>
      <c r="R203" s="226">
        <f>Q203*H203</f>
        <v>0.1706</v>
      </c>
      <c r="S203" s="226">
        <v>0.00031</v>
      </c>
      <c r="T203" s="227">
        <f>S203*H203</f>
        <v>0.052885999999999996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201</v>
      </c>
      <c r="AT203" s="228" t="s">
        <v>137</v>
      </c>
      <c r="AU203" s="228" t="s">
        <v>84</v>
      </c>
      <c r="AY203" s="14" t="s">
        <v>134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82</v>
      </c>
      <c r="BK203" s="229">
        <f>ROUND(I203*H203,2)</f>
        <v>0</v>
      </c>
      <c r="BL203" s="14" t="s">
        <v>201</v>
      </c>
      <c r="BM203" s="228" t="s">
        <v>387</v>
      </c>
    </row>
    <row r="204" spans="1:65" s="2" customFormat="1" ht="24.15" customHeight="1">
      <c r="A204" s="35"/>
      <c r="B204" s="36"/>
      <c r="C204" s="216" t="s">
        <v>388</v>
      </c>
      <c r="D204" s="216" t="s">
        <v>137</v>
      </c>
      <c r="E204" s="217" t="s">
        <v>389</v>
      </c>
      <c r="F204" s="218" t="s">
        <v>390</v>
      </c>
      <c r="G204" s="219" t="s">
        <v>140</v>
      </c>
      <c r="H204" s="220">
        <v>170.6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39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201</v>
      </c>
      <c r="AT204" s="228" t="s">
        <v>137</v>
      </c>
      <c r="AU204" s="228" t="s">
        <v>84</v>
      </c>
      <c r="AY204" s="14" t="s">
        <v>134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82</v>
      </c>
      <c r="BK204" s="229">
        <f>ROUND(I204*H204,2)</f>
        <v>0</v>
      </c>
      <c r="BL204" s="14" t="s">
        <v>201</v>
      </c>
      <c r="BM204" s="228" t="s">
        <v>391</v>
      </c>
    </row>
    <row r="205" spans="1:65" s="2" customFormat="1" ht="24.15" customHeight="1">
      <c r="A205" s="35"/>
      <c r="B205" s="36"/>
      <c r="C205" s="216" t="s">
        <v>392</v>
      </c>
      <c r="D205" s="216" t="s">
        <v>137</v>
      </c>
      <c r="E205" s="217" t="s">
        <v>393</v>
      </c>
      <c r="F205" s="218" t="s">
        <v>394</v>
      </c>
      <c r="G205" s="219" t="s">
        <v>140</v>
      </c>
      <c r="H205" s="220">
        <v>170.6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39</v>
      </c>
      <c r="O205" s="88"/>
      <c r="P205" s="226">
        <f>O205*H205</f>
        <v>0</v>
      </c>
      <c r="Q205" s="226">
        <v>0.0045</v>
      </c>
      <c r="R205" s="226">
        <f>Q205*H205</f>
        <v>0.7676999999999999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201</v>
      </c>
      <c r="AT205" s="228" t="s">
        <v>137</v>
      </c>
      <c r="AU205" s="228" t="s">
        <v>84</v>
      </c>
      <c r="AY205" s="14" t="s">
        <v>134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82</v>
      </c>
      <c r="BK205" s="229">
        <f>ROUND(I205*H205,2)</f>
        <v>0</v>
      </c>
      <c r="BL205" s="14" t="s">
        <v>201</v>
      </c>
      <c r="BM205" s="228" t="s">
        <v>395</v>
      </c>
    </row>
    <row r="206" spans="1:65" s="2" customFormat="1" ht="24.15" customHeight="1">
      <c r="A206" s="35"/>
      <c r="B206" s="36"/>
      <c r="C206" s="216" t="s">
        <v>396</v>
      </c>
      <c r="D206" s="216" t="s">
        <v>137</v>
      </c>
      <c r="E206" s="217" t="s">
        <v>397</v>
      </c>
      <c r="F206" s="218" t="s">
        <v>398</v>
      </c>
      <c r="G206" s="219" t="s">
        <v>140</v>
      </c>
      <c r="H206" s="220">
        <v>170.6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39</v>
      </c>
      <c r="O206" s="88"/>
      <c r="P206" s="226">
        <f>O206*H206</f>
        <v>0</v>
      </c>
      <c r="Q206" s="226">
        <v>0.00026</v>
      </c>
      <c r="R206" s="226">
        <f>Q206*H206</f>
        <v>0.04435599999999999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201</v>
      </c>
      <c r="AT206" s="228" t="s">
        <v>137</v>
      </c>
      <c r="AU206" s="228" t="s">
        <v>84</v>
      </c>
      <c r="AY206" s="14" t="s">
        <v>134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82</v>
      </c>
      <c r="BK206" s="229">
        <f>ROUND(I206*H206,2)</f>
        <v>0</v>
      </c>
      <c r="BL206" s="14" t="s">
        <v>201</v>
      </c>
      <c r="BM206" s="228" t="s">
        <v>399</v>
      </c>
    </row>
    <row r="207" spans="1:63" s="12" customFormat="1" ht="25.9" customHeight="1">
      <c r="A207" s="12"/>
      <c r="B207" s="200"/>
      <c r="C207" s="201"/>
      <c r="D207" s="202" t="s">
        <v>73</v>
      </c>
      <c r="E207" s="203" t="s">
        <v>400</v>
      </c>
      <c r="F207" s="203" t="s">
        <v>401</v>
      </c>
      <c r="G207" s="201"/>
      <c r="H207" s="201"/>
      <c r="I207" s="204"/>
      <c r="J207" s="205">
        <f>BK207</f>
        <v>0</v>
      </c>
      <c r="K207" s="201"/>
      <c r="L207" s="206"/>
      <c r="M207" s="207"/>
      <c r="N207" s="208"/>
      <c r="O207" s="208"/>
      <c r="P207" s="209">
        <f>P208+P210+P212</f>
        <v>0</v>
      </c>
      <c r="Q207" s="208"/>
      <c r="R207" s="209">
        <f>R208+R210+R212</f>
        <v>0</v>
      </c>
      <c r="S207" s="208"/>
      <c r="T207" s="210">
        <f>T208+T210+T212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1" t="s">
        <v>153</v>
      </c>
      <c r="AT207" s="212" t="s">
        <v>73</v>
      </c>
      <c r="AU207" s="212" t="s">
        <v>74</v>
      </c>
      <c r="AY207" s="211" t="s">
        <v>134</v>
      </c>
      <c r="BK207" s="213">
        <f>BK208+BK210+BK212</f>
        <v>0</v>
      </c>
    </row>
    <row r="208" spans="1:63" s="12" customFormat="1" ht="22.8" customHeight="1">
      <c r="A208" s="12"/>
      <c r="B208" s="200"/>
      <c r="C208" s="201"/>
      <c r="D208" s="202" t="s">
        <v>73</v>
      </c>
      <c r="E208" s="214" t="s">
        <v>402</v>
      </c>
      <c r="F208" s="214" t="s">
        <v>403</v>
      </c>
      <c r="G208" s="201"/>
      <c r="H208" s="201"/>
      <c r="I208" s="204"/>
      <c r="J208" s="215">
        <f>BK208</f>
        <v>0</v>
      </c>
      <c r="K208" s="201"/>
      <c r="L208" s="206"/>
      <c r="M208" s="207"/>
      <c r="N208" s="208"/>
      <c r="O208" s="208"/>
      <c r="P208" s="209">
        <f>P209</f>
        <v>0</v>
      </c>
      <c r="Q208" s="208"/>
      <c r="R208" s="209">
        <f>R209</f>
        <v>0</v>
      </c>
      <c r="S208" s="208"/>
      <c r="T208" s="210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1" t="s">
        <v>153</v>
      </c>
      <c r="AT208" s="212" t="s">
        <v>73</v>
      </c>
      <c r="AU208" s="212" t="s">
        <v>82</v>
      </c>
      <c r="AY208" s="211" t="s">
        <v>134</v>
      </c>
      <c r="BK208" s="213">
        <f>BK209</f>
        <v>0</v>
      </c>
    </row>
    <row r="209" spans="1:65" s="2" customFormat="1" ht="14.4" customHeight="1">
      <c r="A209" s="35"/>
      <c r="B209" s="36"/>
      <c r="C209" s="216" t="s">
        <v>404</v>
      </c>
      <c r="D209" s="216" t="s">
        <v>137</v>
      </c>
      <c r="E209" s="217" t="s">
        <v>405</v>
      </c>
      <c r="F209" s="218" t="s">
        <v>403</v>
      </c>
      <c r="G209" s="219" t="s">
        <v>406</v>
      </c>
      <c r="H209" s="220">
        <v>1000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39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407</v>
      </c>
      <c r="AT209" s="228" t="s">
        <v>137</v>
      </c>
      <c r="AU209" s="228" t="s">
        <v>84</v>
      </c>
      <c r="AY209" s="14" t="s">
        <v>134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82</v>
      </c>
      <c r="BK209" s="229">
        <f>ROUND(I209*H209,2)</f>
        <v>0</v>
      </c>
      <c r="BL209" s="14" t="s">
        <v>407</v>
      </c>
      <c r="BM209" s="228" t="s">
        <v>455</v>
      </c>
    </row>
    <row r="210" spans="1:63" s="12" customFormat="1" ht="22.8" customHeight="1">
      <c r="A210" s="12"/>
      <c r="B210" s="200"/>
      <c r="C210" s="201"/>
      <c r="D210" s="202" t="s">
        <v>73</v>
      </c>
      <c r="E210" s="214" t="s">
        <v>409</v>
      </c>
      <c r="F210" s="214" t="s">
        <v>410</v>
      </c>
      <c r="G210" s="201"/>
      <c r="H210" s="201"/>
      <c r="I210" s="204"/>
      <c r="J210" s="215">
        <f>BK210</f>
        <v>0</v>
      </c>
      <c r="K210" s="201"/>
      <c r="L210" s="206"/>
      <c r="M210" s="207"/>
      <c r="N210" s="208"/>
      <c r="O210" s="208"/>
      <c r="P210" s="209">
        <f>P211</f>
        <v>0</v>
      </c>
      <c r="Q210" s="208"/>
      <c r="R210" s="209">
        <f>R211</f>
        <v>0</v>
      </c>
      <c r="S210" s="208"/>
      <c r="T210" s="21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1" t="s">
        <v>153</v>
      </c>
      <c r="AT210" s="212" t="s">
        <v>73</v>
      </c>
      <c r="AU210" s="212" t="s">
        <v>82</v>
      </c>
      <c r="AY210" s="211" t="s">
        <v>134</v>
      </c>
      <c r="BK210" s="213">
        <f>BK211</f>
        <v>0</v>
      </c>
    </row>
    <row r="211" spans="1:65" s="2" customFormat="1" ht="14.4" customHeight="1">
      <c r="A211" s="35"/>
      <c r="B211" s="36"/>
      <c r="C211" s="216" t="s">
        <v>411</v>
      </c>
      <c r="D211" s="216" t="s">
        <v>137</v>
      </c>
      <c r="E211" s="217" t="s">
        <v>412</v>
      </c>
      <c r="F211" s="218" t="s">
        <v>413</v>
      </c>
      <c r="G211" s="219" t="s">
        <v>406</v>
      </c>
      <c r="H211" s="220">
        <v>17400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39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407</v>
      </c>
      <c r="AT211" s="228" t="s">
        <v>137</v>
      </c>
      <c r="AU211" s="228" t="s">
        <v>84</v>
      </c>
      <c r="AY211" s="14" t="s">
        <v>134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82</v>
      </c>
      <c r="BK211" s="229">
        <f>ROUND(I211*H211,2)</f>
        <v>0</v>
      </c>
      <c r="BL211" s="14" t="s">
        <v>407</v>
      </c>
      <c r="BM211" s="228" t="s">
        <v>456</v>
      </c>
    </row>
    <row r="212" spans="1:63" s="12" customFormat="1" ht="22.8" customHeight="1">
      <c r="A212" s="12"/>
      <c r="B212" s="200"/>
      <c r="C212" s="201"/>
      <c r="D212" s="202" t="s">
        <v>73</v>
      </c>
      <c r="E212" s="214" t="s">
        <v>415</v>
      </c>
      <c r="F212" s="214" t="s">
        <v>416</v>
      </c>
      <c r="G212" s="201"/>
      <c r="H212" s="201"/>
      <c r="I212" s="204"/>
      <c r="J212" s="215">
        <f>BK212</f>
        <v>0</v>
      </c>
      <c r="K212" s="201"/>
      <c r="L212" s="206"/>
      <c r="M212" s="207"/>
      <c r="N212" s="208"/>
      <c r="O212" s="208"/>
      <c r="P212" s="209">
        <f>P213</f>
        <v>0</v>
      </c>
      <c r="Q212" s="208"/>
      <c r="R212" s="209">
        <f>R213</f>
        <v>0</v>
      </c>
      <c r="S212" s="208"/>
      <c r="T212" s="210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1" t="s">
        <v>153</v>
      </c>
      <c r="AT212" s="212" t="s">
        <v>73</v>
      </c>
      <c r="AU212" s="212" t="s">
        <v>82</v>
      </c>
      <c r="AY212" s="211" t="s">
        <v>134</v>
      </c>
      <c r="BK212" s="213">
        <f>BK213</f>
        <v>0</v>
      </c>
    </row>
    <row r="213" spans="1:65" s="2" customFormat="1" ht="14.4" customHeight="1">
      <c r="A213" s="35"/>
      <c r="B213" s="36"/>
      <c r="C213" s="216" t="s">
        <v>417</v>
      </c>
      <c r="D213" s="216" t="s">
        <v>137</v>
      </c>
      <c r="E213" s="217" t="s">
        <v>418</v>
      </c>
      <c r="F213" s="218" t="s">
        <v>419</v>
      </c>
      <c r="G213" s="219" t="s">
        <v>406</v>
      </c>
      <c r="H213" s="220">
        <v>4000</v>
      </c>
      <c r="I213" s="221"/>
      <c r="J213" s="222">
        <f>ROUND(I213*H213,2)</f>
        <v>0</v>
      </c>
      <c r="K213" s="223"/>
      <c r="L213" s="41"/>
      <c r="M213" s="241" t="s">
        <v>1</v>
      </c>
      <c r="N213" s="242" t="s">
        <v>39</v>
      </c>
      <c r="O213" s="243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407</v>
      </c>
      <c r="AT213" s="228" t="s">
        <v>137</v>
      </c>
      <c r="AU213" s="228" t="s">
        <v>84</v>
      </c>
      <c r="AY213" s="14" t="s">
        <v>134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82</v>
      </c>
      <c r="BK213" s="229">
        <f>ROUND(I213*H213,2)</f>
        <v>0</v>
      </c>
      <c r="BL213" s="14" t="s">
        <v>407</v>
      </c>
      <c r="BM213" s="228" t="s">
        <v>457</v>
      </c>
    </row>
    <row r="214" spans="1:31" s="2" customFormat="1" ht="6.95" customHeight="1">
      <c r="A214" s="35"/>
      <c r="B214" s="63"/>
      <c r="C214" s="64"/>
      <c r="D214" s="64"/>
      <c r="E214" s="64"/>
      <c r="F214" s="64"/>
      <c r="G214" s="64"/>
      <c r="H214" s="64"/>
      <c r="I214" s="64"/>
      <c r="J214" s="64"/>
      <c r="K214" s="64"/>
      <c r="L214" s="41"/>
      <c r="M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</row>
  </sheetData>
  <sheetProtection password="CC35" sheet="1" objects="1" scenarios="1" formatColumns="0" formatRows="0" autoFilter="0"/>
  <autoFilter ref="C132:K213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94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WC dívky - 1.ZŠ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458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24. 3. 2020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ROUND((SUM(BE122:BE139)),2)</f>
        <v>0</v>
      </c>
      <c r="G33" s="35"/>
      <c r="H33" s="35"/>
      <c r="I33" s="152">
        <v>0.21</v>
      </c>
      <c r="J33" s="151">
        <f>ROUND(((SUM(BE122:BE139))*I33),2)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ROUND((SUM(BF122:BF139)),2)</f>
        <v>0</v>
      </c>
      <c r="G34" s="35"/>
      <c r="H34" s="35"/>
      <c r="I34" s="152">
        <v>0.15</v>
      </c>
      <c r="J34" s="151">
        <f>ROUND(((SUM(BF122:BF139))*I34),2)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ROUND((SUM(BG122:BG139)),2)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ROUND((SUM(BH122:BH139)),2)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ROUND((SUM(BI122:BI139)),2)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WC dívky - 1.ZŠ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SO3 - stoupačky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Lovosice</v>
      </c>
      <c r="G89" s="37"/>
      <c r="H89" s="37"/>
      <c r="I89" s="29" t="s">
        <v>22</v>
      </c>
      <c r="J89" s="76" t="str">
        <f>IF(J12="","",J12)</f>
        <v>24. 3. 2020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98</v>
      </c>
      <c r="D94" s="173"/>
      <c r="E94" s="173"/>
      <c r="F94" s="173"/>
      <c r="G94" s="173"/>
      <c r="H94" s="173"/>
      <c r="I94" s="173"/>
      <c r="J94" s="174" t="s">
        <v>99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100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101</v>
      </c>
    </row>
    <row r="97" spans="1:31" s="9" customFormat="1" ht="24.95" customHeight="1">
      <c r="A97" s="9"/>
      <c r="B97" s="176"/>
      <c r="C97" s="177"/>
      <c r="D97" s="178" t="s">
        <v>107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109</v>
      </c>
      <c r="E98" s="185"/>
      <c r="F98" s="185"/>
      <c r="G98" s="185"/>
      <c r="H98" s="185"/>
      <c r="I98" s="185"/>
      <c r="J98" s="186">
        <f>J124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6"/>
      <c r="C99" s="177"/>
      <c r="D99" s="178" t="s">
        <v>115</v>
      </c>
      <c r="E99" s="179"/>
      <c r="F99" s="179"/>
      <c r="G99" s="179"/>
      <c r="H99" s="179"/>
      <c r="I99" s="179"/>
      <c r="J99" s="180">
        <f>J133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2"/>
      <c r="C100" s="183"/>
      <c r="D100" s="184" t="s">
        <v>116</v>
      </c>
      <c r="E100" s="185"/>
      <c r="F100" s="185"/>
      <c r="G100" s="185"/>
      <c r="H100" s="185"/>
      <c r="I100" s="185"/>
      <c r="J100" s="186">
        <f>J134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117</v>
      </c>
      <c r="E101" s="185"/>
      <c r="F101" s="185"/>
      <c r="G101" s="185"/>
      <c r="H101" s="185"/>
      <c r="I101" s="185"/>
      <c r="J101" s="186">
        <f>J136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118</v>
      </c>
      <c r="E102" s="185"/>
      <c r="F102" s="185"/>
      <c r="G102" s="185"/>
      <c r="H102" s="185"/>
      <c r="I102" s="185"/>
      <c r="J102" s="186">
        <f>J138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119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71" t="str">
        <f>E7</f>
        <v>Oprava WC dívky - 1.ZŠ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95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SO3 - stoupačky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>Lovosice</v>
      </c>
      <c r="G116" s="37"/>
      <c r="H116" s="37"/>
      <c r="I116" s="29" t="s">
        <v>22</v>
      </c>
      <c r="J116" s="76" t="str">
        <f>IF(J12="","",J12)</f>
        <v>24. 3. 2020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30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28</v>
      </c>
      <c r="D119" s="37"/>
      <c r="E119" s="37"/>
      <c r="F119" s="24" t="str">
        <f>IF(E18="","",E18)</f>
        <v>Vyplň údaj</v>
      </c>
      <c r="G119" s="37"/>
      <c r="H119" s="37"/>
      <c r="I119" s="29" t="s">
        <v>32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88"/>
      <c r="B121" s="189"/>
      <c r="C121" s="190" t="s">
        <v>120</v>
      </c>
      <c r="D121" s="191" t="s">
        <v>59</v>
      </c>
      <c r="E121" s="191" t="s">
        <v>55</v>
      </c>
      <c r="F121" s="191" t="s">
        <v>56</v>
      </c>
      <c r="G121" s="191" t="s">
        <v>121</v>
      </c>
      <c r="H121" s="191" t="s">
        <v>122</v>
      </c>
      <c r="I121" s="191" t="s">
        <v>123</v>
      </c>
      <c r="J121" s="192" t="s">
        <v>99</v>
      </c>
      <c r="K121" s="193" t="s">
        <v>124</v>
      </c>
      <c r="L121" s="194"/>
      <c r="M121" s="97" t="s">
        <v>1</v>
      </c>
      <c r="N121" s="98" t="s">
        <v>38</v>
      </c>
      <c r="O121" s="98" t="s">
        <v>125</v>
      </c>
      <c r="P121" s="98" t="s">
        <v>126</v>
      </c>
      <c r="Q121" s="98" t="s">
        <v>127</v>
      </c>
      <c r="R121" s="98" t="s">
        <v>128</v>
      </c>
      <c r="S121" s="98" t="s">
        <v>129</v>
      </c>
      <c r="T121" s="99" t="s">
        <v>130</v>
      </c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pans="1:63" s="2" customFormat="1" ht="22.8" customHeight="1">
      <c r="A122" s="35"/>
      <c r="B122" s="36"/>
      <c r="C122" s="104" t="s">
        <v>131</v>
      </c>
      <c r="D122" s="37"/>
      <c r="E122" s="37"/>
      <c r="F122" s="37"/>
      <c r="G122" s="37"/>
      <c r="H122" s="37"/>
      <c r="I122" s="37"/>
      <c r="J122" s="195">
        <f>BK122</f>
        <v>0</v>
      </c>
      <c r="K122" s="37"/>
      <c r="L122" s="41"/>
      <c r="M122" s="100"/>
      <c r="N122" s="196"/>
      <c r="O122" s="101"/>
      <c r="P122" s="197">
        <f>P123+P133</f>
        <v>0</v>
      </c>
      <c r="Q122" s="101"/>
      <c r="R122" s="197">
        <f>R123+R133</f>
        <v>0.04103</v>
      </c>
      <c r="S122" s="101"/>
      <c r="T122" s="198">
        <f>T123+T133</f>
        <v>0.6322000000000001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73</v>
      </c>
      <c r="AU122" s="14" t="s">
        <v>101</v>
      </c>
      <c r="BK122" s="199">
        <f>BK123+BK133</f>
        <v>0</v>
      </c>
    </row>
    <row r="123" spans="1:63" s="12" customFormat="1" ht="25.9" customHeight="1">
      <c r="A123" s="12"/>
      <c r="B123" s="200"/>
      <c r="C123" s="201"/>
      <c r="D123" s="202" t="s">
        <v>73</v>
      </c>
      <c r="E123" s="203" t="s">
        <v>194</v>
      </c>
      <c r="F123" s="203" t="s">
        <v>195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</f>
        <v>0</v>
      </c>
      <c r="Q123" s="208"/>
      <c r="R123" s="209">
        <f>R124</f>
        <v>0.04103</v>
      </c>
      <c r="S123" s="208"/>
      <c r="T123" s="210">
        <f>T124</f>
        <v>0.6322000000000001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84</v>
      </c>
      <c r="AT123" s="212" t="s">
        <v>73</v>
      </c>
      <c r="AU123" s="212" t="s">
        <v>74</v>
      </c>
      <c r="AY123" s="211" t="s">
        <v>134</v>
      </c>
      <c r="BK123" s="213">
        <f>BK124</f>
        <v>0</v>
      </c>
    </row>
    <row r="124" spans="1:63" s="12" customFormat="1" ht="22.8" customHeight="1">
      <c r="A124" s="12"/>
      <c r="B124" s="200"/>
      <c r="C124" s="201"/>
      <c r="D124" s="202" t="s">
        <v>73</v>
      </c>
      <c r="E124" s="214" t="s">
        <v>212</v>
      </c>
      <c r="F124" s="214" t="s">
        <v>213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SUM(P125:P132)</f>
        <v>0</v>
      </c>
      <c r="Q124" s="208"/>
      <c r="R124" s="209">
        <f>SUM(R125:R132)</f>
        <v>0.04103</v>
      </c>
      <c r="S124" s="208"/>
      <c r="T124" s="210">
        <f>SUM(T125:T132)</f>
        <v>0.6322000000000001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84</v>
      </c>
      <c r="AT124" s="212" t="s">
        <v>73</v>
      </c>
      <c r="AU124" s="212" t="s">
        <v>82</v>
      </c>
      <c r="AY124" s="211" t="s">
        <v>134</v>
      </c>
      <c r="BK124" s="213">
        <f>SUM(BK125:BK132)</f>
        <v>0</v>
      </c>
    </row>
    <row r="125" spans="1:65" s="2" customFormat="1" ht="14.4" customHeight="1">
      <c r="A125" s="35"/>
      <c r="B125" s="36"/>
      <c r="C125" s="216" t="s">
        <v>82</v>
      </c>
      <c r="D125" s="216" t="s">
        <v>137</v>
      </c>
      <c r="E125" s="217" t="s">
        <v>459</v>
      </c>
      <c r="F125" s="218" t="s">
        <v>460</v>
      </c>
      <c r="G125" s="219" t="s">
        <v>288</v>
      </c>
      <c r="H125" s="220">
        <v>10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0.00982</v>
      </c>
      <c r="T125" s="227">
        <f>S125*H125</f>
        <v>0.09820000000000001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201</v>
      </c>
      <c r="AT125" s="228" t="s">
        <v>137</v>
      </c>
      <c r="AU125" s="228" t="s">
        <v>84</v>
      </c>
      <c r="AY125" s="14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201</v>
      </c>
      <c r="BM125" s="228" t="s">
        <v>461</v>
      </c>
    </row>
    <row r="126" spans="1:65" s="2" customFormat="1" ht="14.4" customHeight="1">
      <c r="A126" s="35"/>
      <c r="B126" s="36"/>
      <c r="C126" s="216" t="s">
        <v>84</v>
      </c>
      <c r="D126" s="216" t="s">
        <v>137</v>
      </c>
      <c r="E126" s="217" t="s">
        <v>462</v>
      </c>
      <c r="F126" s="218" t="s">
        <v>463</v>
      </c>
      <c r="G126" s="219" t="s">
        <v>288</v>
      </c>
      <c r="H126" s="220">
        <v>20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39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0.0267</v>
      </c>
      <c r="T126" s="227">
        <f>S126*H126</f>
        <v>0.534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201</v>
      </c>
      <c r="AT126" s="228" t="s">
        <v>137</v>
      </c>
      <c r="AU126" s="228" t="s">
        <v>84</v>
      </c>
      <c r="AY126" s="14" t="s">
        <v>134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201</v>
      </c>
      <c r="BM126" s="228" t="s">
        <v>464</v>
      </c>
    </row>
    <row r="127" spans="1:65" s="2" customFormat="1" ht="14.4" customHeight="1">
      <c r="A127" s="35"/>
      <c r="B127" s="36"/>
      <c r="C127" s="216" t="s">
        <v>146</v>
      </c>
      <c r="D127" s="216" t="s">
        <v>137</v>
      </c>
      <c r="E127" s="217" t="s">
        <v>465</v>
      </c>
      <c r="F127" s="218" t="s">
        <v>466</v>
      </c>
      <c r="G127" s="219" t="s">
        <v>288</v>
      </c>
      <c r="H127" s="220">
        <v>15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0.00121</v>
      </c>
      <c r="R127" s="226">
        <f>Q127*H127</f>
        <v>0.01815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201</v>
      </c>
      <c r="AT127" s="228" t="s">
        <v>137</v>
      </c>
      <c r="AU127" s="228" t="s">
        <v>84</v>
      </c>
      <c r="AY127" s="14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201</v>
      </c>
      <c r="BM127" s="228" t="s">
        <v>467</v>
      </c>
    </row>
    <row r="128" spans="1:65" s="2" customFormat="1" ht="14.4" customHeight="1">
      <c r="A128" s="35"/>
      <c r="B128" s="36"/>
      <c r="C128" s="216" t="s">
        <v>141</v>
      </c>
      <c r="D128" s="216" t="s">
        <v>137</v>
      </c>
      <c r="E128" s="217" t="s">
        <v>468</v>
      </c>
      <c r="F128" s="218" t="s">
        <v>469</v>
      </c>
      <c r="G128" s="219" t="s">
        <v>288</v>
      </c>
      <c r="H128" s="220">
        <v>15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0.0009</v>
      </c>
      <c r="R128" s="226">
        <f>Q128*H128</f>
        <v>0.0135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201</v>
      </c>
      <c r="AT128" s="228" t="s">
        <v>137</v>
      </c>
      <c r="AU128" s="228" t="s">
        <v>84</v>
      </c>
      <c r="AY128" s="14" t="s">
        <v>134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201</v>
      </c>
      <c r="BM128" s="228" t="s">
        <v>470</v>
      </c>
    </row>
    <row r="129" spans="1:65" s="2" customFormat="1" ht="24.15" customHeight="1">
      <c r="A129" s="35"/>
      <c r="B129" s="36"/>
      <c r="C129" s="216" t="s">
        <v>153</v>
      </c>
      <c r="D129" s="216" t="s">
        <v>137</v>
      </c>
      <c r="E129" s="217" t="s">
        <v>471</v>
      </c>
      <c r="F129" s="218" t="s">
        <v>472</v>
      </c>
      <c r="G129" s="219" t="s">
        <v>288</v>
      </c>
      <c r="H129" s="220">
        <v>4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0.00035</v>
      </c>
      <c r="R129" s="226">
        <f>Q129*H129</f>
        <v>0.0014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201</v>
      </c>
      <c r="AT129" s="228" t="s">
        <v>137</v>
      </c>
      <c r="AU129" s="228" t="s">
        <v>84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201</v>
      </c>
      <c r="BM129" s="228" t="s">
        <v>473</v>
      </c>
    </row>
    <row r="130" spans="1:65" s="2" customFormat="1" ht="24.15" customHeight="1">
      <c r="A130" s="35"/>
      <c r="B130" s="36"/>
      <c r="C130" s="216" t="s">
        <v>135</v>
      </c>
      <c r="D130" s="216" t="s">
        <v>137</v>
      </c>
      <c r="E130" s="217" t="s">
        <v>474</v>
      </c>
      <c r="F130" s="218" t="s">
        <v>475</v>
      </c>
      <c r="G130" s="219" t="s">
        <v>288</v>
      </c>
      <c r="H130" s="220">
        <v>2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39</v>
      </c>
      <c r="O130" s="88"/>
      <c r="P130" s="226">
        <f>O130*H130</f>
        <v>0</v>
      </c>
      <c r="Q130" s="226">
        <v>0.00057</v>
      </c>
      <c r="R130" s="226">
        <f>Q130*H130</f>
        <v>0.00114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201</v>
      </c>
      <c r="AT130" s="228" t="s">
        <v>137</v>
      </c>
      <c r="AU130" s="228" t="s">
        <v>84</v>
      </c>
      <c r="AY130" s="14" t="s">
        <v>134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82</v>
      </c>
      <c r="BK130" s="229">
        <f>ROUND(I130*H130,2)</f>
        <v>0</v>
      </c>
      <c r="BL130" s="14" t="s">
        <v>201</v>
      </c>
      <c r="BM130" s="228" t="s">
        <v>476</v>
      </c>
    </row>
    <row r="131" spans="1:65" s="2" customFormat="1" ht="24.15" customHeight="1">
      <c r="A131" s="35"/>
      <c r="B131" s="36"/>
      <c r="C131" s="216" t="s">
        <v>162</v>
      </c>
      <c r="D131" s="216" t="s">
        <v>137</v>
      </c>
      <c r="E131" s="217" t="s">
        <v>477</v>
      </c>
      <c r="F131" s="218" t="s">
        <v>478</v>
      </c>
      <c r="G131" s="219" t="s">
        <v>288</v>
      </c>
      <c r="H131" s="220">
        <v>6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0.00114</v>
      </c>
      <c r="R131" s="226">
        <f>Q131*H131</f>
        <v>0.00684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201</v>
      </c>
      <c r="AT131" s="228" t="s">
        <v>137</v>
      </c>
      <c r="AU131" s="228" t="s">
        <v>84</v>
      </c>
      <c r="AY131" s="14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201</v>
      </c>
      <c r="BM131" s="228" t="s">
        <v>479</v>
      </c>
    </row>
    <row r="132" spans="1:65" s="2" customFormat="1" ht="24.15" customHeight="1">
      <c r="A132" s="35"/>
      <c r="B132" s="36"/>
      <c r="C132" s="216" t="s">
        <v>184</v>
      </c>
      <c r="D132" s="216" t="s">
        <v>137</v>
      </c>
      <c r="E132" s="217" t="s">
        <v>480</v>
      </c>
      <c r="F132" s="218" t="s">
        <v>481</v>
      </c>
      <c r="G132" s="219" t="s">
        <v>182</v>
      </c>
      <c r="H132" s="220">
        <v>0.041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201</v>
      </c>
      <c r="AT132" s="228" t="s">
        <v>137</v>
      </c>
      <c r="AU132" s="228" t="s">
        <v>84</v>
      </c>
      <c r="AY132" s="14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201</v>
      </c>
      <c r="BM132" s="228" t="s">
        <v>482</v>
      </c>
    </row>
    <row r="133" spans="1:63" s="12" customFormat="1" ht="25.9" customHeight="1">
      <c r="A133" s="12"/>
      <c r="B133" s="200"/>
      <c r="C133" s="201"/>
      <c r="D133" s="202" t="s">
        <v>73</v>
      </c>
      <c r="E133" s="203" t="s">
        <v>400</v>
      </c>
      <c r="F133" s="203" t="s">
        <v>401</v>
      </c>
      <c r="G133" s="201"/>
      <c r="H133" s="201"/>
      <c r="I133" s="204"/>
      <c r="J133" s="205">
        <f>BK133</f>
        <v>0</v>
      </c>
      <c r="K133" s="201"/>
      <c r="L133" s="206"/>
      <c r="M133" s="207"/>
      <c r="N133" s="208"/>
      <c r="O133" s="208"/>
      <c r="P133" s="209">
        <f>P134+P136+P138</f>
        <v>0</v>
      </c>
      <c r="Q133" s="208"/>
      <c r="R133" s="209">
        <f>R134+R136+R138</f>
        <v>0</v>
      </c>
      <c r="S133" s="208"/>
      <c r="T133" s="210">
        <f>T134+T136+T138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153</v>
      </c>
      <c r="AT133" s="212" t="s">
        <v>73</v>
      </c>
      <c r="AU133" s="212" t="s">
        <v>74</v>
      </c>
      <c r="AY133" s="211" t="s">
        <v>134</v>
      </c>
      <c r="BK133" s="213">
        <f>BK134+BK136+BK138</f>
        <v>0</v>
      </c>
    </row>
    <row r="134" spans="1:63" s="12" customFormat="1" ht="22.8" customHeight="1">
      <c r="A134" s="12"/>
      <c r="B134" s="200"/>
      <c r="C134" s="201"/>
      <c r="D134" s="202" t="s">
        <v>73</v>
      </c>
      <c r="E134" s="214" t="s">
        <v>402</v>
      </c>
      <c r="F134" s="214" t="s">
        <v>403</v>
      </c>
      <c r="G134" s="201"/>
      <c r="H134" s="201"/>
      <c r="I134" s="204"/>
      <c r="J134" s="215">
        <f>BK134</f>
        <v>0</v>
      </c>
      <c r="K134" s="201"/>
      <c r="L134" s="206"/>
      <c r="M134" s="207"/>
      <c r="N134" s="208"/>
      <c r="O134" s="208"/>
      <c r="P134" s="209">
        <f>P135</f>
        <v>0</v>
      </c>
      <c r="Q134" s="208"/>
      <c r="R134" s="209">
        <f>R135</f>
        <v>0</v>
      </c>
      <c r="S134" s="208"/>
      <c r="T134" s="21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1" t="s">
        <v>153</v>
      </c>
      <c r="AT134" s="212" t="s">
        <v>73</v>
      </c>
      <c r="AU134" s="212" t="s">
        <v>82</v>
      </c>
      <c r="AY134" s="211" t="s">
        <v>134</v>
      </c>
      <c r="BK134" s="213">
        <f>BK135</f>
        <v>0</v>
      </c>
    </row>
    <row r="135" spans="1:65" s="2" customFormat="1" ht="14.4" customHeight="1">
      <c r="A135" s="35"/>
      <c r="B135" s="36"/>
      <c r="C135" s="216" t="s">
        <v>166</v>
      </c>
      <c r="D135" s="216" t="s">
        <v>137</v>
      </c>
      <c r="E135" s="217" t="s">
        <v>405</v>
      </c>
      <c r="F135" s="218" t="s">
        <v>403</v>
      </c>
      <c r="G135" s="219" t="s">
        <v>406</v>
      </c>
      <c r="H135" s="220">
        <v>1000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407</v>
      </c>
      <c r="AT135" s="228" t="s">
        <v>137</v>
      </c>
      <c r="AU135" s="228" t="s">
        <v>84</v>
      </c>
      <c r="AY135" s="14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407</v>
      </c>
      <c r="BM135" s="228" t="s">
        <v>483</v>
      </c>
    </row>
    <row r="136" spans="1:63" s="12" customFormat="1" ht="22.8" customHeight="1">
      <c r="A136" s="12"/>
      <c r="B136" s="200"/>
      <c r="C136" s="201"/>
      <c r="D136" s="202" t="s">
        <v>73</v>
      </c>
      <c r="E136" s="214" t="s">
        <v>409</v>
      </c>
      <c r="F136" s="214" t="s">
        <v>410</v>
      </c>
      <c r="G136" s="201"/>
      <c r="H136" s="201"/>
      <c r="I136" s="204"/>
      <c r="J136" s="215">
        <f>BK136</f>
        <v>0</v>
      </c>
      <c r="K136" s="201"/>
      <c r="L136" s="206"/>
      <c r="M136" s="207"/>
      <c r="N136" s="208"/>
      <c r="O136" s="208"/>
      <c r="P136" s="209">
        <f>P137</f>
        <v>0</v>
      </c>
      <c r="Q136" s="208"/>
      <c r="R136" s="209">
        <f>R137</f>
        <v>0</v>
      </c>
      <c r="S136" s="208"/>
      <c r="T136" s="210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1" t="s">
        <v>153</v>
      </c>
      <c r="AT136" s="212" t="s">
        <v>73</v>
      </c>
      <c r="AU136" s="212" t="s">
        <v>82</v>
      </c>
      <c r="AY136" s="211" t="s">
        <v>134</v>
      </c>
      <c r="BK136" s="213">
        <f>BK137</f>
        <v>0</v>
      </c>
    </row>
    <row r="137" spans="1:65" s="2" customFormat="1" ht="14.4" customHeight="1">
      <c r="A137" s="35"/>
      <c r="B137" s="36"/>
      <c r="C137" s="216" t="s">
        <v>160</v>
      </c>
      <c r="D137" s="216" t="s">
        <v>137</v>
      </c>
      <c r="E137" s="217" t="s">
        <v>412</v>
      </c>
      <c r="F137" s="218" t="s">
        <v>484</v>
      </c>
      <c r="G137" s="219" t="s">
        <v>406</v>
      </c>
      <c r="H137" s="220">
        <v>14300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39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407</v>
      </c>
      <c r="AT137" s="228" t="s">
        <v>137</v>
      </c>
      <c r="AU137" s="228" t="s">
        <v>84</v>
      </c>
      <c r="AY137" s="14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82</v>
      </c>
      <c r="BK137" s="229">
        <f>ROUND(I137*H137,2)</f>
        <v>0</v>
      </c>
      <c r="BL137" s="14" t="s">
        <v>407</v>
      </c>
      <c r="BM137" s="228" t="s">
        <v>485</v>
      </c>
    </row>
    <row r="138" spans="1:63" s="12" customFormat="1" ht="22.8" customHeight="1">
      <c r="A138" s="12"/>
      <c r="B138" s="200"/>
      <c r="C138" s="201"/>
      <c r="D138" s="202" t="s">
        <v>73</v>
      </c>
      <c r="E138" s="214" t="s">
        <v>415</v>
      </c>
      <c r="F138" s="214" t="s">
        <v>416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P139</f>
        <v>0</v>
      </c>
      <c r="Q138" s="208"/>
      <c r="R138" s="209">
        <f>R139</f>
        <v>0</v>
      </c>
      <c r="S138" s="208"/>
      <c r="T138" s="21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1" t="s">
        <v>153</v>
      </c>
      <c r="AT138" s="212" t="s">
        <v>73</v>
      </c>
      <c r="AU138" s="212" t="s">
        <v>82</v>
      </c>
      <c r="AY138" s="211" t="s">
        <v>134</v>
      </c>
      <c r="BK138" s="213">
        <f>BK139</f>
        <v>0</v>
      </c>
    </row>
    <row r="139" spans="1:65" s="2" customFormat="1" ht="14.4" customHeight="1">
      <c r="A139" s="35"/>
      <c r="B139" s="36"/>
      <c r="C139" s="216" t="s">
        <v>173</v>
      </c>
      <c r="D139" s="216" t="s">
        <v>137</v>
      </c>
      <c r="E139" s="217" t="s">
        <v>418</v>
      </c>
      <c r="F139" s="218" t="s">
        <v>419</v>
      </c>
      <c r="G139" s="219" t="s">
        <v>406</v>
      </c>
      <c r="H139" s="220">
        <v>1000</v>
      </c>
      <c r="I139" s="221"/>
      <c r="J139" s="222">
        <f>ROUND(I139*H139,2)</f>
        <v>0</v>
      </c>
      <c r="K139" s="223"/>
      <c r="L139" s="41"/>
      <c r="M139" s="241" t="s">
        <v>1</v>
      </c>
      <c r="N139" s="242" t="s">
        <v>39</v>
      </c>
      <c r="O139" s="243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407</v>
      </c>
      <c r="AT139" s="228" t="s">
        <v>137</v>
      </c>
      <c r="AU139" s="228" t="s">
        <v>84</v>
      </c>
      <c r="AY139" s="14" t="s">
        <v>134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82</v>
      </c>
      <c r="BK139" s="229">
        <f>ROUND(I139*H139,2)</f>
        <v>0</v>
      </c>
      <c r="BL139" s="14" t="s">
        <v>407</v>
      </c>
      <c r="BM139" s="228" t="s">
        <v>486</v>
      </c>
    </row>
    <row r="140" spans="1:31" s="2" customFormat="1" ht="6.95" customHeight="1">
      <c r="A140" s="35"/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41"/>
      <c r="M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</sheetData>
  <sheetProtection password="CC35" sheet="1" objects="1" scenarios="1" formatColumns="0" formatRows="0" autoFilter="0"/>
  <autoFilter ref="C121:K13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84</v>
      </c>
    </row>
    <row r="4" spans="2:46" s="1" customFormat="1" ht="24.95" customHeight="1">
      <c r="B4" s="17"/>
      <c r="D4" s="135" t="s">
        <v>94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WC dívky - 1.ZŠ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487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24. 3. 2020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27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28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30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27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32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27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33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34</v>
      </c>
      <c r="E30" s="35"/>
      <c r="F30" s="35"/>
      <c r="G30" s="35"/>
      <c r="H30" s="35"/>
      <c r="I30" s="35"/>
      <c r="J30" s="148">
        <f>ROUND(J119,2)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36</v>
      </c>
      <c r="G32" s="35"/>
      <c r="H32" s="35"/>
      <c r="I32" s="149" t="s">
        <v>35</v>
      </c>
      <c r="J32" s="149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38</v>
      </c>
      <c r="E33" s="137" t="s">
        <v>39</v>
      </c>
      <c r="F33" s="151">
        <f>ROUND((SUM(BE119:BE136)),2)</f>
        <v>0</v>
      </c>
      <c r="G33" s="35"/>
      <c r="H33" s="35"/>
      <c r="I33" s="152">
        <v>0.21</v>
      </c>
      <c r="J33" s="151">
        <f>ROUND(((SUM(BE119:BE136))*I33),2)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40</v>
      </c>
      <c r="F34" s="151">
        <f>ROUND((SUM(BF119:BF136)),2)</f>
        <v>0</v>
      </c>
      <c r="G34" s="35"/>
      <c r="H34" s="35"/>
      <c r="I34" s="152">
        <v>0.15</v>
      </c>
      <c r="J34" s="151">
        <f>ROUND(((SUM(BF119:BF136))*I34),2)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41</v>
      </c>
      <c r="F35" s="151">
        <f>ROUND((SUM(BG119:BG136)),2)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42</v>
      </c>
      <c r="F36" s="151">
        <f>ROUND((SUM(BH119:BH136)),2)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43</v>
      </c>
      <c r="F37" s="151">
        <f>ROUND((SUM(BI119:BI136)),2)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44</v>
      </c>
      <c r="E39" s="155"/>
      <c r="F39" s="155"/>
      <c r="G39" s="156" t="s">
        <v>45</v>
      </c>
      <c r="H39" s="157" t="s">
        <v>46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47</v>
      </c>
      <c r="E50" s="161"/>
      <c r="F50" s="161"/>
      <c r="G50" s="160" t="s">
        <v>48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49</v>
      </c>
      <c r="E61" s="163"/>
      <c r="F61" s="164" t="s">
        <v>50</v>
      </c>
      <c r="G61" s="162" t="s">
        <v>49</v>
      </c>
      <c r="H61" s="163"/>
      <c r="I61" s="163"/>
      <c r="J61" s="165" t="s">
        <v>50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51</v>
      </c>
      <c r="E65" s="166"/>
      <c r="F65" s="166"/>
      <c r="G65" s="160" t="s">
        <v>52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49</v>
      </c>
      <c r="E76" s="163"/>
      <c r="F76" s="164" t="s">
        <v>50</v>
      </c>
      <c r="G76" s="162" t="s">
        <v>49</v>
      </c>
      <c r="H76" s="163"/>
      <c r="I76" s="163"/>
      <c r="J76" s="165" t="s">
        <v>50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WC dívky - 1.ZŠ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SO4 - výměna dveří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Lovosice</v>
      </c>
      <c r="G89" s="37"/>
      <c r="H89" s="37"/>
      <c r="I89" s="29" t="s">
        <v>22</v>
      </c>
      <c r="J89" s="76" t="str">
        <f>IF(J12="","",J12)</f>
        <v>24. 3. 2020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98</v>
      </c>
      <c r="D94" s="173"/>
      <c r="E94" s="173"/>
      <c r="F94" s="173"/>
      <c r="G94" s="173"/>
      <c r="H94" s="173"/>
      <c r="I94" s="173"/>
      <c r="J94" s="174" t="s">
        <v>99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100</v>
      </c>
      <c r="D96" s="37"/>
      <c r="E96" s="37"/>
      <c r="F96" s="37"/>
      <c r="G96" s="37"/>
      <c r="H96" s="37"/>
      <c r="I96" s="37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101</v>
      </c>
    </row>
    <row r="97" spans="1:31" s="9" customFormat="1" ht="24.95" customHeight="1">
      <c r="A97" s="9"/>
      <c r="B97" s="176"/>
      <c r="C97" s="177"/>
      <c r="D97" s="178" t="s">
        <v>107</v>
      </c>
      <c r="E97" s="179"/>
      <c r="F97" s="179"/>
      <c r="G97" s="179"/>
      <c r="H97" s="179"/>
      <c r="I97" s="179"/>
      <c r="J97" s="180">
        <f>J120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488</v>
      </c>
      <c r="E98" s="185"/>
      <c r="F98" s="185"/>
      <c r="G98" s="185"/>
      <c r="H98" s="185"/>
      <c r="I98" s="185"/>
      <c r="J98" s="186">
        <f>J121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489</v>
      </c>
      <c r="E99" s="185"/>
      <c r="F99" s="185"/>
      <c r="G99" s="185"/>
      <c r="H99" s="185"/>
      <c r="I99" s="185"/>
      <c r="J99" s="186">
        <f>J130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0" t="s">
        <v>119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171" t="str">
        <f>E7</f>
        <v>Oprava WC dívky - 1.ZŠ</v>
      </c>
      <c r="F109" s="29"/>
      <c r="G109" s="29"/>
      <c r="H109" s="29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95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73" t="str">
        <f>E9</f>
        <v>SO4 - výměna dveří</v>
      </c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>Lovosice</v>
      </c>
      <c r="G113" s="37"/>
      <c r="H113" s="37"/>
      <c r="I113" s="29" t="s">
        <v>22</v>
      </c>
      <c r="J113" s="76" t="str">
        <f>IF(J12="","",J12)</f>
        <v>24. 3. 2020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 xml:space="preserve"> </v>
      </c>
      <c r="G115" s="37"/>
      <c r="H115" s="37"/>
      <c r="I115" s="29" t="s">
        <v>30</v>
      </c>
      <c r="J115" s="33" t="str">
        <f>E21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28</v>
      </c>
      <c r="D116" s="37"/>
      <c r="E116" s="37"/>
      <c r="F116" s="24" t="str">
        <f>IF(E18="","",E18)</f>
        <v>Vyplň údaj</v>
      </c>
      <c r="G116" s="37"/>
      <c r="H116" s="37"/>
      <c r="I116" s="29" t="s">
        <v>32</v>
      </c>
      <c r="J116" s="33" t="str">
        <f>E24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88"/>
      <c r="B118" s="189"/>
      <c r="C118" s="190" t="s">
        <v>120</v>
      </c>
      <c r="D118" s="191" t="s">
        <v>59</v>
      </c>
      <c r="E118" s="191" t="s">
        <v>55</v>
      </c>
      <c r="F118" s="191" t="s">
        <v>56</v>
      </c>
      <c r="G118" s="191" t="s">
        <v>121</v>
      </c>
      <c r="H118" s="191" t="s">
        <v>122</v>
      </c>
      <c r="I118" s="191" t="s">
        <v>123</v>
      </c>
      <c r="J118" s="192" t="s">
        <v>99</v>
      </c>
      <c r="K118" s="193" t="s">
        <v>124</v>
      </c>
      <c r="L118" s="194"/>
      <c r="M118" s="97" t="s">
        <v>1</v>
      </c>
      <c r="N118" s="98" t="s">
        <v>38</v>
      </c>
      <c r="O118" s="98" t="s">
        <v>125</v>
      </c>
      <c r="P118" s="98" t="s">
        <v>126</v>
      </c>
      <c r="Q118" s="98" t="s">
        <v>127</v>
      </c>
      <c r="R118" s="98" t="s">
        <v>128</v>
      </c>
      <c r="S118" s="98" t="s">
        <v>129</v>
      </c>
      <c r="T118" s="99" t="s">
        <v>130</v>
      </c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</row>
    <row r="119" spans="1:63" s="2" customFormat="1" ht="22.8" customHeight="1">
      <c r="A119" s="35"/>
      <c r="B119" s="36"/>
      <c r="C119" s="104" t="s">
        <v>131</v>
      </c>
      <c r="D119" s="37"/>
      <c r="E119" s="37"/>
      <c r="F119" s="37"/>
      <c r="G119" s="37"/>
      <c r="H119" s="37"/>
      <c r="I119" s="37"/>
      <c r="J119" s="195">
        <f>BK119</f>
        <v>0</v>
      </c>
      <c r="K119" s="37"/>
      <c r="L119" s="41"/>
      <c r="M119" s="100"/>
      <c r="N119" s="196"/>
      <c r="O119" s="101"/>
      <c r="P119" s="197">
        <f>P120</f>
        <v>0</v>
      </c>
      <c r="Q119" s="101"/>
      <c r="R119" s="197">
        <f>R120</f>
        <v>0.20995999999999998</v>
      </c>
      <c r="S119" s="101"/>
      <c r="T119" s="198">
        <f>T120</f>
        <v>0.672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73</v>
      </c>
      <c r="AU119" s="14" t="s">
        <v>101</v>
      </c>
      <c r="BK119" s="199">
        <f>BK120</f>
        <v>0</v>
      </c>
    </row>
    <row r="120" spans="1:63" s="12" customFormat="1" ht="25.9" customHeight="1">
      <c r="A120" s="12"/>
      <c r="B120" s="200"/>
      <c r="C120" s="201"/>
      <c r="D120" s="202" t="s">
        <v>73</v>
      </c>
      <c r="E120" s="203" t="s">
        <v>194</v>
      </c>
      <c r="F120" s="203" t="s">
        <v>195</v>
      </c>
      <c r="G120" s="201"/>
      <c r="H120" s="201"/>
      <c r="I120" s="204"/>
      <c r="J120" s="205">
        <f>BK120</f>
        <v>0</v>
      </c>
      <c r="K120" s="201"/>
      <c r="L120" s="206"/>
      <c r="M120" s="207"/>
      <c r="N120" s="208"/>
      <c r="O120" s="208"/>
      <c r="P120" s="209">
        <f>P121+P130</f>
        <v>0</v>
      </c>
      <c r="Q120" s="208"/>
      <c r="R120" s="209">
        <f>R121+R130</f>
        <v>0.20995999999999998</v>
      </c>
      <c r="S120" s="208"/>
      <c r="T120" s="210">
        <f>T121+T130</f>
        <v>0.672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84</v>
      </c>
      <c r="AT120" s="212" t="s">
        <v>73</v>
      </c>
      <c r="AU120" s="212" t="s">
        <v>74</v>
      </c>
      <c r="AY120" s="211" t="s">
        <v>134</v>
      </c>
      <c r="BK120" s="213">
        <f>BK121+BK130</f>
        <v>0</v>
      </c>
    </row>
    <row r="121" spans="1:63" s="12" customFormat="1" ht="22.8" customHeight="1">
      <c r="A121" s="12"/>
      <c r="B121" s="200"/>
      <c r="C121" s="201"/>
      <c r="D121" s="202" t="s">
        <v>73</v>
      </c>
      <c r="E121" s="214" t="s">
        <v>490</v>
      </c>
      <c r="F121" s="214" t="s">
        <v>491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SUM(P122:P129)</f>
        <v>0</v>
      </c>
      <c r="Q121" s="208"/>
      <c r="R121" s="209">
        <f>SUM(R122:R129)</f>
        <v>0.1994</v>
      </c>
      <c r="S121" s="208"/>
      <c r="T121" s="210">
        <f>SUM(T122:T129)</f>
        <v>0.672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84</v>
      </c>
      <c r="AT121" s="212" t="s">
        <v>73</v>
      </c>
      <c r="AU121" s="212" t="s">
        <v>82</v>
      </c>
      <c r="AY121" s="211" t="s">
        <v>134</v>
      </c>
      <c r="BK121" s="213">
        <f>SUM(BK122:BK129)</f>
        <v>0</v>
      </c>
    </row>
    <row r="122" spans="1:65" s="2" customFormat="1" ht="24.15" customHeight="1">
      <c r="A122" s="35"/>
      <c r="B122" s="36"/>
      <c r="C122" s="216" t="s">
        <v>82</v>
      </c>
      <c r="D122" s="216" t="s">
        <v>137</v>
      </c>
      <c r="E122" s="217" t="s">
        <v>492</v>
      </c>
      <c r="F122" s="218" t="s">
        <v>493</v>
      </c>
      <c r="G122" s="219" t="s">
        <v>238</v>
      </c>
      <c r="H122" s="220">
        <v>14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39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201</v>
      </c>
      <c r="AT122" s="228" t="s">
        <v>137</v>
      </c>
      <c r="AU122" s="228" t="s">
        <v>84</v>
      </c>
      <c r="AY122" s="14" t="s">
        <v>134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82</v>
      </c>
      <c r="BK122" s="229">
        <f>ROUND(I122*H122,2)</f>
        <v>0</v>
      </c>
      <c r="BL122" s="14" t="s">
        <v>201</v>
      </c>
      <c r="BM122" s="228" t="s">
        <v>494</v>
      </c>
    </row>
    <row r="123" spans="1:65" s="2" customFormat="1" ht="24.15" customHeight="1">
      <c r="A123" s="35"/>
      <c r="B123" s="36"/>
      <c r="C123" s="230" t="s">
        <v>84</v>
      </c>
      <c r="D123" s="230" t="s">
        <v>203</v>
      </c>
      <c r="E123" s="231" t="s">
        <v>495</v>
      </c>
      <c r="F123" s="232" t="s">
        <v>496</v>
      </c>
      <c r="G123" s="233" t="s">
        <v>238</v>
      </c>
      <c r="H123" s="234">
        <v>12</v>
      </c>
      <c r="I123" s="235"/>
      <c r="J123" s="236">
        <f>ROUND(I123*H123,2)</f>
        <v>0</v>
      </c>
      <c r="K123" s="237"/>
      <c r="L123" s="238"/>
      <c r="M123" s="239" t="s">
        <v>1</v>
      </c>
      <c r="N123" s="240" t="s">
        <v>39</v>
      </c>
      <c r="O123" s="88"/>
      <c r="P123" s="226">
        <f>O123*H123</f>
        <v>0</v>
      </c>
      <c r="Q123" s="226">
        <v>0.0138</v>
      </c>
      <c r="R123" s="226">
        <f>Q123*H123</f>
        <v>0.1656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207</v>
      </c>
      <c r="AT123" s="228" t="s">
        <v>203</v>
      </c>
      <c r="AU123" s="228" t="s">
        <v>84</v>
      </c>
      <c r="AY123" s="14" t="s">
        <v>134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82</v>
      </c>
      <c r="BK123" s="229">
        <f>ROUND(I123*H123,2)</f>
        <v>0</v>
      </c>
      <c r="BL123" s="14" t="s">
        <v>201</v>
      </c>
      <c r="BM123" s="228" t="s">
        <v>497</v>
      </c>
    </row>
    <row r="124" spans="1:65" s="2" customFormat="1" ht="24.15" customHeight="1">
      <c r="A124" s="35"/>
      <c r="B124" s="36"/>
      <c r="C124" s="230" t="s">
        <v>146</v>
      </c>
      <c r="D124" s="230" t="s">
        <v>203</v>
      </c>
      <c r="E124" s="231" t="s">
        <v>498</v>
      </c>
      <c r="F124" s="232" t="s">
        <v>499</v>
      </c>
      <c r="G124" s="233" t="s">
        <v>238</v>
      </c>
      <c r="H124" s="234">
        <v>2</v>
      </c>
      <c r="I124" s="235"/>
      <c r="J124" s="236">
        <f>ROUND(I124*H124,2)</f>
        <v>0</v>
      </c>
      <c r="K124" s="237"/>
      <c r="L124" s="238"/>
      <c r="M124" s="239" t="s">
        <v>1</v>
      </c>
      <c r="N124" s="240" t="s">
        <v>39</v>
      </c>
      <c r="O124" s="88"/>
      <c r="P124" s="226">
        <f>O124*H124</f>
        <v>0</v>
      </c>
      <c r="Q124" s="226">
        <v>0.016</v>
      </c>
      <c r="R124" s="226">
        <f>Q124*H124</f>
        <v>0.032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207</v>
      </c>
      <c r="AT124" s="228" t="s">
        <v>203</v>
      </c>
      <c r="AU124" s="228" t="s">
        <v>84</v>
      </c>
      <c r="AY124" s="14" t="s">
        <v>134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82</v>
      </c>
      <c r="BK124" s="229">
        <f>ROUND(I124*H124,2)</f>
        <v>0</v>
      </c>
      <c r="BL124" s="14" t="s">
        <v>201</v>
      </c>
      <c r="BM124" s="228" t="s">
        <v>500</v>
      </c>
    </row>
    <row r="125" spans="1:65" s="2" customFormat="1" ht="14.4" customHeight="1">
      <c r="A125" s="35"/>
      <c r="B125" s="36"/>
      <c r="C125" s="216" t="s">
        <v>141</v>
      </c>
      <c r="D125" s="216" t="s">
        <v>137</v>
      </c>
      <c r="E125" s="217" t="s">
        <v>501</v>
      </c>
      <c r="F125" s="218" t="s">
        <v>502</v>
      </c>
      <c r="G125" s="219" t="s">
        <v>238</v>
      </c>
      <c r="H125" s="220">
        <v>12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39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201</v>
      </c>
      <c r="AT125" s="228" t="s">
        <v>137</v>
      </c>
      <c r="AU125" s="228" t="s">
        <v>84</v>
      </c>
      <c r="AY125" s="14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82</v>
      </c>
      <c r="BK125" s="229">
        <f>ROUND(I125*H125,2)</f>
        <v>0</v>
      </c>
      <c r="BL125" s="14" t="s">
        <v>201</v>
      </c>
      <c r="BM125" s="228" t="s">
        <v>503</v>
      </c>
    </row>
    <row r="126" spans="1:65" s="2" customFormat="1" ht="14.4" customHeight="1">
      <c r="A126" s="35"/>
      <c r="B126" s="36"/>
      <c r="C126" s="230" t="s">
        <v>153</v>
      </c>
      <c r="D126" s="230" t="s">
        <v>203</v>
      </c>
      <c r="E126" s="231" t="s">
        <v>504</v>
      </c>
      <c r="F126" s="232" t="s">
        <v>505</v>
      </c>
      <c r="G126" s="233" t="s">
        <v>238</v>
      </c>
      <c r="H126" s="234">
        <v>12</v>
      </c>
      <c r="I126" s="235"/>
      <c r="J126" s="236">
        <f>ROUND(I126*H126,2)</f>
        <v>0</v>
      </c>
      <c r="K126" s="237"/>
      <c r="L126" s="238"/>
      <c r="M126" s="239" t="s">
        <v>1</v>
      </c>
      <c r="N126" s="240" t="s">
        <v>39</v>
      </c>
      <c r="O126" s="88"/>
      <c r="P126" s="226">
        <f>O126*H126</f>
        <v>0</v>
      </c>
      <c r="Q126" s="226">
        <v>0.00015</v>
      </c>
      <c r="R126" s="226">
        <f>Q126*H126</f>
        <v>0.0018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207</v>
      </c>
      <c r="AT126" s="228" t="s">
        <v>203</v>
      </c>
      <c r="AU126" s="228" t="s">
        <v>84</v>
      </c>
      <c r="AY126" s="14" t="s">
        <v>134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82</v>
      </c>
      <c r="BK126" s="229">
        <f>ROUND(I126*H126,2)</f>
        <v>0</v>
      </c>
      <c r="BL126" s="14" t="s">
        <v>201</v>
      </c>
      <c r="BM126" s="228" t="s">
        <v>506</v>
      </c>
    </row>
    <row r="127" spans="1:65" s="2" customFormat="1" ht="24.15" customHeight="1">
      <c r="A127" s="35"/>
      <c r="B127" s="36"/>
      <c r="C127" s="216" t="s">
        <v>135</v>
      </c>
      <c r="D127" s="216" t="s">
        <v>137</v>
      </c>
      <c r="E127" s="217" t="s">
        <v>507</v>
      </c>
      <c r="F127" s="218" t="s">
        <v>508</v>
      </c>
      <c r="G127" s="219" t="s">
        <v>238</v>
      </c>
      <c r="H127" s="220">
        <v>28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39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0.024</v>
      </c>
      <c r="T127" s="227">
        <f>S127*H127</f>
        <v>0.672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201</v>
      </c>
      <c r="AT127" s="228" t="s">
        <v>137</v>
      </c>
      <c r="AU127" s="228" t="s">
        <v>84</v>
      </c>
      <c r="AY127" s="14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82</v>
      </c>
      <c r="BK127" s="229">
        <f>ROUND(I127*H127,2)</f>
        <v>0</v>
      </c>
      <c r="BL127" s="14" t="s">
        <v>201</v>
      </c>
      <c r="BM127" s="228" t="s">
        <v>509</v>
      </c>
    </row>
    <row r="128" spans="1:65" s="2" customFormat="1" ht="24.15" customHeight="1">
      <c r="A128" s="35"/>
      <c r="B128" s="36"/>
      <c r="C128" s="216" t="s">
        <v>162</v>
      </c>
      <c r="D128" s="216" t="s">
        <v>137</v>
      </c>
      <c r="E128" s="217" t="s">
        <v>510</v>
      </c>
      <c r="F128" s="218" t="s">
        <v>511</v>
      </c>
      <c r="G128" s="219" t="s">
        <v>238</v>
      </c>
      <c r="H128" s="220">
        <v>14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39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201</v>
      </c>
      <c r="AT128" s="228" t="s">
        <v>137</v>
      </c>
      <c r="AU128" s="228" t="s">
        <v>84</v>
      </c>
      <c r="AY128" s="14" t="s">
        <v>134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82</v>
      </c>
      <c r="BK128" s="229">
        <f>ROUND(I128*H128,2)</f>
        <v>0</v>
      </c>
      <c r="BL128" s="14" t="s">
        <v>201</v>
      </c>
      <c r="BM128" s="228" t="s">
        <v>512</v>
      </c>
    </row>
    <row r="129" spans="1:65" s="2" customFormat="1" ht="24.15" customHeight="1">
      <c r="A129" s="35"/>
      <c r="B129" s="36"/>
      <c r="C129" s="216" t="s">
        <v>166</v>
      </c>
      <c r="D129" s="216" t="s">
        <v>137</v>
      </c>
      <c r="E129" s="217" t="s">
        <v>513</v>
      </c>
      <c r="F129" s="218" t="s">
        <v>514</v>
      </c>
      <c r="G129" s="219" t="s">
        <v>182</v>
      </c>
      <c r="H129" s="220">
        <v>0.199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39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201</v>
      </c>
      <c r="AT129" s="228" t="s">
        <v>137</v>
      </c>
      <c r="AU129" s="228" t="s">
        <v>84</v>
      </c>
      <c r="AY129" s="14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82</v>
      </c>
      <c r="BK129" s="229">
        <f>ROUND(I129*H129,2)</f>
        <v>0</v>
      </c>
      <c r="BL129" s="14" t="s">
        <v>201</v>
      </c>
      <c r="BM129" s="228" t="s">
        <v>515</v>
      </c>
    </row>
    <row r="130" spans="1:63" s="12" customFormat="1" ht="22.8" customHeight="1">
      <c r="A130" s="12"/>
      <c r="B130" s="200"/>
      <c r="C130" s="201"/>
      <c r="D130" s="202" t="s">
        <v>73</v>
      </c>
      <c r="E130" s="214" t="s">
        <v>516</v>
      </c>
      <c r="F130" s="214" t="s">
        <v>517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SUM(P131:P136)</f>
        <v>0</v>
      </c>
      <c r="Q130" s="208"/>
      <c r="R130" s="209">
        <f>SUM(R131:R136)</f>
        <v>0.01056</v>
      </c>
      <c r="S130" s="208"/>
      <c r="T130" s="210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84</v>
      </c>
      <c r="AT130" s="212" t="s">
        <v>73</v>
      </c>
      <c r="AU130" s="212" t="s">
        <v>82</v>
      </c>
      <c r="AY130" s="211" t="s">
        <v>134</v>
      </c>
      <c r="BK130" s="213">
        <f>SUM(BK131:BK136)</f>
        <v>0</v>
      </c>
    </row>
    <row r="131" spans="1:65" s="2" customFormat="1" ht="24.15" customHeight="1">
      <c r="A131" s="35"/>
      <c r="B131" s="36"/>
      <c r="C131" s="216" t="s">
        <v>160</v>
      </c>
      <c r="D131" s="216" t="s">
        <v>137</v>
      </c>
      <c r="E131" s="217" t="s">
        <v>518</v>
      </c>
      <c r="F131" s="218" t="s">
        <v>519</v>
      </c>
      <c r="G131" s="219" t="s">
        <v>140</v>
      </c>
      <c r="H131" s="220">
        <v>17.6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39</v>
      </c>
      <c r="O131" s="88"/>
      <c r="P131" s="226">
        <f>O131*H131</f>
        <v>0</v>
      </c>
      <c r="Q131" s="226">
        <v>8E-05</v>
      </c>
      <c r="R131" s="226">
        <f>Q131*H131</f>
        <v>0.0014080000000000002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201</v>
      </c>
      <c r="AT131" s="228" t="s">
        <v>137</v>
      </c>
      <c r="AU131" s="228" t="s">
        <v>84</v>
      </c>
      <c r="AY131" s="14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82</v>
      </c>
      <c r="BK131" s="229">
        <f>ROUND(I131*H131,2)</f>
        <v>0</v>
      </c>
      <c r="BL131" s="14" t="s">
        <v>201</v>
      </c>
      <c r="BM131" s="228" t="s">
        <v>520</v>
      </c>
    </row>
    <row r="132" spans="1:65" s="2" customFormat="1" ht="14.4" customHeight="1">
      <c r="A132" s="35"/>
      <c r="B132" s="36"/>
      <c r="C132" s="216" t="s">
        <v>173</v>
      </c>
      <c r="D132" s="216" t="s">
        <v>137</v>
      </c>
      <c r="E132" s="217" t="s">
        <v>521</v>
      </c>
      <c r="F132" s="218" t="s">
        <v>522</v>
      </c>
      <c r="G132" s="219" t="s">
        <v>140</v>
      </c>
      <c r="H132" s="220">
        <v>17.6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39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201</v>
      </c>
      <c r="AT132" s="228" t="s">
        <v>137</v>
      </c>
      <c r="AU132" s="228" t="s">
        <v>84</v>
      </c>
      <c r="AY132" s="14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82</v>
      </c>
      <c r="BK132" s="229">
        <f>ROUND(I132*H132,2)</f>
        <v>0</v>
      </c>
      <c r="BL132" s="14" t="s">
        <v>201</v>
      </c>
      <c r="BM132" s="228" t="s">
        <v>523</v>
      </c>
    </row>
    <row r="133" spans="1:65" s="2" customFormat="1" ht="24.15" customHeight="1">
      <c r="A133" s="35"/>
      <c r="B133" s="36"/>
      <c r="C133" s="216" t="s">
        <v>179</v>
      </c>
      <c r="D133" s="216" t="s">
        <v>137</v>
      </c>
      <c r="E133" s="217" t="s">
        <v>524</v>
      </c>
      <c r="F133" s="218" t="s">
        <v>525</v>
      </c>
      <c r="G133" s="219" t="s">
        <v>140</v>
      </c>
      <c r="H133" s="220">
        <v>17.6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39</v>
      </c>
      <c r="O133" s="88"/>
      <c r="P133" s="226">
        <f>O133*H133</f>
        <v>0</v>
      </c>
      <c r="Q133" s="226">
        <v>0.00011</v>
      </c>
      <c r="R133" s="226">
        <f>Q133*H133</f>
        <v>0.0019360000000000002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201</v>
      </c>
      <c r="AT133" s="228" t="s">
        <v>137</v>
      </c>
      <c r="AU133" s="228" t="s">
        <v>84</v>
      </c>
      <c r="AY133" s="14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82</v>
      </c>
      <c r="BK133" s="229">
        <f>ROUND(I133*H133,2)</f>
        <v>0</v>
      </c>
      <c r="BL133" s="14" t="s">
        <v>201</v>
      </c>
      <c r="BM133" s="228" t="s">
        <v>526</v>
      </c>
    </row>
    <row r="134" spans="1:65" s="2" customFormat="1" ht="24.15" customHeight="1">
      <c r="A134" s="35"/>
      <c r="B134" s="36"/>
      <c r="C134" s="216" t="s">
        <v>184</v>
      </c>
      <c r="D134" s="216" t="s">
        <v>137</v>
      </c>
      <c r="E134" s="217" t="s">
        <v>527</v>
      </c>
      <c r="F134" s="218" t="s">
        <v>528</v>
      </c>
      <c r="G134" s="219" t="s">
        <v>140</v>
      </c>
      <c r="H134" s="220">
        <v>17.6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39</v>
      </c>
      <c r="O134" s="88"/>
      <c r="P134" s="226">
        <f>O134*H134</f>
        <v>0</v>
      </c>
      <c r="Q134" s="226">
        <v>0.00017</v>
      </c>
      <c r="R134" s="226">
        <f>Q134*H134</f>
        <v>0.0029920000000000003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201</v>
      </c>
      <c r="AT134" s="228" t="s">
        <v>137</v>
      </c>
      <c r="AU134" s="228" t="s">
        <v>84</v>
      </c>
      <c r="AY134" s="14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82</v>
      </c>
      <c r="BK134" s="229">
        <f>ROUND(I134*H134,2)</f>
        <v>0</v>
      </c>
      <c r="BL134" s="14" t="s">
        <v>201</v>
      </c>
      <c r="BM134" s="228" t="s">
        <v>529</v>
      </c>
    </row>
    <row r="135" spans="1:65" s="2" customFormat="1" ht="24.15" customHeight="1">
      <c r="A135" s="35"/>
      <c r="B135" s="36"/>
      <c r="C135" s="216" t="s">
        <v>190</v>
      </c>
      <c r="D135" s="216" t="s">
        <v>137</v>
      </c>
      <c r="E135" s="217" t="s">
        <v>530</v>
      </c>
      <c r="F135" s="218" t="s">
        <v>531</v>
      </c>
      <c r="G135" s="219" t="s">
        <v>140</v>
      </c>
      <c r="H135" s="220">
        <v>17.6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39</v>
      </c>
      <c r="O135" s="88"/>
      <c r="P135" s="226">
        <f>O135*H135</f>
        <v>0</v>
      </c>
      <c r="Q135" s="226">
        <v>0.00012</v>
      </c>
      <c r="R135" s="226">
        <f>Q135*H135</f>
        <v>0.002112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201</v>
      </c>
      <c r="AT135" s="228" t="s">
        <v>137</v>
      </c>
      <c r="AU135" s="228" t="s">
        <v>84</v>
      </c>
      <c r="AY135" s="14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82</v>
      </c>
      <c r="BK135" s="229">
        <f>ROUND(I135*H135,2)</f>
        <v>0</v>
      </c>
      <c r="BL135" s="14" t="s">
        <v>201</v>
      </c>
      <c r="BM135" s="228" t="s">
        <v>532</v>
      </c>
    </row>
    <row r="136" spans="1:65" s="2" customFormat="1" ht="24.15" customHeight="1">
      <c r="A136" s="35"/>
      <c r="B136" s="36"/>
      <c r="C136" s="216" t="s">
        <v>198</v>
      </c>
      <c r="D136" s="216" t="s">
        <v>137</v>
      </c>
      <c r="E136" s="217" t="s">
        <v>533</v>
      </c>
      <c r="F136" s="218" t="s">
        <v>534</v>
      </c>
      <c r="G136" s="219" t="s">
        <v>140</v>
      </c>
      <c r="H136" s="220">
        <v>17.6</v>
      </c>
      <c r="I136" s="221"/>
      <c r="J136" s="222">
        <f>ROUND(I136*H136,2)</f>
        <v>0</v>
      </c>
      <c r="K136" s="223"/>
      <c r="L136" s="41"/>
      <c r="M136" s="241" t="s">
        <v>1</v>
      </c>
      <c r="N136" s="242" t="s">
        <v>39</v>
      </c>
      <c r="O136" s="243"/>
      <c r="P136" s="244">
        <f>O136*H136</f>
        <v>0</v>
      </c>
      <c r="Q136" s="244">
        <v>0.00012</v>
      </c>
      <c r="R136" s="244">
        <f>Q136*H136</f>
        <v>0.002112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201</v>
      </c>
      <c r="AT136" s="228" t="s">
        <v>137</v>
      </c>
      <c r="AU136" s="228" t="s">
        <v>84</v>
      </c>
      <c r="AY136" s="14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82</v>
      </c>
      <c r="BK136" s="229">
        <f>ROUND(I136*H136,2)</f>
        <v>0</v>
      </c>
      <c r="BL136" s="14" t="s">
        <v>201</v>
      </c>
      <c r="BM136" s="228" t="s">
        <v>535</v>
      </c>
    </row>
    <row r="137" spans="1:31" s="2" customFormat="1" ht="6.95" customHeight="1">
      <c r="A137" s="35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41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password="CC35" sheet="1" objects="1" scenarios="1" formatColumns="0" formatRows="0" autoFilter="0"/>
  <autoFilter ref="C118:K13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Dvořáková Lucie</dc:creator>
  <cp:keywords/>
  <dc:description/>
  <cp:lastModifiedBy>Ing. Dvořáková Lucie</cp:lastModifiedBy>
  <dcterms:created xsi:type="dcterms:W3CDTF">2021-05-21T08:38:25Z</dcterms:created>
  <dcterms:modified xsi:type="dcterms:W3CDTF">2021-05-21T08:38:30Z</dcterms:modified>
  <cp:category/>
  <cp:version/>
  <cp:contentType/>
  <cp:contentStatus/>
</cp:coreProperties>
</file>