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SO1 - Sektor 1 - nejmenší..." sheetId="2" r:id="rId2"/>
    <sheet name="SO2 - Sektor 2 - větší děti" sheetId="3" r:id="rId3"/>
    <sheet name="SO3 - Sektor 3 - lanový s..." sheetId="4" r:id="rId4"/>
    <sheet name="SO4 - Sektor 4 - trampolíny" sheetId="5" r:id="rId5"/>
    <sheet name="SO5 - Oplocení, přístup a..." sheetId="6" r:id="rId6"/>
    <sheet name="SO6 - VRN" sheetId="7" r:id="rId7"/>
  </sheets>
  <definedNames>
    <definedName name="_xlnm.Print_Area" localSheetId="0">'Rekapitulace stavby'!$D$4:$AO$76,'Rekapitulace stavby'!$C$82:$AQ$101</definedName>
    <definedName name="_xlnm.Print_Titles" localSheetId="0">'Rekapitulace stavby'!$92:$92</definedName>
    <definedName name="_xlnm._FilterDatabase" localSheetId="1" hidden="1">'SO1 - Sektor 1 - nejmenší...'!$C$123:$K$230</definedName>
    <definedName name="_xlnm.Print_Area" localSheetId="1">'SO1 - Sektor 1 - nejmenší...'!$C$4:$J$76,'SO1 - Sektor 1 - nejmenší...'!$C$82:$J$105,'SO1 - Sektor 1 - nejmenší...'!$C$111:$J$230</definedName>
    <definedName name="_xlnm.Print_Titles" localSheetId="1">'SO1 - Sektor 1 - nejmenší...'!$123:$123</definedName>
    <definedName name="_xlnm._FilterDatabase" localSheetId="2" hidden="1">'SO2 - Sektor 2 - větší děti'!$C$121:$K$196</definedName>
    <definedName name="_xlnm.Print_Area" localSheetId="2">'SO2 - Sektor 2 - větší děti'!$C$4:$J$76,'SO2 - Sektor 2 - větší děti'!$C$82:$J$103,'SO2 - Sektor 2 - větší děti'!$C$109:$J$196</definedName>
    <definedName name="_xlnm.Print_Titles" localSheetId="2">'SO2 - Sektor 2 - větší děti'!$121:$121</definedName>
    <definedName name="_xlnm._FilterDatabase" localSheetId="3" hidden="1">'SO3 - Sektor 3 - lanový s...'!$C$122:$K$183</definedName>
    <definedName name="_xlnm.Print_Area" localSheetId="3">'SO3 - Sektor 3 - lanový s...'!$C$4:$J$76,'SO3 - Sektor 3 - lanový s...'!$C$82:$J$104,'SO3 - Sektor 3 - lanový s...'!$C$110:$J$183</definedName>
    <definedName name="_xlnm.Print_Titles" localSheetId="3">'SO3 - Sektor 3 - lanový s...'!$122:$122</definedName>
    <definedName name="_xlnm._FilterDatabase" localSheetId="4" hidden="1">'SO4 - Sektor 4 - trampolíny'!$C$122:$K$192</definedName>
    <definedName name="_xlnm.Print_Area" localSheetId="4">'SO4 - Sektor 4 - trampolíny'!$C$4:$J$76,'SO4 - Sektor 4 - trampolíny'!$C$82:$J$104,'SO4 - Sektor 4 - trampolíny'!$C$110:$J$192</definedName>
    <definedName name="_xlnm.Print_Titles" localSheetId="4">'SO4 - Sektor 4 - trampolíny'!$122:$122</definedName>
    <definedName name="_xlnm._FilterDatabase" localSheetId="5" hidden="1">'SO5 - Oplocení, přístup a...'!$C$122:$K$214</definedName>
    <definedName name="_xlnm.Print_Area" localSheetId="5">'SO5 - Oplocení, přístup a...'!$C$4:$J$76,'SO5 - Oplocení, přístup a...'!$C$82:$J$104,'SO5 - Oplocení, přístup a...'!$C$110:$J$214</definedName>
    <definedName name="_xlnm.Print_Titles" localSheetId="5">'SO5 - Oplocení, přístup a...'!$122:$122</definedName>
    <definedName name="_xlnm._FilterDatabase" localSheetId="6" hidden="1">'SO6 - VRN'!$C$121:$K$133</definedName>
    <definedName name="_xlnm.Print_Area" localSheetId="6">'SO6 - VRN'!$C$4:$J$76,'SO6 - VRN'!$C$82:$J$103,'SO6 - VRN'!$C$109:$J$133</definedName>
    <definedName name="_xlnm.Print_Titles" localSheetId="6">'SO6 - VRN'!$121:$121</definedName>
  </definedNames>
  <calcPr/>
</workbook>
</file>

<file path=xl/calcChain.xml><?xml version="1.0" encoding="utf-8"?>
<calcChain xmlns="http://schemas.openxmlformats.org/spreadsheetml/2006/main">
  <c i="7" l="1" r="J37"/>
  <c r="J36"/>
  <c i="1" r="AY100"/>
  <c i="7" r="J35"/>
  <c i="1" r="AX100"/>
  <c i="7" r="BI133"/>
  <c r="BH133"/>
  <c r="BG133"/>
  <c r="BF133"/>
  <c r="T133"/>
  <c r="T132"/>
  <c r="R133"/>
  <c r="R132"/>
  <c r="P133"/>
  <c r="P132"/>
  <c r="BI131"/>
  <c r="BH131"/>
  <c r="BG131"/>
  <c r="BF131"/>
  <c r="T131"/>
  <c r="T130"/>
  <c r="R131"/>
  <c r="R130"/>
  <c r="P131"/>
  <c r="P130"/>
  <c r="BI129"/>
  <c r="BH129"/>
  <c r="BG129"/>
  <c r="BF129"/>
  <c r="T129"/>
  <c r="T128"/>
  <c r="R129"/>
  <c r="R128"/>
  <c r="P129"/>
  <c r="P128"/>
  <c r="BI127"/>
  <c r="BH127"/>
  <c r="BG127"/>
  <c r="BF127"/>
  <c r="T127"/>
  <c r="T126"/>
  <c r="R127"/>
  <c r="R126"/>
  <c r="P127"/>
  <c r="P126"/>
  <c r="BI125"/>
  <c r="BH125"/>
  <c r="BG125"/>
  <c r="BF125"/>
  <c r="T125"/>
  <c r="T124"/>
  <c r="T123"/>
  <c r="T122"/>
  <c r="R125"/>
  <c r="R124"/>
  <c r="R123"/>
  <c r="R122"/>
  <c r="P125"/>
  <c r="P124"/>
  <c r="P123"/>
  <c r="P122"/>
  <c i="1" r="AU100"/>
  <c i="7" r="F116"/>
  <c r="E114"/>
  <c r="F89"/>
  <c r="E87"/>
  <c r="J24"/>
  <c r="E24"/>
  <c r="J119"/>
  <c r="J23"/>
  <c r="J21"/>
  <c r="E21"/>
  <c r="J91"/>
  <c r="J20"/>
  <c r="J18"/>
  <c r="E18"/>
  <c r="F92"/>
  <c r="J17"/>
  <c r="J15"/>
  <c r="E15"/>
  <c r="F91"/>
  <c r="J14"/>
  <c r="J12"/>
  <c r="J116"/>
  <c r="E7"/>
  <c r="E85"/>
  <c i="6" r="J37"/>
  <c r="J36"/>
  <c i="1" r="AY99"/>
  <c i="6" r="J35"/>
  <c i="1" r="AX99"/>
  <c i="6"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0"/>
  <c r="BH200"/>
  <c r="BG200"/>
  <c r="BF200"/>
  <c r="T200"/>
  <c r="R200"/>
  <c r="P200"/>
  <c r="BI198"/>
  <c r="BH198"/>
  <c r="BG198"/>
  <c r="BF198"/>
  <c r="T198"/>
  <c r="R198"/>
  <c r="P198"/>
  <c r="BI195"/>
  <c r="BH195"/>
  <c r="BG195"/>
  <c r="BF195"/>
  <c r="T195"/>
  <c r="R195"/>
  <c r="P195"/>
  <c r="BI193"/>
  <c r="BH193"/>
  <c r="BG193"/>
  <c r="BF193"/>
  <c r="T193"/>
  <c r="R193"/>
  <c r="P193"/>
  <c r="BI191"/>
  <c r="BH191"/>
  <c r="BG191"/>
  <c r="BF191"/>
  <c r="T191"/>
  <c r="R191"/>
  <c r="P191"/>
  <c r="BI187"/>
  <c r="BH187"/>
  <c r="BG187"/>
  <c r="BF187"/>
  <c r="T187"/>
  <c r="R187"/>
  <c r="P187"/>
  <c r="BI186"/>
  <c r="BH186"/>
  <c r="BG186"/>
  <c r="BF186"/>
  <c r="T186"/>
  <c r="R186"/>
  <c r="P186"/>
  <c r="BI182"/>
  <c r="BH182"/>
  <c r="BG182"/>
  <c r="BF182"/>
  <c r="T182"/>
  <c r="R182"/>
  <c r="P182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1"/>
  <c r="BH171"/>
  <c r="BG171"/>
  <c r="BF171"/>
  <c r="T171"/>
  <c r="R171"/>
  <c r="P171"/>
  <c r="BI169"/>
  <c r="BH169"/>
  <c r="BG169"/>
  <c r="BF169"/>
  <c r="T169"/>
  <c r="R169"/>
  <c r="P169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2"/>
  <c r="BH162"/>
  <c r="BG162"/>
  <c r="BF162"/>
  <c r="T162"/>
  <c r="R162"/>
  <c r="P162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38"/>
  <c r="BH138"/>
  <c r="BG138"/>
  <c r="BF138"/>
  <c r="T138"/>
  <c r="R138"/>
  <c r="P138"/>
  <c r="BI134"/>
  <c r="BH134"/>
  <c r="BG134"/>
  <c r="BF134"/>
  <c r="T134"/>
  <c r="R134"/>
  <c r="P134"/>
  <c r="BI132"/>
  <c r="BH132"/>
  <c r="BG132"/>
  <c r="BF132"/>
  <c r="T132"/>
  <c r="R132"/>
  <c r="P132"/>
  <c r="BI128"/>
  <c r="BH128"/>
  <c r="BG128"/>
  <c r="BF128"/>
  <c r="T128"/>
  <c r="R128"/>
  <c r="P128"/>
  <c r="BI126"/>
  <c r="BH126"/>
  <c r="BG126"/>
  <c r="BF126"/>
  <c r="T126"/>
  <c r="R126"/>
  <c r="P126"/>
  <c r="F117"/>
  <c r="E115"/>
  <c r="F89"/>
  <c r="E87"/>
  <c r="J24"/>
  <c r="E24"/>
  <c r="J120"/>
  <c r="J23"/>
  <c r="J21"/>
  <c r="E21"/>
  <c r="J119"/>
  <c r="J20"/>
  <c r="J18"/>
  <c r="E18"/>
  <c r="F120"/>
  <c r="J17"/>
  <c r="J15"/>
  <c r="E15"/>
  <c r="F119"/>
  <c r="J14"/>
  <c r="J12"/>
  <c r="J89"/>
  <c r="E7"/>
  <c r="E113"/>
  <c i="5" r="J37"/>
  <c r="J36"/>
  <c i="1" r="AY98"/>
  <c i="5" r="J35"/>
  <c i="1" r="AX98"/>
  <c i="5" r="BI192"/>
  <c r="BH192"/>
  <c r="BG192"/>
  <c r="BF192"/>
  <c r="T192"/>
  <c r="R192"/>
  <c r="P192"/>
  <c r="BI191"/>
  <c r="BH191"/>
  <c r="BG191"/>
  <c r="BF191"/>
  <c r="T191"/>
  <c r="R191"/>
  <c r="P191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5"/>
  <c r="BH185"/>
  <c r="BG185"/>
  <c r="BF185"/>
  <c r="T185"/>
  <c r="R185"/>
  <c r="P185"/>
  <c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9"/>
  <c r="BH179"/>
  <c r="BG179"/>
  <c r="BF179"/>
  <c r="T179"/>
  <c r="R179"/>
  <c r="P179"/>
  <c r="BI176"/>
  <c r="BH176"/>
  <c r="BG176"/>
  <c r="BF176"/>
  <c r="T176"/>
  <c r="T175"/>
  <c r="R176"/>
  <c r="R175"/>
  <c r="P176"/>
  <c r="P175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1"/>
  <c r="BH161"/>
  <c r="BG161"/>
  <c r="BF161"/>
  <c r="T161"/>
  <c r="R161"/>
  <c r="P161"/>
  <c r="BI160"/>
  <c r="BH160"/>
  <c r="BG160"/>
  <c r="BF160"/>
  <c r="T160"/>
  <c r="R160"/>
  <c r="P160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4"/>
  <c r="BH154"/>
  <c r="BG154"/>
  <c r="BF154"/>
  <c r="T154"/>
  <c r="R154"/>
  <c r="P154"/>
  <c r="BI153"/>
  <c r="BH153"/>
  <c r="BG153"/>
  <c r="BF153"/>
  <c r="T153"/>
  <c r="R153"/>
  <c r="P153"/>
  <c r="BI150"/>
  <c r="BH150"/>
  <c r="BG150"/>
  <c r="BF150"/>
  <c r="T150"/>
  <c r="R150"/>
  <c r="P150"/>
  <c r="BI149"/>
  <c r="BH149"/>
  <c r="BG149"/>
  <c r="BF149"/>
  <c r="T149"/>
  <c r="R149"/>
  <c r="P149"/>
  <c r="BI146"/>
  <c r="BH146"/>
  <c r="BG146"/>
  <c r="BF146"/>
  <c r="T146"/>
  <c r="R146"/>
  <c r="P146"/>
  <c r="BI143"/>
  <c r="BH143"/>
  <c r="BG143"/>
  <c r="BF143"/>
  <c r="T143"/>
  <c r="R143"/>
  <c r="P143"/>
  <c r="BI142"/>
  <c r="BH142"/>
  <c r="BG142"/>
  <c r="BF142"/>
  <c r="T142"/>
  <c r="R142"/>
  <c r="P142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BI126"/>
  <c r="BH126"/>
  <c r="BG126"/>
  <c r="BF126"/>
  <c r="T126"/>
  <c r="R126"/>
  <c r="P126"/>
  <c r="F117"/>
  <c r="E115"/>
  <c r="F89"/>
  <c r="E87"/>
  <c r="J24"/>
  <c r="E24"/>
  <c r="J120"/>
  <c r="J23"/>
  <c r="J21"/>
  <c r="E21"/>
  <c r="J119"/>
  <c r="J20"/>
  <c r="J18"/>
  <c r="E18"/>
  <c r="F120"/>
  <c r="J17"/>
  <c r="J15"/>
  <c r="E15"/>
  <c r="F91"/>
  <c r="J14"/>
  <c r="J12"/>
  <c r="J117"/>
  <c r="E7"/>
  <c r="E113"/>
  <c i="4" r="J37"/>
  <c r="J36"/>
  <c i="1" r="AY97"/>
  <c i="4" r="J35"/>
  <c i="1" r="AX97"/>
  <c i="4" r="BI183"/>
  <c r="BH183"/>
  <c r="BG183"/>
  <c r="BF183"/>
  <c r="T183"/>
  <c r="R183"/>
  <c r="P183"/>
  <c r="BI182"/>
  <c r="BH182"/>
  <c r="BG182"/>
  <c r="BF182"/>
  <c r="T182"/>
  <c r="R182"/>
  <c r="P182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4"/>
  <c r="BH174"/>
  <c r="BG174"/>
  <c r="BF174"/>
  <c r="T174"/>
  <c r="R174"/>
  <c r="P174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8"/>
  <c r="BH168"/>
  <c r="BG168"/>
  <c r="BF168"/>
  <c r="T168"/>
  <c r="R168"/>
  <c r="P168"/>
  <c r="BI165"/>
  <c r="BH165"/>
  <c r="BG165"/>
  <c r="BF165"/>
  <c r="T165"/>
  <c r="T164"/>
  <c r="R165"/>
  <c r="R164"/>
  <c r="P165"/>
  <c r="P164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1"/>
  <c r="BH151"/>
  <c r="BG151"/>
  <c r="BF151"/>
  <c r="T151"/>
  <c r="R151"/>
  <c r="P151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4"/>
  <c r="BH144"/>
  <c r="BG144"/>
  <c r="BF144"/>
  <c r="T144"/>
  <c r="R144"/>
  <c r="P144"/>
  <c r="BI141"/>
  <c r="BH141"/>
  <c r="BG141"/>
  <c r="BF141"/>
  <c r="T141"/>
  <c r="R141"/>
  <c r="P141"/>
  <c r="BI140"/>
  <c r="BH140"/>
  <c r="BG140"/>
  <c r="BF140"/>
  <c r="T140"/>
  <c r="R140"/>
  <c r="P140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0"/>
  <c r="BH130"/>
  <c r="BG130"/>
  <c r="BF130"/>
  <c r="T130"/>
  <c r="R130"/>
  <c r="P130"/>
  <c r="BI128"/>
  <c r="BH128"/>
  <c r="BG128"/>
  <c r="BF128"/>
  <c r="T128"/>
  <c r="R128"/>
  <c r="P128"/>
  <c r="BI126"/>
  <c r="BH126"/>
  <c r="BG126"/>
  <c r="BF126"/>
  <c r="T126"/>
  <c r="R126"/>
  <c r="P126"/>
  <c r="F117"/>
  <c r="E115"/>
  <c r="F89"/>
  <c r="E87"/>
  <c r="J24"/>
  <c r="E24"/>
  <c r="J92"/>
  <c r="J23"/>
  <c r="J21"/>
  <c r="E21"/>
  <c r="J91"/>
  <c r="J20"/>
  <c r="J18"/>
  <c r="E18"/>
  <c r="F92"/>
  <c r="J17"/>
  <c r="J15"/>
  <c r="E15"/>
  <c r="F91"/>
  <c r="J14"/>
  <c r="J12"/>
  <c r="J89"/>
  <c r="E7"/>
  <c r="E113"/>
  <c i="3" r="J37"/>
  <c r="J36"/>
  <c i="1" r="AY96"/>
  <c i="3" r="J35"/>
  <c i="1" r="AX96"/>
  <c i="3" r="BI196"/>
  <c r="BH196"/>
  <c r="BG196"/>
  <c r="BF196"/>
  <c r="T196"/>
  <c r="R196"/>
  <c r="P196"/>
  <c r="BI195"/>
  <c r="BH195"/>
  <c r="BG195"/>
  <c r="BF195"/>
  <c r="T195"/>
  <c r="R195"/>
  <c r="P195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2"/>
  <c r="BH182"/>
  <c r="BG182"/>
  <c r="BF182"/>
  <c r="T182"/>
  <c r="R182"/>
  <c r="P182"/>
  <c r="BI179"/>
  <c r="BH179"/>
  <c r="BG179"/>
  <c r="BF179"/>
  <c r="T179"/>
  <c r="R179"/>
  <c r="P179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9"/>
  <c r="BH169"/>
  <c r="BG169"/>
  <c r="BF169"/>
  <c r="T169"/>
  <c r="R169"/>
  <c r="P169"/>
  <c r="BI165"/>
  <c r="BH165"/>
  <c r="BG165"/>
  <c r="BF165"/>
  <c r="T165"/>
  <c r="R165"/>
  <c r="P165"/>
  <c r="BI163"/>
  <c r="BH163"/>
  <c r="BG163"/>
  <c r="BF163"/>
  <c r="T163"/>
  <c r="R163"/>
  <c r="P163"/>
  <c r="BI160"/>
  <c r="BH160"/>
  <c r="BG160"/>
  <c r="BF160"/>
  <c r="T160"/>
  <c r="R160"/>
  <c r="P160"/>
  <c r="BI158"/>
  <c r="BH158"/>
  <c r="BG158"/>
  <c r="BF158"/>
  <c r="T158"/>
  <c r="R158"/>
  <c r="P158"/>
  <c r="BI155"/>
  <c r="BH155"/>
  <c r="BG155"/>
  <c r="BF155"/>
  <c r="T155"/>
  <c r="R155"/>
  <c r="P155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48"/>
  <c r="BH148"/>
  <c r="BG148"/>
  <c r="BF148"/>
  <c r="T148"/>
  <c r="R148"/>
  <c r="P148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2"/>
  <c r="BH142"/>
  <c r="BG142"/>
  <c r="BF142"/>
  <c r="T142"/>
  <c r="R142"/>
  <c r="P142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3"/>
  <c r="BH133"/>
  <c r="BG133"/>
  <c r="BF133"/>
  <c r="T133"/>
  <c r="R133"/>
  <c r="P133"/>
  <c r="BI130"/>
  <c r="BH130"/>
  <c r="BG130"/>
  <c r="BF130"/>
  <c r="T130"/>
  <c r="R130"/>
  <c r="P130"/>
  <c r="BI128"/>
  <c r="BH128"/>
  <c r="BG128"/>
  <c r="BF128"/>
  <c r="T128"/>
  <c r="R128"/>
  <c r="P128"/>
  <c r="BI125"/>
  <c r="BH125"/>
  <c r="BG125"/>
  <c r="BF125"/>
  <c r="T125"/>
  <c r="R125"/>
  <c r="P125"/>
  <c r="F116"/>
  <c r="E114"/>
  <c r="F89"/>
  <c r="E87"/>
  <c r="J24"/>
  <c r="E24"/>
  <c r="J119"/>
  <c r="J23"/>
  <c r="J21"/>
  <c r="E21"/>
  <c r="J118"/>
  <c r="J20"/>
  <c r="J18"/>
  <c r="E18"/>
  <c r="F92"/>
  <c r="J17"/>
  <c r="J15"/>
  <c r="E15"/>
  <c r="F91"/>
  <c r="J14"/>
  <c r="J12"/>
  <c r="J116"/>
  <c r="E7"/>
  <c r="E112"/>
  <c i="2" r="J37"/>
  <c r="J36"/>
  <c i="1" r="AY95"/>
  <c i="2" r="J35"/>
  <c i="1" r="AX95"/>
  <c i="2" r="BI230"/>
  <c r="BH230"/>
  <c r="BG230"/>
  <c r="BF230"/>
  <c r="T230"/>
  <c r="R230"/>
  <c r="P230"/>
  <c r="BI229"/>
  <c r="BH229"/>
  <c r="BG229"/>
  <c r="BF229"/>
  <c r="T229"/>
  <c r="R229"/>
  <c r="P229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09"/>
  <c r="BH209"/>
  <c r="BG209"/>
  <c r="BF209"/>
  <c r="T209"/>
  <c r="R209"/>
  <c r="P209"/>
  <c r="BI206"/>
  <c r="BH206"/>
  <c r="BG206"/>
  <c r="BF206"/>
  <c r="T206"/>
  <c r="R206"/>
  <c r="P206"/>
  <c r="BI204"/>
  <c r="BH204"/>
  <c r="BG204"/>
  <c r="BF204"/>
  <c r="T204"/>
  <c r="R204"/>
  <c r="P204"/>
  <c r="BI202"/>
  <c r="BH202"/>
  <c r="BG202"/>
  <c r="BF202"/>
  <c r="T202"/>
  <c r="R202"/>
  <c r="P202"/>
  <c r="BI201"/>
  <c r="BH201"/>
  <c r="BG201"/>
  <c r="BF201"/>
  <c r="T201"/>
  <c r="R201"/>
  <c r="P201"/>
  <c r="BI198"/>
  <c r="BH198"/>
  <c r="BG198"/>
  <c r="BF198"/>
  <c r="T198"/>
  <c r="T197"/>
  <c r="R198"/>
  <c r="R197"/>
  <c r="P198"/>
  <c r="P197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1"/>
  <c r="BH191"/>
  <c r="BG191"/>
  <c r="BF191"/>
  <c r="T191"/>
  <c r="R191"/>
  <c r="P191"/>
  <c r="BI189"/>
  <c r="BH189"/>
  <c r="BG189"/>
  <c r="BF189"/>
  <c r="T189"/>
  <c r="R189"/>
  <c r="P189"/>
  <c r="BI188"/>
  <c r="BH188"/>
  <c r="BG188"/>
  <c r="BF188"/>
  <c r="T188"/>
  <c r="R188"/>
  <c r="P188"/>
  <c r="BI184"/>
  <c r="BH184"/>
  <c r="BG184"/>
  <c r="BF184"/>
  <c r="T184"/>
  <c r="R184"/>
  <c r="P184"/>
  <c r="BI182"/>
  <c r="BH182"/>
  <c r="BG182"/>
  <c r="BF182"/>
  <c r="T182"/>
  <c r="R182"/>
  <c r="P182"/>
  <c r="BI179"/>
  <c r="BH179"/>
  <c r="BG179"/>
  <c r="BF179"/>
  <c r="T179"/>
  <c r="R179"/>
  <c r="P179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62"/>
  <c r="BH162"/>
  <c r="BG162"/>
  <c r="BF162"/>
  <c r="T162"/>
  <c r="R162"/>
  <c r="P162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6"/>
  <c r="BH156"/>
  <c r="BG156"/>
  <c r="BF156"/>
  <c r="T156"/>
  <c r="R156"/>
  <c r="P156"/>
  <c r="BI155"/>
  <c r="BH155"/>
  <c r="BG155"/>
  <c r="BF155"/>
  <c r="T155"/>
  <c r="R155"/>
  <c r="P155"/>
  <c r="BI152"/>
  <c r="BH152"/>
  <c r="BG152"/>
  <c r="BF152"/>
  <c r="T152"/>
  <c r="R152"/>
  <c r="P152"/>
  <c r="BI151"/>
  <c r="BH151"/>
  <c r="BG151"/>
  <c r="BF151"/>
  <c r="T151"/>
  <c r="R151"/>
  <c r="P151"/>
  <c r="BI148"/>
  <c r="BH148"/>
  <c r="BG148"/>
  <c r="BF148"/>
  <c r="T148"/>
  <c r="R148"/>
  <c r="P148"/>
  <c r="BI145"/>
  <c r="BH145"/>
  <c r="BG145"/>
  <c r="BF145"/>
  <c r="T145"/>
  <c r="R145"/>
  <c r="P145"/>
  <c r="BI144"/>
  <c r="BH144"/>
  <c r="BG144"/>
  <c r="BF144"/>
  <c r="T144"/>
  <c r="R144"/>
  <c r="P144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4"/>
  <c r="BH134"/>
  <c r="BG134"/>
  <c r="BF134"/>
  <c r="T134"/>
  <c r="R134"/>
  <c r="P134"/>
  <c r="BI131"/>
  <c r="BH131"/>
  <c r="BG131"/>
  <c r="BF131"/>
  <c r="T131"/>
  <c r="R131"/>
  <c r="P131"/>
  <c r="BI129"/>
  <c r="BH129"/>
  <c r="BG129"/>
  <c r="BF129"/>
  <c r="T129"/>
  <c r="R129"/>
  <c r="P129"/>
  <c r="BI127"/>
  <c r="BH127"/>
  <c r="BG127"/>
  <c r="BF127"/>
  <c r="T127"/>
  <c r="R127"/>
  <c r="P127"/>
  <c r="F118"/>
  <c r="E116"/>
  <c r="F89"/>
  <c r="E87"/>
  <c r="J24"/>
  <c r="E24"/>
  <c r="J121"/>
  <c r="J23"/>
  <c r="J21"/>
  <c r="E21"/>
  <c r="J120"/>
  <c r="J20"/>
  <c r="J18"/>
  <c r="E18"/>
  <c r="F121"/>
  <c r="J17"/>
  <c r="J15"/>
  <c r="E15"/>
  <c r="F120"/>
  <c r="J14"/>
  <c r="J12"/>
  <c r="J89"/>
  <c r="E7"/>
  <c r="E85"/>
  <c i="1" r="L90"/>
  <c r="AM90"/>
  <c r="AM89"/>
  <c r="L89"/>
  <c r="AM87"/>
  <c r="L87"/>
  <c r="L85"/>
  <c r="L84"/>
  <c i="2" r="J215"/>
  <c r="J195"/>
  <c r="J219"/>
  <c r="BK195"/>
  <c r="J168"/>
  <c r="J213"/>
  <c r="BK168"/>
  <c r="J198"/>
  <c r="BK213"/>
  <c r="J204"/>
  <c r="J162"/>
  <c r="BK229"/>
  <c r="J193"/>
  <c r="J145"/>
  <c r="BK202"/>
  <c r="J141"/>
  <c r="BK184"/>
  <c r="J170"/>
  <c r="J151"/>
  <c i="3" r="J188"/>
  <c r="J158"/>
  <c r="BK145"/>
  <c r="BK176"/>
  <c r="J160"/>
  <c r="J151"/>
  <c r="BK182"/>
  <c r="BK151"/>
  <c r="BK175"/>
  <c r="J133"/>
  <c i="4" r="BK176"/>
  <c r="BK140"/>
  <c r="J137"/>
  <c r="BK157"/>
  <c r="BK182"/>
  <c r="J130"/>
  <c r="J157"/>
  <c r="BK171"/>
  <c i="6" r="J214"/>
  <c r="J156"/>
  <c r="BK207"/>
  <c r="J134"/>
  <c r="J175"/>
  <c r="BK214"/>
  <c r="BK162"/>
  <c r="BK154"/>
  <c r="J195"/>
  <c r="BK158"/>
  <c i="7" r="BK131"/>
  <c i="2" r="BK222"/>
  <c r="J163"/>
  <c r="J138"/>
  <c r="J175"/>
  <c r="J229"/>
  <c r="BK189"/>
  <c r="BK159"/>
  <c r="J201"/>
  <c r="BK158"/>
  <c r="BK170"/>
  <c r="BK223"/>
  <c r="J171"/>
  <c r="J222"/>
  <c r="J191"/>
  <c r="BK165"/>
  <c i="3" r="BK195"/>
  <c r="J179"/>
  <c r="J146"/>
  <c r="BK188"/>
  <c r="BK169"/>
  <c r="BK146"/>
  <c r="BK196"/>
  <c r="BK172"/>
  <c r="J182"/>
  <c r="BK170"/>
  <c r="J153"/>
  <c r="BK187"/>
  <c i="4" r="J162"/>
  <c r="J147"/>
  <c r="BK173"/>
  <c r="BK135"/>
  <c r="J171"/>
  <c r="BK165"/>
  <c r="BK148"/>
  <c r="BK160"/>
  <c i="5" r="BK179"/>
  <c r="J179"/>
  <c r="BK171"/>
  <c r="BK189"/>
  <c r="J153"/>
  <c r="J189"/>
  <c r="BK153"/>
  <c r="BK176"/>
  <c r="J149"/>
  <c i="6" r="J186"/>
  <c r="BK126"/>
  <c r="BK138"/>
  <c r="J187"/>
  <c r="J159"/>
  <c r="J208"/>
  <c r="BK186"/>
  <c r="J207"/>
  <c r="BK165"/>
  <c r="BK204"/>
  <c r="J171"/>
  <c r="BK191"/>
  <c r="J209"/>
  <c r="J169"/>
  <c i="2" r="J230"/>
  <c r="BK160"/>
  <c r="J189"/>
  <c r="BK167"/>
  <c r="BK211"/>
  <c r="BK169"/>
  <c r="BK138"/>
  <c r="BK194"/>
  <c r="BK193"/>
  <c r="J144"/>
  <c r="J212"/>
  <c r="J155"/>
  <c r="J129"/>
  <c r="BK217"/>
  <c r="BK162"/>
  <c r="J156"/>
  <c i="3" r="BK190"/>
  <c r="J175"/>
  <c r="J142"/>
  <c r="BK191"/>
  <c r="BK174"/>
  <c r="BK155"/>
  <c r="J191"/>
  <c r="BK128"/>
  <c r="BK138"/>
  <c r="J155"/>
  <c r="J144"/>
  <c r="J185"/>
  <c r="BK144"/>
  <c r="BK130"/>
  <c i="4" r="J168"/>
  <c r="BK152"/>
  <c r="J182"/>
  <c r="BK177"/>
  <c r="BK147"/>
  <c r="BK126"/>
  <c r="J126"/>
  <c r="J173"/>
  <c i="5" r="J173"/>
  <c r="J182"/>
  <c r="BK173"/>
  <c r="J156"/>
  <c r="BK158"/>
  <c r="BK184"/>
  <c r="J142"/>
  <c r="J168"/>
  <c r="BK142"/>
  <c i="6" r="BK195"/>
  <c r="BK153"/>
  <c r="BK159"/>
  <c r="BK208"/>
  <c r="J177"/>
  <c r="BK128"/>
  <c r="BK156"/>
  <c r="J182"/>
  <c r="J158"/>
  <c r="BK198"/>
  <c r="J205"/>
  <c r="J203"/>
  <c r="BK160"/>
  <c i="7" r="BK125"/>
  <c r="J127"/>
  <c i="2" r="J223"/>
  <c r="BK230"/>
  <c r="J217"/>
  <c r="J173"/>
  <c r="BK220"/>
  <c r="BK173"/>
  <c r="J226"/>
  <c r="BK139"/>
  <c r="BK209"/>
  <c r="BK163"/>
  <c r="J216"/>
  <c r="BK177"/>
  <c r="BK140"/>
  <c r="BK219"/>
  <c r="BK145"/>
  <c r="BK129"/>
  <c r="J172"/>
  <c i="1" r="AS94"/>
  <c i="3" r="J165"/>
  <c r="BK184"/>
  <c r="BK163"/>
  <c r="J139"/>
  <c r="BK148"/>
  <c i="4" r="J183"/>
  <c r="BK154"/>
  <c r="J174"/>
  <c r="BK169"/>
  <c r="BK168"/>
  <c r="J148"/>
  <c r="BK151"/>
  <c r="J154"/>
  <c i="5" r="BK187"/>
  <c r="J185"/>
  <c r="BK182"/>
  <c r="BK161"/>
  <c r="J161"/>
  <c r="J130"/>
  <c r="BK160"/>
  <c r="BK164"/>
  <c r="BK136"/>
  <c i="6" r="BK179"/>
  <c i="2" r="BK204"/>
  <c r="J167"/>
  <c r="BK225"/>
  <c r="J169"/>
  <c r="BK216"/>
  <c r="BK172"/>
  <c r="J131"/>
  <c r="BK188"/>
  <c r="BK141"/>
  <c r="BK151"/>
  <c r="J218"/>
  <c r="BK191"/>
  <c r="J224"/>
  <c r="J188"/>
  <c r="J140"/>
  <c i="3" r="J196"/>
  <c r="BK185"/>
  <c r="J152"/>
  <c r="J130"/>
  <c r="BK152"/>
  <c r="J190"/>
  <c r="J186"/>
  <c r="BK179"/>
  <c r="BK160"/>
  <c r="J128"/>
  <c r="J145"/>
  <c r="J125"/>
  <c i="4" r="BK136"/>
  <c r="BK141"/>
  <c r="BK183"/>
  <c r="BK158"/>
  <c r="BK149"/>
  <c r="J134"/>
  <c r="BK178"/>
  <c r="BK137"/>
  <c i="5" r="BK166"/>
  <c r="J158"/>
  <c r="BK149"/>
  <c r="BK138"/>
  <c r="BK128"/>
  <c r="J169"/>
  <c r="J157"/>
  <c r="J143"/>
  <c r="BK192"/>
  <c r="BK163"/>
  <c r="J192"/>
  <c r="BK167"/>
  <c r="J187"/>
  <c r="BK143"/>
  <c r="BK188"/>
  <c r="BK154"/>
  <c r="J165"/>
  <c r="J146"/>
  <c i="6" r="BK193"/>
  <c r="BK171"/>
  <c r="BK177"/>
  <c r="BK203"/>
  <c r="J160"/>
  <c r="BK213"/>
  <c r="J154"/>
  <c r="BK134"/>
  <c r="J193"/>
  <c r="BK212"/>
  <c r="J153"/>
  <c r="J166"/>
  <c i="7" r="J129"/>
  <c r="J133"/>
  <c i="2" r="J209"/>
  <c r="J182"/>
  <c r="BK224"/>
  <c r="J160"/>
  <c r="J179"/>
  <c r="BK156"/>
  <c r="J202"/>
  <c r="BK175"/>
  <c r="J225"/>
  <c r="BK155"/>
  <c r="BK221"/>
  <c r="J184"/>
  <c r="BK134"/>
  <c r="J214"/>
  <c r="J159"/>
  <c i="3" r="J184"/>
  <c r="J174"/>
  <c r="J163"/>
  <c r="J187"/>
  <c r="BK139"/>
  <c r="J189"/>
  <c r="J138"/>
  <c r="J169"/>
  <c r="J176"/>
  <c r="BK165"/>
  <c r="BK158"/>
  <c r="BK189"/>
  <c r="BK153"/>
  <c i="4" r="J178"/>
  <c r="J144"/>
  <c r="J177"/>
  <c r="J136"/>
  <c r="J179"/>
  <c r="J160"/>
  <c r="J169"/>
  <c r="BK179"/>
  <c r="BK174"/>
  <c r="BK162"/>
  <c r="J156"/>
  <c r="J152"/>
  <c r="J151"/>
  <c r="BK144"/>
  <c r="J141"/>
  <c r="J135"/>
  <c r="BK134"/>
  <c r="BK130"/>
  <c r="BK128"/>
  <c i="5" r="BK191"/>
  <c r="BK168"/>
  <c r="J164"/>
  <c r="BK139"/>
  <c r="BK137"/>
  <c r="J136"/>
  <c r="BK180"/>
  <c r="J171"/>
  <c r="J160"/>
  <c r="BK150"/>
  <c r="J138"/>
  <c r="J191"/>
  <c r="J139"/>
  <c r="BK185"/>
  <c r="J163"/>
  <c r="J167"/>
  <c r="J132"/>
  <c r="J176"/>
  <c r="BK126"/>
  <c r="J154"/>
  <c i="6" r="J206"/>
  <c r="J174"/>
  <c r="BK166"/>
  <c r="BK210"/>
  <c r="J178"/>
  <c r="J138"/>
  <c r="BK206"/>
  <c r="BK187"/>
  <c r="BK132"/>
  <c r="J191"/>
  <c r="J210"/>
  <c r="BK169"/>
  <c r="BK202"/>
  <c i="7" r="J131"/>
  <c r="J125"/>
  <c i="2" r="BK226"/>
  <c r="J194"/>
  <c r="J139"/>
  <c r="J158"/>
  <c r="BK198"/>
  <c r="J165"/>
  <c r="J220"/>
  <c r="BK182"/>
  <c r="J221"/>
  <c r="BK215"/>
  <c r="J211"/>
  <c r="BK171"/>
  <c r="J127"/>
  <c r="BK214"/>
  <c r="BK152"/>
  <c r="BK218"/>
  <c r="J134"/>
  <c r="J177"/>
  <c r="BK127"/>
  <c i="3" r="J170"/>
  <c r="BK137"/>
  <c r="J137"/>
  <c r="BK186"/>
  <c r="J172"/>
  <c r="BK142"/>
  <c r="BK125"/>
  <c r="J148"/>
  <c r="J195"/>
  <c r="BK133"/>
  <c i="5" r="J150"/>
  <c r="BK169"/>
  <c r="J184"/>
  <c r="J126"/>
  <c r="BK146"/>
  <c r="J166"/>
  <c r="BK130"/>
  <c i="6" r="BK176"/>
  <c r="BK205"/>
  <c r="J128"/>
  <c r="BK182"/>
  <c r="BK155"/>
  <c r="J167"/>
  <c r="J198"/>
  <c r="BK209"/>
  <c r="BK178"/>
  <c r="J179"/>
  <c r="J152"/>
  <c r="BK152"/>
  <c i="7" r="BK127"/>
  <c i="2" r="BK201"/>
  <c r="J152"/>
  <c r="J206"/>
  <c r="BK148"/>
  <c r="BK206"/>
  <c r="J148"/>
  <c r="BK212"/>
  <c r="BK144"/>
  <c r="BK179"/>
  <c r="BK131"/>
  <c i="4" r="J149"/>
  <c r="J140"/>
  <c r="J165"/>
  <c r="BK156"/>
  <c r="J158"/>
  <c r="J176"/>
  <c r="J128"/>
  <c i="5" r="BK132"/>
  <c r="J188"/>
  <c r="BK157"/>
  <c r="BK165"/>
  <c r="J180"/>
  <c r="J128"/>
  <c r="BK156"/>
  <c r="J137"/>
  <c i="6" r="J204"/>
  <c r="BK175"/>
  <c r="J132"/>
  <c r="J155"/>
  <c r="BK200"/>
  <c r="BK167"/>
  <c r="J212"/>
  <c r="J165"/>
  <c r="J202"/>
  <c r="J162"/>
  <c r="J200"/>
  <c r="J213"/>
  <c r="BK174"/>
  <c r="J176"/>
  <c r="J126"/>
  <c i="7" r="BK133"/>
  <c r="BK129"/>
  <c i="2" l="1" r="P181"/>
  <c r="BK200"/>
  <c r="J200"/>
  <c r="J102"/>
  <c r="P228"/>
  <c i="3" r="P154"/>
  <c r="BK178"/>
  <c r="J178"/>
  <c r="J101"/>
  <c i="4" r="R159"/>
  <c r="P167"/>
  <c r="BK181"/>
  <c r="J181"/>
  <c r="J103"/>
  <c i="5" r="T170"/>
  <c r="BK178"/>
  <c r="J178"/>
  <c r="J101"/>
  <c r="BK190"/>
  <c r="J190"/>
  <c r="J103"/>
  <c i="6" r="BK125"/>
  <c r="BK173"/>
  <c r="J173"/>
  <c r="J100"/>
  <c r="BK197"/>
  <c r="J197"/>
  <c r="J102"/>
  <c i="2" r="R126"/>
  <c r="R174"/>
  <c r="P205"/>
  <c i="3" r="BK154"/>
  <c r="J154"/>
  <c r="J99"/>
  <c r="R178"/>
  <c i="4" r="P125"/>
  <c r="T172"/>
  <c i="5" r="P125"/>
  <c r="BK183"/>
  <c r="J183"/>
  <c r="J102"/>
  <c i="6" r="P168"/>
  <c r="T181"/>
  <c r="BK211"/>
  <c r="J211"/>
  <c r="J103"/>
  <c i="2" r="T126"/>
  <c r="P174"/>
  <c r="R205"/>
  <c i="3" r="R154"/>
  <c r="P178"/>
  <c i="4" r="BK159"/>
  <c r="J159"/>
  <c r="J99"/>
  <c r="BK167"/>
  <c r="J167"/>
  <c r="J101"/>
  <c r="P181"/>
  <c i="5" r="R170"/>
  <c r="R178"/>
  <c r="R190"/>
  <c i="6" r="P125"/>
  <c r="P173"/>
  <c r="T197"/>
  <c i="2" r="BK126"/>
  <c r="R181"/>
  <c r="T200"/>
  <c r="R228"/>
  <c i="3" r="P124"/>
  <c r="R162"/>
  <c r="P194"/>
  <c i="4" r="BK125"/>
  <c r="J125"/>
  <c r="J98"/>
  <c r="BK172"/>
  <c r="J172"/>
  <c r="J102"/>
  <c i="5" r="R125"/>
  <c r="P183"/>
  <c i="6" r="T168"/>
  <c r="R181"/>
  <c r="P211"/>
  <c i="2" r="T181"/>
  <c r="R200"/>
  <c r="T228"/>
  <c i="3" r="BK124"/>
  <c r="J124"/>
  <c r="J98"/>
  <c r="P162"/>
  <c r="BK194"/>
  <c r="J194"/>
  <c r="J102"/>
  <c i="4" r="R125"/>
  <c r="P172"/>
  <c i="5" r="P170"/>
  <c r="R183"/>
  <c i="6" r="T125"/>
  <c r="T173"/>
  <c r="R197"/>
  <c i="2" r="BK181"/>
  <c r="J181"/>
  <c r="J100"/>
  <c r="P200"/>
  <c r="BK228"/>
  <c r="J228"/>
  <c r="J104"/>
  <c i="3" r="R124"/>
  <c r="BK162"/>
  <c r="J162"/>
  <c r="J100"/>
  <c r="T194"/>
  <c i="4" r="P159"/>
  <c r="R167"/>
  <c r="T181"/>
  <c i="5" r="T125"/>
  <c r="T124"/>
  <c r="T123"/>
  <c r="T178"/>
  <c r="T190"/>
  <c i="6" r="R168"/>
  <c r="BK181"/>
  <c r="J181"/>
  <c r="J101"/>
  <c r="R211"/>
  <c i="2" r="BK174"/>
  <c r="J174"/>
  <c r="J99"/>
  <c r="BK205"/>
  <c r="J205"/>
  <c r="J103"/>
  <c i="3" r="T154"/>
  <c r="T178"/>
  <c i="4" r="T159"/>
  <c r="T167"/>
  <c r="R181"/>
  <c i="5" r="BK125"/>
  <c r="J125"/>
  <c r="J98"/>
  <c r="T183"/>
  <c i="6" r="R125"/>
  <c r="R124"/>
  <c r="R123"/>
  <c r="R173"/>
  <c r="P197"/>
  <c i="2" r="P126"/>
  <c r="P125"/>
  <c r="P124"/>
  <c i="1" r="AU95"/>
  <c i="2" r="T174"/>
  <c r="T205"/>
  <c i="3" r="T124"/>
  <c r="T123"/>
  <c r="T122"/>
  <c r="T162"/>
  <c r="R194"/>
  <c i="4" r="T125"/>
  <c r="T124"/>
  <c r="T123"/>
  <c r="R172"/>
  <c i="5" r="BK170"/>
  <c r="J170"/>
  <c r="J99"/>
  <c r="P178"/>
  <c r="P190"/>
  <c i="6" r="BK168"/>
  <c r="J168"/>
  <c r="J99"/>
  <c r="P181"/>
  <c r="T211"/>
  <c i="2" r="BK197"/>
  <c r="J197"/>
  <c r="J101"/>
  <c i="5" r="BK175"/>
  <c r="J175"/>
  <c r="J100"/>
  <c i="4" r="BK164"/>
  <c r="J164"/>
  <c r="J100"/>
  <c i="7" r="BK126"/>
  <c r="J126"/>
  <c r="J99"/>
  <c r="BK132"/>
  <c r="J132"/>
  <c r="J102"/>
  <c r="BK128"/>
  <c r="J128"/>
  <c r="J100"/>
  <c r="BK124"/>
  <c r="J124"/>
  <c r="J98"/>
  <c r="BK130"/>
  <c r="J130"/>
  <c r="J101"/>
  <c r="E112"/>
  <c r="F118"/>
  <c r="J118"/>
  <c r="BE129"/>
  <c i="6" r="J125"/>
  <c r="J98"/>
  <c i="7" r="J92"/>
  <c r="BE127"/>
  <c r="J89"/>
  <c r="F119"/>
  <c r="BE133"/>
  <c r="BE125"/>
  <c r="BE131"/>
  <c i="6" r="F91"/>
  <c r="J117"/>
  <c r="BE132"/>
  <c r="BE134"/>
  <c r="BE155"/>
  <c r="BE182"/>
  <c r="BE186"/>
  <c r="BE200"/>
  <c r="E85"/>
  <c r="J91"/>
  <c r="BE126"/>
  <c r="BE158"/>
  <c r="BE160"/>
  <c r="BE162"/>
  <c r="BE177"/>
  <c r="BE193"/>
  <c r="BE198"/>
  <c i="5" r="BK124"/>
  <c r="J124"/>
  <c r="J97"/>
  <c i="6" r="F92"/>
  <c r="BE128"/>
  <c r="BE152"/>
  <c r="BE153"/>
  <c r="BE175"/>
  <c r="BE206"/>
  <c r="BE207"/>
  <c r="BE213"/>
  <c r="BE138"/>
  <c r="BE156"/>
  <c r="BE204"/>
  <c r="BE208"/>
  <c r="BE176"/>
  <c r="BE178"/>
  <c r="BE179"/>
  <c r="BE191"/>
  <c r="BE205"/>
  <c r="BE214"/>
  <c r="BE195"/>
  <c r="J92"/>
  <c r="BE165"/>
  <c r="BE171"/>
  <c r="BE174"/>
  <c r="BE202"/>
  <c r="BE209"/>
  <c r="BE210"/>
  <c r="BE212"/>
  <c r="BE154"/>
  <c r="BE159"/>
  <c r="BE166"/>
  <c r="BE167"/>
  <c r="BE169"/>
  <c r="BE187"/>
  <c r="BE203"/>
  <c i="5" r="E85"/>
  <c r="F92"/>
  <c r="F119"/>
  <c r="BE153"/>
  <c r="BE158"/>
  <c r="BE161"/>
  <c r="BE163"/>
  <c i="4" r="BK124"/>
  <c r="J124"/>
  <c r="J97"/>
  <c i="5" r="BE138"/>
  <c r="BE149"/>
  <c r="BE150"/>
  <c r="BE168"/>
  <c r="BE169"/>
  <c r="J92"/>
  <c r="BE171"/>
  <c r="BE173"/>
  <c r="BE179"/>
  <c r="BE188"/>
  <c r="J91"/>
  <c r="BE146"/>
  <c r="BE154"/>
  <c r="BE160"/>
  <c r="BE165"/>
  <c r="BE166"/>
  <c r="BE180"/>
  <c r="BE187"/>
  <c r="BE189"/>
  <c r="BE126"/>
  <c r="BE128"/>
  <c r="BE130"/>
  <c r="BE132"/>
  <c r="BE136"/>
  <c r="BE137"/>
  <c r="BE143"/>
  <c r="J89"/>
  <c r="BE139"/>
  <c r="BE142"/>
  <c r="BE164"/>
  <c r="BE191"/>
  <c r="BE192"/>
  <c r="BE156"/>
  <c r="BE157"/>
  <c r="BE167"/>
  <c r="BE176"/>
  <c r="BE182"/>
  <c r="BE184"/>
  <c r="BE185"/>
  <c i="4" r="F119"/>
  <c r="BE160"/>
  <c r="BE178"/>
  <c r="J117"/>
  <c r="J120"/>
  <c r="BE135"/>
  <c r="BE147"/>
  <c r="BE157"/>
  <c r="BE158"/>
  <c r="E85"/>
  <c r="F120"/>
  <c r="BE141"/>
  <c r="BE151"/>
  <c r="BE174"/>
  <c r="BE177"/>
  <c r="BE182"/>
  <c r="BE183"/>
  <c i="3" r="BK123"/>
  <c r="J123"/>
  <c r="J97"/>
  <c i="4" r="BE168"/>
  <c r="BE176"/>
  <c r="BE179"/>
  <c r="BE134"/>
  <c r="BE136"/>
  <c r="BE137"/>
  <c r="BE140"/>
  <c r="BE162"/>
  <c r="BE165"/>
  <c r="J119"/>
  <c r="BE126"/>
  <c r="BE130"/>
  <c r="BE149"/>
  <c r="BE152"/>
  <c r="BE154"/>
  <c r="BE156"/>
  <c r="BE173"/>
  <c r="BE144"/>
  <c r="BE148"/>
  <c r="BE128"/>
  <c r="BE169"/>
  <c r="BE171"/>
  <c i="2" r="J126"/>
  <c r="J98"/>
  <c i="3" r="J92"/>
  <c r="BE146"/>
  <c r="BE169"/>
  <c r="E85"/>
  <c r="J91"/>
  <c r="BE130"/>
  <c r="BE186"/>
  <c r="BE187"/>
  <c r="BE188"/>
  <c r="F119"/>
  <c r="BE128"/>
  <c r="BE137"/>
  <c r="BE148"/>
  <c r="BE160"/>
  <c r="BE163"/>
  <c r="BE170"/>
  <c r="BE189"/>
  <c r="BE190"/>
  <c r="BE191"/>
  <c r="BE195"/>
  <c r="BE196"/>
  <c r="BE125"/>
  <c r="BE139"/>
  <c r="BE142"/>
  <c r="BE151"/>
  <c r="BE152"/>
  <c r="BE153"/>
  <c r="J89"/>
  <c r="F118"/>
  <c r="BE133"/>
  <c r="BE145"/>
  <c r="BE185"/>
  <c r="BE165"/>
  <c r="BE172"/>
  <c r="BE174"/>
  <c r="BE175"/>
  <c r="BE176"/>
  <c r="BE179"/>
  <c r="BE182"/>
  <c r="BE184"/>
  <c r="BE138"/>
  <c r="BE144"/>
  <c r="BE155"/>
  <c r="BE158"/>
  <c i="2" r="J92"/>
  <c r="BE138"/>
  <c r="BE141"/>
  <c r="BE145"/>
  <c r="BE159"/>
  <c r="BE163"/>
  <c r="J91"/>
  <c r="BE156"/>
  <c r="BE162"/>
  <c r="BE172"/>
  <c r="BE173"/>
  <c r="BE177"/>
  <c r="BE179"/>
  <c r="BE216"/>
  <c r="BE221"/>
  <c r="F91"/>
  <c r="BE165"/>
  <c r="BE175"/>
  <c r="BE182"/>
  <c r="BE218"/>
  <c r="BE220"/>
  <c r="BE222"/>
  <c r="BE230"/>
  <c r="E114"/>
  <c r="BE134"/>
  <c r="BE140"/>
  <c r="BE158"/>
  <c r="BE167"/>
  <c r="BE189"/>
  <c r="BE198"/>
  <c r="BE202"/>
  <c r="BE206"/>
  <c r="BE212"/>
  <c r="BE214"/>
  <c r="F92"/>
  <c r="J118"/>
  <c r="BE127"/>
  <c r="BE160"/>
  <c r="BE168"/>
  <c r="BE169"/>
  <c r="BE170"/>
  <c r="BE195"/>
  <c r="BE139"/>
  <c r="BE144"/>
  <c r="BE184"/>
  <c r="BE191"/>
  <c r="BE201"/>
  <c r="BE204"/>
  <c r="BE215"/>
  <c r="BE219"/>
  <c r="BE129"/>
  <c r="BE131"/>
  <c r="BE151"/>
  <c r="BE152"/>
  <c r="BE155"/>
  <c r="BE171"/>
  <c r="BE193"/>
  <c r="BE194"/>
  <c r="BE209"/>
  <c r="BE223"/>
  <c r="BE226"/>
  <c r="BE148"/>
  <c r="BE188"/>
  <c r="BE211"/>
  <c r="BE213"/>
  <c r="BE217"/>
  <c r="BE224"/>
  <c r="BE225"/>
  <c r="BE229"/>
  <c r="F34"/>
  <c i="1" r="BA95"/>
  <c i="4" r="J34"/>
  <c i="1" r="AW97"/>
  <c i="6" r="F34"/>
  <c i="1" r="BA99"/>
  <c i="2" r="F36"/>
  <c i="1" r="BC95"/>
  <c i="4" r="F34"/>
  <c i="1" r="BA97"/>
  <c i="6" r="F36"/>
  <c i="1" r="BC99"/>
  <c i="3" r="J34"/>
  <c i="1" r="AW96"/>
  <c i="4" r="F35"/>
  <c i="1" r="BB97"/>
  <c i="5" r="F35"/>
  <c i="1" r="BB98"/>
  <c i="7" r="J34"/>
  <c i="1" r="AW100"/>
  <c i="7" r="F35"/>
  <c i="1" r="BB100"/>
  <c i="3" r="F34"/>
  <c i="1" r="BA96"/>
  <c i="3" r="F37"/>
  <c i="1" r="BD96"/>
  <c i="5" r="F37"/>
  <c i="1" r="BD98"/>
  <c i="6" r="J34"/>
  <c i="1" r="AW99"/>
  <c i="3" r="F36"/>
  <c i="1" r="BC96"/>
  <c i="3" r="F35"/>
  <c i="1" r="BB96"/>
  <c i="5" r="F36"/>
  <c i="1" r="BC98"/>
  <c i="7" r="F37"/>
  <c i="1" r="BD100"/>
  <c i="2" r="J34"/>
  <c i="1" r="AW95"/>
  <c i="4" r="F37"/>
  <c i="1" r="BD97"/>
  <c i="6" r="F37"/>
  <c i="1" r="BD99"/>
  <c i="2" r="F37"/>
  <c i="1" r="BD95"/>
  <c i="5" r="J34"/>
  <c i="1" r="AW98"/>
  <c i="6" r="F35"/>
  <c i="1" r="BB99"/>
  <c i="2" r="F35"/>
  <c i="1" r="BB95"/>
  <c i="4" r="F36"/>
  <c i="1" r="BC97"/>
  <c i="5" r="F34"/>
  <c i="1" r="BA98"/>
  <c i="7" r="F36"/>
  <c i="1" r="BC100"/>
  <c i="7" r="F34"/>
  <c i="1" r="BA100"/>
  <c i="5" l="1" r="R124"/>
  <c r="R123"/>
  <c i="2" r="R125"/>
  <c r="R124"/>
  <c i="6" r="T124"/>
  <c r="T123"/>
  <c i="4" r="P124"/>
  <c r="P123"/>
  <c i="1" r="AU97"/>
  <c i="2" r="BK125"/>
  <c r="BK124"/>
  <c r="J124"/>
  <c r="J96"/>
  <c i="5" r="P124"/>
  <c r="P123"/>
  <c i="1" r="AU98"/>
  <c i="3" r="R123"/>
  <c r="R122"/>
  <c r="P123"/>
  <c r="P122"/>
  <c i="1" r="AU96"/>
  <c i="2" r="T125"/>
  <c r="T124"/>
  <c i="6" r="P124"/>
  <c r="P123"/>
  <c i="1" r="AU99"/>
  <c i="4" r="R124"/>
  <c r="R123"/>
  <c i="6" r="BK124"/>
  <c r="J124"/>
  <c r="J97"/>
  <c i="7" r="BK123"/>
  <c r="J123"/>
  <c r="J97"/>
  <c i="5" r="BK123"/>
  <c r="J123"/>
  <c i="4" r="BK123"/>
  <c r="J123"/>
  <c r="J96"/>
  <c i="3" r="BK122"/>
  <c r="J122"/>
  <c i="2" r="F33"/>
  <c i="1" r="AZ95"/>
  <c r="BD94"/>
  <c r="W33"/>
  <c i="3" r="J30"/>
  <c i="1" r="AG96"/>
  <c i="5" r="J33"/>
  <c i="1" r="AV98"/>
  <c r="AT98"/>
  <c i="7" r="J33"/>
  <c i="1" r="AV100"/>
  <c r="AT100"/>
  <c i="4" r="F33"/>
  <c i="1" r="AZ97"/>
  <c i="5" r="J30"/>
  <c i="1" r="AG98"/>
  <c r="BC94"/>
  <c r="AY94"/>
  <c i="3" r="F33"/>
  <c i="1" r="AZ96"/>
  <c i="6" r="J33"/>
  <c i="1" r="AV99"/>
  <c r="AT99"/>
  <c i="2" r="J33"/>
  <c i="1" r="AV95"/>
  <c r="AT95"/>
  <c r="BB94"/>
  <c r="W31"/>
  <c i="3" r="J33"/>
  <c i="1" r="AV96"/>
  <c r="AT96"/>
  <c r="BA94"/>
  <c r="W30"/>
  <c i="4" r="J33"/>
  <c i="1" r="AV97"/>
  <c r="AT97"/>
  <c i="6" r="F33"/>
  <c i="1" r="AZ99"/>
  <c i="5" r="F33"/>
  <c i="1" r="AZ98"/>
  <c i="7" r="F33"/>
  <c i="1" r="AZ100"/>
  <c i="6" l="1" r="BK123"/>
  <c r="J123"/>
  <c i="7" r="BK122"/>
  <c r="J122"/>
  <c r="J96"/>
  <c i="2" r="J125"/>
  <c r="J97"/>
  <c i="1" r="AN98"/>
  <c i="5" r="J96"/>
  <c r="J39"/>
  <c i="1" r="AN96"/>
  <c i="3" r="J96"/>
  <c r="J39"/>
  <c i="1" r="AU94"/>
  <c i="6" r="J30"/>
  <c i="1" r="AG99"/>
  <c i="2" r="J30"/>
  <c i="1" r="AG95"/>
  <c r="AZ94"/>
  <c r="W29"/>
  <c i="4" r="J30"/>
  <c i="1" r="AG97"/>
  <c r="AN97"/>
  <c r="AW94"/>
  <c r="AK30"/>
  <c r="W32"/>
  <c r="AX94"/>
  <c i="2" l="1" r="J39"/>
  <c i="6" r="J39"/>
  <c r="J96"/>
  <c i="4" r="J39"/>
  <c i="1" r="AN99"/>
  <c r="AN95"/>
  <c i="7" r="J30"/>
  <c i="1" r="AG100"/>
  <c r="AG94"/>
  <c r="AK26"/>
  <c r="AV94"/>
  <c r="AK29"/>
  <c r="AK35"/>
  <c i="7" l="1" r="J39"/>
  <c i="1" r="AN100"/>
  <c r="AT94"/>
  <c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<sst xmlns="http://schemas.openxmlformats.org/spreadsheetml/2006/main">
  <si>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</si>
  <si>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</si>
  <si>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</si>
  <si>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</si>
  <si>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</si>
  <si>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{35a0ea32-7865-4034-8081-722c04b7c68b}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</si>
  <si>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</si>
  <si>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</si>
  <si>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</si>
  <si>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</si>
  <si>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</si>
  <si>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</si>
  <si>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</si>
  <si>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</si>
  <si>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P012022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</si>
  <si>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</si>
  <si>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</si>
  <si>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Dětské hřiště Osmička</t>
  </si>
  <si>
    <t>KSO:</t>
  </si>
  <si>
    <t>CC-CZ:</t>
  </si>
  <si>
    <t>Místo:</t>
  </si>
  <si>
    <t xml:space="preserve"> </t>
  </si>
  <si>
    <t>Datum:</t>
  </si>
  <si>
    <t>16. 1. 2022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</si>
  <si>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</si>
  <si>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</si>
  <si>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</si>
  <si>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</si>
  <si>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</si>
  <si>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</si>
  <si>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</si>
  <si>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</si>
  <si>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</si>
  <si>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</si>
  <si>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</si>
  <si>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</si>
  <si>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</si>
  <si>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</si>
  <si>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</si>
  <si>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</si>
  <si>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</si>
  <si>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</si>
  <si>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</si>
  <si>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</si>
  <si>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</si>
  <si>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</si>
  <si>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</si>
  <si>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</si>
  <si>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</si>
  <si>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</si>
  <si>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</si>
  <si>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</si>
  <si>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</si>
  <si>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</si>
  <si>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</si>
  <si>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</si>
  <si>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</si>
  <si>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</si>
  <si>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</si>
  <si>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</si>
  <si>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</si>
  <si>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</si>
  <si>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</si>
  <si>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</si>
  <si>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</si>
  <si>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</si>
  <si>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</si>
  <si>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</si>
  <si>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</si>
  <si>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</si>
  <si>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</si>
  <si>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</si>
  <si>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</si>
  <si>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</si>
  <si>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</si>
  <si>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</si>
  <si>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</si>
  <si>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</si>
  <si>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SO1</t>
  </si>
  <si>
    <t>Sektor 1 - nejmenší děti</t>
  </si>
  <si>
    <t>STA</t>
  </si>
  <si>
    <t>1</t>
  </si>
  <si>
    <t>{351f62e6-ce0a-418f-bfa6-1707209c4e30}</t>
  </si>
  <si>
    <t>2</t>
  </si>
  <si>
    <t>SO2</t>
  </si>
  <si>
    <t>Sektor 2 - větší děti</t>
  </si>
  <si>
    <t>{7eeada6d-1b3e-4b79-9495-3652d489a8a6}</t>
  </si>
  <si>
    <t>SO3</t>
  </si>
  <si>
    <t>Sektor 3 - lanový sektor</t>
  </si>
  <si>
    <t>{9b392ddd-8df7-425f-b4be-1085f440a203}</t>
  </si>
  <si>
    <t>SO4</t>
  </si>
  <si>
    <t>Sektor 4 - trampolíny</t>
  </si>
  <si>
    <t>{1551c4fd-4df9-4e70-bd98-617c1e9f4ab4}</t>
  </si>
  <si>
    <t>SO5</t>
  </si>
  <si>
    <t>Oplocení, přístup areálu a mobiliář</t>
  </si>
  <si>
    <t>{a1d028d2-e944-45a5-a4e6-50966aceac06}</t>
  </si>
  <si>
    <t>SO6</t>
  </si>
  <si>
    <t>VRN</t>
  </si>
  <si>
    <t>{d072b413-174a-43fb-a4fd-4811aa782e67}</t>
  </si>
  <si>
    <t>KRYCÍ LIST SOUPISU PRACÍ</t>
  </si>
  <si>
    <t>Objekt:</t>
  </si>
  <si>
    <t>SO1 - Sektor 1 - nejmenší děti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</si>
  <si>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</si>
  <si>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</si>
  <si>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</si>
  <si>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</si>
  <si>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</si>
  <si>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</si>
  <si>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</si>
  <si>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</si>
  <si>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</si>
  <si>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</si>
  <si>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8 - Trubní vedení</t>
  </si>
  <si>
    <t xml:space="preserve">    9 - Ostatní konstrukce a práce, bourání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</si>
  <si>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</si>
  <si>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</si>
  <si>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</si>
  <si>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</si>
  <si>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</si>
  <si>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</si>
  <si>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</si>
  <si>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</si>
  <si>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</si>
  <si>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</si>
  <si>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</si>
  <si>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</si>
  <si>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</si>
  <si>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</si>
  <si>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</si>
  <si>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</si>
  <si>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</si>
  <si>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</si>
  <si>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</si>
  <si>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121151103</t>
  </si>
  <si>
    <t>Sejmutí ornice plochy do 100 m2 tl vrstvy do 200 mm strojně</t>
  </si>
  <si>
    <t>m2</t>
  </si>
  <si>
    <t>4</t>
  </si>
  <si>
    <t>42110350</t>
  </si>
  <si>
    <t>VV</t>
  </si>
  <si>
    <t>7*7*3,14*1,1</t>
  </si>
  <si>
    <t>122251102</t>
  </si>
  <si>
    <t>Odkopávky a prokopávky nezapažené v hornině třídy těžitelnosti I skupiny 3 objem do 50 m3 strojně</t>
  </si>
  <si>
    <t>m3</t>
  </si>
  <si>
    <t>-1218895078</t>
  </si>
  <si>
    <t>(7*7*3,14-40)*0,15</t>
  </si>
  <si>
    <t>3</t>
  </si>
  <si>
    <t>132212111</t>
  </si>
  <si>
    <t>Hloubení rýh š do 800 mm v soudržných horninách třídy těžitelnosti I skupiny 3 ručně</t>
  </si>
  <si>
    <t>-1398633944</t>
  </si>
  <si>
    <t>gabiony</t>
  </si>
  <si>
    <t>13*0,5*0,4</t>
  </si>
  <si>
    <t>162251101</t>
  </si>
  <si>
    <t>Vodorovné přemístění do 20 m výkopku/sypaniny z horniny třídy těžitelnosti I skupiny 1 až 3</t>
  </si>
  <si>
    <t>1584259593</t>
  </si>
  <si>
    <t>17,079+2,6</t>
  </si>
  <si>
    <t>169,246*0,15</t>
  </si>
  <si>
    <t>Součet</t>
  </si>
  <si>
    <t>5</t>
  </si>
  <si>
    <t>167111121</t>
  </si>
  <si>
    <t>Skládání nebo překládání výkopku z horniny třídy těžitelnosti I skupiny 1 až 3 ručně (valy)</t>
  </si>
  <si>
    <t>1271397377</t>
  </si>
  <si>
    <t>6</t>
  </si>
  <si>
    <t>167151101</t>
  </si>
  <si>
    <t>Nakládání výkopku z hornin třídy těžitelnosti I skupiny 1 až 3 do 100 m3</t>
  </si>
  <si>
    <t>-1303600674</t>
  </si>
  <si>
    <t>7</t>
  </si>
  <si>
    <t>167151121</t>
  </si>
  <si>
    <t>Skládání nebo překládání výkopku z horniny třídy těžitelnosti I skupiny 1 až 3</t>
  </si>
  <si>
    <t>-2084503780</t>
  </si>
  <si>
    <t>8</t>
  </si>
  <si>
    <t>171111103</t>
  </si>
  <si>
    <t>Uložení sypaniny z hornin soudržných do násypů zhutněných ručně</t>
  </si>
  <si>
    <t>304208129</t>
  </si>
  <si>
    <t>valy</t>
  </si>
  <si>
    <t>10,8*2,2*1,2</t>
  </si>
  <si>
    <t>9</t>
  </si>
  <si>
    <t>171111109</t>
  </si>
  <si>
    <t>Příplatek k uložení sypaniny do násypů za ruční prohození sypaniny sítem</t>
  </si>
  <si>
    <t>1142516721</t>
  </si>
  <si>
    <t>10</t>
  </si>
  <si>
    <t>171151101</t>
  </si>
  <si>
    <t>Hutnění boků násypů pro jakýkoliv sklon a míru zhutnění svahu</t>
  </si>
  <si>
    <t>-1024539325</t>
  </si>
  <si>
    <t>odměřeno valy</t>
  </si>
  <si>
    <t>10,8*4,2*1,2</t>
  </si>
  <si>
    <t>11</t>
  </si>
  <si>
    <t>171152501</t>
  </si>
  <si>
    <t>Zhutnění podloží z hornin soudržných nebo nesoudržných pod násypy</t>
  </si>
  <si>
    <t>999963468</t>
  </si>
  <si>
    <t>10,8*1,3*1,2</t>
  </si>
  <si>
    <t>12</t>
  </si>
  <si>
    <t>171251101</t>
  </si>
  <si>
    <t>Uložení sypaniny do násypů nezhutněných strojně</t>
  </si>
  <si>
    <t>-475537856</t>
  </si>
  <si>
    <t>13</t>
  </si>
  <si>
    <t>181111111</t>
  </si>
  <si>
    <t>Plošná úprava terénu do 500 m2 zemina skupiny 1 až 4 nerovnosti přes 50 do 100 mm v rovinně a svahu do 1:5</t>
  </si>
  <si>
    <t>-1957967754</t>
  </si>
  <si>
    <t>tráva odměřeno</t>
  </si>
  <si>
    <t>40</t>
  </si>
  <si>
    <t>14</t>
  </si>
  <si>
    <t>181111113</t>
  </si>
  <si>
    <t>Plošná úprava terénu do 500 m2 zemina skupiny 1 až 4 nerovnosti přes 50 do 100 mm ve svahu přes 1:2 do 1:1 (valy)</t>
  </si>
  <si>
    <t>-177159772</t>
  </si>
  <si>
    <t>181305111</t>
  </si>
  <si>
    <t>Převrstvení ornice na skládce</t>
  </si>
  <si>
    <t>853763303</t>
  </si>
  <si>
    <t>16</t>
  </si>
  <si>
    <t>181311103</t>
  </si>
  <si>
    <t>Rozprostření ornice tl vrstvy do 200 mm v rovině nebo ve svahu do 1:5 ručně</t>
  </si>
  <si>
    <t>-2029527890</t>
  </si>
  <si>
    <t>17</t>
  </si>
  <si>
    <t>181411131</t>
  </si>
  <si>
    <t>Založení parkového trávníku výsevem pl do 1000 m2 v rovině a ve svahu do 1:5</t>
  </si>
  <si>
    <t>1561428467</t>
  </si>
  <si>
    <t>18</t>
  </si>
  <si>
    <t>M</t>
  </si>
  <si>
    <t>00572440</t>
  </si>
  <si>
    <t>osivo směs travní hřištní</t>
  </si>
  <si>
    <t>kg</t>
  </si>
  <si>
    <t>-931664691</t>
  </si>
  <si>
    <t>40*0,02 'Přepočtené koeficientem množství</t>
  </si>
  <si>
    <t>19</t>
  </si>
  <si>
    <t>181411133</t>
  </si>
  <si>
    <t>Založení parkového trávníku výsevem pl do 1000 m2 ve svahu přes 1:2 do 1:1</t>
  </si>
  <si>
    <t>-910290240</t>
  </si>
  <si>
    <t>20</t>
  </si>
  <si>
    <t>903485760</t>
  </si>
  <si>
    <t>54,432*0,02 'Přepočtené koeficientem množství</t>
  </si>
  <si>
    <t>181951112</t>
  </si>
  <si>
    <t>Úprava pláně v hornině třídy těžitelnosti I skupiny 1 až 3 se zhutněním strojně</t>
  </si>
  <si>
    <t>1083010184</t>
  </si>
  <si>
    <t>7*7*3,14-40</t>
  </si>
  <si>
    <t>22</t>
  </si>
  <si>
    <t>182311123</t>
  </si>
  <si>
    <t>Rozprostření ornice ve svahu přes 1:5 tl vrstvy do 200 mm ručně</t>
  </si>
  <si>
    <t>-1512974746</t>
  </si>
  <si>
    <t>23</t>
  </si>
  <si>
    <t>183403153</t>
  </si>
  <si>
    <t>Obdělání půdy hrabáním v rovině a svahu do 1:5</t>
  </si>
  <si>
    <t>-180056791</t>
  </si>
  <si>
    <t>24</t>
  </si>
  <si>
    <t>183403353</t>
  </si>
  <si>
    <t>Obdělání půdy hrabáním ve svahu přes 1:2 do 1:1</t>
  </si>
  <si>
    <t>1996651638</t>
  </si>
  <si>
    <t>25</t>
  </si>
  <si>
    <t>184802111</t>
  </si>
  <si>
    <t>Chemické odplevelení před založením kultury nad 20 m2 postřikem na široko v rovině a svahu do 1:5</t>
  </si>
  <si>
    <t>-5843314</t>
  </si>
  <si>
    <t>26</t>
  </si>
  <si>
    <t>184802311</t>
  </si>
  <si>
    <t>Chemické odplevelení před založením kultury nad 20 m2 postřikem na široko ve svahu přes 1:2 do 1:1</t>
  </si>
  <si>
    <t>730477967</t>
  </si>
  <si>
    <t>27</t>
  </si>
  <si>
    <t>185803111</t>
  </si>
  <si>
    <t>Ošetření trávníku shrabáním v rovině a svahu do 1:5</t>
  </si>
  <si>
    <t>1450916671</t>
  </si>
  <si>
    <t>28</t>
  </si>
  <si>
    <t>185803113</t>
  </si>
  <si>
    <t>Ošetření trávníku shrabáním ve svahu přes 1:2 do 1:1</t>
  </si>
  <si>
    <t>1187539915</t>
  </si>
  <si>
    <t>Zakládání</t>
  </si>
  <si>
    <t>29</t>
  </si>
  <si>
    <t>213141112</t>
  </si>
  <si>
    <t>Zřízení vrstvy z geotextilie v rovině nebo ve sklonu do 1:5 š přes 3 do 6 m</t>
  </si>
  <si>
    <t>-1639385628</t>
  </si>
  <si>
    <t>(7*7*3,14-40)*1,25</t>
  </si>
  <si>
    <t>30</t>
  </si>
  <si>
    <t>69311226</t>
  </si>
  <si>
    <t>geotextilie netkaná separační, ochranná, filtrační, drenážní PES 150g/m2</t>
  </si>
  <si>
    <t>-624831220</t>
  </si>
  <si>
    <t>142,325*1,1845 'Přepočtené koeficientem množství</t>
  </si>
  <si>
    <t>31</t>
  </si>
  <si>
    <t>271532212</t>
  </si>
  <si>
    <t>Podsyp pod základové konstrukce se zhutněním z hrubého kameniva frakce 16 až 32 mm</t>
  </si>
  <si>
    <t>-1613842071</t>
  </si>
  <si>
    <t>13*0,5*0,3*1,1</t>
  </si>
  <si>
    <t>Svislé a kompletní konstrukce</t>
  </si>
  <si>
    <t>32</t>
  </si>
  <si>
    <t>317321019</t>
  </si>
  <si>
    <t>Římsy opěrných zdí a valů ze ŽB tř. C 20/25</t>
  </si>
  <si>
    <t>-1062893379</t>
  </si>
  <si>
    <t>13*0,4*0,07*1,1</t>
  </si>
  <si>
    <t>33</t>
  </si>
  <si>
    <t>317353111</t>
  </si>
  <si>
    <t>Bednění říms opěrných zdí a valů přímých, zalomených nebo zakřivených zřízení</t>
  </si>
  <si>
    <t>-755486920</t>
  </si>
  <si>
    <t>13*0,4*1,1</t>
  </si>
  <si>
    <t>(13+0,4)*2*0,1*1,1</t>
  </si>
  <si>
    <t>34</t>
  </si>
  <si>
    <t>317353112</t>
  </si>
  <si>
    <t>Bednění říms opěrných zdí a valů přímých, zalomených nebo zakřivených odstranění</t>
  </si>
  <si>
    <t>-29366737</t>
  </si>
  <si>
    <t>35</t>
  </si>
  <si>
    <t>31736104r</t>
  </si>
  <si>
    <t>Výztuž říms opěrných zdí a valů ze svařovaných sítí</t>
  </si>
  <si>
    <t>t</t>
  </si>
  <si>
    <t>-1512432138</t>
  </si>
  <si>
    <t>13*0,4*20*0,000395*1,1</t>
  </si>
  <si>
    <t>36</t>
  </si>
  <si>
    <t>348215211</t>
  </si>
  <si>
    <t>Montáž svařovaných košů z ocelových sítí pro plot šířky do 0,5 m výšky do 1,5 m</t>
  </si>
  <si>
    <t>807725361</t>
  </si>
  <si>
    <t>13*0,3*0,6</t>
  </si>
  <si>
    <t>37</t>
  </si>
  <si>
    <t>31319012</t>
  </si>
  <si>
    <t>koš gabionový z panelů svařovaných z ocelových sítí s povrchovou úpravou galfan</t>
  </si>
  <si>
    <t>1006011900</t>
  </si>
  <si>
    <t>38</t>
  </si>
  <si>
    <t>348215311</t>
  </si>
  <si>
    <t>Vyplnění košů z ocelových sítí pro plot lomovým kamenem na sucho</t>
  </si>
  <si>
    <t>-2112136918</t>
  </si>
  <si>
    <t>39</t>
  </si>
  <si>
    <t>58380652r</t>
  </si>
  <si>
    <t>kámen lomový neupravený tříděný frakce 0/250 (čedič)</t>
  </si>
  <si>
    <t>2114645335</t>
  </si>
  <si>
    <t>2,34*2 'Přepočtené koeficientem množství</t>
  </si>
  <si>
    <t>Vodorovné konstrukce</t>
  </si>
  <si>
    <t>451595111</t>
  </si>
  <si>
    <t>Lože pod potrubí otevřený výkop z prohozeného výkopku</t>
  </si>
  <si>
    <t>-78865398</t>
  </si>
  <si>
    <t>1,5*1*0,2</t>
  </si>
  <si>
    <t>Trubní vedení</t>
  </si>
  <si>
    <t>41</t>
  </si>
  <si>
    <t>871490420</t>
  </si>
  <si>
    <t>Montáž kanalizačního potrubí korugovaného SN 12 z polypropylenu DN 1000</t>
  </si>
  <si>
    <t>m</t>
  </si>
  <si>
    <t>363839501</t>
  </si>
  <si>
    <t>42</t>
  </si>
  <si>
    <t>28617274</t>
  </si>
  <si>
    <t>trubka kanalizační PP korugovaná DN 1000x6000mm SN12</t>
  </si>
  <si>
    <t>-492980444</t>
  </si>
  <si>
    <t>1,3*1,015 'Přepočtené koeficientem množství</t>
  </si>
  <si>
    <t>43</t>
  </si>
  <si>
    <t>879450199r</t>
  </si>
  <si>
    <t>Příplatek za řezání při montáži jakéhokoli kanalizačního potrubí DN 600 až 1500</t>
  </si>
  <si>
    <t>kus</t>
  </si>
  <si>
    <t>-1387792556</t>
  </si>
  <si>
    <t>Ostatní konstrukce a práce, bourání</t>
  </si>
  <si>
    <t>44</t>
  </si>
  <si>
    <t>916231213</t>
  </si>
  <si>
    <t>Osazení chodníkového obrubníku betonového stojatého s boční opěrou do lože z betonu prostého</t>
  </si>
  <si>
    <t>1022659037</t>
  </si>
  <si>
    <t>odměřeno</t>
  </si>
  <si>
    <t>45</t>
  </si>
  <si>
    <t>59217011</t>
  </si>
  <si>
    <t>obrubník betonový zahradní 500x50x200mm</t>
  </si>
  <si>
    <t>72492959</t>
  </si>
  <si>
    <t>19*1,02 'Přepočtené koeficientem množství</t>
  </si>
  <si>
    <t>46</t>
  </si>
  <si>
    <t>916231293</t>
  </si>
  <si>
    <t>Příplatek za osazení obrubníku do oblouku</t>
  </si>
  <si>
    <t>2100488657</t>
  </si>
  <si>
    <t>47</t>
  </si>
  <si>
    <t>936005.H1.R</t>
  </si>
  <si>
    <t>Montáž pružinového houpadla</t>
  </si>
  <si>
    <t>-1010618527</t>
  </si>
  <si>
    <t>48</t>
  </si>
  <si>
    <t>749200.H1.R</t>
  </si>
  <si>
    <t>houpačka pružinová člun - popis PD</t>
  </si>
  <si>
    <t>-1997538178</t>
  </si>
  <si>
    <t>49</t>
  </si>
  <si>
    <t>936005.H2.R</t>
  </si>
  <si>
    <t>1932327151</t>
  </si>
  <si>
    <t>50</t>
  </si>
  <si>
    <t>749200.H2.R</t>
  </si>
  <si>
    <t>houpačka pružinová auto - popis PD</t>
  </si>
  <si>
    <t>1166132608</t>
  </si>
  <si>
    <t>51</t>
  </si>
  <si>
    <t>936005.H3.R</t>
  </si>
  <si>
    <t>Montáž vahadlového duo houpadla</t>
  </si>
  <si>
    <t>778597538</t>
  </si>
  <si>
    <t>52</t>
  </si>
  <si>
    <t>749200.H3.R</t>
  </si>
  <si>
    <t>houpačka vahadlová dvoumístná - popis PD</t>
  </si>
  <si>
    <t>-547877325</t>
  </si>
  <si>
    <t>53</t>
  </si>
  <si>
    <t>936005.H4.R</t>
  </si>
  <si>
    <t>Montáž houpačky pro hendikepované</t>
  </si>
  <si>
    <t>1202351453</t>
  </si>
  <si>
    <t>54</t>
  </si>
  <si>
    <t>749200.H4.R</t>
  </si>
  <si>
    <t>houpačka pro hendikepované - popis PD</t>
  </si>
  <si>
    <t>-2049896704</t>
  </si>
  <si>
    <t>55</t>
  </si>
  <si>
    <t>936005.H5.R</t>
  </si>
  <si>
    <t>Montáž houpačky typu hnízdo</t>
  </si>
  <si>
    <t>1496037480</t>
  </si>
  <si>
    <t>56</t>
  </si>
  <si>
    <t>749200.H5.R</t>
  </si>
  <si>
    <t>houpačka typu hnízdo - popis PD</t>
  </si>
  <si>
    <t>451841935</t>
  </si>
  <si>
    <t>57</t>
  </si>
  <si>
    <t>936005.H6.R</t>
  </si>
  <si>
    <t>Montáž prolézačky typu housenka</t>
  </si>
  <si>
    <t>-16014062</t>
  </si>
  <si>
    <t>58</t>
  </si>
  <si>
    <t>749200.H6.R</t>
  </si>
  <si>
    <t>prolézačka typu housenka - popis PD</t>
  </si>
  <si>
    <t>1300453037</t>
  </si>
  <si>
    <t>59</t>
  </si>
  <si>
    <t>936005.H7.R</t>
  </si>
  <si>
    <t>Montáž prolézačky typu dětský domek</t>
  </si>
  <si>
    <t>1021070878</t>
  </si>
  <si>
    <t>60</t>
  </si>
  <si>
    <t>749200.H7.R</t>
  </si>
  <si>
    <t>prolézačka typu dětský domek - popis PD</t>
  </si>
  <si>
    <t>1653094700</t>
  </si>
  <si>
    <t>61</t>
  </si>
  <si>
    <t>936009112.r</t>
  </si>
  <si>
    <t>Bezpečnostní dopadová plocha venkovní na dětském hřišti tl 20 cm z písku</t>
  </si>
  <si>
    <t>769595895</t>
  </si>
  <si>
    <t>998</t>
  </si>
  <si>
    <t>Přesun hmot</t>
  </si>
  <si>
    <t>62</t>
  </si>
  <si>
    <t>998222012</t>
  </si>
  <si>
    <t>Přesun hmot pro tělovýchovné plochy</t>
  </si>
  <si>
    <t>-307114935</t>
  </si>
  <si>
    <t>63</t>
  </si>
  <si>
    <t>998231311</t>
  </si>
  <si>
    <t>Přesun hmot pro sadovnické a krajinářské úpravy vodorovně do 5000 m</t>
  </si>
  <si>
    <t>-1643796062</t>
  </si>
  <si>
    <t>SO2 - Sektor 2 - větší děti</t>
  </si>
  <si>
    <t>-1264852322</t>
  </si>
  <si>
    <t>odměřeno z PD</t>
  </si>
  <si>
    <t>(23,2+131,3+229)*1,1</t>
  </si>
  <si>
    <t>1205601878</t>
  </si>
  <si>
    <t>229*1,1*0,25</t>
  </si>
  <si>
    <t>1486340847</t>
  </si>
  <si>
    <t>13,3*0,5*0,4</t>
  </si>
  <si>
    <t>1749963362</t>
  </si>
  <si>
    <t>62,975+2,66</t>
  </si>
  <si>
    <t>421,85*0,15</t>
  </si>
  <si>
    <t>2125150526</t>
  </si>
  <si>
    <t>-12414835</t>
  </si>
  <si>
    <t>-293125217</t>
  </si>
  <si>
    <t>(23,2+131,3)*1,1</t>
  </si>
  <si>
    <t>-976166699</t>
  </si>
  <si>
    <t>580140449</t>
  </si>
  <si>
    <t>-1869980036</t>
  </si>
  <si>
    <t>-808317616</t>
  </si>
  <si>
    <t>169,95*0,02 'Přepočtené koeficientem množství</t>
  </si>
  <si>
    <t>-312618448</t>
  </si>
  <si>
    <t>229*1,1</t>
  </si>
  <si>
    <t>-1075384226</t>
  </si>
  <si>
    <t>-1812165203</t>
  </si>
  <si>
    <t>-1735292818</t>
  </si>
  <si>
    <t>-1931540659</t>
  </si>
  <si>
    <t>229*1,1*1,25</t>
  </si>
  <si>
    <t>-1889850666</t>
  </si>
  <si>
    <t>314,875*1,1845 'Přepočtené koeficientem množství</t>
  </si>
  <si>
    <t>2120891693</t>
  </si>
  <si>
    <t>13,3*0,5*0,3*1,1</t>
  </si>
  <si>
    <t>1594927193</t>
  </si>
  <si>
    <t>13,3*0,4*0,07*1,1</t>
  </si>
  <si>
    <t>1091890645</t>
  </si>
  <si>
    <t>13,3*0,4*1,1</t>
  </si>
  <si>
    <t>(13,3+0,4)*2*0,1*1,1</t>
  </si>
  <si>
    <t>978093928</t>
  </si>
  <si>
    <t>102962370</t>
  </si>
  <si>
    <t>13,3*0,4*20*0,000395*1,1</t>
  </si>
  <si>
    <t>269592498</t>
  </si>
  <si>
    <t>13,3*0,3*0,6</t>
  </si>
  <si>
    <t>-1315689206</t>
  </si>
  <si>
    <t>-1249347938</t>
  </si>
  <si>
    <t>-1849235691</t>
  </si>
  <si>
    <t>2,394*2 'Přepočtené koeficientem množství</t>
  </si>
  <si>
    <t>793576228</t>
  </si>
  <si>
    <t>17,5</t>
  </si>
  <si>
    <t>-293189768</t>
  </si>
  <si>
    <t>17,5*1,02 'Přepočtené koeficientem množství</t>
  </si>
  <si>
    <t>Příplatek za osazení obloukového obrubníku</t>
  </si>
  <si>
    <t>1403169367</t>
  </si>
  <si>
    <t>936005.H8.R</t>
  </si>
  <si>
    <t>Montáž herní lanové sestavy se 4 věžemi a 3 skluzavkami</t>
  </si>
  <si>
    <t>304769433</t>
  </si>
  <si>
    <t>749200.H8.R</t>
  </si>
  <si>
    <t>herní lanová sestava se 4 věžemi a 3 skluzavkami - popis PD</t>
  </si>
  <si>
    <t>-1104481769</t>
  </si>
  <si>
    <t>936005.H9.R</t>
  </si>
  <si>
    <t>Montáž herního prvku věže s tobogánem</t>
  </si>
  <si>
    <t>838634917</t>
  </si>
  <si>
    <t>749200.H9.R</t>
  </si>
  <si>
    <t xml:space="preserve"> herní prvek věž s tobogánem - popis PD</t>
  </si>
  <si>
    <t>934539390</t>
  </si>
  <si>
    <t>936005.H10.R</t>
  </si>
  <si>
    <t>Montáž bariérového bludiště</t>
  </si>
  <si>
    <t>-1098723225</t>
  </si>
  <si>
    <t>749200.H10.R</t>
  </si>
  <si>
    <t>bariérové bludiště - popis PD</t>
  </si>
  <si>
    <t>-867061916</t>
  </si>
  <si>
    <t>936009113</t>
  </si>
  <si>
    <t>Bezpečnostní dopadová plocha venkovní na dětském hřišti tl 30 cm z kačírku</t>
  </si>
  <si>
    <t>446835820</t>
  </si>
  <si>
    <t>-581893086</t>
  </si>
  <si>
    <t>540836759</t>
  </si>
  <si>
    <t>SO3 - Sektor 3 - lanový sektor</t>
  </si>
  <si>
    <t>740373857</t>
  </si>
  <si>
    <t>-406224204</t>
  </si>
  <si>
    <t>7*7*3,14*0,25</t>
  </si>
  <si>
    <t>1212823717</t>
  </si>
  <si>
    <t>+38,465</t>
  </si>
  <si>
    <t>Skládání nebo překládání výkopku z horniny třídy těžitelnosti I skupiny 1 až 3 ručně</t>
  </si>
  <si>
    <t>-937213487</t>
  </si>
  <si>
    <t>154374681</t>
  </si>
  <si>
    <t>1859877164</t>
  </si>
  <si>
    <t>-418175701</t>
  </si>
  <si>
    <t>10,2*2,2*1,2</t>
  </si>
  <si>
    <t>339109206</t>
  </si>
  <si>
    <t>-304925001</t>
  </si>
  <si>
    <t>10,2*4,2*1,2</t>
  </si>
  <si>
    <t>-787703146</t>
  </si>
  <si>
    <t>10,2*1,3*1,2</t>
  </si>
  <si>
    <t>-1615888361</t>
  </si>
  <si>
    <t>Plošná úprava terénu do 500 m2 zemina skupiny 1 až 4 nerovnosti přes 50 do 100 mm ve svahu přes 1:2 do 1:1</t>
  </si>
  <si>
    <t>-2101740083</t>
  </si>
  <si>
    <t>-1935492281</t>
  </si>
  <si>
    <t>1282179611</t>
  </si>
  <si>
    <t>1505736109</t>
  </si>
  <si>
    <t>51,408*0,02 'Přepočtené koeficientem množství</t>
  </si>
  <si>
    <t>478496856</t>
  </si>
  <si>
    <t>7*7*3,14</t>
  </si>
  <si>
    <t>1698718989</t>
  </si>
  <si>
    <t>-1712844585</t>
  </si>
  <si>
    <t>215343025</t>
  </si>
  <si>
    <t>-811117770</t>
  </si>
  <si>
    <t>7*7*3,14*1,25</t>
  </si>
  <si>
    <t>799420863</t>
  </si>
  <si>
    <t>192,325*1,1845 'Přepočtené koeficientem množství</t>
  </si>
  <si>
    <t>-1359710194</t>
  </si>
  <si>
    <t>-158564075</t>
  </si>
  <si>
    <t>-1460476985</t>
  </si>
  <si>
    <t>292874272</t>
  </si>
  <si>
    <t>1879642476</t>
  </si>
  <si>
    <t>-1766033293</t>
  </si>
  <si>
    <t>4,8*1,02 'Přepočtené koeficientem množství</t>
  </si>
  <si>
    <t>1461827762</t>
  </si>
  <si>
    <t>936005.H11.R</t>
  </si>
  <si>
    <t>Montáž lanové prolézačky</t>
  </si>
  <si>
    <t>1857273952</t>
  </si>
  <si>
    <t>749200.H11.R</t>
  </si>
  <si>
    <t>lanová prolézačka - popis PD</t>
  </si>
  <si>
    <t>2068476108</t>
  </si>
  <si>
    <t>-1899730222</t>
  </si>
  <si>
    <t>1768672893</t>
  </si>
  <si>
    <t>1836103321</t>
  </si>
  <si>
    <t>SO4 - Sektor 4 - trampolíny</t>
  </si>
  <si>
    <t>-1536150863</t>
  </si>
  <si>
    <t>7*7*3,14*1,1+3*1,1</t>
  </si>
  <si>
    <t>-1479208009</t>
  </si>
  <si>
    <t>133251101</t>
  </si>
  <si>
    <t>Hloubení šachet nezapažených v hornině třídy těžitelnosti I skupiny 3 objem do 20 m3</t>
  </si>
  <si>
    <t>1243599285</t>
  </si>
  <si>
    <t>1,6*1,6*0,5*4</t>
  </si>
  <si>
    <t>496268671</t>
  </si>
  <si>
    <t>17,079+5,12</t>
  </si>
  <si>
    <t>172,546*0,15</t>
  </si>
  <si>
    <t>-152136751</t>
  </si>
  <si>
    <t>-1708815907</t>
  </si>
  <si>
    <t>1643165002</t>
  </si>
  <si>
    <t>-864933571</t>
  </si>
  <si>
    <t>(7,65+3,85)*2,2*1,2</t>
  </si>
  <si>
    <t>477001961</t>
  </si>
  <si>
    <t>817361730</t>
  </si>
  <si>
    <t>(7,65+3,85)*4,2*1,2</t>
  </si>
  <si>
    <t>912754126</t>
  </si>
  <si>
    <t>(7,65+3,85)*1,3*1,2</t>
  </si>
  <si>
    <t>-132849754</t>
  </si>
  <si>
    <t>-687167903</t>
  </si>
  <si>
    <t>dopadová plocha tráva</t>
  </si>
  <si>
    <t>7*7*3,14+3</t>
  </si>
  <si>
    <t>1778080380</t>
  </si>
  <si>
    <t>-1357620208</t>
  </si>
  <si>
    <t>-653058196</t>
  </si>
  <si>
    <t>1002611415</t>
  </si>
  <si>
    <t>1632981609</t>
  </si>
  <si>
    <t>156,86*0,02 'Přepočtené koeficientem množství</t>
  </si>
  <si>
    <t>1734637764</t>
  </si>
  <si>
    <t>225716741</t>
  </si>
  <si>
    <t>57,96*0,02 'Přepočtené koeficientem množství</t>
  </si>
  <si>
    <t>2119070379</t>
  </si>
  <si>
    <t>217912869</t>
  </si>
  <si>
    <t>1752316652</t>
  </si>
  <si>
    <t>987011133</t>
  </si>
  <si>
    <t>-453371379</t>
  </si>
  <si>
    <t>1607829281</t>
  </si>
  <si>
    <t>-538286058</t>
  </si>
  <si>
    <t>-340007861</t>
  </si>
  <si>
    <t>(1,6*1,6+1,6*0,6*4)*1,25*4</t>
  </si>
  <si>
    <t>96502443</t>
  </si>
  <si>
    <t>32*1,1845 'Přepočtené koeficientem množství</t>
  </si>
  <si>
    <t>-1609140763</t>
  </si>
  <si>
    <t>102670354</t>
  </si>
  <si>
    <t>1436669746</t>
  </si>
  <si>
    <t>1726615255</t>
  </si>
  <si>
    <t>649648776</t>
  </si>
  <si>
    <t>-1670073198</t>
  </si>
  <si>
    <t>2,5*1,02 'Přepočtené koeficientem množství</t>
  </si>
  <si>
    <t>1514771280</t>
  </si>
  <si>
    <t>936005.H12.R</t>
  </si>
  <si>
    <t>Montáž trampolíny v úrovni terénu</t>
  </si>
  <si>
    <t>-1260581115</t>
  </si>
  <si>
    <t>749200.H12.R</t>
  </si>
  <si>
    <t>trampolína 155x155/105x105 - popis PD</t>
  </si>
  <si>
    <t>-1942060588</t>
  </si>
  <si>
    <t>-60077411</t>
  </si>
  <si>
    <t>-1772458741</t>
  </si>
  <si>
    <t>SO5 - Oplocení, přístup areálu a mobiliář</t>
  </si>
  <si>
    <t xml:space="preserve">    5 - Komunikace pozemní</t>
  </si>
  <si>
    <t>1082170859</t>
  </si>
  <si>
    <t>155*1</t>
  </si>
  <si>
    <t>-1457676247</t>
  </si>
  <si>
    <t>155*0,6*0,2</t>
  </si>
  <si>
    <t>(14,4+7,2)*1,3*0,2</t>
  </si>
  <si>
    <t>131252502</t>
  </si>
  <si>
    <t>Hloubení jamek do 0,5 m3 v hornině třídy těžitelnosti I skupiny 1 až 3 strojně</t>
  </si>
  <si>
    <t>-1122848302</t>
  </si>
  <si>
    <t>80*0,25*0,25*0,7*1,1</t>
  </si>
  <si>
    <t>-1951709015</t>
  </si>
  <si>
    <t>24,216+3,85</t>
  </si>
  <si>
    <t>155*0,15</t>
  </si>
  <si>
    <t>162651112</t>
  </si>
  <si>
    <t>Vodorovné přemístění přes 4 000 do 5000 m výkopku/sypaniny z horniny třídy těžitelnosti I skupiny 1 až 3 (ekoskládka)</t>
  </si>
  <si>
    <t>-1488424850</t>
  </si>
  <si>
    <t>ornice skrývka celkem</t>
  </si>
  <si>
    <t>25,382+63,278+25,382+25,882+23,25</t>
  </si>
  <si>
    <t>ornice zpětně</t>
  </si>
  <si>
    <t>-(40+54,432)*0,15</t>
  </si>
  <si>
    <t>-169,95*0,15</t>
  </si>
  <si>
    <t>-51,408*0,15</t>
  </si>
  <si>
    <t>-(156,86+57,96)*0,15</t>
  </si>
  <si>
    <t>-77,5*0,15</t>
  </si>
  <si>
    <t>zemina skrývka celkem</t>
  </si>
  <si>
    <t>19,679+65,635+38,465+22,199+28,066</t>
  </si>
  <si>
    <t>zemina zpětně - valy</t>
  </si>
  <si>
    <t>-28,512-0-26,928-30,36-0</t>
  </si>
  <si>
    <t>167151111</t>
  </si>
  <si>
    <t>Nakládání výkopku z hornin třídy těžitelnosti I skupiny 1 až 3 přes 100 m3</t>
  </si>
  <si>
    <t>-1795784331</t>
  </si>
  <si>
    <t>-679528039</t>
  </si>
  <si>
    <t>-1602300941</t>
  </si>
  <si>
    <t>171251101.1</t>
  </si>
  <si>
    <t>Uložení sypaniny do násypů nezhutněných strojně - skládka</t>
  </si>
  <si>
    <t>1974706615</t>
  </si>
  <si>
    <t>Plošná úprava terénu do 500 m2 zemina skupiny 1 až 4 nerovnosti přes 50 do 100 mm v rovinně a svahu do 1:5 (doplnění trávníku)</t>
  </si>
  <si>
    <t>-263803460</t>
  </si>
  <si>
    <t>155*0,5</t>
  </si>
  <si>
    <t>1135569452</t>
  </si>
  <si>
    <t>-708304347</t>
  </si>
  <si>
    <t>-1759013995</t>
  </si>
  <si>
    <t>77,5*0,02 'Přepočtené koeficientem množství</t>
  </si>
  <si>
    <t>-2114600256</t>
  </si>
  <si>
    <t>155*0,6</t>
  </si>
  <si>
    <t>(14,4+7,2)*1,3</t>
  </si>
  <si>
    <t>-1002651125</t>
  </si>
  <si>
    <t>1203125214</t>
  </si>
  <si>
    <t>1675864796</t>
  </si>
  <si>
    <t>271572211</t>
  </si>
  <si>
    <t>Podsyp pod základové konstrukce se zhutněním z netříděného štěrkopísku</t>
  </si>
  <si>
    <t>-1566927516</t>
  </si>
  <si>
    <t>80*0,25*0,25*0,05*1,1</t>
  </si>
  <si>
    <t>275313511</t>
  </si>
  <si>
    <t>Základové patky z betonu tř. C 12/15</t>
  </si>
  <si>
    <t>1739514804</t>
  </si>
  <si>
    <t>0,25*0,25*0,6*80*1,1</t>
  </si>
  <si>
    <t>338171113</t>
  </si>
  <si>
    <t>Osazování sloupků a vzpěr plotových ocelových v 2,00 m se zabetonováním</t>
  </si>
  <si>
    <t>30466410</t>
  </si>
  <si>
    <t>55342250</t>
  </si>
  <si>
    <t>sloupek plotový průběžný Pz a komaxitové 1500/38x1,5mm</t>
  </si>
  <si>
    <t>-662079426</t>
  </si>
  <si>
    <t>348101210</t>
  </si>
  <si>
    <t>Osazení vrat nebo vrátek k oplocení na ocelové sloupky pl do 2 m2</t>
  </si>
  <si>
    <t>1460547304</t>
  </si>
  <si>
    <t>55342320</t>
  </si>
  <si>
    <t>branka vchodová kovová 1200x940 mm</t>
  </si>
  <si>
    <t>592287501</t>
  </si>
  <si>
    <t>348401120</t>
  </si>
  <si>
    <t>Osazení oplocení ze strojového pletiva s napínacími dráty výšky do 1,6 m do 15° sklonu svahu</t>
  </si>
  <si>
    <t>78893190</t>
  </si>
  <si>
    <t>31327510</t>
  </si>
  <si>
    <t>pletivo drátěné plastifikované se čtvercovými oky 55/2,5mm v 1000mm</t>
  </si>
  <si>
    <t>-2085622899</t>
  </si>
  <si>
    <t>155*1,05 'Přepočtené koeficientem množství</t>
  </si>
  <si>
    <t>Komunikace pozemní</t>
  </si>
  <si>
    <t>564730011</t>
  </si>
  <si>
    <t>Podklad z kameniva hrubého drceného vel. 8-16 mm tl 100 mm</t>
  </si>
  <si>
    <t>-587919945</t>
  </si>
  <si>
    <t>(14,4+7,2)*1,2</t>
  </si>
  <si>
    <t>564730111</t>
  </si>
  <si>
    <t>Podklad z kameniva hrubého drceného vel. 16-32 mm tl 100 mm</t>
  </si>
  <si>
    <t>-1862386189</t>
  </si>
  <si>
    <t>596211110</t>
  </si>
  <si>
    <t>Kladení zámkové dlažby komunikací pro pěší tl 60 mm skupiny A pl do 50 m2</t>
  </si>
  <si>
    <t>1452759463</t>
  </si>
  <si>
    <t>14,4*1,2</t>
  </si>
  <si>
    <t>7,2*1,2</t>
  </si>
  <si>
    <t>59245016</t>
  </si>
  <si>
    <t>dlažba tvar čtverec betonová 100x100x60mm přírodní</t>
  </si>
  <si>
    <t>-2060184112</t>
  </si>
  <si>
    <t>25,92*1,03 'Přepočtené koeficientem množství</t>
  </si>
  <si>
    <t>596211111</t>
  </si>
  <si>
    <t>Kladení zámkové dlažby komunikací pro pěší tl 60 mm skupiny A pl přes 50 do 100 m2</t>
  </si>
  <si>
    <t>1516507804</t>
  </si>
  <si>
    <t>-582291051</t>
  </si>
  <si>
    <t>77,5*1,03 'Přepočtené koeficientem množství</t>
  </si>
  <si>
    <t>-699847493</t>
  </si>
  <si>
    <t>155*2</t>
  </si>
  <si>
    <t>1144660113</t>
  </si>
  <si>
    <t>310*1,02 'Přepočtené koeficientem množství</t>
  </si>
  <si>
    <t>-549525185</t>
  </si>
  <si>
    <t>936104211</t>
  </si>
  <si>
    <t>Montáž odpadkového koše do betonové patky</t>
  </si>
  <si>
    <t>273774434</t>
  </si>
  <si>
    <t>7491013.M3.R</t>
  </si>
  <si>
    <t>koš odpadkový kovový, obsah 50L - popis PD</t>
  </si>
  <si>
    <t>1556579026</t>
  </si>
  <si>
    <t>936124.M4.R</t>
  </si>
  <si>
    <t>Montáž tabule stabilní kotvené šrouby na pevný podklad - 2x noha</t>
  </si>
  <si>
    <t>-1532848433</t>
  </si>
  <si>
    <t>749101.M4.R</t>
  </si>
  <si>
    <t>informační tabule - popis PD</t>
  </si>
  <si>
    <t>1326405695</t>
  </si>
  <si>
    <t>936124112</t>
  </si>
  <si>
    <t>Montáž lavičky stabilní parkové se zabetonováním noh</t>
  </si>
  <si>
    <t>-2033472244</t>
  </si>
  <si>
    <t>7491011.M1.R</t>
  </si>
  <si>
    <t>lavička s opěradlem 1500x760x800mm, konstrukce-kov, sedák-dřevo - popis PD</t>
  </si>
  <si>
    <t>-1682704084</t>
  </si>
  <si>
    <t>936174311</t>
  </si>
  <si>
    <t>Montáž stojanu na kola pro 5 kol kotevními šrouby na pevný podklad</t>
  </si>
  <si>
    <t>-1113259547</t>
  </si>
  <si>
    <t>7491015.M2.R</t>
  </si>
  <si>
    <t>stojan na kola na 5 kol jednostranný - popis PD</t>
  </si>
  <si>
    <t>-1090958354</t>
  </si>
  <si>
    <t>998223011</t>
  </si>
  <si>
    <t>Přesun hmot pro pozemní komunikace s krytem dlážděným</t>
  </si>
  <si>
    <t>902837209</t>
  </si>
  <si>
    <t>-2010125111</t>
  </si>
  <si>
    <t>998232110</t>
  </si>
  <si>
    <t>Přesun hmot pro oplocení zděné z cihel nebo tvárnic, kovovou nebo tyčovou v do 3 m</t>
  </si>
  <si>
    <t>-2093875936</t>
  </si>
  <si>
    <t>SO6 - VRN</t>
  </si>
  <si>
    <t>VRN - Vedlejší rozpočtové náklady</t>
  </si>
  <si>
    <t xml:space="preserve">    VRN3 - Zařízení staveniště</t>
  </si>
  <si>
    <t xml:space="preserve">    VRN4 - Inženýrská činnost</t>
  </si>
  <si>
    <t xml:space="preserve">    VRN5 - Finanční náklady</t>
  </si>
  <si>
    <t xml:space="preserve">    VRN6 - Územní vlivy</t>
  </si>
  <si>
    <t xml:space="preserve">    VRN7 - Provozní vlivy</t>
  </si>
  <si>
    <t>Vedlejší rozpočtové náklady</t>
  </si>
  <si>
    <t>VRN3</t>
  </si>
  <si>
    <t>Zařízení staveniště</t>
  </si>
  <si>
    <t>032002000</t>
  </si>
  <si>
    <t>Vybavení staveniště a stavební režie</t>
  </si>
  <si>
    <t>Kč</t>
  </si>
  <si>
    <t>1024</t>
  </si>
  <si>
    <t>1817056157</t>
  </si>
  <si>
    <t>VRN4</t>
  </si>
  <si>
    <t>Inženýrská činnost</t>
  </si>
  <si>
    <t>044002000</t>
  </si>
  <si>
    <t>Revize</t>
  </si>
  <si>
    <t>kč</t>
  </si>
  <si>
    <t>-1836247139</t>
  </si>
  <si>
    <t>VRN5</t>
  </si>
  <si>
    <t>Finanční náklady</t>
  </si>
  <si>
    <t>052002000</t>
  </si>
  <si>
    <t xml:space="preserve">Finanční rezerva (max. 5% ZRN SO1-5) </t>
  </si>
  <si>
    <t>-1969002049</t>
  </si>
  <si>
    <t>VRN6</t>
  </si>
  <si>
    <t>Územní vlivy</t>
  </si>
  <si>
    <t>065002000</t>
  </si>
  <si>
    <t>Mimostaveništní doprava materiálů</t>
  </si>
  <si>
    <t>-28472257</t>
  </si>
  <si>
    <t>VRN7</t>
  </si>
  <si>
    <t>Provozní vlivy</t>
  </si>
  <si>
    <t>072002000</t>
  </si>
  <si>
    <t>Silniční provoz - DIO</t>
  </si>
  <si>
    <t>46246468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</si>
</sst>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82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4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5" fillId="0" borderId="22" xfId="0" applyFont="1" applyBorder="1" applyAlignment="1" applyProtection="1">
      <alignment horizontal="center" vertical="center"/>
    </xf>
    <xf numFmtId="49" fontId="35" fillId="0" borderId="22" xfId="0" applyNumberFormat="1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center" vertical="center" wrapText="1"/>
    </xf>
    <xf numFmtId="167" fontId="35" fillId="0" borderId="22" xfId="0" applyNumberFormat="1" applyFont="1" applyBorder="1" applyAlignment="1" applyProtection="1">
      <alignment vertical="center"/>
    </xf>
    <xf numFmtId="4" fontId="35" fillId="2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</xf>
    <xf numFmtId="0" fontId="36" fillId="0" borderId="22" xfId="0" applyFont="1" applyBorder="1" applyAlignment="1" applyProtection="1">
      <alignment vertical="center"/>
    </xf>
    <xf numFmtId="0" fontId="36" fillId="0" borderId="3" xfId="0" applyFont="1" applyBorder="1" applyAlignment="1">
      <alignment vertical="center"/>
    </xf>
    <xf numFmtId="0" fontId="35" fillId="2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center" vertical="center"/>
    </xf>
    <xf numFmtId="0" fontId="23" fillId="2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3" fillId="0" borderId="20" xfId="0" applyNumberFormat="1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styles" Target="styles.xml" /><Relationship Id="rId9" Type="http://schemas.openxmlformats.org/officeDocument/2006/relationships/theme" Target="theme/theme1.xml" /><Relationship Id="rId10" Type="http://schemas.openxmlformats.org/officeDocument/2006/relationships/calcChain" Target="calcChain.xml" /><Relationship Id="rId11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19</v>
      </c>
      <c r="AL7" s="22"/>
      <c r="AM7" s="22"/>
      <c r="AN7" s="27" t="s">
        <v>1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22</v>
      </c>
      <c r="AL8" s="22"/>
      <c r="AM8" s="22"/>
      <c r="AN8" s="33" t="s">
        <v>23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25</v>
      </c>
      <c r="AL10" s="22"/>
      <c r="AM10" s="22"/>
      <c r="AN10" s="27" t="s">
        <v>1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21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26</v>
      </c>
      <c r="AL11" s="22"/>
      <c r="AM11" s="22"/>
      <c r="AN11" s="27" t="s">
        <v>1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27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25</v>
      </c>
      <c r="AL13" s="22"/>
      <c r="AM13" s="22"/>
      <c r="AN13" s="34" t="s">
        <v>28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28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26</v>
      </c>
      <c r="AL14" s="22"/>
      <c r="AM14" s="22"/>
      <c r="AN14" s="34" t="s">
        <v>28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29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25</v>
      </c>
      <c r="AL16" s="22"/>
      <c r="AM16" s="22"/>
      <c r="AN16" s="27" t="s">
        <v>1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21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26</v>
      </c>
      <c r="AL17" s="22"/>
      <c r="AM17" s="22"/>
      <c r="AN17" s="27" t="s">
        <v>1</v>
      </c>
      <c r="AO17" s="22"/>
      <c r="AP17" s="22"/>
      <c r="AQ17" s="22"/>
      <c r="AR17" s="20"/>
      <c r="BE17" s="31"/>
      <c r="BS17" s="17" t="s">
        <v>30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31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25</v>
      </c>
      <c r="AL19" s="22"/>
      <c r="AM19" s="22"/>
      <c r="AN19" s="27" t="s">
        <v>1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21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26</v>
      </c>
      <c r="AL20" s="22"/>
      <c r="AM20" s="22"/>
      <c r="AN20" s="27" t="s">
        <v>1</v>
      </c>
      <c r="AO20" s="22"/>
      <c r="AP20" s="22"/>
      <c r="AQ20" s="22"/>
      <c r="AR20" s="20"/>
      <c r="BE20" s="31"/>
      <c r="BS20" s="17" t="s">
        <v>30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32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16.5" customHeight="1">
      <c r="B23" s="21"/>
      <c r="C23" s="22"/>
      <c r="D23" s="22"/>
      <c r="E23" s="36" t="s">
        <v>1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33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ROUND(AG94,2)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34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35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36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37</v>
      </c>
      <c r="E29" s="47"/>
      <c r="F29" s="32" t="s">
        <v>38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ROUND(AZ94,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ROUND(AV94,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39</v>
      </c>
      <c r="G30" s="47"/>
      <c r="H30" s="47"/>
      <c r="I30" s="47"/>
      <c r="J30" s="47"/>
      <c r="K30" s="47"/>
      <c r="L30" s="48">
        <v>0.14999999999999999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ROUND(BA94,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ROUND(AW94,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40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ROUND(BB94,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41</v>
      </c>
      <c r="G32" s="47"/>
      <c r="H32" s="47"/>
      <c r="I32" s="47"/>
      <c r="J32" s="47"/>
      <c r="K32" s="47"/>
      <c r="L32" s="48">
        <v>0.14999999999999999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ROUND(BC94,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42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ROUND(BD94,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51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1"/>
    </row>
    <row r="35" s="2" customFormat="1" ht="25.92" customHeight="1">
      <c r="A35" s="38"/>
      <c r="B35" s="39"/>
      <c r="C35" s="52"/>
      <c r="D35" s="53" t="s">
        <v>43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44</v>
      </c>
      <c r="U35" s="54"/>
      <c r="V35" s="54"/>
      <c r="W35" s="54"/>
      <c r="X35" s="56" t="s">
        <v>45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14.4" customHeight="1">
      <c r="A37" s="38"/>
      <c r="B37" s="39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4"/>
      <c r="BE37" s="38"/>
    </row>
    <row r="38" s="1" customFormat="1" ht="14.4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="1" customFormat="1" ht="14.4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="1" customFormat="1" ht="14.4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="1" customFormat="1" ht="14.4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="1" customFormat="1" ht="14.4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="1" customFormat="1" ht="14.4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="1" customFormat="1" ht="14.4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="1" customFormat="1" ht="14.4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="1" customFormat="1" ht="14.4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="1" customFormat="1" ht="14.4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="1" customFormat="1" ht="14.4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="2" customFormat="1" ht="14.4" customHeight="1">
      <c r="B49" s="59"/>
      <c r="C49" s="60"/>
      <c r="D49" s="61" t="s">
        <v>46</v>
      </c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1" t="s">
        <v>47</v>
      </c>
      <c r="AI49" s="62"/>
      <c r="AJ49" s="62"/>
      <c r="AK49" s="62"/>
      <c r="AL49" s="62"/>
      <c r="AM49" s="62"/>
      <c r="AN49" s="62"/>
      <c r="AO49" s="62"/>
      <c r="AP49" s="60"/>
      <c r="AQ49" s="60"/>
      <c r="AR49" s="63"/>
    </row>
    <row r="50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="2" customFormat="1">
      <c r="A60" s="38"/>
      <c r="B60" s="39"/>
      <c r="C60" s="40"/>
      <c r="D60" s="64" t="s">
        <v>48</v>
      </c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64" t="s">
        <v>49</v>
      </c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64" t="s">
        <v>48</v>
      </c>
      <c r="AI60" s="42"/>
      <c r="AJ60" s="42"/>
      <c r="AK60" s="42"/>
      <c r="AL60" s="42"/>
      <c r="AM60" s="64" t="s">
        <v>49</v>
      </c>
      <c r="AN60" s="42"/>
      <c r="AO60" s="42"/>
      <c r="AP60" s="40"/>
      <c r="AQ60" s="40"/>
      <c r="AR60" s="44"/>
      <c r="BE60" s="38"/>
    </row>
    <row r="61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="2" customFormat="1">
      <c r="A64" s="38"/>
      <c r="B64" s="39"/>
      <c r="C64" s="40"/>
      <c r="D64" s="61" t="s">
        <v>50</v>
      </c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1" t="s">
        <v>51</v>
      </c>
      <c r="AI64" s="65"/>
      <c r="AJ64" s="65"/>
      <c r="AK64" s="65"/>
      <c r="AL64" s="65"/>
      <c r="AM64" s="65"/>
      <c r="AN64" s="65"/>
      <c r="AO64" s="65"/>
      <c r="AP64" s="40"/>
      <c r="AQ64" s="40"/>
      <c r="AR64" s="44"/>
      <c r="BE64" s="38"/>
    </row>
    <row r="6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="2" customFormat="1">
      <c r="A75" s="38"/>
      <c r="B75" s="39"/>
      <c r="C75" s="40"/>
      <c r="D75" s="64" t="s">
        <v>48</v>
      </c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64" t="s">
        <v>49</v>
      </c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64" t="s">
        <v>48</v>
      </c>
      <c r="AI75" s="42"/>
      <c r="AJ75" s="42"/>
      <c r="AK75" s="42"/>
      <c r="AL75" s="42"/>
      <c r="AM75" s="64" t="s">
        <v>49</v>
      </c>
      <c r="AN75" s="42"/>
      <c r="AO75" s="42"/>
      <c r="AP75" s="40"/>
      <c r="AQ75" s="40"/>
      <c r="AR75" s="44"/>
      <c r="BE75" s="38"/>
    </row>
    <row r="76" s="2" customForma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4"/>
      <c r="BE76" s="38"/>
    </row>
    <row r="77" s="2" customFormat="1" ht="6.96" customHeight="1">
      <c r="A77" s="38"/>
      <c r="B77" s="66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44"/>
      <c r="BE77" s="38"/>
    </row>
    <row r="81" s="2" customFormat="1" ht="6.96" customHeight="1">
      <c r="A81" s="38"/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44"/>
      <c r="BE81" s="38"/>
    </row>
    <row r="82" s="2" customFormat="1" ht="24.96" customHeight="1">
      <c r="A82" s="38"/>
      <c r="B82" s="39"/>
      <c r="C82" s="23" t="s">
        <v>52</v>
      </c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4"/>
      <c r="B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4"/>
      <c r="BE83" s="38"/>
    </row>
    <row r="84" s="4" customFormat="1" ht="12" customHeight="1">
      <c r="A84" s="4"/>
      <c r="B84" s="70"/>
      <c r="C84" s="32" t="s">
        <v>13</v>
      </c>
      <c r="D84" s="71"/>
      <c r="E84" s="71"/>
      <c r="F84" s="71"/>
      <c r="G84" s="71"/>
      <c r="H84" s="71"/>
      <c r="I84" s="71"/>
      <c r="J84" s="71"/>
      <c r="K84" s="71"/>
      <c r="L84" s="71" t="str">
        <f>K5</f>
        <v>P012022</v>
      </c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71"/>
      <c r="AG84" s="71"/>
      <c r="AH84" s="71"/>
      <c r="AI84" s="71"/>
      <c r="AJ84" s="71"/>
      <c r="AK84" s="71"/>
      <c r="AL84" s="71"/>
      <c r="AM84" s="71"/>
      <c r="AN84" s="71"/>
      <c r="AO84" s="71"/>
      <c r="AP84" s="71"/>
      <c r="AQ84" s="71"/>
      <c r="AR84" s="72"/>
      <c r="BE84" s="4"/>
    </row>
    <row r="85" s="5" customFormat="1" ht="36.96" customHeight="1">
      <c r="A85" s="5"/>
      <c r="B85" s="73"/>
      <c r="C85" s="74" t="s">
        <v>16</v>
      </c>
      <c r="D85" s="75"/>
      <c r="E85" s="75"/>
      <c r="F85" s="75"/>
      <c r="G85" s="75"/>
      <c r="H85" s="75"/>
      <c r="I85" s="75"/>
      <c r="J85" s="75"/>
      <c r="K85" s="75"/>
      <c r="L85" s="76" t="str">
        <f>K6</f>
        <v>Dětské hřiště Osmička</v>
      </c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75"/>
      <c r="AO85" s="75"/>
      <c r="AP85" s="75"/>
      <c r="AQ85" s="75"/>
      <c r="AR85" s="77"/>
      <c r="BE85" s="5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4"/>
      <c r="BE86" s="38"/>
    </row>
    <row r="87" s="2" customFormat="1" ht="12" customHeight="1">
      <c r="A87" s="38"/>
      <c r="B87" s="39"/>
      <c r="C87" s="32" t="s">
        <v>20</v>
      </c>
      <c r="D87" s="40"/>
      <c r="E87" s="40"/>
      <c r="F87" s="40"/>
      <c r="G87" s="40"/>
      <c r="H87" s="40"/>
      <c r="I87" s="40"/>
      <c r="J87" s="40"/>
      <c r="K87" s="40"/>
      <c r="L87" s="78" t="str">
        <f>IF(K8="","",K8)</f>
        <v xml:space="preserve"> </v>
      </c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32" t="s">
        <v>22</v>
      </c>
      <c r="AJ87" s="40"/>
      <c r="AK87" s="40"/>
      <c r="AL87" s="40"/>
      <c r="AM87" s="79" t="str">
        <f>IF(AN8= "","",AN8)</f>
        <v>16. 1. 2022</v>
      </c>
      <c r="AN87" s="79"/>
      <c r="AO87" s="40"/>
      <c r="AP87" s="40"/>
      <c r="AQ87" s="40"/>
      <c r="AR87" s="44"/>
      <c r="B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4"/>
      <c r="BE88" s="38"/>
    </row>
    <row r="89" s="2" customFormat="1" ht="15.15" customHeight="1">
      <c r="A89" s="38"/>
      <c r="B89" s="39"/>
      <c r="C89" s="32" t="s">
        <v>24</v>
      </c>
      <c r="D89" s="40"/>
      <c r="E89" s="40"/>
      <c r="F89" s="40"/>
      <c r="G89" s="40"/>
      <c r="H89" s="40"/>
      <c r="I89" s="40"/>
      <c r="J89" s="40"/>
      <c r="K89" s="40"/>
      <c r="L89" s="71" t="str">
        <f>IF(E11= "","",E11)</f>
        <v xml:space="preserve"> </v>
      </c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32" t="s">
        <v>29</v>
      </c>
      <c r="AJ89" s="40"/>
      <c r="AK89" s="40"/>
      <c r="AL89" s="40"/>
      <c r="AM89" s="80" t="str">
        <f>IF(E17="","",E17)</f>
        <v xml:space="preserve"> </v>
      </c>
      <c r="AN89" s="71"/>
      <c r="AO89" s="71"/>
      <c r="AP89" s="71"/>
      <c r="AQ89" s="40"/>
      <c r="AR89" s="44"/>
      <c r="AS89" s="81" t="s">
        <v>53</v>
      </c>
      <c r="AT89" s="82"/>
      <c r="AU89" s="83"/>
      <c r="AV89" s="83"/>
      <c r="AW89" s="83"/>
      <c r="AX89" s="83"/>
      <c r="AY89" s="83"/>
      <c r="AZ89" s="83"/>
      <c r="BA89" s="83"/>
      <c r="BB89" s="83"/>
      <c r="BC89" s="83"/>
      <c r="BD89" s="84"/>
      <c r="BE89" s="38"/>
    </row>
    <row r="90" s="2" customFormat="1" ht="15.15" customHeight="1">
      <c r="A90" s="38"/>
      <c r="B90" s="39"/>
      <c r="C90" s="32" t="s">
        <v>27</v>
      </c>
      <c r="D90" s="40"/>
      <c r="E90" s="40"/>
      <c r="F90" s="40"/>
      <c r="G90" s="40"/>
      <c r="H90" s="40"/>
      <c r="I90" s="40"/>
      <c r="J90" s="40"/>
      <c r="K90" s="40"/>
      <c r="L90" s="71" t="str">
        <f>IF(E14= "Vyplň údaj","",E14)</f>
        <v/>
      </c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32" t="s">
        <v>31</v>
      </c>
      <c r="AJ90" s="40"/>
      <c r="AK90" s="40"/>
      <c r="AL90" s="40"/>
      <c r="AM90" s="80" t="str">
        <f>IF(E20="","",E20)</f>
        <v xml:space="preserve"> </v>
      </c>
      <c r="AN90" s="71"/>
      <c r="AO90" s="71"/>
      <c r="AP90" s="71"/>
      <c r="AQ90" s="40"/>
      <c r="AR90" s="44"/>
      <c r="AS90" s="85"/>
      <c r="AT90" s="86"/>
      <c r="AU90" s="87"/>
      <c r="AV90" s="87"/>
      <c r="AW90" s="87"/>
      <c r="AX90" s="87"/>
      <c r="AY90" s="87"/>
      <c r="AZ90" s="87"/>
      <c r="BA90" s="87"/>
      <c r="BB90" s="87"/>
      <c r="BC90" s="87"/>
      <c r="BD90" s="88"/>
      <c r="BE90" s="38"/>
    </row>
    <row r="91" s="2" customFormat="1" ht="10.8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4"/>
      <c r="AS91" s="89"/>
      <c r="AT91" s="90"/>
      <c r="AU91" s="91"/>
      <c r="AV91" s="91"/>
      <c r="AW91" s="91"/>
      <c r="AX91" s="91"/>
      <c r="AY91" s="91"/>
      <c r="AZ91" s="91"/>
      <c r="BA91" s="91"/>
      <c r="BB91" s="91"/>
      <c r="BC91" s="91"/>
      <c r="BD91" s="92"/>
      <c r="BE91" s="38"/>
    </row>
    <row r="92" s="2" customFormat="1" ht="29.28" customHeight="1">
      <c r="A92" s="38"/>
      <c r="B92" s="39"/>
      <c r="C92" s="93" t="s">
        <v>54</v>
      </c>
      <c r="D92" s="94"/>
      <c r="E92" s="94"/>
      <c r="F92" s="94"/>
      <c r="G92" s="94"/>
      <c r="H92" s="95"/>
      <c r="I92" s="96" t="s">
        <v>55</v>
      </c>
      <c r="J92" s="94"/>
      <c r="K92" s="94"/>
      <c r="L92" s="94"/>
      <c r="M92" s="94"/>
      <c r="N92" s="94"/>
      <c r="O92" s="94"/>
      <c r="P92" s="94"/>
      <c r="Q92" s="94"/>
      <c r="R92" s="94"/>
      <c r="S92" s="94"/>
      <c r="T92" s="94"/>
      <c r="U92" s="94"/>
      <c r="V92" s="94"/>
      <c r="W92" s="94"/>
      <c r="X92" s="94"/>
      <c r="Y92" s="94"/>
      <c r="Z92" s="94"/>
      <c r="AA92" s="94"/>
      <c r="AB92" s="94"/>
      <c r="AC92" s="94"/>
      <c r="AD92" s="94"/>
      <c r="AE92" s="94"/>
      <c r="AF92" s="94"/>
      <c r="AG92" s="97" t="s">
        <v>56</v>
      </c>
      <c r="AH92" s="94"/>
      <c r="AI92" s="94"/>
      <c r="AJ92" s="94"/>
      <c r="AK92" s="94"/>
      <c r="AL92" s="94"/>
      <c r="AM92" s="94"/>
      <c r="AN92" s="96" t="s">
        <v>57</v>
      </c>
      <c r="AO92" s="94"/>
      <c r="AP92" s="98"/>
      <c r="AQ92" s="99" t="s">
        <v>58</v>
      </c>
      <c r="AR92" s="44"/>
      <c r="AS92" s="100" t="s">
        <v>59</v>
      </c>
      <c r="AT92" s="101" t="s">
        <v>60</v>
      </c>
      <c r="AU92" s="101" t="s">
        <v>61</v>
      </c>
      <c r="AV92" s="101" t="s">
        <v>62</v>
      </c>
      <c r="AW92" s="101" t="s">
        <v>63</v>
      </c>
      <c r="AX92" s="101" t="s">
        <v>64</v>
      </c>
      <c r="AY92" s="101" t="s">
        <v>65</v>
      </c>
      <c r="AZ92" s="101" t="s">
        <v>66</v>
      </c>
      <c r="BA92" s="101" t="s">
        <v>67</v>
      </c>
      <c r="BB92" s="101" t="s">
        <v>68</v>
      </c>
      <c r="BC92" s="101" t="s">
        <v>69</v>
      </c>
      <c r="BD92" s="102" t="s">
        <v>70</v>
      </c>
      <c r="BE92" s="38"/>
    </row>
    <row r="93" s="2" customFormat="1" ht="10.8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4"/>
      <c r="AS93" s="103"/>
      <c r="AT93" s="104"/>
      <c r="AU93" s="104"/>
      <c r="AV93" s="104"/>
      <c r="AW93" s="104"/>
      <c r="AX93" s="104"/>
      <c r="AY93" s="104"/>
      <c r="AZ93" s="104"/>
      <c r="BA93" s="104"/>
      <c r="BB93" s="104"/>
      <c r="BC93" s="104"/>
      <c r="BD93" s="105"/>
      <c r="BE93" s="38"/>
    </row>
    <row r="94" s="6" customFormat="1" ht="32.4" customHeight="1">
      <c r="A94" s="6"/>
      <c r="B94" s="106"/>
      <c r="C94" s="107" t="s">
        <v>71</v>
      </c>
      <c r="D94" s="108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V94" s="108"/>
      <c r="W94" s="108"/>
      <c r="X94" s="108"/>
      <c r="Y94" s="108"/>
      <c r="Z94" s="108"/>
      <c r="AA94" s="108"/>
      <c r="AB94" s="108"/>
      <c r="AC94" s="108"/>
      <c r="AD94" s="108"/>
      <c r="AE94" s="108"/>
      <c r="AF94" s="108"/>
      <c r="AG94" s="109">
        <f>ROUND(SUM(AG95:AG100),2)</f>
        <v>0</v>
      </c>
      <c r="AH94" s="109"/>
      <c r="AI94" s="109"/>
      <c r="AJ94" s="109"/>
      <c r="AK94" s="109"/>
      <c r="AL94" s="109"/>
      <c r="AM94" s="109"/>
      <c r="AN94" s="110">
        <f>SUM(AG94,AT94)</f>
        <v>0</v>
      </c>
      <c r="AO94" s="110"/>
      <c r="AP94" s="110"/>
      <c r="AQ94" s="111" t="s">
        <v>1</v>
      </c>
      <c r="AR94" s="112"/>
      <c r="AS94" s="113">
        <f>ROUND(SUM(AS95:AS100),2)</f>
        <v>0</v>
      </c>
      <c r="AT94" s="114">
        <f>ROUND(SUM(AV94:AW94),2)</f>
        <v>0</v>
      </c>
      <c r="AU94" s="115">
        <f>ROUND(SUM(AU95:AU100),5)</f>
        <v>0</v>
      </c>
      <c r="AV94" s="114">
        <f>ROUND(AZ94*L29,2)</f>
        <v>0</v>
      </c>
      <c r="AW94" s="114">
        <f>ROUND(BA94*L30,2)</f>
        <v>0</v>
      </c>
      <c r="AX94" s="114">
        <f>ROUND(BB94*L29,2)</f>
        <v>0</v>
      </c>
      <c r="AY94" s="114">
        <f>ROUND(BC94*L30,2)</f>
        <v>0</v>
      </c>
      <c r="AZ94" s="114">
        <f>ROUND(SUM(AZ95:AZ100),2)</f>
        <v>0</v>
      </c>
      <c r="BA94" s="114">
        <f>ROUND(SUM(BA95:BA100),2)</f>
        <v>0</v>
      </c>
      <c r="BB94" s="114">
        <f>ROUND(SUM(BB95:BB100),2)</f>
        <v>0</v>
      </c>
      <c r="BC94" s="114">
        <f>ROUND(SUM(BC95:BC100),2)</f>
        <v>0</v>
      </c>
      <c r="BD94" s="116">
        <f>ROUND(SUM(BD95:BD100),2)</f>
        <v>0</v>
      </c>
      <c r="BE94" s="6"/>
      <c r="BS94" s="117" t="s">
        <v>72</v>
      </c>
      <c r="BT94" s="117" t="s">
        <v>73</v>
      </c>
      <c r="BU94" s="118" t="s">
        <v>74</v>
      </c>
      <c r="BV94" s="117" t="s">
        <v>75</v>
      </c>
      <c r="BW94" s="117" t="s">
        <v>5</v>
      </c>
      <c r="BX94" s="117" t="s">
        <v>76</v>
      </c>
      <c r="CL94" s="117" t="s">
        <v>1</v>
      </c>
    </row>
    <row r="95" s="7" customFormat="1" ht="16.5" customHeight="1">
      <c r="A95" s="119" t="s">
        <v>77</v>
      </c>
      <c r="B95" s="120"/>
      <c r="C95" s="121"/>
      <c r="D95" s="122" t="s">
        <v>78</v>
      </c>
      <c r="E95" s="122"/>
      <c r="F95" s="122"/>
      <c r="G95" s="122"/>
      <c r="H95" s="122"/>
      <c r="I95" s="123"/>
      <c r="J95" s="122" t="s">
        <v>79</v>
      </c>
      <c r="K95" s="122"/>
      <c r="L95" s="122"/>
      <c r="M95" s="122"/>
      <c r="N95" s="122"/>
      <c r="O95" s="122"/>
      <c r="P95" s="122"/>
      <c r="Q95" s="122"/>
      <c r="R95" s="122"/>
      <c r="S95" s="122"/>
      <c r="T95" s="122"/>
      <c r="U95" s="122"/>
      <c r="V95" s="122"/>
      <c r="W95" s="122"/>
      <c r="X95" s="122"/>
      <c r="Y95" s="122"/>
      <c r="Z95" s="122"/>
      <c r="AA95" s="122"/>
      <c r="AB95" s="122"/>
      <c r="AC95" s="122"/>
      <c r="AD95" s="122"/>
      <c r="AE95" s="122"/>
      <c r="AF95" s="122"/>
      <c r="AG95" s="124">
        <f>'SO1 - Sektor 1 - nejmenší...'!J30</f>
        <v>0</v>
      </c>
      <c r="AH95" s="123"/>
      <c r="AI95" s="123"/>
      <c r="AJ95" s="123"/>
      <c r="AK95" s="123"/>
      <c r="AL95" s="123"/>
      <c r="AM95" s="123"/>
      <c r="AN95" s="124">
        <f>SUM(AG95,AT95)</f>
        <v>0</v>
      </c>
      <c r="AO95" s="123"/>
      <c r="AP95" s="123"/>
      <c r="AQ95" s="125" t="s">
        <v>80</v>
      </c>
      <c r="AR95" s="126"/>
      <c r="AS95" s="127">
        <v>0</v>
      </c>
      <c r="AT95" s="128">
        <f>ROUND(SUM(AV95:AW95),2)</f>
        <v>0</v>
      </c>
      <c r="AU95" s="129">
        <f>'SO1 - Sektor 1 - nejmenší...'!P124</f>
        <v>0</v>
      </c>
      <c r="AV95" s="128">
        <f>'SO1 - Sektor 1 - nejmenší...'!J33</f>
        <v>0</v>
      </c>
      <c r="AW95" s="128">
        <f>'SO1 - Sektor 1 - nejmenší...'!J34</f>
        <v>0</v>
      </c>
      <c r="AX95" s="128">
        <f>'SO1 - Sektor 1 - nejmenší...'!J35</f>
        <v>0</v>
      </c>
      <c r="AY95" s="128">
        <f>'SO1 - Sektor 1 - nejmenší...'!J36</f>
        <v>0</v>
      </c>
      <c r="AZ95" s="128">
        <f>'SO1 - Sektor 1 - nejmenší...'!F33</f>
        <v>0</v>
      </c>
      <c r="BA95" s="128">
        <f>'SO1 - Sektor 1 - nejmenší...'!F34</f>
        <v>0</v>
      </c>
      <c r="BB95" s="128">
        <f>'SO1 - Sektor 1 - nejmenší...'!F35</f>
        <v>0</v>
      </c>
      <c r="BC95" s="128">
        <f>'SO1 - Sektor 1 - nejmenší...'!F36</f>
        <v>0</v>
      </c>
      <c r="BD95" s="130">
        <f>'SO1 - Sektor 1 - nejmenší...'!F37</f>
        <v>0</v>
      </c>
      <c r="BE95" s="7"/>
      <c r="BT95" s="131" t="s">
        <v>81</v>
      </c>
      <c r="BV95" s="131" t="s">
        <v>75</v>
      </c>
      <c r="BW95" s="131" t="s">
        <v>82</v>
      </c>
      <c r="BX95" s="131" t="s">
        <v>5</v>
      </c>
      <c r="CL95" s="131" t="s">
        <v>1</v>
      </c>
      <c r="CM95" s="131" t="s">
        <v>83</v>
      </c>
    </row>
    <row r="96" s="7" customFormat="1" ht="16.5" customHeight="1">
      <c r="A96" s="119" t="s">
        <v>77</v>
      </c>
      <c r="B96" s="120"/>
      <c r="C96" s="121"/>
      <c r="D96" s="122" t="s">
        <v>84</v>
      </c>
      <c r="E96" s="122"/>
      <c r="F96" s="122"/>
      <c r="G96" s="122"/>
      <c r="H96" s="122"/>
      <c r="I96" s="123"/>
      <c r="J96" s="122" t="s">
        <v>85</v>
      </c>
      <c r="K96" s="122"/>
      <c r="L96" s="122"/>
      <c r="M96" s="122"/>
      <c r="N96" s="122"/>
      <c r="O96" s="122"/>
      <c r="P96" s="122"/>
      <c r="Q96" s="122"/>
      <c r="R96" s="122"/>
      <c r="S96" s="122"/>
      <c r="T96" s="122"/>
      <c r="U96" s="122"/>
      <c r="V96" s="122"/>
      <c r="W96" s="122"/>
      <c r="X96" s="122"/>
      <c r="Y96" s="122"/>
      <c r="Z96" s="122"/>
      <c r="AA96" s="122"/>
      <c r="AB96" s="122"/>
      <c r="AC96" s="122"/>
      <c r="AD96" s="122"/>
      <c r="AE96" s="122"/>
      <c r="AF96" s="122"/>
      <c r="AG96" s="124">
        <f>'SO2 - Sektor 2 - větší děti'!J30</f>
        <v>0</v>
      </c>
      <c r="AH96" s="123"/>
      <c r="AI96" s="123"/>
      <c r="AJ96" s="123"/>
      <c r="AK96" s="123"/>
      <c r="AL96" s="123"/>
      <c r="AM96" s="123"/>
      <c r="AN96" s="124">
        <f>SUM(AG96,AT96)</f>
        <v>0</v>
      </c>
      <c r="AO96" s="123"/>
      <c r="AP96" s="123"/>
      <c r="AQ96" s="125" t="s">
        <v>80</v>
      </c>
      <c r="AR96" s="126"/>
      <c r="AS96" s="127">
        <v>0</v>
      </c>
      <c r="AT96" s="128">
        <f>ROUND(SUM(AV96:AW96),2)</f>
        <v>0</v>
      </c>
      <c r="AU96" s="129">
        <f>'SO2 - Sektor 2 - větší děti'!P122</f>
        <v>0</v>
      </c>
      <c r="AV96" s="128">
        <f>'SO2 - Sektor 2 - větší děti'!J33</f>
        <v>0</v>
      </c>
      <c r="AW96" s="128">
        <f>'SO2 - Sektor 2 - větší děti'!J34</f>
        <v>0</v>
      </c>
      <c r="AX96" s="128">
        <f>'SO2 - Sektor 2 - větší děti'!J35</f>
        <v>0</v>
      </c>
      <c r="AY96" s="128">
        <f>'SO2 - Sektor 2 - větší děti'!J36</f>
        <v>0</v>
      </c>
      <c r="AZ96" s="128">
        <f>'SO2 - Sektor 2 - větší děti'!F33</f>
        <v>0</v>
      </c>
      <c r="BA96" s="128">
        <f>'SO2 - Sektor 2 - větší děti'!F34</f>
        <v>0</v>
      </c>
      <c r="BB96" s="128">
        <f>'SO2 - Sektor 2 - větší děti'!F35</f>
        <v>0</v>
      </c>
      <c r="BC96" s="128">
        <f>'SO2 - Sektor 2 - větší děti'!F36</f>
        <v>0</v>
      </c>
      <c r="BD96" s="130">
        <f>'SO2 - Sektor 2 - větší děti'!F37</f>
        <v>0</v>
      </c>
      <c r="BE96" s="7"/>
      <c r="BT96" s="131" t="s">
        <v>81</v>
      </c>
      <c r="BV96" s="131" t="s">
        <v>75</v>
      </c>
      <c r="BW96" s="131" t="s">
        <v>86</v>
      </c>
      <c r="BX96" s="131" t="s">
        <v>5</v>
      </c>
      <c r="CL96" s="131" t="s">
        <v>1</v>
      </c>
      <c r="CM96" s="131" t="s">
        <v>83</v>
      </c>
    </row>
    <row r="97" s="7" customFormat="1" ht="16.5" customHeight="1">
      <c r="A97" s="119" t="s">
        <v>77</v>
      </c>
      <c r="B97" s="120"/>
      <c r="C97" s="121"/>
      <c r="D97" s="122" t="s">
        <v>87</v>
      </c>
      <c r="E97" s="122"/>
      <c r="F97" s="122"/>
      <c r="G97" s="122"/>
      <c r="H97" s="122"/>
      <c r="I97" s="123"/>
      <c r="J97" s="122" t="s">
        <v>88</v>
      </c>
      <c r="K97" s="122"/>
      <c r="L97" s="122"/>
      <c r="M97" s="122"/>
      <c r="N97" s="122"/>
      <c r="O97" s="122"/>
      <c r="P97" s="122"/>
      <c r="Q97" s="122"/>
      <c r="R97" s="122"/>
      <c r="S97" s="122"/>
      <c r="T97" s="122"/>
      <c r="U97" s="122"/>
      <c r="V97" s="122"/>
      <c r="W97" s="122"/>
      <c r="X97" s="122"/>
      <c r="Y97" s="122"/>
      <c r="Z97" s="122"/>
      <c r="AA97" s="122"/>
      <c r="AB97" s="122"/>
      <c r="AC97" s="122"/>
      <c r="AD97" s="122"/>
      <c r="AE97" s="122"/>
      <c r="AF97" s="122"/>
      <c r="AG97" s="124">
        <f>'SO3 - Sektor 3 - lanový s...'!J30</f>
        <v>0</v>
      </c>
      <c r="AH97" s="123"/>
      <c r="AI97" s="123"/>
      <c r="AJ97" s="123"/>
      <c r="AK97" s="123"/>
      <c r="AL97" s="123"/>
      <c r="AM97" s="123"/>
      <c r="AN97" s="124">
        <f>SUM(AG97,AT97)</f>
        <v>0</v>
      </c>
      <c r="AO97" s="123"/>
      <c r="AP97" s="123"/>
      <c r="AQ97" s="125" t="s">
        <v>80</v>
      </c>
      <c r="AR97" s="126"/>
      <c r="AS97" s="127">
        <v>0</v>
      </c>
      <c r="AT97" s="128">
        <f>ROUND(SUM(AV97:AW97),2)</f>
        <v>0</v>
      </c>
      <c r="AU97" s="129">
        <f>'SO3 - Sektor 3 - lanový s...'!P123</f>
        <v>0</v>
      </c>
      <c r="AV97" s="128">
        <f>'SO3 - Sektor 3 - lanový s...'!J33</f>
        <v>0</v>
      </c>
      <c r="AW97" s="128">
        <f>'SO3 - Sektor 3 - lanový s...'!J34</f>
        <v>0</v>
      </c>
      <c r="AX97" s="128">
        <f>'SO3 - Sektor 3 - lanový s...'!J35</f>
        <v>0</v>
      </c>
      <c r="AY97" s="128">
        <f>'SO3 - Sektor 3 - lanový s...'!J36</f>
        <v>0</v>
      </c>
      <c r="AZ97" s="128">
        <f>'SO3 - Sektor 3 - lanový s...'!F33</f>
        <v>0</v>
      </c>
      <c r="BA97" s="128">
        <f>'SO3 - Sektor 3 - lanový s...'!F34</f>
        <v>0</v>
      </c>
      <c r="BB97" s="128">
        <f>'SO3 - Sektor 3 - lanový s...'!F35</f>
        <v>0</v>
      </c>
      <c r="BC97" s="128">
        <f>'SO3 - Sektor 3 - lanový s...'!F36</f>
        <v>0</v>
      </c>
      <c r="BD97" s="130">
        <f>'SO3 - Sektor 3 - lanový s...'!F37</f>
        <v>0</v>
      </c>
      <c r="BE97" s="7"/>
      <c r="BT97" s="131" t="s">
        <v>81</v>
      </c>
      <c r="BV97" s="131" t="s">
        <v>75</v>
      </c>
      <c r="BW97" s="131" t="s">
        <v>89</v>
      </c>
      <c r="BX97" s="131" t="s">
        <v>5</v>
      </c>
      <c r="CL97" s="131" t="s">
        <v>1</v>
      </c>
      <c r="CM97" s="131" t="s">
        <v>83</v>
      </c>
    </row>
    <row r="98" s="7" customFormat="1" ht="16.5" customHeight="1">
      <c r="A98" s="119" t="s">
        <v>77</v>
      </c>
      <c r="B98" s="120"/>
      <c r="C98" s="121"/>
      <c r="D98" s="122" t="s">
        <v>90</v>
      </c>
      <c r="E98" s="122"/>
      <c r="F98" s="122"/>
      <c r="G98" s="122"/>
      <c r="H98" s="122"/>
      <c r="I98" s="123"/>
      <c r="J98" s="122" t="s">
        <v>91</v>
      </c>
      <c r="K98" s="122"/>
      <c r="L98" s="122"/>
      <c r="M98" s="122"/>
      <c r="N98" s="122"/>
      <c r="O98" s="122"/>
      <c r="P98" s="122"/>
      <c r="Q98" s="122"/>
      <c r="R98" s="122"/>
      <c r="S98" s="122"/>
      <c r="T98" s="122"/>
      <c r="U98" s="122"/>
      <c r="V98" s="122"/>
      <c r="W98" s="122"/>
      <c r="X98" s="122"/>
      <c r="Y98" s="122"/>
      <c r="Z98" s="122"/>
      <c r="AA98" s="122"/>
      <c r="AB98" s="122"/>
      <c r="AC98" s="122"/>
      <c r="AD98" s="122"/>
      <c r="AE98" s="122"/>
      <c r="AF98" s="122"/>
      <c r="AG98" s="124">
        <f>'SO4 - Sektor 4 - trampolíny'!J30</f>
        <v>0</v>
      </c>
      <c r="AH98" s="123"/>
      <c r="AI98" s="123"/>
      <c r="AJ98" s="123"/>
      <c r="AK98" s="123"/>
      <c r="AL98" s="123"/>
      <c r="AM98" s="123"/>
      <c r="AN98" s="124">
        <f>SUM(AG98,AT98)</f>
        <v>0</v>
      </c>
      <c r="AO98" s="123"/>
      <c r="AP98" s="123"/>
      <c r="AQ98" s="125" t="s">
        <v>80</v>
      </c>
      <c r="AR98" s="126"/>
      <c r="AS98" s="127">
        <v>0</v>
      </c>
      <c r="AT98" s="128">
        <f>ROUND(SUM(AV98:AW98),2)</f>
        <v>0</v>
      </c>
      <c r="AU98" s="129">
        <f>'SO4 - Sektor 4 - trampolíny'!P123</f>
        <v>0</v>
      </c>
      <c r="AV98" s="128">
        <f>'SO4 - Sektor 4 - trampolíny'!J33</f>
        <v>0</v>
      </c>
      <c r="AW98" s="128">
        <f>'SO4 - Sektor 4 - trampolíny'!J34</f>
        <v>0</v>
      </c>
      <c r="AX98" s="128">
        <f>'SO4 - Sektor 4 - trampolíny'!J35</f>
        <v>0</v>
      </c>
      <c r="AY98" s="128">
        <f>'SO4 - Sektor 4 - trampolíny'!J36</f>
        <v>0</v>
      </c>
      <c r="AZ98" s="128">
        <f>'SO4 - Sektor 4 - trampolíny'!F33</f>
        <v>0</v>
      </c>
      <c r="BA98" s="128">
        <f>'SO4 - Sektor 4 - trampolíny'!F34</f>
        <v>0</v>
      </c>
      <c r="BB98" s="128">
        <f>'SO4 - Sektor 4 - trampolíny'!F35</f>
        <v>0</v>
      </c>
      <c r="BC98" s="128">
        <f>'SO4 - Sektor 4 - trampolíny'!F36</f>
        <v>0</v>
      </c>
      <c r="BD98" s="130">
        <f>'SO4 - Sektor 4 - trampolíny'!F37</f>
        <v>0</v>
      </c>
      <c r="BE98" s="7"/>
      <c r="BT98" s="131" t="s">
        <v>81</v>
      </c>
      <c r="BV98" s="131" t="s">
        <v>75</v>
      </c>
      <c r="BW98" s="131" t="s">
        <v>92</v>
      </c>
      <c r="BX98" s="131" t="s">
        <v>5</v>
      </c>
      <c r="CL98" s="131" t="s">
        <v>1</v>
      </c>
      <c r="CM98" s="131" t="s">
        <v>83</v>
      </c>
    </row>
    <row r="99" s="7" customFormat="1" ht="16.5" customHeight="1">
      <c r="A99" s="119" t="s">
        <v>77</v>
      </c>
      <c r="B99" s="120"/>
      <c r="C99" s="121"/>
      <c r="D99" s="122" t="s">
        <v>93</v>
      </c>
      <c r="E99" s="122"/>
      <c r="F99" s="122"/>
      <c r="G99" s="122"/>
      <c r="H99" s="122"/>
      <c r="I99" s="123"/>
      <c r="J99" s="122" t="s">
        <v>94</v>
      </c>
      <c r="K99" s="122"/>
      <c r="L99" s="122"/>
      <c r="M99" s="122"/>
      <c r="N99" s="122"/>
      <c r="O99" s="122"/>
      <c r="P99" s="122"/>
      <c r="Q99" s="122"/>
      <c r="R99" s="122"/>
      <c r="S99" s="122"/>
      <c r="T99" s="122"/>
      <c r="U99" s="122"/>
      <c r="V99" s="122"/>
      <c r="W99" s="122"/>
      <c r="X99" s="122"/>
      <c r="Y99" s="122"/>
      <c r="Z99" s="122"/>
      <c r="AA99" s="122"/>
      <c r="AB99" s="122"/>
      <c r="AC99" s="122"/>
      <c r="AD99" s="122"/>
      <c r="AE99" s="122"/>
      <c r="AF99" s="122"/>
      <c r="AG99" s="124">
        <f>'SO5 - Oplocení, přístup a...'!J30</f>
        <v>0</v>
      </c>
      <c r="AH99" s="123"/>
      <c r="AI99" s="123"/>
      <c r="AJ99" s="123"/>
      <c r="AK99" s="123"/>
      <c r="AL99" s="123"/>
      <c r="AM99" s="123"/>
      <c r="AN99" s="124">
        <f>SUM(AG99,AT99)</f>
        <v>0</v>
      </c>
      <c r="AO99" s="123"/>
      <c r="AP99" s="123"/>
      <c r="AQ99" s="125" t="s">
        <v>80</v>
      </c>
      <c r="AR99" s="126"/>
      <c r="AS99" s="127">
        <v>0</v>
      </c>
      <c r="AT99" s="128">
        <f>ROUND(SUM(AV99:AW99),2)</f>
        <v>0</v>
      </c>
      <c r="AU99" s="129">
        <f>'SO5 - Oplocení, přístup a...'!P123</f>
        <v>0</v>
      </c>
      <c r="AV99" s="128">
        <f>'SO5 - Oplocení, přístup a...'!J33</f>
        <v>0</v>
      </c>
      <c r="AW99" s="128">
        <f>'SO5 - Oplocení, přístup a...'!J34</f>
        <v>0</v>
      </c>
      <c r="AX99" s="128">
        <f>'SO5 - Oplocení, přístup a...'!J35</f>
        <v>0</v>
      </c>
      <c r="AY99" s="128">
        <f>'SO5 - Oplocení, přístup a...'!J36</f>
        <v>0</v>
      </c>
      <c r="AZ99" s="128">
        <f>'SO5 - Oplocení, přístup a...'!F33</f>
        <v>0</v>
      </c>
      <c r="BA99" s="128">
        <f>'SO5 - Oplocení, přístup a...'!F34</f>
        <v>0</v>
      </c>
      <c r="BB99" s="128">
        <f>'SO5 - Oplocení, přístup a...'!F35</f>
        <v>0</v>
      </c>
      <c r="BC99" s="128">
        <f>'SO5 - Oplocení, přístup a...'!F36</f>
        <v>0</v>
      </c>
      <c r="BD99" s="130">
        <f>'SO5 - Oplocení, přístup a...'!F37</f>
        <v>0</v>
      </c>
      <c r="BE99" s="7"/>
      <c r="BT99" s="131" t="s">
        <v>81</v>
      </c>
      <c r="BV99" s="131" t="s">
        <v>75</v>
      </c>
      <c r="BW99" s="131" t="s">
        <v>95</v>
      </c>
      <c r="BX99" s="131" t="s">
        <v>5</v>
      </c>
      <c r="CL99" s="131" t="s">
        <v>1</v>
      </c>
      <c r="CM99" s="131" t="s">
        <v>83</v>
      </c>
    </row>
    <row r="100" s="7" customFormat="1" ht="16.5" customHeight="1">
      <c r="A100" s="119" t="s">
        <v>77</v>
      </c>
      <c r="B100" s="120"/>
      <c r="C100" s="121"/>
      <c r="D100" s="122" t="s">
        <v>96</v>
      </c>
      <c r="E100" s="122"/>
      <c r="F100" s="122"/>
      <c r="G100" s="122"/>
      <c r="H100" s="122"/>
      <c r="I100" s="123"/>
      <c r="J100" s="122" t="s">
        <v>97</v>
      </c>
      <c r="K100" s="122"/>
      <c r="L100" s="122"/>
      <c r="M100" s="122"/>
      <c r="N100" s="122"/>
      <c r="O100" s="122"/>
      <c r="P100" s="122"/>
      <c r="Q100" s="122"/>
      <c r="R100" s="122"/>
      <c r="S100" s="122"/>
      <c r="T100" s="122"/>
      <c r="U100" s="122"/>
      <c r="V100" s="122"/>
      <c r="W100" s="122"/>
      <c r="X100" s="122"/>
      <c r="Y100" s="122"/>
      <c r="Z100" s="122"/>
      <c r="AA100" s="122"/>
      <c r="AB100" s="122"/>
      <c r="AC100" s="122"/>
      <c r="AD100" s="122"/>
      <c r="AE100" s="122"/>
      <c r="AF100" s="122"/>
      <c r="AG100" s="124">
        <f>'SO6 - VRN'!J30</f>
        <v>0</v>
      </c>
      <c r="AH100" s="123"/>
      <c r="AI100" s="123"/>
      <c r="AJ100" s="123"/>
      <c r="AK100" s="123"/>
      <c r="AL100" s="123"/>
      <c r="AM100" s="123"/>
      <c r="AN100" s="124">
        <f>SUM(AG100,AT100)</f>
        <v>0</v>
      </c>
      <c r="AO100" s="123"/>
      <c r="AP100" s="123"/>
      <c r="AQ100" s="125" t="s">
        <v>80</v>
      </c>
      <c r="AR100" s="126"/>
      <c r="AS100" s="132">
        <v>0</v>
      </c>
      <c r="AT100" s="133">
        <f>ROUND(SUM(AV100:AW100),2)</f>
        <v>0</v>
      </c>
      <c r="AU100" s="134">
        <f>'SO6 - VRN'!P122</f>
        <v>0</v>
      </c>
      <c r="AV100" s="133">
        <f>'SO6 - VRN'!J33</f>
        <v>0</v>
      </c>
      <c r="AW100" s="133">
        <f>'SO6 - VRN'!J34</f>
        <v>0</v>
      </c>
      <c r="AX100" s="133">
        <f>'SO6 - VRN'!J35</f>
        <v>0</v>
      </c>
      <c r="AY100" s="133">
        <f>'SO6 - VRN'!J36</f>
        <v>0</v>
      </c>
      <c r="AZ100" s="133">
        <f>'SO6 - VRN'!F33</f>
        <v>0</v>
      </c>
      <c r="BA100" s="133">
        <f>'SO6 - VRN'!F34</f>
        <v>0</v>
      </c>
      <c r="BB100" s="133">
        <f>'SO6 - VRN'!F35</f>
        <v>0</v>
      </c>
      <c r="BC100" s="133">
        <f>'SO6 - VRN'!F36</f>
        <v>0</v>
      </c>
      <c r="BD100" s="135">
        <f>'SO6 - VRN'!F37</f>
        <v>0</v>
      </c>
      <c r="BE100" s="7"/>
      <c r="BT100" s="131" t="s">
        <v>81</v>
      </c>
      <c r="BV100" s="131" t="s">
        <v>75</v>
      </c>
      <c r="BW100" s="131" t="s">
        <v>98</v>
      </c>
      <c r="BX100" s="131" t="s">
        <v>5</v>
      </c>
      <c r="CL100" s="131" t="s">
        <v>1</v>
      </c>
      <c r="CM100" s="131" t="s">
        <v>83</v>
      </c>
    </row>
    <row r="101" s="2" customFormat="1" ht="30" customHeight="1">
      <c r="A101" s="38"/>
      <c r="B101" s="39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40"/>
      <c r="AG101" s="40"/>
      <c r="AH101" s="40"/>
      <c r="AI101" s="40"/>
      <c r="AJ101" s="40"/>
      <c r="AK101" s="40"/>
      <c r="AL101" s="40"/>
      <c r="AM101" s="40"/>
      <c r="AN101" s="40"/>
      <c r="AO101" s="40"/>
      <c r="AP101" s="40"/>
      <c r="AQ101" s="40"/>
      <c r="AR101" s="44"/>
      <c r="AS101" s="38"/>
      <c r="AT101" s="38"/>
      <c r="AU101" s="38"/>
      <c r="AV101" s="38"/>
      <c r="AW101" s="38"/>
      <c r="AX101" s="38"/>
      <c r="AY101" s="38"/>
      <c r="AZ101" s="38"/>
      <c r="BA101" s="38"/>
      <c r="BB101" s="38"/>
      <c r="BC101" s="38"/>
      <c r="BD101" s="38"/>
      <c r="BE101" s="38"/>
    </row>
    <row r="102" s="2" customFormat="1" ht="6.96" customHeight="1">
      <c r="A102" s="38"/>
      <c r="B102" s="66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  <c r="AA102" s="67"/>
      <c r="AB102" s="67"/>
      <c r="AC102" s="67"/>
      <c r="AD102" s="67"/>
      <c r="AE102" s="67"/>
      <c r="AF102" s="67"/>
      <c r="AG102" s="67"/>
      <c r="AH102" s="67"/>
      <c r="AI102" s="67"/>
      <c r="AJ102" s="67"/>
      <c r="AK102" s="67"/>
      <c r="AL102" s="67"/>
      <c r="AM102" s="67"/>
      <c r="AN102" s="67"/>
      <c r="AO102" s="67"/>
      <c r="AP102" s="67"/>
      <c r="AQ102" s="67"/>
      <c r="AR102" s="44"/>
      <c r="AS102" s="38"/>
      <c r="AT102" s="38"/>
      <c r="AU102" s="38"/>
      <c r="AV102" s="38"/>
      <c r="AW102" s="38"/>
      <c r="AX102" s="38"/>
      <c r="AY102" s="38"/>
      <c r="AZ102" s="38"/>
      <c r="BA102" s="38"/>
      <c r="BB102" s="38"/>
      <c r="BC102" s="38"/>
      <c r="BD102" s="38"/>
      <c r="BE102" s="38"/>
    </row>
  </sheetData>
  <sheetProtection sheet="1" formatColumns="0" formatRows="0" objects="1" scenarios="1" spinCount="100000" saltValue="I45SJSKrl9cqutgRyKoOpJfav3WTSS+DYGtutyizQd34+ICKVq2KUWwkJTVLUi4rUfnREoQ0dlEgfUiKobwL/g==" hashValue="GI3/jx2B4jwTEMcH8WbvAniky3s9oMUskQD/7HcVAVgwg/y/qPyr+o8EGouWdeJxTvt8JnyX4SoadgjgTTDChg==" algorithmName="SHA-512" password="CC35"/>
  <mergeCells count="62">
    <mergeCell ref="L85:AO85"/>
    <mergeCell ref="AM87:AN87"/>
    <mergeCell ref="AM89:AP89"/>
    <mergeCell ref="AS89:AT91"/>
    <mergeCell ref="AM90:AP90"/>
    <mergeCell ref="C92:G92"/>
    <mergeCell ref="AG92:AM92"/>
    <mergeCell ref="I92:AF92"/>
    <mergeCell ref="AN92:AP92"/>
    <mergeCell ref="D95:H95"/>
    <mergeCell ref="AG95:AM95"/>
    <mergeCell ref="J95:AF95"/>
    <mergeCell ref="AN95:AP95"/>
    <mergeCell ref="J96:AF96"/>
    <mergeCell ref="D96:H96"/>
    <mergeCell ref="AG96:AM96"/>
    <mergeCell ref="AN96:AP96"/>
    <mergeCell ref="AN97:AP97"/>
    <mergeCell ref="D97:H97"/>
    <mergeCell ref="J97:AF97"/>
    <mergeCell ref="AG97:AM97"/>
    <mergeCell ref="AN98:AP98"/>
    <mergeCell ref="AG98:AM98"/>
    <mergeCell ref="D98:H98"/>
    <mergeCell ref="J98:AF98"/>
    <mergeCell ref="AN99:AP99"/>
    <mergeCell ref="AG99:AM99"/>
    <mergeCell ref="D99:H99"/>
    <mergeCell ref="J99:AF99"/>
    <mergeCell ref="AN100:AP100"/>
    <mergeCell ref="AG100:AM100"/>
    <mergeCell ref="D100:H100"/>
    <mergeCell ref="J100:AF100"/>
    <mergeCell ref="AG94:AM94"/>
    <mergeCell ref="AN94:AP94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95" location="'SO1 - Sektor 1 - nejmenší...'!C2" display="/"/>
    <hyperlink ref="A96" location="'SO2 - Sektor 2 - větší děti'!C2" display="/"/>
    <hyperlink ref="A97" location="'SO3 - Sektor 3 - lanový s...'!C2" display="/"/>
    <hyperlink ref="A98" location="'SO4 - Sektor 4 - trampolíny'!C2" display="/"/>
    <hyperlink ref="A99" location="'SO5 - Oplocení, přístup a...'!C2" display="/"/>
    <hyperlink ref="A100" location="'SO6 - VRN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82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20"/>
      <c r="AT3" s="17" t="s">
        <v>83</v>
      </c>
    </row>
    <row r="4" s="1" customFormat="1" ht="24.96" customHeight="1">
      <c r="B4" s="20"/>
      <c r="D4" s="138" t="s">
        <v>99</v>
      </c>
      <c r="L4" s="20"/>
      <c r="M4" s="13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0" t="s">
        <v>16</v>
      </c>
      <c r="L6" s="20"/>
    </row>
    <row r="7" s="1" customFormat="1" ht="16.5" customHeight="1">
      <c r="B7" s="20"/>
      <c r="E7" s="141" t="str">
        <f>'Rekapitulace stavby'!K6</f>
        <v>Dětské hřiště Osmička</v>
      </c>
      <c r="F7" s="140"/>
      <c r="G7" s="140"/>
      <c r="H7" s="140"/>
      <c r="L7" s="20"/>
    </row>
    <row r="8" s="2" customFormat="1" ht="12" customHeight="1">
      <c r="A8" s="38"/>
      <c r="B8" s="44"/>
      <c r="C8" s="38"/>
      <c r="D8" s="140" t="s">
        <v>100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2" t="s">
        <v>101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0" t="s">
        <v>18</v>
      </c>
      <c r="E11" s="38"/>
      <c r="F11" s="143" t="s">
        <v>1</v>
      </c>
      <c r="G11" s="38"/>
      <c r="H11" s="38"/>
      <c r="I11" s="140" t="s">
        <v>19</v>
      </c>
      <c r="J11" s="143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0" t="s">
        <v>20</v>
      </c>
      <c r="E12" s="38"/>
      <c r="F12" s="143" t="s">
        <v>21</v>
      </c>
      <c r="G12" s="38"/>
      <c r="H12" s="38"/>
      <c r="I12" s="140" t="s">
        <v>22</v>
      </c>
      <c r="J12" s="144" t="str">
        <f>'Rekapitulace stavby'!AN8</f>
        <v>16. 1. 2022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0" t="s">
        <v>24</v>
      </c>
      <c r="E14" s="38"/>
      <c r="F14" s="38"/>
      <c r="G14" s="38"/>
      <c r="H14" s="38"/>
      <c r="I14" s="140" t="s">
        <v>25</v>
      </c>
      <c r="J14" s="143" t="str">
        <f>IF('Rekapitulace stavby'!AN10="","",'Rekapitulace stavby'!AN10)</f>
        <v/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3" t="str">
        <f>IF('Rekapitulace stavby'!E11="","",'Rekapitulace stavby'!E11)</f>
        <v xml:space="preserve"> </v>
      </c>
      <c r="F15" s="38"/>
      <c r="G15" s="38"/>
      <c r="H15" s="38"/>
      <c r="I15" s="140" t="s">
        <v>26</v>
      </c>
      <c r="J15" s="143" t="str">
        <f>IF('Rekapitulace stavby'!AN11="","",'Rekapitulace stavby'!AN11)</f>
        <v/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0" t="s">
        <v>27</v>
      </c>
      <c r="E17" s="38"/>
      <c r="F17" s="38"/>
      <c r="G17" s="38"/>
      <c r="H17" s="38"/>
      <c r="I17" s="14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3"/>
      <c r="G18" s="143"/>
      <c r="H18" s="143"/>
      <c r="I18" s="140" t="s">
        <v>26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0" t="s">
        <v>29</v>
      </c>
      <c r="E20" s="38"/>
      <c r="F20" s="38"/>
      <c r="G20" s="38"/>
      <c r="H20" s="38"/>
      <c r="I20" s="140" t="s">
        <v>25</v>
      </c>
      <c r="J20" s="143" t="str">
        <f>IF('Rekapitulace stavby'!AN16="","",'Rekapitulace stavby'!AN16)</f>
        <v/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3" t="str">
        <f>IF('Rekapitulace stavby'!E17="","",'Rekapitulace stavby'!E17)</f>
        <v xml:space="preserve"> </v>
      </c>
      <c r="F21" s="38"/>
      <c r="G21" s="38"/>
      <c r="H21" s="38"/>
      <c r="I21" s="140" t="s">
        <v>26</v>
      </c>
      <c r="J21" s="143" t="str">
        <f>IF('Rekapitulace stavby'!AN17="","",'Rekapitulace stavby'!AN17)</f>
        <v/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0" t="s">
        <v>31</v>
      </c>
      <c r="E23" s="38"/>
      <c r="F23" s="38"/>
      <c r="G23" s="38"/>
      <c r="H23" s="38"/>
      <c r="I23" s="140" t="s">
        <v>25</v>
      </c>
      <c r="J23" s="143" t="str">
        <f>IF('Rekapitulace stavby'!AN19="","",'Rekapitulace stavby'!AN19)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3" t="str">
        <f>IF('Rekapitulace stavby'!E20="","",'Rekapitulace stavby'!E20)</f>
        <v xml:space="preserve"> </v>
      </c>
      <c r="F24" s="38"/>
      <c r="G24" s="38"/>
      <c r="H24" s="38"/>
      <c r="I24" s="140" t="s">
        <v>26</v>
      </c>
      <c r="J24" s="143" t="str">
        <f>IF('Rekapitulace stavby'!AN20="","",'Rekapitulace stavby'!AN20)</f>
        <v/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0" t="s">
        <v>32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9"/>
      <c r="E29" s="149"/>
      <c r="F29" s="149"/>
      <c r="G29" s="149"/>
      <c r="H29" s="149"/>
      <c r="I29" s="149"/>
      <c r="J29" s="149"/>
      <c r="K29" s="14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0" t="s">
        <v>33</v>
      </c>
      <c r="E30" s="38"/>
      <c r="F30" s="38"/>
      <c r="G30" s="38"/>
      <c r="H30" s="38"/>
      <c r="I30" s="38"/>
      <c r="J30" s="151">
        <f>ROUND(J124,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9"/>
      <c r="E31" s="149"/>
      <c r="F31" s="149"/>
      <c r="G31" s="149"/>
      <c r="H31" s="149"/>
      <c r="I31" s="149"/>
      <c r="J31" s="149"/>
      <c r="K31" s="14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2" t="s">
        <v>35</v>
      </c>
      <c r="G32" s="38"/>
      <c r="H32" s="38"/>
      <c r="I32" s="152" t="s">
        <v>34</v>
      </c>
      <c r="J32" s="152" t="s">
        <v>36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3" t="s">
        <v>37</v>
      </c>
      <c r="E33" s="140" t="s">
        <v>38</v>
      </c>
      <c r="F33" s="154">
        <f>ROUND((SUM(BE124:BE230)),  2)</f>
        <v>0</v>
      </c>
      <c r="G33" s="38"/>
      <c r="H33" s="38"/>
      <c r="I33" s="155">
        <v>0.20999999999999999</v>
      </c>
      <c r="J33" s="154">
        <f>ROUND(((SUM(BE124:BE230))*I33),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0" t="s">
        <v>39</v>
      </c>
      <c r="F34" s="154">
        <f>ROUND((SUM(BF124:BF230)),  2)</f>
        <v>0</v>
      </c>
      <c r="G34" s="38"/>
      <c r="H34" s="38"/>
      <c r="I34" s="155">
        <v>0.14999999999999999</v>
      </c>
      <c r="J34" s="154">
        <f>ROUND(((SUM(BF124:BF230))*I34),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0" t="s">
        <v>40</v>
      </c>
      <c r="F35" s="154">
        <f>ROUND((SUM(BG124:BG230)),  2)</f>
        <v>0</v>
      </c>
      <c r="G35" s="38"/>
      <c r="H35" s="38"/>
      <c r="I35" s="155">
        <v>0.20999999999999999</v>
      </c>
      <c r="J35" s="15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0" t="s">
        <v>41</v>
      </c>
      <c r="F36" s="154">
        <f>ROUND((SUM(BH124:BH230)),  2)</f>
        <v>0</v>
      </c>
      <c r="G36" s="38"/>
      <c r="H36" s="38"/>
      <c r="I36" s="155">
        <v>0.14999999999999999</v>
      </c>
      <c r="J36" s="15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0" t="s">
        <v>42</v>
      </c>
      <c r="F37" s="154">
        <f>ROUND((SUM(BI124:BI230)),  2)</f>
        <v>0</v>
      </c>
      <c r="G37" s="38"/>
      <c r="H37" s="38"/>
      <c r="I37" s="155">
        <v>0</v>
      </c>
      <c r="J37" s="15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6"/>
      <c r="D39" s="157" t="s">
        <v>43</v>
      </c>
      <c r="E39" s="158"/>
      <c r="F39" s="158"/>
      <c r="G39" s="159" t="s">
        <v>44</v>
      </c>
      <c r="H39" s="160" t="s">
        <v>45</v>
      </c>
      <c r="I39" s="158"/>
      <c r="J39" s="161">
        <f>SUM(J30:J37)</f>
        <v>0</v>
      </c>
      <c r="K39" s="16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3" t="s">
        <v>46</v>
      </c>
      <c r="E50" s="164"/>
      <c r="F50" s="164"/>
      <c r="G50" s="163" t="s">
        <v>47</v>
      </c>
      <c r="H50" s="164"/>
      <c r="I50" s="164"/>
      <c r="J50" s="164"/>
      <c r="K50" s="16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5" t="s">
        <v>48</v>
      </c>
      <c r="E61" s="166"/>
      <c r="F61" s="167" t="s">
        <v>49</v>
      </c>
      <c r="G61" s="165" t="s">
        <v>48</v>
      </c>
      <c r="H61" s="166"/>
      <c r="I61" s="166"/>
      <c r="J61" s="168" t="s">
        <v>49</v>
      </c>
      <c r="K61" s="16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3" t="s">
        <v>50</v>
      </c>
      <c r="E65" s="169"/>
      <c r="F65" s="169"/>
      <c r="G65" s="163" t="s">
        <v>51</v>
      </c>
      <c r="H65" s="169"/>
      <c r="I65" s="169"/>
      <c r="J65" s="169"/>
      <c r="K65" s="16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5" t="s">
        <v>48</v>
      </c>
      <c r="E76" s="166"/>
      <c r="F76" s="167" t="s">
        <v>49</v>
      </c>
      <c r="G76" s="165" t="s">
        <v>48</v>
      </c>
      <c r="H76" s="166"/>
      <c r="I76" s="166"/>
      <c r="J76" s="168" t="s">
        <v>49</v>
      </c>
      <c r="K76" s="16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102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74" t="str">
        <f>E7</f>
        <v>Dětské hřiště Osmička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100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SO1 - Sektor 1 - nejmenší děti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 xml:space="preserve"> </v>
      </c>
      <c r="G89" s="40"/>
      <c r="H89" s="40"/>
      <c r="I89" s="32" t="s">
        <v>22</v>
      </c>
      <c r="J89" s="79" t="str">
        <f>IF(J12="","",J12)</f>
        <v>16. 1. 2022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 xml:space="preserve"> </v>
      </c>
      <c r="G91" s="40"/>
      <c r="H91" s="40"/>
      <c r="I91" s="32" t="s">
        <v>29</v>
      </c>
      <c r="J91" s="36" t="str">
        <f>E21</f>
        <v xml:space="preserve"> 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27</v>
      </c>
      <c r="D92" s="40"/>
      <c r="E92" s="40"/>
      <c r="F92" s="27" t="str">
        <f>IF(E18="","",E18)</f>
        <v>Vyplň údaj</v>
      </c>
      <c r="G92" s="40"/>
      <c r="H92" s="40"/>
      <c r="I92" s="32" t="s">
        <v>31</v>
      </c>
      <c r="J92" s="36" t="str">
        <f>E24</f>
        <v xml:space="preserve"> 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5" t="s">
        <v>103</v>
      </c>
      <c r="D94" s="176"/>
      <c r="E94" s="176"/>
      <c r="F94" s="176"/>
      <c r="G94" s="176"/>
      <c r="H94" s="176"/>
      <c r="I94" s="176"/>
      <c r="J94" s="177" t="s">
        <v>104</v>
      </c>
      <c r="K94" s="17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8" t="s">
        <v>105</v>
      </c>
      <c r="D96" s="40"/>
      <c r="E96" s="40"/>
      <c r="F96" s="40"/>
      <c r="G96" s="40"/>
      <c r="H96" s="40"/>
      <c r="I96" s="40"/>
      <c r="J96" s="110">
        <f>J124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106</v>
      </c>
    </row>
    <row r="97" s="9" customFormat="1" ht="24.96" customHeight="1">
      <c r="A97" s="9"/>
      <c r="B97" s="179"/>
      <c r="C97" s="180"/>
      <c r="D97" s="181" t="s">
        <v>107</v>
      </c>
      <c r="E97" s="182"/>
      <c r="F97" s="182"/>
      <c r="G97" s="182"/>
      <c r="H97" s="182"/>
      <c r="I97" s="182"/>
      <c r="J97" s="183">
        <f>J125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5"/>
      <c r="C98" s="186"/>
      <c r="D98" s="187" t="s">
        <v>108</v>
      </c>
      <c r="E98" s="188"/>
      <c r="F98" s="188"/>
      <c r="G98" s="188"/>
      <c r="H98" s="188"/>
      <c r="I98" s="188"/>
      <c r="J98" s="189">
        <f>J126</f>
        <v>0</v>
      </c>
      <c r="K98" s="186"/>
      <c r="L98" s="19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5"/>
      <c r="C99" s="186"/>
      <c r="D99" s="187" t="s">
        <v>109</v>
      </c>
      <c r="E99" s="188"/>
      <c r="F99" s="188"/>
      <c r="G99" s="188"/>
      <c r="H99" s="188"/>
      <c r="I99" s="188"/>
      <c r="J99" s="189">
        <f>J174</f>
        <v>0</v>
      </c>
      <c r="K99" s="186"/>
      <c r="L99" s="19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5"/>
      <c r="C100" s="186"/>
      <c r="D100" s="187" t="s">
        <v>110</v>
      </c>
      <c r="E100" s="188"/>
      <c r="F100" s="188"/>
      <c r="G100" s="188"/>
      <c r="H100" s="188"/>
      <c r="I100" s="188"/>
      <c r="J100" s="189">
        <f>J181</f>
        <v>0</v>
      </c>
      <c r="K100" s="186"/>
      <c r="L100" s="19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5"/>
      <c r="C101" s="186"/>
      <c r="D101" s="187" t="s">
        <v>111</v>
      </c>
      <c r="E101" s="188"/>
      <c r="F101" s="188"/>
      <c r="G101" s="188"/>
      <c r="H101" s="188"/>
      <c r="I101" s="188"/>
      <c r="J101" s="189">
        <f>J197</f>
        <v>0</v>
      </c>
      <c r="K101" s="186"/>
      <c r="L101" s="19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5"/>
      <c r="C102" s="186"/>
      <c r="D102" s="187" t="s">
        <v>112</v>
      </c>
      <c r="E102" s="188"/>
      <c r="F102" s="188"/>
      <c r="G102" s="188"/>
      <c r="H102" s="188"/>
      <c r="I102" s="188"/>
      <c r="J102" s="189">
        <f>J200</f>
        <v>0</v>
      </c>
      <c r="K102" s="186"/>
      <c r="L102" s="19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5"/>
      <c r="C103" s="186"/>
      <c r="D103" s="187" t="s">
        <v>113</v>
      </c>
      <c r="E103" s="188"/>
      <c r="F103" s="188"/>
      <c r="G103" s="188"/>
      <c r="H103" s="188"/>
      <c r="I103" s="188"/>
      <c r="J103" s="189">
        <f>J205</f>
        <v>0</v>
      </c>
      <c r="K103" s="186"/>
      <c r="L103" s="19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5"/>
      <c r="C104" s="186"/>
      <c r="D104" s="187" t="s">
        <v>114</v>
      </c>
      <c r="E104" s="188"/>
      <c r="F104" s="188"/>
      <c r="G104" s="188"/>
      <c r="H104" s="188"/>
      <c r="I104" s="188"/>
      <c r="J104" s="189">
        <f>J228</f>
        <v>0</v>
      </c>
      <c r="K104" s="186"/>
      <c r="L104" s="19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2" customFormat="1" ht="21.84" customHeight="1">
      <c r="A105" s="38"/>
      <c r="B105" s="39"/>
      <c r="C105" s="40"/>
      <c r="D105" s="40"/>
      <c r="E105" s="40"/>
      <c r="F105" s="40"/>
      <c r="G105" s="40"/>
      <c r="H105" s="40"/>
      <c r="I105" s="40"/>
      <c r="J105" s="40"/>
      <c r="K105" s="40"/>
      <c r="L105" s="63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6" s="2" customFormat="1" ht="6.96" customHeight="1">
      <c r="A106" s="38"/>
      <c r="B106" s="66"/>
      <c r="C106" s="67"/>
      <c r="D106" s="67"/>
      <c r="E106" s="67"/>
      <c r="F106" s="67"/>
      <c r="G106" s="67"/>
      <c r="H106" s="67"/>
      <c r="I106" s="67"/>
      <c r="J106" s="67"/>
      <c r="K106" s="67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10" s="2" customFormat="1" ht="6.96" customHeight="1">
      <c r="A110" s="38"/>
      <c r="B110" s="68"/>
      <c r="C110" s="69"/>
      <c r="D110" s="69"/>
      <c r="E110" s="69"/>
      <c r="F110" s="69"/>
      <c r="G110" s="69"/>
      <c r="H110" s="69"/>
      <c r="I110" s="69"/>
      <c r="J110" s="69"/>
      <c r="K110" s="69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24.96" customHeight="1">
      <c r="A111" s="38"/>
      <c r="B111" s="39"/>
      <c r="C111" s="23" t="s">
        <v>115</v>
      </c>
      <c r="D111" s="40"/>
      <c r="E111" s="40"/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6.96" customHeight="1">
      <c r="A112" s="38"/>
      <c r="B112" s="39"/>
      <c r="C112" s="40"/>
      <c r="D112" s="40"/>
      <c r="E112" s="40"/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2" customHeight="1">
      <c r="A113" s="38"/>
      <c r="B113" s="39"/>
      <c r="C113" s="32" t="s">
        <v>16</v>
      </c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6.5" customHeight="1">
      <c r="A114" s="38"/>
      <c r="B114" s="39"/>
      <c r="C114" s="40"/>
      <c r="D114" s="40"/>
      <c r="E114" s="174" t="str">
        <f>E7</f>
        <v>Dětské hřiště Osmička</v>
      </c>
      <c r="F114" s="32"/>
      <c r="G114" s="32"/>
      <c r="H114" s="32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2" customHeight="1">
      <c r="A115" s="38"/>
      <c r="B115" s="39"/>
      <c r="C115" s="32" t="s">
        <v>100</v>
      </c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6.5" customHeight="1">
      <c r="A116" s="38"/>
      <c r="B116" s="39"/>
      <c r="C116" s="40"/>
      <c r="D116" s="40"/>
      <c r="E116" s="76" t="str">
        <f>E9</f>
        <v>SO1 - Sektor 1 - nejmenší děti</v>
      </c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6.96" customHeight="1">
      <c r="A117" s="38"/>
      <c r="B117" s="39"/>
      <c r="C117" s="40"/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2" customHeight="1">
      <c r="A118" s="38"/>
      <c r="B118" s="39"/>
      <c r="C118" s="32" t="s">
        <v>20</v>
      </c>
      <c r="D118" s="40"/>
      <c r="E118" s="40"/>
      <c r="F118" s="27" t="str">
        <f>F12</f>
        <v xml:space="preserve"> </v>
      </c>
      <c r="G118" s="40"/>
      <c r="H118" s="40"/>
      <c r="I118" s="32" t="s">
        <v>22</v>
      </c>
      <c r="J118" s="79" t="str">
        <f>IF(J12="","",J12)</f>
        <v>16. 1. 2022</v>
      </c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6.96" customHeight="1">
      <c r="A119" s="38"/>
      <c r="B119" s="39"/>
      <c r="C119" s="40"/>
      <c r="D119" s="40"/>
      <c r="E119" s="40"/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5.15" customHeight="1">
      <c r="A120" s="38"/>
      <c r="B120" s="39"/>
      <c r="C120" s="32" t="s">
        <v>24</v>
      </c>
      <c r="D120" s="40"/>
      <c r="E120" s="40"/>
      <c r="F120" s="27" t="str">
        <f>E15</f>
        <v xml:space="preserve"> </v>
      </c>
      <c r="G120" s="40"/>
      <c r="H120" s="40"/>
      <c r="I120" s="32" t="s">
        <v>29</v>
      </c>
      <c r="J120" s="36" t="str">
        <f>E21</f>
        <v xml:space="preserve"> </v>
      </c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5.15" customHeight="1">
      <c r="A121" s="38"/>
      <c r="B121" s="39"/>
      <c r="C121" s="32" t="s">
        <v>27</v>
      </c>
      <c r="D121" s="40"/>
      <c r="E121" s="40"/>
      <c r="F121" s="27" t="str">
        <f>IF(E18="","",E18)</f>
        <v>Vyplň údaj</v>
      </c>
      <c r="G121" s="40"/>
      <c r="H121" s="40"/>
      <c r="I121" s="32" t="s">
        <v>31</v>
      </c>
      <c r="J121" s="36" t="str">
        <f>E24</f>
        <v xml:space="preserve"> </v>
      </c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0.32" customHeight="1">
      <c r="A122" s="38"/>
      <c r="B122" s="39"/>
      <c r="C122" s="40"/>
      <c r="D122" s="40"/>
      <c r="E122" s="40"/>
      <c r="F122" s="40"/>
      <c r="G122" s="40"/>
      <c r="H122" s="40"/>
      <c r="I122" s="40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11" customFormat="1" ht="29.28" customHeight="1">
      <c r="A123" s="191"/>
      <c r="B123" s="192"/>
      <c r="C123" s="193" t="s">
        <v>116</v>
      </c>
      <c r="D123" s="194" t="s">
        <v>58</v>
      </c>
      <c r="E123" s="194" t="s">
        <v>54</v>
      </c>
      <c r="F123" s="194" t="s">
        <v>55</v>
      </c>
      <c r="G123" s="194" t="s">
        <v>117</v>
      </c>
      <c r="H123" s="194" t="s">
        <v>118</v>
      </c>
      <c r="I123" s="194" t="s">
        <v>119</v>
      </c>
      <c r="J123" s="195" t="s">
        <v>104</v>
      </c>
      <c r="K123" s="196" t="s">
        <v>120</v>
      </c>
      <c r="L123" s="197"/>
      <c r="M123" s="100" t="s">
        <v>1</v>
      </c>
      <c r="N123" s="101" t="s">
        <v>37</v>
      </c>
      <c r="O123" s="101" t="s">
        <v>121</v>
      </c>
      <c r="P123" s="101" t="s">
        <v>122</v>
      </c>
      <c r="Q123" s="101" t="s">
        <v>123</v>
      </c>
      <c r="R123" s="101" t="s">
        <v>124</v>
      </c>
      <c r="S123" s="101" t="s">
        <v>125</v>
      </c>
      <c r="T123" s="102" t="s">
        <v>126</v>
      </c>
      <c r="U123" s="191"/>
      <c r="V123" s="191"/>
      <c r="W123" s="191"/>
      <c r="X123" s="191"/>
      <c r="Y123" s="191"/>
      <c r="Z123" s="191"/>
      <c r="AA123" s="191"/>
      <c r="AB123" s="191"/>
      <c r="AC123" s="191"/>
      <c r="AD123" s="191"/>
      <c r="AE123" s="191"/>
    </row>
    <row r="124" s="2" customFormat="1" ht="22.8" customHeight="1">
      <c r="A124" s="38"/>
      <c r="B124" s="39"/>
      <c r="C124" s="107" t="s">
        <v>127</v>
      </c>
      <c r="D124" s="40"/>
      <c r="E124" s="40"/>
      <c r="F124" s="40"/>
      <c r="G124" s="40"/>
      <c r="H124" s="40"/>
      <c r="I124" s="40"/>
      <c r="J124" s="198">
        <f>BK124</f>
        <v>0</v>
      </c>
      <c r="K124" s="40"/>
      <c r="L124" s="44"/>
      <c r="M124" s="103"/>
      <c r="N124" s="199"/>
      <c r="O124" s="104"/>
      <c r="P124" s="200">
        <f>P125</f>
        <v>0</v>
      </c>
      <c r="Q124" s="104"/>
      <c r="R124" s="200">
        <f>R125</f>
        <v>76.035755669999986</v>
      </c>
      <c r="S124" s="104"/>
      <c r="T124" s="201">
        <f>T125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T124" s="17" t="s">
        <v>72</v>
      </c>
      <c r="AU124" s="17" t="s">
        <v>106</v>
      </c>
      <c r="BK124" s="202">
        <f>BK125</f>
        <v>0</v>
      </c>
    </row>
    <row r="125" s="12" customFormat="1" ht="25.92" customHeight="1">
      <c r="A125" s="12"/>
      <c r="B125" s="203"/>
      <c r="C125" s="204"/>
      <c r="D125" s="205" t="s">
        <v>72</v>
      </c>
      <c r="E125" s="206" t="s">
        <v>128</v>
      </c>
      <c r="F125" s="206" t="s">
        <v>129</v>
      </c>
      <c r="G125" s="204"/>
      <c r="H125" s="204"/>
      <c r="I125" s="207"/>
      <c r="J125" s="208">
        <f>BK125</f>
        <v>0</v>
      </c>
      <c r="K125" s="204"/>
      <c r="L125" s="209"/>
      <c r="M125" s="210"/>
      <c r="N125" s="211"/>
      <c r="O125" s="211"/>
      <c r="P125" s="212">
        <f>P126+P174+P181+P197+P200+P205+P228</f>
        <v>0</v>
      </c>
      <c r="Q125" s="211"/>
      <c r="R125" s="212">
        <f>R126+R174+R181+R197+R200+R205+R228</f>
        <v>76.035755669999986</v>
      </c>
      <c r="S125" s="211"/>
      <c r="T125" s="213">
        <f>T126+T174+T181+T197+T200+T205+T228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14" t="s">
        <v>81</v>
      </c>
      <c r="AT125" s="215" t="s">
        <v>72</v>
      </c>
      <c r="AU125" s="215" t="s">
        <v>73</v>
      </c>
      <c r="AY125" s="214" t="s">
        <v>130</v>
      </c>
      <c r="BK125" s="216">
        <f>BK126+BK174+BK181+BK197+BK200+BK205+BK228</f>
        <v>0</v>
      </c>
    </row>
    <row r="126" s="12" customFormat="1" ht="22.8" customHeight="1">
      <c r="A126" s="12"/>
      <c r="B126" s="203"/>
      <c r="C126" s="204"/>
      <c r="D126" s="205" t="s">
        <v>72</v>
      </c>
      <c r="E126" s="217" t="s">
        <v>81</v>
      </c>
      <c r="F126" s="217" t="s">
        <v>131</v>
      </c>
      <c r="G126" s="204"/>
      <c r="H126" s="204"/>
      <c r="I126" s="207"/>
      <c r="J126" s="218">
        <f>BK126</f>
        <v>0</v>
      </c>
      <c r="K126" s="204"/>
      <c r="L126" s="209"/>
      <c r="M126" s="210"/>
      <c r="N126" s="211"/>
      <c r="O126" s="211"/>
      <c r="P126" s="212">
        <f>SUM(P127:P173)</f>
        <v>0</v>
      </c>
      <c r="Q126" s="211"/>
      <c r="R126" s="212">
        <f>SUM(R127:R173)</f>
        <v>0.0018890000000000001</v>
      </c>
      <c r="S126" s="211"/>
      <c r="T126" s="213">
        <f>SUM(T127:T173)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14" t="s">
        <v>81</v>
      </c>
      <c r="AT126" s="215" t="s">
        <v>72</v>
      </c>
      <c r="AU126" s="215" t="s">
        <v>81</v>
      </c>
      <c r="AY126" s="214" t="s">
        <v>130</v>
      </c>
      <c r="BK126" s="216">
        <f>SUM(BK127:BK173)</f>
        <v>0</v>
      </c>
    </row>
    <row r="127" s="2" customFormat="1" ht="24.15" customHeight="1">
      <c r="A127" s="38"/>
      <c r="B127" s="39"/>
      <c r="C127" s="219" t="s">
        <v>81</v>
      </c>
      <c r="D127" s="219" t="s">
        <v>132</v>
      </c>
      <c r="E127" s="220" t="s">
        <v>133</v>
      </c>
      <c r="F127" s="221" t="s">
        <v>134</v>
      </c>
      <c r="G127" s="222" t="s">
        <v>135</v>
      </c>
      <c r="H127" s="223">
        <v>169.24600000000001</v>
      </c>
      <c r="I127" s="224"/>
      <c r="J127" s="225">
        <f>ROUND(I127*H127,2)</f>
        <v>0</v>
      </c>
      <c r="K127" s="226"/>
      <c r="L127" s="44"/>
      <c r="M127" s="227" t="s">
        <v>1</v>
      </c>
      <c r="N127" s="228" t="s">
        <v>38</v>
      </c>
      <c r="O127" s="91"/>
      <c r="P127" s="229">
        <f>O127*H127</f>
        <v>0</v>
      </c>
      <c r="Q127" s="229">
        <v>0</v>
      </c>
      <c r="R127" s="229">
        <f>Q127*H127</f>
        <v>0</v>
      </c>
      <c r="S127" s="229">
        <v>0</v>
      </c>
      <c r="T127" s="230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31" t="s">
        <v>136</v>
      </c>
      <c r="AT127" s="231" t="s">
        <v>132</v>
      </c>
      <c r="AU127" s="231" t="s">
        <v>83</v>
      </c>
      <c r="AY127" s="17" t="s">
        <v>130</v>
      </c>
      <c r="BE127" s="232">
        <f>IF(N127="základní",J127,0)</f>
        <v>0</v>
      </c>
      <c r="BF127" s="232">
        <f>IF(N127="snížená",J127,0)</f>
        <v>0</v>
      </c>
      <c r="BG127" s="232">
        <f>IF(N127="zákl. přenesená",J127,0)</f>
        <v>0</v>
      </c>
      <c r="BH127" s="232">
        <f>IF(N127="sníž. přenesená",J127,0)</f>
        <v>0</v>
      </c>
      <c r="BI127" s="232">
        <f>IF(N127="nulová",J127,0)</f>
        <v>0</v>
      </c>
      <c r="BJ127" s="17" t="s">
        <v>81</v>
      </c>
      <c r="BK127" s="232">
        <f>ROUND(I127*H127,2)</f>
        <v>0</v>
      </c>
      <c r="BL127" s="17" t="s">
        <v>136</v>
      </c>
      <c r="BM127" s="231" t="s">
        <v>137</v>
      </c>
    </row>
    <row r="128" s="13" customFormat="1">
      <c r="A128" s="13"/>
      <c r="B128" s="233"/>
      <c r="C128" s="234"/>
      <c r="D128" s="235" t="s">
        <v>138</v>
      </c>
      <c r="E128" s="236" t="s">
        <v>1</v>
      </c>
      <c r="F128" s="237" t="s">
        <v>139</v>
      </c>
      <c r="G128" s="234"/>
      <c r="H128" s="238">
        <v>169.24600000000001</v>
      </c>
      <c r="I128" s="239"/>
      <c r="J128" s="234"/>
      <c r="K128" s="234"/>
      <c r="L128" s="240"/>
      <c r="M128" s="241"/>
      <c r="N128" s="242"/>
      <c r="O128" s="242"/>
      <c r="P128" s="242"/>
      <c r="Q128" s="242"/>
      <c r="R128" s="242"/>
      <c r="S128" s="242"/>
      <c r="T128" s="24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4" t="s">
        <v>138</v>
      </c>
      <c r="AU128" s="244" t="s">
        <v>83</v>
      </c>
      <c r="AV128" s="13" t="s">
        <v>83</v>
      </c>
      <c r="AW128" s="13" t="s">
        <v>30</v>
      </c>
      <c r="AX128" s="13" t="s">
        <v>81</v>
      </c>
      <c r="AY128" s="244" t="s">
        <v>130</v>
      </c>
    </row>
    <row r="129" s="2" customFormat="1" ht="33" customHeight="1">
      <c r="A129" s="38"/>
      <c r="B129" s="39"/>
      <c r="C129" s="219" t="s">
        <v>83</v>
      </c>
      <c r="D129" s="219" t="s">
        <v>132</v>
      </c>
      <c r="E129" s="220" t="s">
        <v>140</v>
      </c>
      <c r="F129" s="221" t="s">
        <v>141</v>
      </c>
      <c r="G129" s="222" t="s">
        <v>142</v>
      </c>
      <c r="H129" s="223">
        <v>17.079000000000001</v>
      </c>
      <c r="I129" s="224"/>
      <c r="J129" s="225">
        <f>ROUND(I129*H129,2)</f>
        <v>0</v>
      </c>
      <c r="K129" s="226"/>
      <c r="L129" s="44"/>
      <c r="M129" s="227" t="s">
        <v>1</v>
      </c>
      <c r="N129" s="228" t="s">
        <v>38</v>
      </c>
      <c r="O129" s="91"/>
      <c r="P129" s="229">
        <f>O129*H129</f>
        <v>0</v>
      </c>
      <c r="Q129" s="229">
        <v>0</v>
      </c>
      <c r="R129" s="229">
        <f>Q129*H129</f>
        <v>0</v>
      </c>
      <c r="S129" s="229">
        <v>0</v>
      </c>
      <c r="T129" s="230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31" t="s">
        <v>136</v>
      </c>
      <c r="AT129" s="231" t="s">
        <v>132</v>
      </c>
      <c r="AU129" s="231" t="s">
        <v>83</v>
      </c>
      <c r="AY129" s="17" t="s">
        <v>130</v>
      </c>
      <c r="BE129" s="232">
        <f>IF(N129="základní",J129,0)</f>
        <v>0</v>
      </c>
      <c r="BF129" s="232">
        <f>IF(N129="snížená",J129,0)</f>
        <v>0</v>
      </c>
      <c r="BG129" s="232">
        <f>IF(N129="zákl. přenesená",J129,0)</f>
        <v>0</v>
      </c>
      <c r="BH129" s="232">
        <f>IF(N129="sníž. přenesená",J129,0)</f>
        <v>0</v>
      </c>
      <c r="BI129" s="232">
        <f>IF(N129="nulová",J129,0)</f>
        <v>0</v>
      </c>
      <c r="BJ129" s="17" t="s">
        <v>81</v>
      </c>
      <c r="BK129" s="232">
        <f>ROUND(I129*H129,2)</f>
        <v>0</v>
      </c>
      <c r="BL129" s="17" t="s">
        <v>136</v>
      </c>
      <c r="BM129" s="231" t="s">
        <v>143</v>
      </c>
    </row>
    <row r="130" s="13" customFormat="1">
      <c r="A130" s="13"/>
      <c r="B130" s="233"/>
      <c r="C130" s="234"/>
      <c r="D130" s="235" t="s">
        <v>138</v>
      </c>
      <c r="E130" s="236" t="s">
        <v>1</v>
      </c>
      <c r="F130" s="237" t="s">
        <v>144</v>
      </c>
      <c r="G130" s="234"/>
      <c r="H130" s="238">
        <v>17.079000000000001</v>
      </c>
      <c r="I130" s="239"/>
      <c r="J130" s="234"/>
      <c r="K130" s="234"/>
      <c r="L130" s="240"/>
      <c r="M130" s="241"/>
      <c r="N130" s="242"/>
      <c r="O130" s="242"/>
      <c r="P130" s="242"/>
      <c r="Q130" s="242"/>
      <c r="R130" s="242"/>
      <c r="S130" s="242"/>
      <c r="T130" s="24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4" t="s">
        <v>138</v>
      </c>
      <c r="AU130" s="244" t="s">
        <v>83</v>
      </c>
      <c r="AV130" s="13" t="s">
        <v>83</v>
      </c>
      <c r="AW130" s="13" t="s">
        <v>30</v>
      </c>
      <c r="AX130" s="13" t="s">
        <v>81</v>
      </c>
      <c r="AY130" s="244" t="s">
        <v>130</v>
      </c>
    </row>
    <row r="131" s="2" customFormat="1" ht="24.15" customHeight="1">
      <c r="A131" s="38"/>
      <c r="B131" s="39"/>
      <c r="C131" s="219" t="s">
        <v>145</v>
      </c>
      <c r="D131" s="219" t="s">
        <v>132</v>
      </c>
      <c r="E131" s="220" t="s">
        <v>146</v>
      </c>
      <c r="F131" s="221" t="s">
        <v>147</v>
      </c>
      <c r="G131" s="222" t="s">
        <v>142</v>
      </c>
      <c r="H131" s="223">
        <v>2.6000000000000001</v>
      </c>
      <c r="I131" s="224"/>
      <c r="J131" s="225">
        <f>ROUND(I131*H131,2)</f>
        <v>0</v>
      </c>
      <c r="K131" s="226"/>
      <c r="L131" s="44"/>
      <c r="M131" s="227" t="s">
        <v>1</v>
      </c>
      <c r="N131" s="228" t="s">
        <v>38</v>
      </c>
      <c r="O131" s="91"/>
      <c r="P131" s="229">
        <f>O131*H131</f>
        <v>0</v>
      </c>
      <c r="Q131" s="229">
        <v>0</v>
      </c>
      <c r="R131" s="229">
        <f>Q131*H131</f>
        <v>0</v>
      </c>
      <c r="S131" s="229">
        <v>0</v>
      </c>
      <c r="T131" s="230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31" t="s">
        <v>136</v>
      </c>
      <c r="AT131" s="231" t="s">
        <v>132</v>
      </c>
      <c r="AU131" s="231" t="s">
        <v>83</v>
      </c>
      <c r="AY131" s="17" t="s">
        <v>130</v>
      </c>
      <c r="BE131" s="232">
        <f>IF(N131="základní",J131,0)</f>
        <v>0</v>
      </c>
      <c r="BF131" s="232">
        <f>IF(N131="snížená",J131,0)</f>
        <v>0</v>
      </c>
      <c r="BG131" s="232">
        <f>IF(N131="zákl. přenesená",J131,0)</f>
        <v>0</v>
      </c>
      <c r="BH131" s="232">
        <f>IF(N131="sníž. přenesená",J131,0)</f>
        <v>0</v>
      </c>
      <c r="BI131" s="232">
        <f>IF(N131="nulová",J131,0)</f>
        <v>0</v>
      </c>
      <c r="BJ131" s="17" t="s">
        <v>81</v>
      </c>
      <c r="BK131" s="232">
        <f>ROUND(I131*H131,2)</f>
        <v>0</v>
      </c>
      <c r="BL131" s="17" t="s">
        <v>136</v>
      </c>
      <c r="BM131" s="231" t="s">
        <v>148</v>
      </c>
    </row>
    <row r="132" s="14" customFormat="1">
      <c r="A132" s="14"/>
      <c r="B132" s="245"/>
      <c r="C132" s="246"/>
      <c r="D132" s="235" t="s">
        <v>138</v>
      </c>
      <c r="E132" s="247" t="s">
        <v>1</v>
      </c>
      <c r="F132" s="248" t="s">
        <v>149</v>
      </c>
      <c r="G132" s="246"/>
      <c r="H132" s="247" t="s">
        <v>1</v>
      </c>
      <c r="I132" s="249"/>
      <c r="J132" s="246"/>
      <c r="K132" s="246"/>
      <c r="L132" s="250"/>
      <c r="M132" s="251"/>
      <c r="N132" s="252"/>
      <c r="O132" s="252"/>
      <c r="P132" s="252"/>
      <c r="Q132" s="252"/>
      <c r="R132" s="252"/>
      <c r="S132" s="252"/>
      <c r="T132" s="253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4" t="s">
        <v>138</v>
      </c>
      <c r="AU132" s="254" t="s">
        <v>83</v>
      </c>
      <c r="AV132" s="14" t="s">
        <v>81</v>
      </c>
      <c r="AW132" s="14" t="s">
        <v>30</v>
      </c>
      <c r="AX132" s="14" t="s">
        <v>73</v>
      </c>
      <c r="AY132" s="254" t="s">
        <v>130</v>
      </c>
    </row>
    <row r="133" s="13" customFormat="1">
      <c r="A133" s="13"/>
      <c r="B133" s="233"/>
      <c r="C133" s="234"/>
      <c r="D133" s="235" t="s">
        <v>138</v>
      </c>
      <c r="E133" s="236" t="s">
        <v>1</v>
      </c>
      <c r="F133" s="237" t="s">
        <v>150</v>
      </c>
      <c r="G133" s="234"/>
      <c r="H133" s="238">
        <v>2.6000000000000001</v>
      </c>
      <c r="I133" s="239"/>
      <c r="J133" s="234"/>
      <c r="K133" s="234"/>
      <c r="L133" s="240"/>
      <c r="M133" s="241"/>
      <c r="N133" s="242"/>
      <c r="O133" s="242"/>
      <c r="P133" s="242"/>
      <c r="Q133" s="242"/>
      <c r="R133" s="242"/>
      <c r="S133" s="242"/>
      <c r="T133" s="24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4" t="s">
        <v>138</v>
      </c>
      <c r="AU133" s="244" t="s">
        <v>83</v>
      </c>
      <c r="AV133" s="13" t="s">
        <v>83</v>
      </c>
      <c r="AW133" s="13" t="s">
        <v>30</v>
      </c>
      <c r="AX133" s="13" t="s">
        <v>81</v>
      </c>
      <c r="AY133" s="244" t="s">
        <v>130</v>
      </c>
    </row>
    <row r="134" s="2" customFormat="1" ht="24.15" customHeight="1">
      <c r="A134" s="38"/>
      <c r="B134" s="39"/>
      <c r="C134" s="219" t="s">
        <v>136</v>
      </c>
      <c r="D134" s="219" t="s">
        <v>132</v>
      </c>
      <c r="E134" s="220" t="s">
        <v>151</v>
      </c>
      <c r="F134" s="221" t="s">
        <v>152</v>
      </c>
      <c r="G134" s="222" t="s">
        <v>142</v>
      </c>
      <c r="H134" s="223">
        <v>45.066000000000002</v>
      </c>
      <c r="I134" s="224"/>
      <c r="J134" s="225">
        <f>ROUND(I134*H134,2)</f>
        <v>0</v>
      </c>
      <c r="K134" s="226"/>
      <c r="L134" s="44"/>
      <c r="M134" s="227" t="s">
        <v>1</v>
      </c>
      <c r="N134" s="228" t="s">
        <v>38</v>
      </c>
      <c r="O134" s="91"/>
      <c r="P134" s="229">
        <f>O134*H134</f>
        <v>0</v>
      </c>
      <c r="Q134" s="229">
        <v>0</v>
      </c>
      <c r="R134" s="229">
        <f>Q134*H134</f>
        <v>0</v>
      </c>
      <c r="S134" s="229">
        <v>0</v>
      </c>
      <c r="T134" s="230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31" t="s">
        <v>136</v>
      </c>
      <c r="AT134" s="231" t="s">
        <v>132</v>
      </c>
      <c r="AU134" s="231" t="s">
        <v>83</v>
      </c>
      <c r="AY134" s="17" t="s">
        <v>130</v>
      </c>
      <c r="BE134" s="232">
        <f>IF(N134="základní",J134,0)</f>
        <v>0</v>
      </c>
      <c r="BF134" s="232">
        <f>IF(N134="snížená",J134,0)</f>
        <v>0</v>
      </c>
      <c r="BG134" s="232">
        <f>IF(N134="zákl. přenesená",J134,0)</f>
        <v>0</v>
      </c>
      <c r="BH134" s="232">
        <f>IF(N134="sníž. přenesená",J134,0)</f>
        <v>0</v>
      </c>
      <c r="BI134" s="232">
        <f>IF(N134="nulová",J134,0)</f>
        <v>0</v>
      </c>
      <c r="BJ134" s="17" t="s">
        <v>81</v>
      </c>
      <c r="BK134" s="232">
        <f>ROUND(I134*H134,2)</f>
        <v>0</v>
      </c>
      <c r="BL134" s="17" t="s">
        <v>136</v>
      </c>
      <c r="BM134" s="231" t="s">
        <v>153</v>
      </c>
    </row>
    <row r="135" s="13" customFormat="1">
      <c r="A135" s="13"/>
      <c r="B135" s="233"/>
      <c r="C135" s="234"/>
      <c r="D135" s="235" t="s">
        <v>138</v>
      </c>
      <c r="E135" s="236" t="s">
        <v>1</v>
      </c>
      <c r="F135" s="237" t="s">
        <v>154</v>
      </c>
      <c r="G135" s="234"/>
      <c r="H135" s="238">
        <v>19.678999999999998</v>
      </c>
      <c r="I135" s="239"/>
      <c r="J135" s="234"/>
      <c r="K135" s="234"/>
      <c r="L135" s="240"/>
      <c r="M135" s="241"/>
      <c r="N135" s="242"/>
      <c r="O135" s="242"/>
      <c r="P135" s="242"/>
      <c r="Q135" s="242"/>
      <c r="R135" s="242"/>
      <c r="S135" s="242"/>
      <c r="T135" s="24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4" t="s">
        <v>138</v>
      </c>
      <c r="AU135" s="244" t="s">
        <v>83</v>
      </c>
      <c r="AV135" s="13" t="s">
        <v>83</v>
      </c>
      <c r="AW135" s="13" t="s">
        <v>30</v>
      </c>
      <c r="AX135" s="13" t="s">
        <v>73</v>
      </c>
      <c r="AY135" s="244" t="s">
        <v>130</v>
      </c>
    </row>
    <row r="136" s="13" customFormat="1">
      <c r="A136" s="13"/>
      <c r="B136" s="233"/>
      <c r="C136" s="234"/>
      <c r="D136" s="235" t="s">
        <v>138</v>
      </c>
      <c r="E136" s="236" t="s">
        <v>1</v>
      </c>
      <c r="F136" s="237" t="s">
        <v>155</v>
      </c>
      <c r="G136" s="234"/>
      <c r="H136" s="238">
        <v>25.387</v>
      </c>
      <c r="I136" s="239"/>
      <c r="J136" s="234"/>
      <c r="K136" s="234"/>
      <c r="L136" s="240"/>
      <c r="M136" s="241"/>
      <c r="N136" s="242"/>
      <c r="O136" s="242"/>
      <c r="P136" s="242"/>
      <c r="Q136" s="242"/>
      <c r="R136" s="242"/>
      <c r="S136" s="242"/>
      <c r="T136" s="24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4" t="s">
        <v>138</v>
      </c>
      <c r="AU136" s="244" t="s">
        <v>83</v>
      </c>
      <c r="AV136" s="13" t="s">
        <v>83</v>
      </c>
      <c r="AW136" s="13" t="s">
        <v>30</v>
      </c>
      <c r="AX136" s="13" t="s">
        <v>73</v>
      </c>
      <c r="AY136" s="244" t="s">
        <v>130</v>
      </c>
    </row>
    <row r="137" s="15" customFormat="1">
      <c r="A137" s="15"/>
      <c r="B137" s="255"/>
      <c r="C137" s="256"/>
      <c r="D137" s="235" t="s">
        <v>138</v>
      </c>
      <c r="E137" s="257" t="s">
        <v>1</v>
      </c>
      <c r="F137" s="258" t="s">
        <v>156</v>
      </c>
      <c r="G137" s="256"/>
      <c r="H137" s="259">
        <v>45.066000000000002</v>
      </c>
      <c r="I137" s="260"/>
      <c r="J137" s="256"/>
      <c r="K137" s="256"/>
      <c r="L137" s="261"/>
      <c r="M137" s="262"/>
      <c r="N137" s="263"/>
      <c r="O137" s="263"/>
      <c r="P137" s="263"/>
      <c r="Q137" s="263"/>
      <c r="R137" s="263"/>
      <c r="S137" s="263"/>
      <c r="T137" s="264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T137" s="265" t="s">
        <v>138</v>
      </c>
      <c r="AU137" s="265" t="s">
        <v>83</v>
      </c>
      <c r="AV137" s="15" t="s">
        <v>136</v>
      </c>
      <c r="AW137" s="15" t="s">
        <v>30</v>
      </c>
      <c r="AX137" s="15" t="s">
        <v>81</v>
      </c>
      <c r="AY137" s="265" t="s">
        <v>130</v>
      </c>
    </row>
    <row r="138" s="2" customFormat="1" ht="24.15" customHeight="1">
      <c r="A138" s="38"/>
      <c r="B138" s="39"/>
      <c r="C138" s="219" t="s">
        <v>157</v>
      </c>
      <c r="D138" s="219" t="s">
        <v>132</v>
      </c>
      <c r="E138" s="220" t="s">
        <v>158</v>
      </c>
      <c r="F138" s="221" t="s">
        <v>159</v>
      </c>
      <c r="G138" s="222" t="s">
        <v>142</v>
      </c>
      <c r="H138" s="223">
        <v>28.512</v>
      </c>
      <c r="I138" s="224"/>
      <c r="J138" s="225">
        <f>ROUND(I138*H138,2)</f>
        <v>0</v>
      </c>
      <c r="K138" s="226"/>
      <c r="L138" s="44"/>
      <c r="M138" s="227" t="s">
        <v>1</v>
      </c>
      <c r="N138" s="228" t="s">
        <v>38</v>
      </c>
      <c r="O138" s="91"/>
      <c r="P138" s="229">
        <f>O138*H138</f>
        <v>0</v>
      </c>
      <c r="Q138" s="229">
        <v>0</v>
      </c>
      <c r="R138" s="229">
        <f>Q138*H138</f>
        <v>0</v>
      </c>
      <c r="S138" s="229">
        <v>0</v>
      </c>
      <c r="T138" s="230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31" t="s">
        <v>136</v>
      </c>
      <c r="AT138" s="231" t="s">
        <v>132</v>
      </c>
      <c r="AU138" s="231" t="s">
        <v>83</v>
      </c>
      <c r="AY138" s="17" t="s">
        <v>130</v>
      </c>
      <c r="BE138" s="232">
        <f>IF(N138="základní",J138,0)</f>
        <v>0</v>
      </c>
      <c r="BF138" s="232">
        <f>IF(N138="snížená",J138,0)</f>
        <v>0</v>
      </c>
      <c r="BG138" s="232">
        <f>IF(N138="zákl. přenesená",J138,0)</f>
        <v>0</v>
      </c>
      <c r="BH138" s="232">
        <f>IF(N138="sníž. přenesená",J138,0)</f>
        <v>0</v>
      </c>
      <c r="BI138" s="232">
        <f>IF(N138="nulová",J138,0)</f>
        <v>0</v>
      </c>
      <c r="BJ138" s="17" t="s">
        <v>81</v>
      </c>
      <c r="BK138" s="232">
        <f>ROUND(I138*H138,2)</f>
        <v>0</v>
      </c>
      <c r="BL138" s="17" t="s">
        <v>136</v>
      </c>
      <c r="BM138" s="231" t="s">
        <v>160</v>
      </c>
    </row>
    <row r="139" s="2" customFormat="1" ht="24.15" customHeight="1">
      <c r="A139" s="38"/>
      <c r="B139" s="39"/>
      <c r="C139" s="219" t="s">
        <v>161</v>
      </c>
      <c r="D139" s="219" t="s">
        <v>132</v>
      </c>
      <c r="E139" s="220" t="s">
        <v>162</v>
      </c>
      <c r="F139" s="221" t="s">
        <v>163</v>
      </c>
      <c r="G139" s="222" t="s">
        <v>142</v>
      </c>
      <c r="H139" s="223">
        <v>28.512</v>
      </c>
      <c r="I139" s="224"/>
      <c r="J139" s="225">
        <f>ROUND(I139*H139,2)</f>
        <v>0</v>
      </c>
      <c r="K139" s="226"/>
      <c r="L139" s="44"/>
      <c r="M139" s="227" t="s">
        <v>1</v>
      </c>
      <c r="N139" s="228" t="s">
        <v>38</v>
      </c>
      <c r="O139" s="91"/>
      <c r="P139" s="229">
        <f>O139*H139</f>
        <v>0</v>
      </c>
      <c r="Q139" s="229">
        <v>0</v>
      </c>
      <c r="R139" s="229">
        <f>Q139*H139</f>
        <v>0</v>
      </c>
      <c r="S139" s="229">
        <v>0</v>
      </c>
      <c r="T139" s="230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31" t="s">
        <v>136</v>
      </c>
      <c r="AT139" s="231" t="s">
        <v>132</v>
      </c>
      <c r="AU139" s="231" t="s">
        <v>83</v>
      </c>
      <c r="AY139" s="17" t="s">
        <v>130</v>
      </c>
      <c r="BE139" s="232">
        <f>IF(N139="základní",J139,0)</f>
        <v>0</v>
      </c>
      <c r="BF139" s="232">
        <f>IF(N139="snížená",J139,0)</f>
        <v>0</v>
      </c>
      <c r="BG139" s="232">
        <f>IF(N139="zákl. přenesená",J139,0)</f>
        <v>0</v>
      </c>
      <c r="BH139" s="232">
        <f>IF(N139="sníž. přenesená",J139,0)</f>
        <v>0</v>
      </c>
      <c r="BI139" s="232">
        <f>IF(N139="nulová",J139,0)</f>
        <v>0</v>
      </c>
      <c r="BJ139" s="17" t="s">
        <v>81</v>
      </c>
      <c r="BK139" s="232">
        <f>ROUND(I139*H139,2)</f>
        <v>0</v>
      </c>
      <c r="BL139" s="17" t="s">
        <v>136</v>
      </c>
      <c r="BM139" s="231" t="s">
        <v>164</v>
      </c>
    </row>
    <row r="140" s="2" customFormat="1" ht="24.15" customHeight="1">
      <c r="A140" s="38"/>
      <c r="B140" s="39"/>
      <c r="C140" s="219" t="s">
        <v>165</v>
      </c>
      <c r="D140" s="219" t="s">
        <v>132</v>
      </c>
      <c r="E140" s="220" t="s">
        <v>166</v>
      </c>
      <c r="F140" s="221" t="s">
        <v>167</v>
      </c>
      <c r="G140" s="222" t="s">
        <v>142</v>
      </c>
      <c r="H140" s="223">
        <v>45.066000000000002</v>
      </c>
      <c r="I140" s="224"/>
      <c r="J140" s="225">
        <f>ROUND(I140*H140,2)</f>
        <v>0</v>
      </c>
      <c r="K140" s="226"/>
      <c r="L140" s="44"/>
      <c r="M140" s="227" t="s">
        <v>1</v>
      </c>
      <c r="N140" s="228" t="s">
        <v>38</v>
      </c>
      <c r="O140" s="91"/>
      <c r="P140" s="229">
        <f>O140*H140</f>
        <v>0</v>
      </c>
      <c r="Q140" s="229">
        <v>0</v>
      </c>
      <c r="R140" s="229">
        <f>Q140*H140</f>
        <v>0</v>
      </c>
      <c r="S140" s="229">
        <v>0</v>
      </c>
      <c r="T140" s="230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31" t="s">
        <v>136</v>
      </c>
      <c r="AT140" s="231" t="s">
        <v>132</v>
      </c>
      <c r="AU140" s="231" t="s">
        <v>83</v>
      </c>
      <c r="AY140" s="17" t="s">
        <v>130</v>
      </c>
      <c r="BE140" s="232">
        <f>IF(N140="základní",J140,0)</f>
        <v>0</v>
      </c>
      <c r="BF140" s="232">
        <f>IF(N140="snížená",J140,0)</f>
        <v>0</v>
      </c>
      <c r="BG140" s="232">
        <f>IF(N140="zákl. přenesená",J140,0)</f>
        <v>0</v>
      </c>
      <c r="BH140" s="232">
        <f>IF(N140="sníž. přenesená",J140,0)</f>
        <v>0</v>
      </c>
      <c r="BI140" s="232">
        <f>IF(N140="nulová",J140,0)</f>
        <v>0</v>
      </c>
      <c r="BJ140" s="17" t="s">
        <v>81</v>
      </c>
      <c r="BK140" s="232">
        <f>ROUND(I140*H140,2)</f>
        <v>0</v>
      </c>
      <c r="BL140" s="17" t="s">
        <v>136</v>
      </c>
      <c r="BM140" s="231" t="s">
        <v>168</v>
      </c>
    </row>
    <row r="141" s="2" customFormat="1" ht="24.15" customHeight="1">
      <c r="A141" s="38"/>
      <c r="B141" s="39"/>
      <c r="C141" s="219" t="s">
        <v>169</v>
      </c>
      <c r="D141" s="219" t="s">
        <v>132</v>
      </c>
      <c r="E141" s="220" t="s">
        <v>170</v>
      </c>
      <c r="F141" s="221" t="s">
        <v>171</v>
      </c>
      <c r="G141" s="222" t="s">
        <v>142</v>
      </c>
      <c r="H141" s="223">
        <v>28.512</v>
      </c>
      <c r="I141" s="224"/>
      <c r="J141" s="225">
        <f>ROUND(I141*H141,2)</f>
        <v>0</v>
      </c>
      <c r="K141" s="226"/>
      <c r="L141" s="44"/>
      <c r="M141" s="227" t="s">
        <v>1</v>
      </c>
      <c r="N141" s="228" t="s">
        <v>38</v>
      </c>
      <c r="O141" s="91"/>
      <c r="P141" s="229">
        <f>O141*H141</f>
        <v>0</v>
      </c>
      <c r="Q141" s="229">
        <v>0</v>
      </c>
      <c r="R141" s="229">
        <f>Q141*H141</f>
        <v>0</v>
      </c>
      <c r="S141" s="229">
        <v>0</v>
      </c>
      <c r="T141" s="230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31" t="s">
        <v>136</v>
      </c>
      <c r="AT141" s="231" t="s">
        <v>132</v>
      </c>
      <c r="AU141" s="231" t="s">
        <v>83</v>
      </c>
      <c r="AY141" s="17" t="s">
        <v>130</v>
      </c>
      <c r="BE141" s="232">
        <f>IF(N141="základní",J141,0)</f>
        <v>0</v>
      </c>
      <c r="BF141" s="232">
        <f>IF(N141="snížená",J141,0)</f>
        <v>0</v>
      </c>
      <c r="BG141" s="232">
        <f>IF(N141="zákl. přenesená",J141,0)</f>
        <v>0</v>
      </c>
      <c r="BH141" s="232">
        <f>IF(N141="sníž. přenesená",J141,0)</f>
        <v>0</v>
      </c>
      <c r="BI141" s="232">
        <f>IF(N141="nulová",J141,0)</f>
        <v>0</v>
      </c>
      <c r="BJ141" s="17" t="s">
        <v>81</v>
      </c>
      <c r="BK141" s="232">
        <f>ROUND(I141*H141,2)</f>
        <v>0</v>
      </c>
      <c r="BL141" s="17" t="s">
        <v>136</v>
      </c>
      <c r="BM141" s="231" t="s">
        <v>172</v>
      </c>
    </row>
    <row r="142" s="14" customFormat="1">
      <c r="A142" s="14"/>
      <c r="B142" s="245"/>
      <c r="C142" s="246"/>
      <c r="D142" s="235" t="s">
        <v>138</v>
      </c>
      <c r="E142" s="247" t="s">
        <v>1</v>
      </c>
      <c r="F142" s="248" t="s">
        <v>173</v>
      </c>
      <c r="G142" s="246"/>
      <c r="H142" s="247" t="s">
        <v>1</v>
      </c>
      <c r="I142" s="249"/>
      <c r="J142" s="246"/>
      <c r="K142" s="246"/>
      <c r="L142" s="250"/>
      <c r="M142" s="251"/>
      <c r="N142" s="252"/>
      <c r="O142" s="252"/>
      <c r="P142" s="252"/>
      <c r="Q142" s="252"/>
      <c r="R142" s="252"/>
      <c r="S142" s="252"/>
      <c r="T142" s="253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4" t="s">
        <v>138</v>
      </c>
      <c r="AU142" s="254" t="s">
        <v>83</v>
      </c>
      <c r="AV142" s="14" t="s">
        <v>81</v>
      </c>
      <c r="AW142" s="14" t="s">
        <v>30</v>
      </c>
      <c r="AX142" s="14" t="s">
        <v>73</v>
      </c>
      <c r="AY142" s="254" t="s">
        <v>130</v>
      </c>
    </row>
    <row r="143" s="13" customFormat="1">
      <c r="A143" s="13"/>
      <c r="B143" s="233"/>
      <c r="C143" s="234"/>
      <c r="D143" s="235" t="s">
        <v>138</v>
      </c>
      <c r="E143" s="236" t="s">
        <v>1</v>
      </c>
      <c r="F143" s="237" t="s">
        <v>174</v>
      </c>
      <c r="G143" s="234"/>
      <c r="H143" s="238">
        <v>28.512</v>
      </c>
      <c r="I143" s="239"/>
      <c r="J143" s="234"/>
      <c r="K143" s="234"/>
      <c r="L143" s="240"/>
      <c r="M143" s="241"/>
      <c r="N143" s="242"/>
      <c r="O143" s="242"/>
      <c r="P143" s="242"/>
      <c r="Q143" s="242"/>
      <c r="R143" s="242"/>
      <c r="S143" s="242"/>
      <c r="T143" s="24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4" t="s">
        <v>138</v>
      </c>
      <c r="AU143" s="244" t="s">
        <v>83</v>
      </c>
      <c r="AV143" s="13" t="s">
        <v>83</v>
      </c>
      <c r="AW143" s="13" t="s">
        <v>30</v>
      </c>
      <c r="AX143" s="13" t="s">
        <v>81</v>
      </c>
      <c r="AY143" s="244" t="s">
        <v>130</v>
      </c>
    </row>
    <row r="144" s="2" customFormat="1" ht="24.15" customHeight="1">
      <c r="A144" s="38"/>
      <c r="B144" s="39"/>
      <c r="C144" s="219" t="s">
        <v>175</v>
      </c>
      <c r="D144" s="219" t="s">
        <v>132</v>
      </c>
      <c r="E144" s="220" t="s">
        <v>176</v>
      </c>
      <c r="F144" s="221" t="s">
        <v>177</v>
      </c>
      <c r="G144" s="222" t="s">
        <v>142</v>
      </c>
      <c r="H144" s="223">
        <v>28.512</v>
      </c>
      <c r="I144" s="224"/>
      <c r="J144" s="225">
        <f>ROUND(I144*H144,2)</f>
        <v>0</v>
      </c>
      <c r="K144" s="226"/>
      <c r="L144" s="44"/>
      <c r="M144" s="227" t="s">
        <v>1</v>
      </c>
      <c r="N144" s="228" t="s">
        <v>38</v>
      </c>
      <c r="O144" s="91"/>
      <c r="P144" s="229">
        <f>O144*H144</f>
        <v>0</v>
      </c>
      <c r="Q144" s="229">
        <v>0</v>
      </c>
      <c r="R144" s="229">
        <f>Q144*H144</f>
        <v>0</v>
      </c>
      <c r="S144" s="229">
        <v>0</v>
      </c>
      <c r="T144" s="230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31" t="s">
        <v>136</v>
      </c>
      <c r="AT144" s="231" t="s">
        <v>132</v>
      </c>
      <c r="AU144" s="231" t="s">
        <v>83</v>
      </c>
      <c r="AY144" s="17" t="s">
        <v>130</v>
      </c>
      <c r="BE144" s="232">
        <f>IF(N144="základní",J144,0)</f>
        <v>0</v>
      </c>
      <c r="BF144" s="232">
        <f>IF(N144="snížená",J144,0)</f>
        <v>0</v>
      </c>
      <c r="BG144" s="232">
        <f>IF(N144="zákl. přenesená",J144,0)</f>
        <v>0</v>
      </c>
      <c r="BH144" s="232">
        <f>IF(N144="sníž. přenesená",J144,0)</f>
        <v>0</v>
      </c>
      <c r="BI144" s="232">
        <f>IF(N144="nulová",J144,0)</f>
        <v>0</v>
      </c>
      <c r="BJ144" s="17" t="s">
        <v>81</v>
      </c>
      <c r="BK144" s="232">
        <f>ROUND(I144*H144,2)</f>
        <v>0</v>
      </c>
      <c r="BL144" s="17" t="s">
        <v>136</v>
      </c>
      <c r="BM144" s="231" t="s">
        <v>178</v>
      </c>
    </row>
    <row r="145" s="2" customFormat="1" ht="24.15" customHeight="1">
      <c r="A145" s="38"/>
      <c r="B145" s="39"/>
      <c r="C145" s="219" t="s">
        <v>179</v>
      </c>
      <c r="D145" s="219" t="s">
        <v>132</v>
      </c>
      <c r="E145" s="220" t="s">
        <v>180</v>
      </c>
      <c r="F145" s="221" t="s">
        <v>181</v>
      </c>
      <c r="G145" s="222" t="s">
        <v>135</v>
      </c>
      <c r="H145" s="223">
        <v>54.432000000000002</v>
      </c>
      <c r="I145" s="224"/>
      <c r="J145" s="225">
        <f>ROUND(I145*H145,2)</f>
        <v>0</v>
      </c>
      <c r="K145" s="226"/>
      <c r="L145" s="44"/>
      <c r="M145" s="227" t="s">
        <v>1</v>
      </c>
      <c r="N145" s="228" t="s">
        <v>38</v>
      </c>
      <c r="O145" s="91"/>
      <c r="P145" s="229">
        <f>O145*H145</f>
        <v>0</v>
      </c>
      <c r="Q145" s="229">
        <v>0</v>
      </c>
      <c r="R145" s="229">
        <f>Q145*H145</f>
        <v>0</v>
      </c>
      <c r="S145" s="229">
        <v>0</v>
      </c>
      <c r="T145" s="230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31" t="s">
        <v>136</v>
      </c>
      <c r="AT145" s="231" t="s">
        <v>132</v>
      </c>
      <c r="AU145" s="231" t="s">
        <v>83</v>
      </c>
      <c r="AY145" s="17" t="s">
        <v>130</v>
      </c>
      <c r="BE145" s="232">
        <f>IF(N145="základní",J145,0)</f>
        <v>0</v>
      </c>
      <c r="BF145" s="232">
        <f>IF(N145="snížená",J145,0)</f>
        <v>0</v>
      </c>
      <c r="BG145" s="232">
        <f>IF(N145="zákl. přenesená",J145,0)</f>
        <v>0</v>
      </c>
      <c r="BH145" s="232">
        <f>IF(N145="sníž. přenesená",J145,0)</f>
        <v>0</v>
      </c>
      <c r="BI145" s="232">
        <f>IF(N145="nulová",J145,0)</f>
        <v>0</v>
      </c>
      <c r="BJ145" s="17" t="s">
        <v>81</v>
      </c>
      <c r="BK145" s="232">
        <f>ROUND(I145*H145,2)</f>
        <v>0</v>
      </c>
      <c r="BL145" s="17" t="s">
        <v>136</v>
      </c>
      <c r="BM145" s="231" t="s">
        <v>182</v>
      </c>
    </row>
    <row r="146" s="14" customFormat="1">
      <c r="A146" s="14"/>
      <c r="B146" s="245"/>
      <c r="C146" s="246"/>
      <c r="D146" s="235" t="s">
        <v>138</v>
      </c>
      <c r="E146" s="247" t="s">
        <v>1</v>
      </c>
      <c r="F146" s="248" t="s">
        <v>183</v>
      </c>
      <c r="G146" s="246"/>
      <c r="H146" s="247" t="s">
        <v>1</v>
      </c>
      <c r="I146" s="249"/>
      <c r="J146" s="246"/>
      <c r="K146" s="246"/>
      <c r="L146" s="250"/>
      <c r="M146" s="251"/>
      <c r="N146" s="252"/>
      <c r="O146" s="252"/>
      <c r="P146" s="252"/>
      <c r="Q146" s="252"/>
      <c r="R146" s="252"/>
      <c r="S146" s="252"/>
      <c r="T146" s="253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4" t="s">
        <v>138</v>
      </c>
      <c r="AU146" s="254" t="s">
        <v>83</v>
      </c>
      <c r="AV146" s="14" t="s">
        <v>81</v>
      </c>
      <c r="AW146" s="14" t="s">
        <v>30</v>
      </c>
      <c r="AX146" s="14" t="s">
        <v>73</v>
      </c>
      <c r="AY146" s="254" t="s">
        <v>130</v>
      </c>
    </row>
    <row r="147" s="13" customFormat="1">
      <c r="A147" s="13"/>
      <c r="B147" s="233"/>
      <c r="C147" s="234"/>
      <c r="D147" s="235" t="s">
        <v>138</v>
      </c>
      <c r="E147" s="236" t="s">
        <v>1</v>
      </c>
      <c r="F147" s="237" t="s">
        <v>184</v>
      </c>
      <c r="G147" s="234"/>
      <c r="H147" s="238">
        <v>54.432000000000002</v>
      </c>
      <c r="I147" s="239"/>
      <c r="J147" s="234"/>
      <c r="K147" s="234"/>
      <c r="L147" s="240"/>
      <c r="M147" s="241"/>
      <c r="N147" s="242"/>
      <c r="O147" s="242"/>
      <c r="P147" s="242"/>
      <c r="Q147" s="242"/>
      <c r="R147" s="242"/>
      <c r="S147" s="242"/>
      <c r="T147" s="24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4" t="s">
        <v>138</v>
      </c>
      <c r="AU147" s="244" t="s">
        <v>83</v>
      </c>
      <c r="AV147" s="13" t="s">
        <v>83</v>
      </c>
      <c r="AW147" s="13" t="s">
        <v>30</v>
      </c>
      <c r="AX147" s="13" t="s">
        <v>81</v>
      </c>
      <c r="AY147" s="244" t="s">
        <v>130</v>
      </c>
    </row>
    <row r="148" s="2" customFormat="1" ht="24.15" customHeight="1">
      <c r="A148" s="38"/>
      <c r="B148" s="39"/>
      <c r="C148" s="219" t="s">
        <v>185</v>
      </c>
      <c r="D148" s="219" t="s">
        <v>132</v>
      </c>
      <c r="E148" s="220" t="s">
        <v>186</v>
      </c>
      <c r="F148" s="221" t="s">
        <v>187</v>
      </c>
      <c r="G148" s="222" t="s">
        <v>135</v>
      </c>
      <c r="H148" s="223">
        <v>16.847999999999999</v>
      </c>
      <c r="I148" s="224"/>
      <c r="J148" s="225">
        <f>ROUND(I148*H148,2)</f>
        <v>0</v>
      </c>
      <c r="K148" s="226"/>
      <c r="L148" s="44"/>
      <c r="M148" s="227" t="s">
        <v>1</v>
      </c>
      <c r="N148" s="228" t="s">
        <v>38</v>
      </c>
      <c r="O148" s="91"/>
      <c r="P148" s="229">
        <f>O148*H148</f>
        <v>0</v>
      </c>
      <c r="Q148" s="229">
        <v>0</v>
      </c>
      <c r="R148" s="229">
        <f>Q148*H148</f>
        <v>0</v>
      </c>
      <c r="S148" s="229">
        <v>0</v>
      </c>
      <c r="T148" s="230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31" t="s">
        <v>136</v>
      </c>
      <c r="AT148" s="231" t="s">
        <v>132</v>
      </c>
      <c r="AU148" s="231" t="s">
        <v>83</v>
      </c>
      <c r="AY148" s="17" t="s">
        <v>130</v>
      </c>
      <c r="BE148" s="232">
        <f>IF(N148="základní",J148,0)</f>
        <v>0</v>
      </c>
      <c r="BF148" s="232">
        <f>IF(N148="snížená",J148,0)</f>
        <v>0</v>
      </c>
      <c r="BG148" s="232">
        <f>IF(N148="zákl. přenesená",J148,0)</f>
        <v>0</v>
      </c>
      <c r="BH148" s="232">
        <f>IF(N148="sníž. přenesená",J148,0)</f>
        <v>0</v>
      </c>
      <c r="BI148" s="232">
        <f>IF(N148="nulová",J148,0)</f>
        <v>0</v>
      </c>
      <c r="BJ148" s="17" t="s">
        <v>81</v>
      </c>
      <c r="BK148" s="232">
        <f>ROUND(I148*H148,2)</f>
        <v>0</v>
      </c>
      <c r="BL148" s="17" t="s">
        <v>136</v>
      </c>
      <c r="BM148" s="231" t="s">
        <v>188</v>
      </c>
    </row>
    <row r="149" s="14" customFormat="1">
      <c r="A149" s="14"/>
      <c r="B149" s="245"/>
      <c r="C149" s="246"/>
      <c r="D149" s="235" t="s">
        <v>138</v>
      </c>
      <c r="E149" s="247" t="s">
        <v>1</v>
      </c>
      <c r="F149" s="248" t="s">
        <v>173</v>
      </c>
      <c r="G149" s="246"/>
      <c r="H149" s="247" t="s">
        <v>1</v>
      </c>
      <c r="I149" s="249"/>
      <c r="J149" s="246"/>
      <c r="K149" s="246"/>
      <c r="L149" s="250"/>
      <c r="M149" s="251"/>
      <c r="N149" s="252"/>
      <c r="O149" s="252"/>
      <c r="P149" s="252"/>
      <c r="Q149" s="252"/>
      <c r="R149" s="252"/>
      <c r="S149" s="252"/>
      <c r="T149" s="253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4" t="s">
        <v>138</v>
      </c>
      <c r="AU149" s="254" t="s">
        <v>83</v>
      </c>
      <c r="AV149" s="14" t="s">
        <v>81</v>
      </c>
      <c r="AW149" s="14" t="s">
        <v>30</v>
      </c>
      <c r="AX149" s="14" t="s">
        <v>73</v>
      </c>
      <c r="AY149" s="254" t="s">
        <v>130</v>
      </c>
    </row>
    <row r="150" s="13" customFormat="1">
      <c r="A150" s="13"/>
      <c r="B150" s="233"/>
      <c r="C150" s="234"/>
      <c r="D150" s="235" t="s">
        <v>138</v>
      </c>
      <c r="E150" s="236" t="s">
        <v>1</v>
      </c>
      <c r="F150" s="237" t="s">
        <v>189</v>
      </c>
      <c r="G150" s="234"/>
      <c r="H150" s="238">
        <v>16.847999999999999</v>
      </c>
      <c r="I150" s="239"/>
      <c r="J150" s="234"/>
      <c r="K150" s="234"/>
      <c r="L150" s="240"/>
      <c r="M150" s="241"/>
      <c r="N150" s="242"/>
      <c r="O150" s="242"/>
      <c r="P150" s="242"/>
      <c r="Q150" s="242"/>
      <c r="R150" s="242"/>
      <c r="S150" s="242"/>
      <c r="T150" s="24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4" t="s">
        <v>138</v>
      </c>
      <c r="AU150" s="244" t="s">
        <v>83</v>
      </c>
      <c r="AV150" s="13" t="s">
        <v>83</v>
      </c>
      <c r="AW150" s="13" t="s">
        <v>30</v>
      </c>
      <c r="AX150" s="13" t="s">
        <v>81</v>
      </c>
      <c r="AY150" s="244" t="s">
        <v>130</v>
      </c>
    </row>
    <row r="151" s="2" customFormat="1" ht="16.5" customHeight="1">
      <c r="A151" s="38"/>
      <c r="B151" s="39"/>
      <c r="C151" s="219" t="s">
        <v>190</v>
      </c>
      <c r="D151" s="219" t="s">
        <v>132</v>
      </c>
      <c r="E151" s="220" t="s">
        <v>191</v>
      </c>
      <c r="F151" s="221" t="s">
        <v>192</v>
      </c>
      <c r="G151" s="222" t="s">
        <v>142</v>
      </c>
      <c r="H151" s="223">
        <v>45.066000000000002</v>
      </c>
      <c r="I151" s="224"/>
      <c r="J151" s="225">
        <f>ROUND(I151*H151,2)</f>
        <v>0</v>
      </c>
      <c r="K151" s="226"/>
      <c r="L151" s="44"/>
      <c r="M151" s="227" t="s">
        <v>1</v>
      </c>
      <c r="N151" s="228" t="s">
        <v>38</v>
      </c>
      <c r="O151" s="91"/>
      <c r="P151" s="229">
        <f>O151*H151</f>
        <v>0</v>
      </c>
      <c r="Q151" s="229">
        <v>0</v>
      </c>
      <c r="R151" s="229">
        <f>Q151*H151</f>
        <v>0</v>
      </c>
      <c r="S151" s="229">
        <v>0</v>
      </c>
      <c r="T151" s="230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31" t="s">
        <v>136</v>
      </c>
      <c r="AT151" s="231" t="s">
        <v>132</v>
      </c>
      <c r="AU151" s="231" t="s">
        <v>83</v>
      </c>
      <c r="AY151" s="17" t="s">
        <v>130</v>
      </c>
      <c r="BE151" s="232">
        <f>IF(N151="základní",J151,0)</f>
        <v>0</v>
      </c>
      <c r="BF151" s="232">
        <f>IF(N151="snížená",J151,0)</f>
        <v>0</v>
      </c>
      <c r="BG151" s="232">
        <f>IF(N151="zákl. přenesená",J151,0)</f>
        <v>0</v>
      </c>
      <c r="BH151" s="232">
        <f>IF(N151="sníž. přenesená",J151,0)</f>
        <v>0</v>
      </c>
      <c r="BI151" s="232">
        <f>IF(N151="nulová",J151,0)</f>
        <v>0</v>
      </c>
      <c r="BJ151" s="17" t="s">
        <v>81</v>
      </c>
      <c r="BK151" s="232">
        <f>ROUND(I151*H151,2)</f>
        <v>0</v>
      </c>
      <c r="BL151" s="17" t="s">
        <v>136</v>
      </c>
      <c r="BM151" s="231" t="s">
        <v>193</v>
      </c>
    </row>
    <row r="152" s="2" customFormat="1" ht="37.8" customHeight="1">
      <c r="A152" s="38"/>
      <c r="B152" s="39"/>
      <c r="C152" s="219" t="s">
        <v>194</v>
      </c>
      <c r="D152" s="219" t="s">
        <v>132</v>
      </c>
      <c r="E152" s="220" t="s">
        <v>195</v>
      </c>
      <c r="F152" s="221" t="s">
        <v>196</v>
      </c>
      <c r="G152" s="222" t="s">
        <v>135</v>
      </c>
      <c r="H152" s="223">
        <v>40</v>
      </c>
      <c r="I152" s="224"/>
      <c r="J152" s="225">
        <f>ROUND(I152*H152,2)</f>
        <v>0</v>
      </c>
      <c r="K152" s="226"/>
      <c r="L152" s="44"/>
      <c r="M152" s="227" t="s">
        <v>1</v>
      </c>
      <c r="N152" s="228" t="s">
        <v>38</v>
      </c>
      <c r="O152" s="91"/>
      <c r="P152" s="229">
        <f>O152*H152</f>
        <v>0</v>
      </c>
      <c r="Q152" s="229">
        <v>0</v>
      </c>
      <c r="R152" s="229">
        <f>Q152*H152</f>
        <v>0</v>
      </c>
      <c r="S152" s="229">
        <v>0</v>
      </c>
      <c r="T152" s="230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31" t="s">
        <v>136</v>
      </c>
      <c r="AT152" s="231" t="s">
        <v>132</v>
      </c>
      <c r="AU152" s="231" t="s">
        <v>83</v>
      </c>
      <c r="AY152" s="17" t="s">
        <v>130</v>
      </c>
      <c r="BE152" s="232">
        <f>IF(N152="základní",J152,0)</f>
        <v>0</v>
      </c>
      <c r="BF152" s="232">
        <f>IF(N152="snížená",J152,0)</f>
        <v>0</v>
      </c>
      <c r="BG152" s="232">
        <f>IF(N152="zákl. přenesená",J152,0)</f>
        <v>0</v>
      </c>
      <c r="BH152" s="232">
        <f>IF(N152="sníž. přenesená",J152,0)</f>
        <v>0</v>
      </c>
      <c r="BI152" s="232">
        <f>IF(N152="nulová",J152,0)</f>
        <v>0</v>
      </c>
      <c r="BJ152" s="17" t="s">
        <v>81</v>
      </c>
      <c r="BK152" s="232">
        <f>ROUND(I152*H152,2)</f>
        <v>0</v>
      </c>
      <c r="BL152" s="17" t="s">
        <v>136</v>
      </c>
      <c r="BM152" s="231" t="s">
        <v>197</v>
      </c>
    </row>
    <row r="153" s="14" customFormat="1">
      <c r="A153" s="14"/>
      <c r="B153" s="245"/>
      <c r="C153" s="246"/>
      <c r="D153" s="235" t="s">
        <v>138</v>
      </c>
      <c r="E153" s="247" t="s">
        <v>1</v>
      </c>
      <c r="F153" s="248" t="s">
        <v>198</v>
      </c>
      <c r="G153" s="246"/>
      <c r="H153" s="247" t="s">
        <v>1</v>
      </c>
      <c r="I153" s="249"/>
      <c r="J153" s="246"/>
      <c r="K153" s="246"/>
      <c r="L153" s="250"/>
      <c r="M153" s="251"/>
      <c r="N153" s="252"/>
      <c r="O153" s="252"/>
      <c r="P153" s="252"/>
      <c r="Q153" s="252"/>
      <c r="R153" s="252"/>
      <c r="S153" s="252"/>
      <c r="T153" s="253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4" t="s">
        <v>138</v>
      </c>
      <c r="AU153" s="254" t="s">
        <v>83</v>
      </c>
      <c r="AV153" s="14" t="s">
        <v>81</v>
      </c>
      <c r="AW153" s="14" t="s">
        <v>30</v>
      </c>
      <c r="AX153" s="14" t="s">
        <v>73</v>
      </c>
      <c r="AY153" s="254" t="s">
        <v>130</v>
      </c>
    </row>
    <row r="154" s="13" customFormat="1">
      <c r="A154" s="13"/>
      <c r="B154" s="233"/>
      <c r="C154" s="234"/>
      <c r="D154" s="235" t="s">
        <v>138</v>
      </c>
      <c r="E154" s="236" t="s">
        <v>1</v>
      </c>
      <c r="F154" s="237" t="s">
        <v>199</v>
      </c>
      <c r="G154" s="234"/>
      <c r="H154" s="238">
        <v>40</v>
      </c>
      <c r="I154" s="239"/>
      <c r="J154" s="234"/>
      <c r="K154" s="234"/>
      <c r="L154" s="240"/>
      <c r="M154" s="241"/>
      <c r="N154" s="242"/>
      <c r="O154" s="242"/>
      <c r="P154" s="242"/>
      <c r="Q154" s="242"/>
      <c r="R154" s="242"/>
      <c r="S154" s="242"/>
      <c r="T154" s="24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4" t="s">
        <v>138</v>
      </c>
      <c r="AU154" s="244" t="s">
        <v>83</v>
      </c>
      <c r="AV154" s="13" t="s">
        <v>83</v>
      </c>
      <c r="AW154" s="13" t="s">
        <v>30</v>
      </c>
      <c r="AX154" s="13" t="s">
        <v>81</v>
      </c>
      <c r="AY154" s="244" t="s">
        <v>130</v>
      </c>
    </row>
    <row r="155" s="2" customFormat="1" ht="37.8" customHeight="1">
      <c r="A155" s="38"/>
      <c r="B155" s="39"/>
      <c r="C155" s="219" t="s">
        <v>200</v>
      </c>
      <c r="D155" s="219" t="s">
        <v>132</v>
      </c>
      <c r="E155" s="220" t="s">
        <v>201</v>
      </c>
      <c r="F155" s="221" t="s">
        <v>202</v>
      </c>
      <c r="G155" s="222" t="s">
        <v>135</v>
      </c>
      <c r="H155" s="223">
        <v>54.432000000000002</v>
      </c>
      <c r="I155" s="224"/>
      <c r="J155" s="225">
        <f>ROUND(I155*H155,2)</f>
        <v>0</v>
      </c>
      <c r="K155" s="226"/>
      <c r="L155" s="44"/>
      <c r="M155" s="227" t="s">
        <v>1</v>
      </c>
      <c r="N155" s="228" t="s">
        <v>38</v>
      </c>
      <c r="O155" s="91"/>
      <c r="P155" s="229">
        <f>O155*H155</f>
        <v>0</v>
      </c>
      <c r="Q155" s="229">
        <v>0</v>
      </c>
      <c r="R155" s="229">
        <f>Q155*H155</f>
        <v>0</v>
      </c>
      <c r="S155" s="229">
        <v>0</v>
      </c>
      <c r="T155" s="230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31" t="s">
        <v>136</v>
      </c>
      <c r="AT155" s="231" t="s">
        <v>132</v>
      </c>
      <c r="AU155" s="231" t="s">
        <v>83</v>
      </c>
      <c r="AY155" s="17" t="s">
        <v>130</v>
      </c>
      <c r="BE155" s="232">
        <f>IF(N155="základní",J155,0)</f>
        <v>0</v>
      </c>
      <c r="BF155" s="232">
        <f>IF(N155="snížená",J155,0)</f>
        <v>0</v>
      </c>
      <c r="BG155" s="232">
        <f>IF(N155="zákl. přenesená",J155,0)</f>
        <v>0</v>
      </c>
      <c r="BH155" s="232">
        <f>IF(N155="sníž. přenesená",J155,0)</f>
        <v>0</v>
      </c>
      <c r="BI155" s="232">
        <f>IF(N155="nulová",J155,0)</f>
        <v>0</v>
      </c>
      <c r="BJ155" s="17" t="s">
        <v>81</v>
      </c>
      <c r="BK155" s="232">
        <f>ROUND(I155*H155,2)</f>
        <v>0</v>
      </c>
      <c r="BL155" s="17" t="s">
        <v>136</v>
      </c>
      <c r="BM155" s="231" t="s">
        <v>203</v>
      </c>
    </row>
    <row r="156" s="2" customFormat="1" ht="16.5" customHeight="1">
      <c r="A156" s="38"/>
      <c r="B156" s="39"/>
      <c r="C156" s="219" t="s">
        <v>8</v>
      </c>
      <c r="D156" s="219" t="s">
        <v>132</v>
      </c>
      <c r="E156" s="220" t="s">
        <v>204</v>
      </c>
      <c r="F156" s="221" t="s">
        <v>205</v>
      </c>
      <c r="G156" s="222" t="s">
        <v>142</v>
      </c>
      <c r="H156" s="223">
        <v>25.387</v>
      </c>
      <c r="I156" s="224"/>
      <c r="J156" s="225">
        <f>ROUND(I156*H156,2)</f>
        <v>0</v>
      </c>
      <c r="K156" s="226"/>
      <c r="L156" s="44"/>
      <c r="M156" s="227" t="s">
        <v>1</v>
      </c>
      <c r="N156" s="228" t="s">
        <v>38</v>
      </c>
      <c r="O156" s="91"/>
      <c r="P156" s="229">
        <f>O156*H156</f>
        <v>0</v>
      </c>
      <c r="Q156" s="229">
        <v>0</v>
      </c>
      <c r="R156" s="229">
        <f>Q156*H156</f>
        <v>0</v>
      </c>
      <c r="S156" s="229">
        <v>0</v>
      </c>
      <c r="T156" s="230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31" t="s">
        <v>136</v>
      </c>
      <c r="AT156" s="231" t="s">
        <v>132</v>
      </c>
      <c r="AU156" s="231" t="s">
        <v>83</v>
      </c>
      <c r="AY156" s="17" t="s">
        <v>130</v>
      </c>
      <c r="BE156" s="232">
        <f>IF(N156="základní",J156,0)</f>
        <v>0</v>
      </c>
      <c r="BF156" s="232">
        <f>IF(N156="snížená",J156,0)</f>
        <v>0</v>
      </c>
      <c r="BG156" s="232">
        <f>IF(N156="zákl. přenesená",J156,0)</f>
        <v>0</v>
      </c>
      <c r="BH156" s="232">
        <f>IF(N156="sníž. přenesená",J156,0)</f>
        <v>0</v>
      </c>
      <c r="BI156" s="232">
        <f>IF(N156="nulová",J156,0)</f>
        <v>0</v>
      </c>
      <c r="BJ156" s="17" t="s">
        <v>81</v>
      </c>
      <c r="BK156" s="232">
        <f>ROUND(I156*H156,2)</f>
        <v>0</v>
      </c>
      <c r="BL156" s="17" t="s">
        <v>136</v>
      </c>
      <c r="BM156" s="231" t="s">
        <v>206</v>
      </c>
    </row>
    <row r="157" s="13" customFormat="1">
      <c r="A157" s="13"/>
      <c r="B157" s="233"/>
      <c r="C157" s="234"/>
      <c r="D157" s="235" t="s">
        <v>138</v>
      </c>
      <c r="E157" s="236" t="s">
        <v>1</v>
      </c>
      <c r="F157" s="237" t="s">
        <v>155</v>
      </c>
      <c r="G157" s="234"/>
      <c r="H157" s="238">
        <v>25.387</v>
      </c>
      <c r="I157" s="239"/>
      <c r="J157" s="234"/>
      <c r="K157" s="234"/>
      <c r="L157" s="240"/>
      <c r="M157" s="241"/>
      <c r="N157" s="242"/>
      <c r="O157" s="242"/>
      <c r="P157" s="242"/>
      <c r="Q157" s="242"/>
      <c r="R157" s="242"/>
      <c r="S157" s="242"/>
      <c r="T157" s="24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4" t="s">
        <v>138</v>
      </c>
      <c r="AU157" s="244" t="s">
        <v>83</v>
      </c>
      <c r="AV157" s="13" t="s">
        <v>83</v>
      </c>
      <c r="AW157" s="13" t="s">
        <v>30</v>
      </c>
      <c r="AX157" s="13" t="s">
        <v>81</v>
      </c>
      <c r="AY157" s="244" t="s">
        <v>130</v>
      </c>
    </row>
    <row r="158" s="2" customFormat="1" ht="24.15" customHeight="1">
      <c r="A158" s="38"/>
      <c r="B158" s="39"/>
      <c r="C158" s="219" t="s">
        <v>207</v>
      </c>
      <c r="D158" s="219" t="s">
        <v>132</v>
      </c>
      <c r="E158" s="220" t="s">
        <v>208</v>
      </c>
      <c r="F158" s="221" t="s">
        <v>209</v>
      </c>
      <c r="G158" s="222" t="s">
        <v>135</v>
      </c>
      <c r="H158" s="223">
        <v>40</v>
      </c>
      <c r="I158" s="224"/>
      <c r="J158" s="225">
        <f>ROUND(I158*H158,2)</f>
        <v>0</v>
      </c>
      <c r="K158" s="226"/>
      <c r="L158" s="44"/>
      <c r="M158" s="227" t="s">
        <v>1</v>
      </c>
      <c r="N158" s="228" t="s">
        <v>38</v>
      </c>
      <c r="O158" s="91"/>
      <c r="P158" s="229">
        <f>O158*H158</f>
        <v>0</v>
      </c>
      <c r="Q158" s="229">
        <v>0</v>
      </c>
      <c r="R158" s="229">
        <f>Q158*H158</f>
        <v>0</v>
      </c>
      <c r="S158" s="229">
        <v>0</v>
      </c>
      <c r="T158" s="230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31" t="s">
        <v>136</v>
      </c>
      <c r="AT158" s="231" t="s">
        <v>132</v>
      </c>
      <c r="AU158" s="231" t="s">
        <v>83</v>
      </c>
      <c r="AY158" s="17" t="s">
        <v>130</v>
      </c>
      <c r="BE158" s="232">
        <f>IF(N158="základní",J158,0)</f>
        <v>0</v>
      </c>
      <c r="BF158" s="232">
        <f>IF(N158="snížená",J158,0)</f>
        <v>0</v>
      </c>
      <c r="BG158" s="232">
        <f>IF(N158="zákl. přenesená",J158,0)</f>
        <v>0</v>
      </c>
      <c r="BH158" s="232">
        <f>IF(N158="sníž. přenesená",J158,0)</f>
        <v>0</v>
      </c>
      <c r="BI158" s="232">
        <f>IF(N158="nulová",J158,0)</f>
        <v>0</v>
      </c>
      <c r="BJ158" s="17" t="s">
        <v>81</v>
      </c>
      <c r="BK158" s="232">
        <f>ROUND(I158*H158,2)</f>
        <v>0</v>
      </c>
      <c r="BL158" s="17" t="s">
        <v>136</v>
      </c>
      <c r="BM158" s="231" t="s">
        <v>210</v>
      </c>
    </row>
    <row r="159" s="2" customFormat="1" ht="24.15" customHeight="1">
      <c r="A159" s="38"/>
      <c r="B159" s="39"/>
      <c r="C159" s="219" t="s">
        <v>211</v>
      </c>
      <c r="D159" s="219" t="s">
        <v>132</v>
      </c>
      <c r="E159" s="220" t="s">
        <v>212</v>
      </c>
      <c r="F159" s="221" t="s">
        <v>213</v>
      </c>
      <c r="G159" s="222" t="s">
        <v>135</v>
      </c>
      <c r="H159" s="223">
        <v>40</v>
      </c>
      <c r="I159" s="224"/>
      <c r="J159" s="225">
        <f>ROUND(I159*H159,2)</f>
        <v>0</v>
      </c>
      <c r="K159" s="226"/>
      <c r="L159" s="44"/>
      <c r="M159" s="227" t="s">
        <v>1</v>
      </c>
      <c r="N159" s="228" t="s">
        <v>38</v>
      </c>
      <c r="O159" s="91"/>
      <c r="P159" s="229">
        <f>O159*H159</f>
        <v>0</v>
      </c>
      <c r="Q159" s="229">
        <v>0</v>
      </c>
      <c r="R159" s="229">
        <f>Q159*H159</f>
        <v>0</v>
      </c>
      <c r="S159" s="229">
        <v>0</v>
      </c>
      <c r="T159" s="230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31" t="s">
        <v>136</v>
      </c>
      <c r="AT159" s="231" t="s">
        <v>132</v>
      </c>
      <c r="AU159" s="231" t="s">
        <v>83</v>
      </c>
      <c r="AY159" s="17" t="s">
        <v>130</v>
      </c>
      <c r="BE159" s="232">
        <f>IF(N159="základní",J159,0)</f>
        <v>0</v>
      </c>
      <c r="BF159" s="232">
        <f>IF(N159="snížená",J159,0)</f>
        <v>0</v>
      </c>
      <c r="BG159" s="232">
        <f>IF(N159="zákl. přenesená",J159,0)</f>
        <v>0</v>
      </c>
      <c r="BH159" s="232">
        <f>IF(N159="sníž. přenesená",J159,0)</f>
        <v>0</v>
      </c>
      <c r="BI159" s="232">
        <f>IF(N159="nulová",J159,0)</f>
        <v>0</v>
      </c>
      <c r="BJ159" s="17" t="s">
        <v>81</v>
      </c>
      <c r="BK159" s="232">
        <f>ROUND(I159*H159,2)</f>
        <v>0</v>
      </c>
      <c r="BL159" s="17" t="s">
        <v>136</v>
      </c>
      <c r="BM159" s="231" t="s">
        <v>214</v>
      </c>
    </row>
    <row r="160" s="2" customFormat="1" ht="16.5" customHeight="1">
      <c r="A160" s="38"/>
      <c r="B160" s="39"/>
      <c r="C160" s="266" t="s">
        <v>215</v>
      </c>
      <c r="D160" s="266" t="s">
        <v>216</v>
      </c>
      <c r="E160" s="267" t="s">
        <v>217</v>
      </c>
      <c r="F160" s="268" t="s">
        <v>218</v>
      </c>
      <c r="G160" s="269" t="s">
        <v>219</v>
      </c>
      <c r="H160" s="270">
        <v>0.80000000000000004</v>
      </c>
      <c r="I160" s="271"/>
      <c r="J160" s="272">
        <f>ROUND(I160*H160,2)</f>
        <v>0</v>
      </c>
      <c r="K160" s="273"/>
      <c r="L160" s="274"/>
      <c r="M160" s="275" t="s">
        <v>1</v>
      </c>
      <c r="N160" s="276" t="s">
        <v>38</v>
      </c>
      <c r="O160" s="91"/>
      <c r="P160" s="229">
        <f>O160*H160</f>
        <v>0</v>
      </c>
      <c r="Q160" s="229">
        <v>0.001</v>
      </c>
      <c r="R160" s="229">
        <f>Q160*H160</f>
        <v>0.00080000000000000004</v>
      </c>
      <c r="S160" s="229">
        <v>0</v>
      </c>
      <c r="T160" s="230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31" t="s">
        <v>169</v>
      </c>
      <c r="AT160" s="231" t="s">
        <v>216</v>
      </c>
      <c r="AU160" s="231" t="s">
        <v>83</v>
      </c>
      <c r="AY160" s="17" t="s">
        <v>130</v>
      </c>
      <c r="BE160" s="232">
        <f>IF(N160="základní",J160,0)</f>
        <v>0</v>
      </c>
      <c r="BF160" s="232">
        <f>IF(N160="snížená",J160,0)</f>
        <v>0</v>
      </c>
      <c r="BG160" s="232">
        <f>IF(N160="zákl. přenesená",J160,0)</f>
        <v>0</v>
      </c>
      <c r="BH160" s="232">
        <f>IF(N160="sníž. přenesená",J160,0)</f>
        <v>0</v>
      </c>
      <c r="BI160" s="232">
        <f>IF(N160="nulová",J160,0)</f>
        <v>0</v>
      </c>
      <c r="BJ160" s="17" t="s">
        <v>81</v>
      </c>
      <c r="BK160" s="232">
        <f>ROUND(I160*H160,2)</f>
        <v>0</v>
      </c>
      <c r="BL160" s="17" t="s">
        <v>136</v>
      </c>
      <c r="BM160" s="231" t="s">
        <v>220</v>
      </c>
    </row>
    <row r="161" s="13" customFormat="1">
      <c r="A161" s="13"/>
      <c r="B161" s="233"/>
      <c r="C161" s="234"/>
      <c r="D161" s="235" t="s">
        <v>138</v>
      </c>
      <c r="E161" s="234"/>
      <c r="F161" s="237" t="s">
        <v>221</v>
      </c>
      <c r="G161" s="234"/>
      <c r="H161" s="238">
        <v>0.80000000000000004</v>
      </c>
      <c r="I161" s="239"/>
      <c r="J161" s="234"/>
      <c r="K161" s="234"/>
      <c r="L161" s="240"/>
      <c r="M161" s="241"/>
      <c r="N161" s="242"/>
      <c r="O161" s="242"/>
      <c r="P161" s="242"/>
      <c r="Q161" s="242"/>
      <c r="R161" s="242"/>
      <c r="S161" s="242"/>
      <c r="T161" s="24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4" t="s">
        <v>138</v>
      </c>
      <c r="AU161" s="244" t="s">
        <v>83</v>
      </c>
      <c r="AV161" s="13" t="s">
        <v>83</v>
      </c>
      <c r="AW161" s="13" t="s">
        <v>4</v>
      </c>
      <c r="AX161" s="13" t="s">
        <v>81</v>
      </c>
      <c r="AY161" s="244" t="s">
        <v>130</v>
      </c>
    </row>
    <row r="162" s="2" customFormat="1" ht="24.15" customHeight="1">
      <c r="A162" s="38"/>
      <c r="B162" s="39"/>
      <c r="C162" s="219" t="s">
        <v>222</v>
      </c>
      <c r="D162" s="219" t="s">
        <v>132</v>
      </c>
      <c r="E162" s="220" t="s">
        <v>223</v>
      </c>
      <c r="F162" s="221" t="s">
        <v>224</v>
      </c>
      <c r="G162" s="222" t="s">
        <v>135</v>
      </c>
      <c r="H162" s="223">
        <v>54.432000000000002</v>
      </c>
      <c r="I162" s="224"/>
      <c r="J162" s="225">
        <f>ROUND(I162*H162,2)</f>
        <v>0</v>
      </c>
      <c r="K162" s="226"/>
      <c r="L162" s="44"/>
      <c r="M162" s="227" t="s">
        <v>1</v>
      </c>
      <c r="N162" s="228" t="s">
        <v>38</v>
      </c>
      <c r="O162" s="91"/>
      <c r="P162" s="229">
        <f>O162*H162</f>
        <v>0</v>
      </c>
      <c r="Q162" s="229">
        <v>0</v>
      </c>
      <c r="R162" s="229">
        <f>Q162*H162</f>
        <v>0</v>
      </c>
      <c r="S162" s="229">
        <v>0</v>
      </c>
      <c r="T162" s="230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31" t="s">
        <v>136</v>
      </c>
      <c r="AT162" s="231" t="s">
        <v>132</v>
      </c>
      <c r="AU162" s="231" t="s">
        <v>83</v>
      </c>
      <c r="AY162" s="17" t="s">
        <v>130</v>
      </c>
      <c r="BE162" s="232">
        <f>IF(N162="základní",J162,0)</f>
        <v>0</v>
      </c>
      <c r="BF162" s="232">
        <f>IF(N162="snížená",J162,0)</f>
        <v>0</v>
      </c>
      <c r="BG162" s="232">
        <f>IF(N162="zákl. přenesená",J162,0)</f>
        <v>0</v>
      </c>
      <c r="BH162" s="232">
        <f>IF(N162="sníž. přenesená",J162,0)</f>
        <v>0</v>
      </c>
      <c r="BI162" s="232">
        <f>IF(N162="nulová",J162,0)</f>
        <v>0</v>
      </c>
      <c r="BJ162" s="17" t="s">
        <v>81</v>
      </c>
      <c r="BK162" s="232">
        <f>ROUND(I162*H162,2)</f>
        <v>0</v>
      </c>
      <c r="BL162" s="17" t="s">
        <v>136</v>
      </c>
      <c r="BM162" s="231" t="s">
        <v>225</v>
      </c>
    </row>
    <row r="163" s="2" customFormat="1" ht="16.5" customHeight="1">
      <c r="A163" s="38"/>
      <c r="B163" s="39"/>
      <c r="C163" s="266" t="s">
        <v>226</v>
      </c>
      <c r="D163" s="266" t="s">
        <v>216</v>
      </c>
      <c r="E163" s="267" t="s">
        <v>217</v>
      </c>
      <c r="F163" s="268" t="s">
        <v>218</v>
      </c>
      <c r="G163" s="269" t="s">
        <v>219</v>
      </c>
      <c r="H163" s="270">
        <v>1.089</v>
      </c>
      <c r="I163" s="271"/>
      <c r="J163" s="272">
        <f>ROUND(I163*H163,2)</f>
        <v>0</v>
      </c>
      <c r="K163" s="273"/>
      <c r="L163" s="274"/>
      <c r="M163" s="275" t="s">
        <v>1</v>
      </c>
      <c r="N163" s="276" t="s">
        <v>38</v>
      </c>
      <c r="O163" s="91"/>
      <c r="P163" s="229">
        <f>O163*H163</f>
        <v>0</v>
      </c>
      <c r="Q163" s="229">
        <v>0.001</v>
      </c>
      <c r="R163" s="229">
        <f>Q163*H163</f>
        <v>0.0010889999999999999</v>
      </c>
      <c r="S163" s="229">
        <v>0</v>
      </c>
      <c r="T163" s="230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31" t="s">
        <v>169</v>
      </c>
      <c r="AT163" s="231" t="s">
        <v>216</v>
      </c>
      <c r="AU163" s="231" t="s">
        <v>83</v>
      </c>
      <c r="AY163" s="17" t="s">
        <v>130</v>
      </c>
      <c r="BE163" s="232">
        <f>IF(N163="základní",J163,0)</f>
        <v>0</v>
      </c>
      <c r="BF163" s="232">
        <f>IF(N163="snížená",J163,0)</f>
        <v>0</v>
      </c>
      <c r="BG163" s="232">
        <f>IF(N163="zákl. přenesená",J163,0)</f>
        <v>0</v>
      </c>
      <c r="BH163" s="232">
        <f>IF(N163="sníž. přenesená",J163,0)</f>
        <v>0</v>
      </c>
      <c r="BI163" s="232">
        <f>IF(N163="nulová",J163,0)</f>
        <v>0</v>
      </c>
      <c r="BJ163" s="17" t="s">
        <v>81</v>
      </c>
      <c r="BK163" s="232">
        <f>ROUND(I163*H163,2)</f>
        <v>0</v>
      </c>
      <c r="BL163" s="17" t="s">
        <v>136</v>
      </c>
      <c r="BM163" s="231" t="s">
        <v>227</v>
      </c>
    </row>
    <row r="164" s="13" customFormat="1">
      <c r="A164" s="13"/>
      <c r="B164" s="233"/>
      <c r="C164" s="234"/>
      <c r="D164" s="235" t="s">
        <v>138</v>
      </c>
      <c r="E164" s="234"/>
      <c r="F164" s="237" t="s">
        <v>228</v>
      </c>
      <c r="G164" s="234"/>
      <c r="H164" s="238">
        <v>1.089</v>
      </c>
      <c r="I164" s="239"/>
      <c r="J164" s="234"/>
      <c r="K164" s="234"/>
      <c r="L164" s="240"/>
      <c r="M164" s="241"/>
      <c r="N164" s="242"/>
      <c r="O164" s="242"/>
      <c r="P164" s="242"/>
      <c r="Q164" s="242"/>
      <c r="R164" s="242"/>
      <c r="S164" s="242"/>
      <c r="T164" s="24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4" t="s">
        <v>138</v>
      </c>
      <c r="AU164" s="244" t="s">
        <v>83</v>
      </c>
      <c r="AV164" s="13" t="s">
        <v>83</v>
      </c>
      <c r="AW164" s="13" t="s">
        <v>4</v>
      </c>
      <c r="AX164" s="13" t="s">
        <v>81</v>
      </c>
      <c r="AY164" s="244" t="s">
        <v>130</v>
      </c>
    </row>
    <row r="165" s="2" customFormat="1" ht="24.15" customHeight="1">
      <c r="A165" s="38"/>
      <c r="B165" s="39"/>
      <c r="C165" s="219" t="s">
        <v>7</v>
      </c>
      <c r="D165" s="219" t="s">
        <v>132</v>
      </c>
      <c r="E165" s="220" t="s">
        <v>229</v>
      </c>
      <c r="F165" s="221" t="s">
        <v>230</v>
      </c>
      <c r="G165" s="222" t="s">
        <v>135</v>
      </c>
      <c r="H165" s="223">
        <v>113.86</v>
      </c>
      <c r="I165" s="224"/>
      <c r="J165" s="225">
        <f>ROUND(I165*H165,2)</f>
        <v>0</v>
      </c>
      <c r="K165" s="226"/>
      <c r="L165" s="44"/>
      <c r="M165" s="227" t="s">
        <v>1</v>
      </c>
      <c r="N165" s="228" t="s">
        <v>38</v>
      </c>
      <c r="O165" s="91"/>
      <c r="P165" s="229">
        <f>O165*H165</f>
        <v>0</v>
      </c>
      <c r="Q165" s="229">
        <v>0</v>
      </c>
      <c r="R165" s="229">
        <f>Q165*H165</f>
        <v>0</v>
      </c>
      <c r="S165" s="229">
        <v>0</v>
      </c>
      <c r="T165" s="230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31" t="s">
        <v>136</v>
      </c>
      <c r="AT165" s="231" t="s">
        <v>132</v>
      </c>
      <c r="AU165" s="231" t="s">
        <v>83</v>
      </c>
      <c r="AY165" s="17" t="s">
        <v>130</v>
      </c>
      <c r="BE165" s="232">
        <f>IF(N165="základní",J165,0)</f>
        <v>0</v>
      </c>
      <c r="BF165" s="232">
        <f>IF(N165="snížená",J165,0)</f>
        <v>0</v>
      </c>
      <c r="BG165" s="232">
        <f>IF(N165="zákl. přenesená",J165,0)</f>
        <v>0</v>
      </c>
      <c r="BH165" s="232">
        <f>IF(N165="sníž. přenesená",J165,0)</f>
        <v>0</v>
      </c>
      <c r="BI165" s="232">
        <f>IF(N165="nulová",J165,0)</f>
        <v>0</v>
      </c>
      <c r="BJ165" s="17" t="s">
        <v>81</v>
      </c>
      <c r="BK165" s="232">
        <f>ROUND(I165*H165,2)</f>
        <v>0</v>
      </c>
      <c r="BL165" s="17" t="s">
        <v>136</v>
      </c>
      <c r="BM165" s="231" t="s">
        <v>231</v>
      </c>
    </row>
    <row r="166" s="13" customFormat="1">
      <c r="A166" s="13"/>
      <c r="B166" s="233"/>
      <c r="C166" s="234"/>
      <c r="D166" s="235" t="s">
        <v>138</v>
      </c>
      <c r="E166" s="236" t="s">
        <v>1</v>
      </c>
      <c r="F166" s="237" t="s">
        <v>232</v>
      </c>
      <c r="G166" s="234"/>
      <c r="H166" s="238">
        <v>113.86</v>
      </c>
      <c r="I166" s="239"/>
      <c r="J166" s="234"/>
      <c r="K166" s="234"/>
      <c r="L166" s="240"/>
      <c r="M166" s="241"/>
      <c r="N166" s="242"/>
      <c r="O166" s="242"/>
      <c r="P166" s="242"/>
      <c r="Q166" s="242"/>
      <c r="R166" s="242"/>
      <c r="S166" s="242"/>
      <c r="T166" s="24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4" t="s">
        <v>138</v>
      </c>
      <c r="AU166" s="244" t="s">
        <v>83</v>
      </c>
      <c r="AV166" s="13" t="s">
        <v>83</v>
      </c>
      <c r="AW166" s="13" t="s">
        <v>30</v>
      </c>
      <c r="AX166" s="13" t="s">
        <v>81</v>
      </c>
      <c r="AY166" s="244" t="s">
        <v>130</v>
      </c>
    </row>
    <row r="167" s="2" customFormat="1" ht="24.15" customHeight="1">
      <c r="A167" s="38"/>
      <c r="B167" s="39"/>
      <c r="C167" s="219" t="s">
        <v>233</v>
      </c>
      <c r="D167" s="219" t="s">
        <v>132</v>
      </c>
      <c r="E167" s="220" t="s">
        <v>234</v>
      </c>
      <c r="F167" s="221" t="s">
        <v>235</v>
      </c>
      <c r="G167" s="222" t="s">
        <v>135</v>
      </c>
      <c r="H167" s="223">
        <v>54.432000000000002</v>
      </c>
      <c r="I167" s="224"/>
      <c r="J167" s="225">
        <f>ROUND(I167*H167,2)</f>
        <v>0</v>
      </c>
      <c r="K167" s="226"/>
      <c r="L167" s="44"/>
      <c r="M167" s="227" t="s">
        <v>1</v>
      </c>
      <c r="N167" s="228" t="s">
        <v>38</v>
      </c>
      <c r="O167" s="91"/>
      <c r="P167" s="229">
        <f>O167*H167</f>
        <v>0</v>
      </c>
      <c r="Q167" s="229">
        <v>0</v>
      </c>
      <c r="R167" s="229">
        <f>Q167*H167</f>
        <v>0</v>
      </c>
      <c r="S167" s="229">
        <v>0</v>
      </c>
      <c r="T167" s="230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31" t="s">
        <v>136</v>
      </c>
      <c r="AT167" s="231" t="s">
        <v>132</v>
      </c>
      <c r="AU167" s="231" t="s">
        <v>83</v>
      </c>
      <c r="AY167" s="17" t="s">
        <v>130</v>
      </c>
      <c r="BE167" s="232">
        <f>IF(N167="základní",J167,0)</f>
        <v>0</v>
      </c>
      <c r="BF167" s="232">
        <f>IF(N167="snížená",J167,0)</f>
        <v>0</v>
      </c>
      <c r="BG167" s="232">
        <f>IF(N167="zákl. přenesená",J167,0)</f>
        <v>0</v>
      </c>
      <c r="BH167" s="232">
        <f>IF(N167="sníž. přenesená",J167,0)</f>
        <v>0</v>
      </c>
      <c r="BI167" s="232">
        <f>IF(N167="nulová",J167,0)</f>
        <v>0</v>
      </c>
      <c r="BJ167" s="17" t="s">
        <v>81</v>
      </c>
      <c r="BK167" s="232">
        <f>ROUND(I167*H167,2)</f>
        <v>0</v>
      </c>
      <c r="BL167" s="17" t="s">
        <v>136</v>
      </c>
      <c r="BM167" s="231" t="s">
        <v>236</v>
      </c>
    </row>
    <row r="168" s="2" customFormat="1" ht="21.75" customHeight="1">
      <c r="A168" s="38"/>
      <c r="B168" s="39"/>
      <c r="C168" s="219" t="s">
        <v>237</v>
      </c>
      <c r="D168" s="219" t="s">
        <v>132</v>
      </c>
      <c r="E168" s="220" t="s">
        <v>238</v>
      </c>
      <c r="F168" s="221" t="s">
        <v>239</v>
      </c>
      <c r="G168" s="222" t="s">
        <v>135</v>
      </c>
      <c r="H168" s="223">
        <v>40</v>
      </c>
      <c r="I168" s="224"/>
      <c r="J168" s="225">
        <f>ROUND(I168*H168,2)</f>
        <v>0</v>
      </c>
      <c r="K168" s="226"/>
      <c r="L168" s="44"/>
      <c r="M168" s="227" t="s">
        <v>1</v>
      </c>
      <c r="N168" s="228" t="s">
        <v>38</v>
      </c>
      <c r="O168" s="91"/>
      <c r="P168" s="229">
        <f>O168*H168</f>
        <v>0</v>
      </c>
      <c r="Q168" s="229">
        <v>0</v>
      </c>
      <c r="R168" s="229">
        <f>Q168*H168</f>
        <v>0</v>
      </c>
      <c r="S168" s="229">
        <v>0</v>
      </c>
      <c r="T168" s="230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31" t="s">
        <v>136</v>
      </c>
      <c r="AT168" s="231" t="s">
        <v>132</v>
      </c>
      <c r="AU168" s="231" t="s">
        <v>83</v>
      </c>
      <c r="AY168" s="17" t="s">
        <v>130</v>
      </c>
      <c r="BE168" s="232">
        <f>IF(N168="základní",J168,0)</f>
        <v>0</v>
      </c>
      <c r="BF168" s="232">
        <f>IF(N168="snížená",J168,0)</f>
        <v>0</v>
      </c>
      <c r="BG168" s="232">
        <f>IF(N168="zákl. přenesená",J168,0)</f>
        <v>0</v>
      </c>
      <c r="BH168" s="232">
        <f>IF(N168="sníž. přenesená",J168,0)</f>
        <v>0</v>
      </c>
      <c r="BI168" s="232">
        <f>IF(N168="nulová",J168,0)</f>
        <v>0</v>
      </c>
      <c r="BJ168" s="17" t="s">
        <v>81</v>
      </c>
      <c r="BK168" s="232">
        <f>ROUND(I168*H168,2)</f>
        <v>0</v>
      </c>
      <c r="BL168" s="17" t="s">
        <v>136</v>
      </c>
      <c r="BM168" s="231" t="s">
        <v>240</v>
      </c>
    </row>
    <row r="169" s="2" customFormat="1" ht="21.75" customHeight="1">
      <c r="A169" s="38"/>
      <c r="B169" s="39"/>
      <c r="C169" s="219" t="s">
        <v>241</v>
      </c>
      <c r="D169" s="219" t="s">
        <v>132</v>
      </c>
      <c r="E169" s="220" t="s">
        <v>242</v>
      </c>
      <c r="F169" s="221" t="s">
        <v>243</v>
      </c>
      <c r="G169" s="222" t="s">
        <v>135</v>
      </c>
      <c r="H169" s="223">
        <v>54.432000000000002</v>
      </c>
      <c r="I169" s="224"/>
      <c r="J169" s="225">
        <f>ROUND(I169*H169,2)</f>
        <v>0</v>
      </c>
      <c r="K169" s="226"/>
      <c r="L169" s="44"/>
      <c r="M169" s="227" t="s">
        <v>1</v>
      </c>
      <c r="N169" s="228" t="s">
        <v>38</v>
      </c>
      <c r="O169" s="91"/>
      <c r="P169" s="229">
        <f>O169*H169</f>
        <v>0</v>
      </c>
      <c r="Q169" s="229">
        <v>0</v>
      </c>
      <c r="R169" s="229">
        <f>Q169*H169</f>
        <v>0</v>
      </c>
      <c r="S169" s="229">
        <v>0</v>
      </c>
      <c r="T169" s="230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31" t="s">
        <v>136</v>
      </c>
      <c r="AT169" s="231" t="s">
        <v>132</v>
      </c>
      <c r="AU169" s="231" t="s">
        <v>83</v>
      </c>
      <c r="AY169" s="17" t="s">
        <v>130</v>
      </c>
      <c r="BE169" s="232">
        <f>IF(N169="základní",J169,0)</f>
        <v>0</v>
      </c>
      <c r="BF169" s="232">
        <f>IF(N169="snížená",J169,0)</f>
        <v>0</v>
      </c>
      <c r="BG169" s="232">
        <f>IF(N169="zákl. přenesená",J169,0)</f>
        <v>0</v>
      </c>
      <c r="BH169" s="232">
        <f>IF(N169="sníž. přenesená",J169,0)</f>
        <v>0</v>
      </c>
      <c r="BI169" s="232">
        <f>IF(N169="nulová",J169,0)</f>
        <v>0</v>
      </c>
      <c r="BJ169" s="17" t="s">
        <v>81</v>
      </c>
      <c r="BK169" s="232">
        <f>ROUND(I169*H169,2)</f>
        <v>0</v>
      </c>
      <c r="BL169" s="17" t="s">
        <v>136</v>
      </c>
      <c r="BM169" s="231" t="s">
        <v>244</v>
      </c>
    </row>
    <row r="170" s="2" customFormat="1" ht="33" customHeight="1">
      <c r="A170" s="38"/>
      <c r="B170" s="39"/>
      <c r="C170" s="219" t="s">
        <v>245</v>
      </c>
      <c r="D170" s="219" t="s">
        <v>132</v>
      </c>
      <c r="E170" s="220" t="s">
        <v>246</v>
      </c>
      <c r="F170" s="221" t="s">
        <v>247</v>
      </c>
      <c r="G170" s="222" t="s">
        <v>135</v>
      </c>
      <c r="H170" s="223">
        <v>40</v>
      </c>
      <c r="I170" s="224"/>
      <c r="J170" s="225">
        <f>ROUND(I170*H170,2)</f>
        <v>0</v>
      </c>
      <c r="K170" s="226"/>
      <c r="L170" s="44"/>
      <c r="M170" s="227" t="s">
        <v>1</v>
      </c>
      <c r="N170" s="228" t="s">
        <v>38</v>
      </c>
      <c r="O170" s="91"/>
      <c r="P170" s="229">
        <f>O170*H170</f>
        <v>0</v>
      </c>
      <c r="Q170" s="229">
        <v>0</v>
      </c>
      <c r="R170" s="229">
        <f>Q170*H170</f>
        <v>0</v>
      </c>
      <c r="S170" s="229">
        <v>0</v>
      </c>
      <c r="T170" s="230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31" t="s">
        <v>136</v>
      </c>
      <c r="AT170" s="231" t="s">
        <v>132</v>
      </c>
      <c r="AU170" s="231" t="s">
        <v>83</v>
      </c>
      <c r="AY170" s="17" t="s">
        <v>130</v>
      </c>
      <c r="BE170" s="232">
        <f>IF(N170="základní",J170,0)</f>
        <v>0</v>
      </c>
      <c r="BF170" s="232">
        <f>IF(N170="snížená",J170,0)</f>
        <v>0</v>
      </c>
      <c r="BG170" s="232">
        <f>IF(N170="zákl. přenesená",J170,0)</f>
        <v>0</v>
      </c>
      <c r="BH170" s="232">
        <f>IF(N170="sníž. přenesená",J170,0)</f>
        <v>0</v>
      </c>
      <c r="BI170" s="232">
        <f>IF(N170="nulová",J170,0)</f>
        <v>0</v>
      </c>
      <c r="BJ170" s="17" t="s">
        <v>81</v>
      </c>
      <c r="BK170" s="232">
        <f>ROUND(I170*H170,2)</f>
        <v>0</v>
      </c>
      <c r="BL170" s="17" t="s">
        <v>136</v>
      </c>
      <c r="BM170" s="231" t="s">
        <v>248</v>
      </c>
    </row>
    <row r="171" s="2" customFormat="1" ht="33" customHeight="1">
      <c r="A171" s="38"/>
      <c r="B171" s="39"/>
      <c r="C171" s="219" t="s">
        <v>249</v>
      </c>
      <c r="D171" s="219" t="s">
        <v>132</v>
      </c>
      <c r="E171" s="220" t="s">
        <v>250</v>
      </c>
      <c r="F171" s="221" t="s">
        <v>251</v>
      </c>
      <c r="G171" s="222" t="s">
        <v>135</v>
      </c>
      <c r="H171" s="223">
        <v>54.432000000000002</v>
      </c>
      <c r="I171" s="224"/>
      <c r="J171" s="225">
        <f>ROUND(I171*H171,2)</f>
        <v>0</v>
      </c>
      <c r="K171" s="226"/>
      <c r="L171" s="44"/>
      <c r="M171" s="227" t="s">
        <v>1</v>
      </c>
      <c r="N171" s="228" t="s">
        <v>38</v>
      </c>
      <c r="O171" s="91"/>
      <c r="P171" s="229">
        <f>O171*H171</f>
        <v>0</v>
      </c>
      <c r="Q171" s="229">
        <v>0</v>
      </c>
      <c r="R171" s="229">
        <f>Q171*H171</f>
        <v>0</v>
      </c>
      <c r="S171" s="229">
        <v>0</v>
      </c>
      <c r="T171" s="230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31" t="s">
        <v>136</v>
      </c>
      <c r="AT171" s="231" t="s">
        <v>132</v>
      </c>
      <c r="AU171" s="231" t="s">
        <v>83</v>
      </c>
      <c r="AY171" s="17" t="s">
        <v>130</v>
      </c>
      <c r="BE171" s="232">
        <f>IF(N171="základní",J171,0)</f>
        <v>0</v>
      </c>
      <c r="BF171" s="232">
        <f>IF(N171="snížená",J171,0)</f>
        <v>0</v>
      </c>
      <c r="BG171" s="232">
        <f>IF(N171="zákl. přenesená",J171,0)</f>
        <v>0</v>
      </c>
      <c r="BH171" s="232">
        <f>IF(N171="sníž. přenesená",J171,0)</f>
        <v>0</v>
      </c>
      <c r="BI171" s="232">
        <f>IF(N171="nulová",J171,0)</f>
        <v>0</v>
      </c>
      <c r="BJ171" s="17" t="s">
        <v>81</v>
      </c>
      <c r="BK171" s="232">
        <f>ROUND(I171*H171,2)</f>
        <v>0</v>
      </c>
      <c r="BL171" s="17" t="s">
        <v>136</v>
      </c>
      <c r="BM171" s="231" t="s">
        <v>252</v>
      </c>
    </row>
    <row r="172" s="2" customFormat="1" ht="21.75" customHeight="1">
      <c r="A172" s="38"/>
      <c r="B172" s="39"/>
      <c r="C172" s="219" t="s">
        <v>253</v>
      </c>
      <c r="D172" s="219" t="s">
        <v>132</v>
      </c>
      <c r="E172" s="220" t="s">
        <v>254</v>
      </c>
      <c r="F172" s="221" t="s">
        <v>255</v>
      </c>
      <c r="G172" s="222" t="s">
        <v>135</v>
      </c>
      <c r="H172" s="223">
        <v>40</v>
      </c>
      <c r="I172" s="224"/>
      <c r="J172" s="225">
        <f>ROUND(I172*H172,2)</f>
        <v>0</v>
      </c>
      <c r="K172" s="226"/>
      <c r="L172" s="44"/>
      <c r="M172" s="227" t="s">
        <v>1</v>
      </c>
      <c r="N172" s="228" t="s">
        <v>38</v>
      </c>
      <c r="O172" s="91"/>
      <c r="P172" s="229">
        <f>O172*H172</f>
        <v>0</v>
      </c>
      <c r="Q172" s="229">
        <v>0</v>
      </c>
      <c r="R172" s="229">
        <f>Q172*H172</f>
        <v>0</v>
      </c>
      <c r="S172" s="229">
        <v>0</v>
      </c>
      <c r="T172" s="230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31" t="s">
        <v>136</v>
      </c>
      <c r="AT172" s="231" t="s">
        <v>132</v>
      </c>
      <c r="AU172" s="231" t="s">
        <v>83</v>
      </c>
      <c r="AY172" s="17" t="s">
        <v>130</v>
      </c>
      <c r="BE172" s="232">
        <f>IF(N172="základní",J172,0)</f>
        <v>0</v>
      </c>
      <c r="BF172" s="232">
        <f>IF(N172="snížená",J172,0)</f>
        <v>0</v>
      </c>
      <c r="BG172" s="232">
        <f>IF(N172="zákl. přenesená",J172,0)</f>
        <v>0</v>
      </c>
      <c r="BH172" s="232">
        <f>IF(N172="sníž. přenesená",J172,0)</f>
        <v>0</v>
      </c>
      <c r="BI172" s="232">
        <f>IF(N172="nulová",J172,0)</f>
        <v>0</v>
      </c>
      <c r="BJ172" s="17" t="s">
        <v>81</v>
      </c>
      <c r="BK172" s="232">
        <f>ROUND(I172*H172,2)</f>
        <v>0</v>
      </c>
      <c r="BL172" s="17" t="s">
        <v>136</v>
      </c>
      <c r="BM172" s="231" t="s">
        <v>256</v>
      </c>
    </row>
    <row r="173" s="2" customFormat="1" ht="21.75" customHeight="1">
      <c r="A173" s="38"/>
      <c r="B173" s="39"/>
      <c r="C173" s="219" t="s">
        <v>257</v>
      </c>
      <c r="D173" s="219" t="s">
        <v>132</v>
      </c>
      <c r="E173" s="220" t="s">
        <v>258</v>
      </c>
      <c r="F173" s="221" t="s">
        <v>259</v>
      </c>
      <c r="G173" s="222" t="s">
        <v>135</v>
      </c>
      <c r="H173" s="223">
        <v>54.432000000000002</v>
      </c>
      <c r="I173" s="224"/>
      <c r="J173" s="225">
        <f>ROUND(I173*H173,2)</f>
        <v>0</v>
      </c>
      <c r="K173" s="226"/>
      <c r="L173" s="44"/>
      <c r="M173" s="227" t="s">
        <v>1</v>
      </c>
      <c r="N173" s="228" t="s">
        <v>38</v>
      </c>
      <c r="O173" s="91"/>
      <c r="P173" s="229">
        <f>O173*H173</f>
        <v>0</v>
      </c>
      <c r="Q173" s="229">
        <v>0</v>
      </c>
      <c r="R173" s="229">
        <f>Q173*H173</f>
        <v>0</v>
      </c>
      <c r="S173" s="229">
        <v>0</v>
      </c>
      <c r="T173" s="230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31" t="s">
        <v>136</v>
      </c>
      <c r="AT173" s="231" t="s">
        <v>132</v>
      </c>
      <c r="AU173" s="231" t="s">
        <v>83</v>
      </c>
      <c r="AY173" s="17" t="s">
        <v>130</v>
      </c>
      <c r="BE173" s="232">
        <f>IF(N173="základní",J173,0)</f>
        <v>0</v>
      </c>
      <c r="BF173" s="232">
        <f>IF(N173="snížená",J173,0)</f>
        <v>0</v>
      </c>
      <c r="BG173" s="232">
        <f>IF(N173="zákl. přenesená",J173,0)</f>
        <v>0</v>
      </c>
      <c r="BH173" s="232">
        <f>IF(N173="sníž. přenesená",J173,0)</f>
        <v>0</v>
      </c>
      <c r="BI173" s="232">
        <f>IF(N173="nulová",J173,0)</f>
        <v>0</v>
      </c>
      <c r="BJ173" s="17" t="s">
        <v>81</v>
      </c>
      <c r="BK173" s="232">
        <f>ROUND(I173*H173,2)</f>
        <v>0</v>
      </c>
      <c r="BL173" s="17" t="s">
        <v>136</v>
      </c>
      <c r="BM173" s="231" t="s">
        <v>260</v>
      </c>
    </row>
    <row r="174" s="12" customFormat="1" ht="22.8" customHeight="1">
      <c r="A174" s="12"/>
      <c r="B174" s="203"/>
      <c r="C174" s="204"/>
      <c r="D174" s="205" t="s">
        <v>72</v>
      </c>
      <c r="E174" s="217" t="s">
        <v>83</v>
      </c>
      <c r="F174" s="217" t="s">
        <v>261</v>
      </c>
      <c r="G174" s="204"/>
      <c r="H174" s="204"/>
      <c r="I174" s="207"/>
      <c r="J174" s="218">
        <f>BK174</f>
        <v>0</v>
      </c>
      <c r="K174" s="204"/>
      <c r="L174" s="209"/>
      <c r="M174" s="210"/>
      <c r="N174" s="211"/>
      <c r="O174" s="211"/>
      <c r="P174" s="212">
        <f>SUM(P175:P180)</f>
        <v>0</v>
      </c>
      <c r="Q174" s="211"/>
      <c r="R174" s="212">
        <f>SUM(R175:R180)</f>
        <v>4.6784131000000002</v>
      </c>
      <c r="S174" s="211"/>
      <c r="T174" s="213">
        <f>SUM(T175:T180)</f>
        <v>0</v>
      </c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R174" s="214" t="s">
        <v>81</v>
      </c>
      <c r="AT174" s="215" t="s">
        <v>72</v>
      </c>
      <c r="AU174" s="215" t="s">
        <v>81</v>
      </c>
      <c r="AY174" s="214" t="s">
        <v>130</v>
      </c>
      <c r="BK174" s="216">
        <f>SUM(BK175:BK180)</f>
        <v>0</v>
      </c>
    </row>
    <row r="175" s="2" customFormat="1" ht="24.15" customHeight="1">
      <c r="A175" s="38"/>
      <c r="B175" s="39"/>
      <c r="C175" s="219" t="s">
        <v>262</v>
      </c>
      <c r="D175" s="219" t="s">
        <v>132</v>
      </c>
      <c r="E175" s="220" t="s">
        <v>263</v>
      </c>
      <c r="F175" s="221" t="s">
        <v>264</v>
      </c>
      <c r="G175" s="222" t="s">
        <v>135</v>
      </c>
      <c r="H175" s="223">
        <v>142.32499999999999</v>
      </c>
      <c r="I175" s="224"/>
      <c r="J175" s="225">
        <f>ROUND(I175*H175,2)</f>
        <v>0</v>
      </c>
      <c r="K175" s="226"/>
      <c r="L175" s="44"/>
      <c r="M175" s="227" t="s">
        <v>1</v>
      </c>
      <c r="N175" s="228" t="s">
        <v>38</v>
      </c>
      <c r="O175" s="91"/>
      <c r="P175" s="229">
        <f>O175*H175</f>
        <v>0</v>
      </c>
      <c r="Q175" s="229">
        <v>0.00013999999999999999</v>
      </c>
      <c r="R175" s="229">
        <f>Q175*H175</f>
        <v>0.019925499999999995</v>
      </c>
      <c r="S175" s="229">
        <v>0</v>
      </c>
      <c r="T175" s="230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31" t="s">
        <v>136</v>
      </c>
      <c r="AT175" s="231" t="s">
        <v>132</v>
      </c>
      <c r="AU175" s="231" t="s">
        <v>83</v>
      </c>
      <c r="AY175" s="17" t="s">
        <v>130</v>
      </c>
      <c r="BE175" s="232">
        <f>IF(N175="základní",J175,0)</f>
        <v>0</v>
      </c>
      <c r="BF175" s="232">
        <f>IF(N175="snížená",J175,0)</f>
        <v>0</v>
      </c>
      <c r="BG175" s="232">
        <f>IF(N175="zákl. přenesená",J175,0)</f>
        <v>0</v>
      </c>
      <c r="BH175" s="232">
        <f>IF(N175="sníž. přenesená",J175,0)</f>
        <v>0</v>
      </c>
      <c r="BI175" s="232">
        <f>IF(N175="nulová",J175,0)</f>
        <v>0</v>
      </c>
      <c r="BJ175" s="17" t="s">
        <v>81</v>
      </c>
      <c r="BK175" s="232">
        <f>ROUND(I175*H175,2)</f>
        <v>0</v>
      </c>
      <c r="BL175" s="17" t="s">
        <v>136</v>
      </c>
      <c r="BM175" s="231" t="s">
        <v>265</v>
      </c>
    </row>
    <row r="176" s="13" customFormat="1">
      <c r="A176" s="13"/>
      <c r="B176" s="233"/>
      <c r="C176" s="234"/>
      <c r="D176" s="235" t="s">
        <v>138</v>
      </c>
      <c r="E176" s="236" t="s">
        <v>1</v>
      </c>
      <c r="F176" s="237" t="s">
        <v>266</v>
      </c>
      <c r="G176" s="234"/>
      <c r="H176" s="238">
        <v>142.32499999999999</v>
      </c>
      <c r="I176" s="239"/>
      <c r="J176" s="234"/>
      <c r="K176" s="234"/>
      <c r="L176" s="240"/>
      <c r="M176" s="241"/>
      <c r="N176" s="242"/>
      <c r="O176" s="242"/>
      <c r="P176" s="242"/>
      <c r="Q176" s="242"/>
      <c r="R176" s="242"/>
      <c r="S176" s="242"/>
      <c r="T176" s="24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4" t="s">
        <v>138</v>
      </c>
      <c r="AU176" s="244" t="s">
        <v>83</v>
      </c>
      <c r="AV176" s="13" t="s">
        <v>83</v>
      </c>
      <c r="AW176" s="13" t="s">
        <v>30</v>
      </c>
      <c r="AX176" s="13" t="s">
        <v>81</v>
      </c>
      <c r="AY176" s="244" t="s">
        <v>130</v>
      </c>
    </row>
    <row r="177" s="2" customFormat="1" ht="24.15" customHeight="1">
      <c r="A177" s="38"/>
      <c r="B177" s="39"/>
      <c r="C177" s="266" t="s">
        <v>267</v>
      </c>
      <c r="D177" s="266" t="s">
        <v>216</v>
      </c>
      <c r="E177" s="267" t="s">
        <v>268</v>
      </c>
      <c r="F177" s="268" t="s">
        <v>269</v>
      </c>
      <c r="G177" s="269" t="s">
        <v>135</v>
      </c>
      <c r="H177" s="270">
        <v>168.584</v>
      </c>
      <c r="I177" s="271"/>
      <c r="J177" s="272">
        <f>ROUND(I177*H177,2)</f>
        <v>0</v>
      </c>
      <c r="K177" s="273"/>
      <c r="L177" s="274"/>
      <c r="M177" s="275" t="s">
        <v>1</v>
      </c>
      <c r="N177" s="276" t="s">
        <v>38</v>
      </c>
      <c r="O177" s="91"/>
      <c r="P177" s="229">
        <f>O177*H177</f>
        <v>0</v>
      </c>
      <c r="Q177" s="229">
        <v>0.00014999999999999999</v>
      </c>
      <c r="R177" s="229">
        <f>Q177*H177</f>
        <v>0.025287599999999997</v>
      </c>
      <c r="S177" s="229">
        <v>0</v>
      </c>
      <c r="T177" s="230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31" t="s">
        <v>169</v>
      </c>
      <c r="AT177" s="231" t="s">
        <v>216</v>
      </c>
      <c r="AU177" s="231" t="s">
        <v>83</v>
      </c>
      <c r="AY177" s="17" t="s">
        <v>130</v>
      </c>
      <c r="BE177" s="232">
        <f>IF(N177="základní",J177,0)</f>
        <v>0</v>
      </c>
      <c r="BF177" s="232">
        <f>IF(N177="snížená",J177,0)</f>
        <v>0</v>
      </c>
      <c r="BG177" s="232">
        <f>IF(N177="zákl. přenesená",J177,0)</f>
        <v>0</v>
      </c>
      <c r="BH177" s="232">
        <f>IF(N177="sníž. přenesená",J177,0)</f>
        <v>0</v>
      </c>
      <c r="BI177" s="232">
        <f>IF(N177="nulová",J177,0)</f>
        <v>0</v>
      </c>
      <c r="BJ177" s="17" t="s">
        <v>81</v>
      </c>
      <c r="BK177" s="232">
        <f>ROUND(I177*H177,2)</f>
        <v>0</v>
      </c>
      <c r="BL177" s="17" t="s">
        <v>136</v>
      </c>
      <c r="BM177" s="231" t="s">
        <v>270</v>
      </c>
    </row>
    <row r="178" s="13" customFormat="1">
      <c r="A178" s="13"/>
      <c r="B178" s="233"/>
      <c r="C178" s="234"/>
      <c r="D178" s="235" t="s">
        <v>138</v>
      </c>
      <c r="E178" s="234"/>
      <c r="F178" s="237" t="s">
        <v>271</v>
      </c>
      <c r="G178" s="234"/>
      <c r="H178" s="238">
        <v>168.584</v>
      </c>
      <c r="I178" s="239"/>
      <c r="J178" s="234"/>
      <c r="K178" s="234"/>
      <c r="L178" s="240"/>
      <c r="M178" s="241"/>
      <c r="N178" s="242"/>
      <c r="O178" s="242"/>
      <c r="P178" s="242"/>
      <c r="Q178" s="242"/>
      <c r="R178" s="242"/>
      <c r="S178" s="242"/>
      <c r="T178" s="24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4" t="s">
        <v>138</v>
      </c>
      <c r="AU178" s="244" t="s">
        <v>83</v>
      </c>
      <c r="AV178" s="13" t="s">
        <v>83</v>
      </c>
      <c r="AW178" s="13" t="s">
        <v>4</v>
      </c>
      <c r="AX178" s="13" t="s">
        <v>81</v>
      </c>
      <c r="AY178" s="244" t="s">
        <v>130</v>
      </c>
    </row>
    <row r="179" s="2" customFormat="1" ht="24.15" customHeight="1">
      <c r="A179" s="38"/>
      <c r="B179" s="39"/>
      <c r="C179" s="219" t="s">
        <v>272</v>
      </c>
      <c r="D179" s="219" t="s">
        <v>132</v>
      </c>
      <c r="E179" s="220" t="s">
        <v>273</v>
      </c>
      <c r="F179" s="221" t="s">
        <v>274</v>
      </c>
      <c r="G179" s="222" t="s">
        <v>142</v>
      </c>
      <c r="H179" s="223">
        <v>2.145</v>
      </c>
      <c r="I179" s="224"/>
      <c r="J179" s="225">
        <f>ROUND(I179*H179,2)</f>
        <v>0</v>
      </c>
      <c r="K179" s="226"/>
      <c r="L179" s="44"/>
      <c r="M179" s="227" t="s">
        <v>1</v>
      </c>
      <c r="N179" s="228" t="s">
        <v>38</v>
      </c>
      <c r="O179" s="91"/>
      <c r="P179" s="229">
        <f>O179*H179</f>
        <v>0</v>
      </c>
      <c r="Q179" s="229">
        <v>2.1600000000000001</v>
      </c>
      <c r="R179" s="229">
        <f>Q179*H179</f>
        <v>4.6332000000000004</v>
      </c>
      <c r="S179" s="229">
        <v>0</v>
      </c>
      <c r="T179" s="230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31" t="s">
        <v>136</v>
      </c>
      <c r="AT179" s="231" t="s">
        <v>132</v>
      </c>
      <c r="AU179" s="231" t="s">
        <v>83</v>
      </c>
      <c r="AY179" s="17" t="s">
        <v>130</v>
      </c>
      <c r="BE179" s="232">
        <f>IF(N179="základní",J179,0)</f>
        <v>0</v>
      </c>
      <c r="BF179" s="232">
        <f>IF(N179="snížená",J179,0)</f>
        <v>0</v>
      </c>
      <c r="BG179" s="232">
        <f>IF(N179="zákl. přenesená",J179,0)</f>
        <v>0</v>
      </c>
      <c r="BH179" s="232">
        <f>IF(N179="sníž. přenesená",J179,0)</f>
        <v>0</v>
      </c>
      <c r="BI179" s="232">
        <f>IF(N179="nulová",J179,0)</f>
        <v>0</v>
      </c>
      <c r="BJ179" s="17" t="s">
        <v>81</v>
      </c>
      <c r="BK179" s="232">
        <f>ROUND(I179*H179,2)</f>
        <v>0</v>
      </c>
      <c r="BL179" s="17" t="s">
        <v>136</v>
      </c>
      <c r="BM179" s="231" t="s">
        <v>275</v>
      </c>
    </row>
    <row r="180" s="13" customFormat="1">
      <c r="A180" s="13"/>
      <c r="B180" s="233"/>
      <c r="C180" s="234"/>
      <c r="D180" s="235" t="s">
        <v>138</v>
      </c>
      <c r="E180" s="236" t="s">
        <v>1</v>
      </c>
      <c r="F180" s="237" t="s">
        <v>276</v>
      </c>
      <c r="G180" s="234"/>
      <c r="H180" s="238">
        <v>2.145</v>
      </c>
      <c r="I180" s="239"/>
      <c r="J180" s="234"/>
      <c r="K180" s="234"/>
      <c r="L180" s="240"/>
      <c r="M180" s="241"/>
      <c r="N180" s="242"/>
      <c r="O180" s="242"/>
      <c r="P180" s="242"/>
      <c r="Q180" s="242"/>
      <c r="R180" s="242"/>
      <c r="S180" s="242"/>
      <c r="T180" s="24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4" t="s">
        <v>138</v>
      </c>
      <c r="AU180" s="244" t="s">
        <v>83</v>
      </c>
      <c r="AV180" s="13" t="s">
        <v>83</v>
      </c>
      <c r="AW180" s="13" t="s">
        <v>30</v>
      </c>
      <c r="AX180" s="13" t="s">
        <v>81</v>
      </c>
      <c r="AY180" s="244" t="s">
        <v>130</v>
      </c>
    </row>
    <row r="181" s="12" customFormat="1" ht="22.8" customHeight="1">
      <c r="A181" s="12"/>
      <c r="B181" s="203"/>
      <c r="C181" s="204"/>
      <c r="D181" s="205" t="s">
        <v>72</v>
      </c>
      <c r="E181" s="217" t="s">
        <v>145</v>
      </c>
      <c r="F181" s="217" t="s">
        <v>277</v>
      </c>
      <c r="G181" s="204"/>
      <c r="H181" s="204"/>
      <c r="I181" s="207"/>
      <c r="J181" s="218">
        <f>BK181</f>
        <v>0</v>
      </c>
      <c r="K181" s="204"/>
      <c r="L181" s="209"/>
      <c r="M181" s="210"/>
      <c r="N181" s="211"/>
      <c r="O181" s="211"/>
      <c r="P181" s="212">
        <f>SUM(P182:P196)</f>
        <v>0</v>
      </c>
      <c r="Q181" s="211"/>
      <c r="R181" s="212">
        <f>SUM(R182:R196)</f>
        <v>4.9804867699999997</v>
      </c>
      <c r="S181" s="211"/>
      <c r="T181" s="213">
        <f>SUM(T182:T196)</f>
        <v>0</v>
      </c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R181" s="214" t="s">
        <v>81</v>
      </c>
      <c r="AT181" s="215" t="s">
        <v>72</v>
      </c>
      <c r="AU181" s="215" t="s">
        <v>81</v>
      </c>
      <c r="AY181" s="214" t="s">
        <v>130</v>
      </c>
      <c r="BK181" s="216">
        <f>SUM(BK182:BK196)</f>
        <v>0</v>
      </c>
    </row>
    <row r="182" s="2" customFormat="1" ht="16.5" customHeight="1">
      <c r="A182" s="38"/>
      <c r="B182" s="39"/>
      <c r="C182" s="219" t="s">
        <v>278</v>
      </c>
      <c r="D182" s="219" t="s">
        <v>132</v>
      </c>
      <c r="E182" s="220" t="s">
        <v>279</v>
      </c>
      <c r="F182" s="221" t="s">
        <v>280</v>
      </c>
      <c r="G182" s="222" t="s">
        <v>142</v>
      </c>
      <c r="H182" s="223">
        <v>0.40000000000000002</v>
      </c>
      <c r="I182" s="224"/>
      <c r="J182" s="225">
        <f>ROUND(I182*H182,2)</f>
        <v>0</v>
      </c>
      <c r="K182" s="226"/>
      <c r="L182" s="44"/>
      <c r="M182" s="227" t="s">
        <v>1</v>
      </c>
      <c r="N182" s="228" t="s">
        <v>38</v>
      </c>
      <c r="O182" s="91"/>
      <c r="P182" s="229">
        <f>O182*H182</f>
        <v>0</v>
      </c>
      <c r="Q182" s="229">
        <v>0</v>
      </c>
      <c r="R182" s="229">
        <f>Q182*H182</f>
        <v>0</v>
      </c>
      <c r="S182" s="229">
        <v>0</v>
      </c>
      <c r="T182" s="230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31" t="s">
        <v>136</v>
      </c>
      <c r="AT182" s="231" t="s">
        <v>132</v>
      </c>
      <c r="AU182" s="231" t="s">
        <v>83</v>
      </c>
      <c r="AY182" s="17" t="s">
        <v>130</v>
      </c>
      <c r="BE182" s="232">
        <f>IF(N182="základní",J182,0)</f>
        <v>0</v>
      </c>
      <c r="BF182" s="232">
        <f>IF(N182="snížená",J182,0)</f>
        <v>0</v>
      </c>
      <c r="BG182" s="232">
        <f>IF(N182="zákl. přenesená",J182,0)</f>
        <v>0</v>
      </c>
      <c r="BH182" s="232">
        <f>IF(N182="sníž. přenesená",J182,0)</f>
        <v>0</v>
      </c>
      <c r="BI182" s="232">
        <f>IF(N182="nulová",J182,0)</f>
        <v>0</v>
      </c>
      <c r="BJ182" s="17" t="s">
        <v>81</v>
      </c>
      <c r="BK182" s="232">
        <f>ROUND(I182*H182,2)</f>
        <v>0</v>
      </c>
      <c r="BL182" s="17" t="s">
        <v>136</v>
      </c>
      <c r="BM182" s="231" t="s">
        <v>281</v>
      </c>
    </row>
    <row r="183" s="13" customFormat="1">
      <c r="A183" s="13"/>
      <c r="B183" s="233"/>
      <c r="C183" s="234"/>
      <c r="D183" s="235" t="s">
        <v>138</v>
      </c>
      <c r="E183" s="236" t="s">
        <v>1</v>
      </c>
      <c r="F183" s="237" t="s">
        <v>282</v>
      </c>
      <c r="G183" s="234"/>
      <c r="H183" s="238">
        <v>0.40000000000000002</v>
      </c>
      <c r="I183" s="239"/>
      <c r="J183" s="234"/>
      <c r="K183" s="234"/>
      <c r="L183" s="240"/>
      <c r="M183" s="241"/>
      <c r="N183" s="242"/>
      <c r="O183" s="242"/>
      <c r="P183" s="242"/>
      <c r="Q183" s="242"/>
      <c r="R183" s="242"/>
      <c r="S183" s="242"/>
      <c r="T183" s="24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4" t="s">
        <v>138</v>
      </c>
      <c r="AU183" s="244" t="s">
        <v>83</v>
      </c>
      <c r="AV183" s="13" t="s">
        <v>83</v>
      </c>
      <c r="AW183" s="13" t="s">
        <v>30</v>
      </c>
      <c r="AX183" s="13" t="s">
        <v>81</v>
      </c>
      <c r="AY183" s="244" t="s">
        <v>130</v>
      </c>
    </row>
    <row r="184" s="2" customFormat="1" ht="24.15" customHeight="1">
      <c r="A184" s="38"/>
      <c r="B184" s="39"/>
      <c r="C184" s="219" t="s">
        <v>283</v>
      </c>
      <c r="D184" s="219" t="s">
        <v>132</v>
      </c>
      <c r="E184" s="220" t="s">
        <v>284</v>
      </c>
      <c r="F184" s="221" t="s">
        <v>285</v>
      </c>
      <c r="G184" s="222" t="s">
        <v>135</v>
      </c>
      <c r="H184" s="223">
        <v>8.6679999999999993</v>
      </c>
      <c r="I184" s="224"/>
      <c r="J184" s="225">
        <f>ROUND(I184*H184,2)</f>
        <v>0</v>
      </c>
      <c r="K184" s="226"/>
      <c r="L184" s="44"/>
      <c r="M184" s="227" t="s">
        <v>1</v>
      </c>
      <c r="N184" s="228" t="s">
        <v>38</v>
      </c>
      <c r="O184" s="91"/>
      <c r="P184" s="229">
        <f>O184*H184</f>
        <v>0</v>
      </c>
      <c r="Q184" s="229">
        <v>0.025190000000000001</v>
      </c>
      <c r="R184" s="229">
        <f>Q184*H184</f>
        <v>0.21834692</v>
      </c>
      <c r="S184" s="229">
        <v>0</v>
      </c>
      <c r="T184" s="230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31" t="s">
        <v>136</v>
      </c>
      <c r="AT184" s="231" t="s">
        <v>132</v>
      </c>
      <c r="AU184" s="231" t="s">
        <v>83</v>
      </c>
      <c r="AY184" s="17" t="s">
        <v>130</v>
      </c>
      <c r="BE184" s="232">
        <f>IF(N184="základní",J184,0)</f>
        <v>0</v>
      </c>
      <c r="BF184" s="232">
        <f>IF(N184="snížená",J184,0)</f>
        <v>0</v>
      </c>
      <c r="BG184" s="232">
        <f>IF(N184="zákl. přenesená",J184,0)</f>
        <v>0</v>
      </c>
      <c r="BH184" s="232">
        <f>IF(N184="sníž. přenesená",J184,0)</f>
        <v>0</v>
      </c>
      <c r="BI184" s="232">
        <f>IF(N184="nulová",J184,0)</f>
        <v>0</v>
      </c>
      <c r="BJ184" s="17" t="s">
        <v>81</v>
      </c>
      <c r="BK184" s="232">
        <f>ROUND(I184*H184,2)</f>
        <v>0</v>
      </c>
      <c r="BL184" s="17" t="s">
        <v>136</v>
      </c>
      <c r="BM184" s="231" t="s">
        <v>286</v>
      </c>
    </row>
    <row r="185" s="13" customFormat="1">
      <c r="A185" s="13"/>
      <c r="B185" s="233"/>
      <c r="C185" s="234"/>
      <c r="D185" s="235" t="s">
        <v>138</v>
      </c>
      <c r="E185" s="236" t="s">
        <v>1</v>
      </c>
      <c r="F185" s="237" t="s">
        <v>287</v>
      </c>
      <c r="G185" s="234"/>
      <c r="H185" s="238">
        <v>5.7199999999999998</v>
      </c>
      <c r="I185" s="239"/>
      <c r="J185" s="234"/>
      <c r="K185" s="234"/>
      <c r="L185" s="240"/>
      <c r="M185" s="241"/>
      <c r="N185" s="242"/>
      <c r="O185" s="242"/>
      <c r="P185" s="242"/>
      <c r="Q185" s="242"/>
      <c r="R185" s="242"/>
      <c r="S185" s="242"/>
      <c r="T185" s="24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4" t="s">
        <v>138</v>
      </c>
      <c r="AU185" s="244" t="s">
        <v>83</v>
      </c>
      <c r="AV185" s="13" t="s">
        <v>83</v>
      </c>
      <c r="AW185" s="13" t="s">
        <v>30</v>
      </c>
      <c r="AX185" s="13" t="s">
        <v>73</v>
      </c>
      <c r="AY185" s="244" t="s">
        <v>130</v>
      </c>
    </row>
    <row r="186" s="13" customFormat="1">
      <c r="A186" s="13"/>
      <c r="B186" s="233"/>
      <c r="C186" s="234"/>
      <c r="D186" s="235" t="s">
        <v>138</v>
      </c>
      <c r="E186" s="236" t="s">
        <v>1</v>
      </c>
      <c r="F186" s="237" t="s">
        <v>288</v>
      </c>
      <c r="G186" s="234"/>
      <c r="H186" s="238">
        <v>2.948</v>
      </c>
      <c r="I186" s="239"/>
      <c r="J186" s="234"/>
      <c r="K186" s="234"/>
      <c r="L186" s="240"/>
      <c r="M186" s="241"/>
      <c r="N186" s="242"/>
      <c r="O186" s="242"/>
      <c r="P186" s="242"/>
      <c r="Q186" s="242"/>
      <c r="R186" s="242"/>
      <c r="S186" s="242"/>
      <c r="T186" s="24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4" t="s">
        <v>138</v>
      </c>
      <c r="AU186" s="244" t="s">
        <v>83</v>
      </c>
      <c r="AV186" s="13" t="s">
        <v>83</v>
      </c>
      <c r="AW186" s="13" t="s">
        <v>30</v>
      </c>
      <c r="AX186" s="13" t="s">
        <v>73</v>
      </c>
      <c r="AY186" s="244" t="s">
        <v>130</v>
      </c>
    </row>
    <row r="187" s="15" customFormat="1">
      <c r="A187" s="15"/>
      <c r="B187" s="255"/>
      <c r="C187" s="256"/>
      <c r="D187" s="235" t="s">
        <v>138</v>
      </c>
      <c r="E187" s="257" t="s">
        <v>1</v>
      </c>
      <c r="F187" s="258" t="s">
        <v>156</v>
      </c>
      <c r="G187" s="256"/>
      <c r="H187" s="259">
        <v>8.6679999999999993</v>
      </c>
      <c r="I187" s="260"/>
      <c r="J187" s="256"/>
      <c r="K187" s="256"/>
      <c r="L187" s="261"/>
      <c r="M187" s="262"/>
      <c r="N187" s="263"/>
      <c r="O187" s="263"/>
      <c r="P187" s="263"/>
      <c r="Q187" s="263"/>
      <c r="R187" s="263"/>
      <c r="S187" s="263"/>
      <c r="T187" s="264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T187" s="265" t="s">
        <v>138</v>
      </c>
      <c r="AU187" s="265" t="s">
        <v>83</v>
      </c>
      <c r="AV187" s="15" t="s">
        <v>136</v>
      </c>
      <c r="AW187" s="15" t="s">
        <v>30</v>
      </c>
      <c r="AX187" s="15" t="s">
        <v>81</v>
      </c>
      <c r="AY187" s="265" t="s">
        <v>130</v>
      </c>
    </row>
    <row r="188" s="2" customFormat="1" ht="24.15" customHeight="1">
      <c r="A188" s="38"/>
      <c r="B188" s="39"/>
      <c r="C188" s="219" t="s">
        <v>289</v>
      </c>
      <c r="D188" s="219" t="s">
        <v>132</v>
      </c>
      <c r="E188" s="220" t="s">
        <v>290</v>
      </c>
      <c r="F188" s="221" t="s">
        <v>291</v>
      </c>
      <c r="G188" s="222" t="s">
        <v>135</v>
      </c>
      <c r="H188" s="223">
        <v>8.6679999999999993</v>
      </c>
      <c r="I188" s="224"/>
      <c r="J188" s="225">
        <f>ROUND(I188*H188,2)</f>
        <v>0</v>
      </c>
      <c r="K188" s="226"/>
      <c r="L188" s="44"/>
      <c r="M188" s="227" t="s">
        <v>1</v>
      </c>
      <c r="N188" s="228" t="s">
        <v>38</v>
      </c>
      <c r="O188" s="91"/>
      <c r="P188" s="229">
        <f>O188*H188</f>
        <v>0</v>
      </c>
      <c r="Q188" s="229">
        <v>0</v>
      </c>
      <c r="R188" s="229">
        <f>Q188*H188</f>
        <v>0</v>
      </c>
      <c r="S188" s="229">
        <v>0</v>
      </c>
      <c r="T188" s="230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231" t="s">
        <v>136</v>
      </c>
      <c r="AT188" s="231" t="s">
        <v>132</v>
      </c>
      <c r="AU188" s="231" t="s">
        <v>83</v>
      </c>
      <c r="AY188" s="17" t="s">
        <v>130</v>
      </c>
      <c r="BE188" s="232">
        <f>IF(N188="základní",J188,0)</f>
        <v>0</v>
      </c>
      <c r="BF188" s="232">
        <f>IF(N188="snížená",J188,0)</f>
        <v>0</v>
      </c>
      <c r="BG188" s="232">
        <f>IF(N188="zákl. přenesená",J188,0)</f>
        <v>0</v>
      </c>
      <c r="BH188" s="232">
        <f>IF(N188="sníž. přenesená",J188,0)</f>
        <v>0</v>
      </c>
      <c r="BI188" s="232">
        <f>IF(N188="nulová",J188,0)</f>
        <v>0</v>
      </c>
      <c r="BJ188" s="17" t="s">
        <v>81</v>
      </c>
      <c r="BK188" s="232">
        <f>ROUND(I188*H188,2)</f>
        <v>0</v>
      </c>
      <c r="BL188" s="17" t="s">
        <v>136</v>
      </c>
      <c r="BM188" s="231" t="s">
        <v>292</v>
      </c>
    </row>
    <row r="189" s="2" customFormat="1" ht="21.75" customHeight="1">
      <c r="A189" s="38"/>
      <c r="B189" s="39"/>
      <c r="C189" s="219" t="s">
        <v>293</v>
      </c>
      <c r="D189" s="219" t="s">
        <v>132</v>
      </c>
      <c r="E189" s="220" t="s">
        <v>294</v>
      </c>
      <c r="F189" s="221" t="s">
        <v>295</v>
      </c>
      <c r="G189" s="222" t="s">
        <v>296</v>
      </c>
      <c r="H189" s="223">
        <v>0.044999999999999998</v>
      </c>
      <c r="I189" s="224"/>
      <c r="J189" s="225">
        <f>ROUND(I189*H189,2)</f>
        <v>0</v>
      </c>
      <c r="K189" s="226"/>
      <c r="L189" s="44"/>
      <c r="M189" s="227" t="s">
        <v>1</v>
      </c>
      <c r="N189" s="228" t="s">
        <v>38</v>
      </c>
      <c r="O189" s="91"/>
      <c r="P189" s="229">
        <f>O189*H189</f>
        <v>0</v>
      </c>
      <c r="Q189" s="229">
        <v>1.04741</v>
      </c>
      <c r="R189" s="229">
        <f>Q189*H189</f>
        <v>0.047133449999999993</v>
      </c>
      <c r="S189" s="229">
        <v>0</v>
      </c>
      <c r="T189" s="230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231" t="s">
        <v>136</v>
      </c>
      <c r="AT189" s="231" t="s">
        <v>132</v>
      </c>
      <c r="AU189" s="231" t="s">
        <v>83</v>
      </c>
      <c r="AY189" s="17" t="s">
        <v>130</v>
      </c>
      <c r="BE189" s="232">
        <f>IF(N189="základní",J189,0)</f>
        <v>0</v>
      </c>
      <c r="BF189" s="232">
        <f>IF(N189="snížená",J189,0)</f>
        <v>0</v>
      </c>
      <c r="BG189" s="232">
        <f>IF(N189="zákl. přenesená",J189,0)</f>
        <v>0</v>
      </c>
      <c r="BH189" s="232">
        <f>IF(N189="sníž. přenesená",J189,0)</f>
        <v>0</v>
      </c>
      <c r="BI189" s="232">
        <f>IF(N189="nulová",J189,0)</f>
        <v>0</v>
      </c>
      <c r="BJ189" s="17" t="s">
        <v>81</v>
      </c>
      <c r="BK189" s="232">
        <f>ROUND(I189*H189,2)</f>
        <v>0</v>
      </c>
      <c r="BL189" s="17" t="s">
        <v>136</v>
      </c>
      <c r="BM189" s="231" t="s">
        <v>297</v>
      </c>
    </row>
    <row r="190" s="13" customFormat="1">
      <c r="A190" s="13"/>
      <c r="B190" s="233"/>
      <c r="C190" s="234"/>
      <c r="D190" s="235" t="s">
        <v>138</v>
      </c>
      <c r="E190" s="236" t="s">
        <v>1</v>
      </c>
      <c r="F190" s="237" t="s">
        <v>298</v>
      </c>
      <c r="G190" s="234"/>
      <c r="H190" s="238">
        <v>0.044999999999999998</v>
      </c>
      <c r="I190" s="239"/>
      <c r="J190" s="234"/>
      <c r="K190" s="234"/>
      <c r="L190" s="240"/>
      <c r="M190" s="241"/>
      <c r="N190" s="242"/>
      <c r="O190" s="242"/>
      <c r="P190" s="242"/>
      <c r="Q190" s="242"/>
      <c r="R190" s="242"/>
      <c r="S190" s="242"/>
      <c r="T190" s="24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4" t="s">
        <v>138</v>
      </c>
      <c r="AU190" s="244" t="s">
        <v>83</v>
      </c>
      <c r="AV190" s="13" t="s">
        <v>83</v>
      </c>
      <c r="AW190" s="13" t="s">
        <v>30</v>
      </c>
      <c r="AX190" s="13" t="s">
        <v>81</v>
      </c>
      <c r="AY190" s="244" t="s">
        <v>130</v>
      </c>
    </row>
    <row r="191" s="2" customFormat="1" ht="24.15" customHeight="1">
      <c r="A191" s="38"/>
      <c r="B191" s="39"/>
      <c r="C191" s="219" t="s">
        <v>299</v>
      </c>
      <c r="D191" s="219" t="s">
        <v>132</v>
      </c>
      <c r="E191" s="220" t="s">
        <v>300</v>
      </c>
      <c r="F191" s="221" t="s">
        <v>301</v>
      </c>
      <c r="G191" s="222" t="s">
        <v>142</v>
      </c>
      <c r="H191" s="223">
        <v>2.3399999999999999</v>
      </c>
      <c r="I191" s="224"/>
      <c r="J191" s="225">
        <f>ROUND(I191*H191,2)</f>
        <v>0</v>
      </c>
      <c r="K191" s="226"/>
      <c r="L191" s="44"/>
      <c r="M191" s="227" t="s">
        <v>1</v>
      </c>
      <c r="N191" s="228" t="s">
        <v>38</v>
      </c>
      <c r="O191" s="91"/>
      <c r="P191" s="229">
        <f>O191*H191</f>
        <v>0</v>
      </c>
      <c r="Q191" s="229">
        <v>0</v>
      </c>
      <c r="R191" s="229">
        <f>Q191*H191</f>
        <v>0</v>
      </c>
      <c r="S191" s="229">
        <v>0</v>
      </c>
      <c r="T191" s="230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31" t="s">
        <v>136</v>
      </c>
      <c r="AT191" s="231" t="s">
        <v>132</v>
      </c>
      <c r="AU191" s="231" t="s">
        <v>83</v>
      </c>
      <c r="AY191" s="17" t="s">
        <v>130</v>
      </c>
      <c r="BE191" s="232">
        <f>IF(N191="základní",J191,0)</f>
        <v>0</v>
      </c>
      <c r="BF191" s="232">
        <f>IF(N191="snížená",J191,0)</f>
        <v>0</v>
      </c>
      <c r="BG191" s="232">
        <f>IF(N191="zákl. přenesená",J191,0)</f>
        <v>0</v>
      </c>
      <c r="BH191" s="232">
        <f>IF(N191="sníž. přenesená",J191,0)</f>
        <v>0</v>
      </c>
      <c r="BI191" s="232">
        <f>IF(N191="nulová",J191,0)</f>
        <v>0</v>
      </c>
      <c r="BJ191" s="17" t="s">
        <v>81</v>
      </c>
      <c r="BK191" s="232">
        <f>ROUND(I191*H191,2)</f>
        <v>0</v>
      </c>
      <c r="BL191" s="17" t="s">
        <v>136</v>
      </c>
      <c r="BM191" s="231" t="s">
        <v>302</v>
      </c>
    </row>
    <row r="192" s="13" customFormat="1">
      <c r="A192" s="13"/>
      <c r="B192" s="233"/>
      <c r="C192" s="234"/>
      <c r="D192" s="235" t="s">
        <v>138</v>
      </c>
      <c r="E192" s="236" t="s">
        <v>1</v>
      </c>
      <c r="F192" s="237" t="s">
        <v>303</v>
      </c>
      <c r="G192" s="234"/>
      <c r="H192" s="238">
        <v>2.3399999999999999</v>
      </c>
      <c r="I192" s="239"/>
      <c r="J192" s="234"/>
      <c r="K192" s="234"/>
      <c r="L192" s="240"/>
      <c r="M192" s="241"/>
      <c r="N192" s="242"/>
      <c r="O192" s="242"/>
      <c r="P192" s="242"/>
      <c r="Q192" s="242"/>
      <c r="R192" s="242"/>
      <c r="S192" s="242"/>
      <c r="T192" s="24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4" t="s">
        <v>138</v>
      </c>
      <c r="AU192" s="244" t="s">
        <v>83</v>
      </c>
      <c r="AV192" s="13" t="s">
        <v>83</v>
      </c>
      <c r="AW192" s="13" t="s">
        <v>30</v>
      </c>
      <c r="AX192" s="13" t="s">
        <v>81</v>
      </c>
      <c r="AY192" s="244" t="s">
        <v>130</v>
      </c>
    </row>
    <row r="193" s="2" customFormat="1" ht="24.15" customHeight="1">
      <c r="A193" s="38"/>
      <c r="B193" s="39"/>
      <c r="C193" s="266" t="s">
        <v>304</v>
      </c>
      <c r="D193" s="266" t="s">
        <v>216</v>
      </c>
      <c r="E193" s="267" t="s">
        <v>305</v>
      </c>
      <c r="F193" s="268" t="s">
        <v>306</v>
      </c>
      <c r="G193" s="269" t="s">
        <v>142</v>
      </c>
      <c r="H193" s="270">
        <v>2.3399999999999999</v>
      </c>
      <c r="I193" s="271"/>
      <c r="J193" s="272">
        <f>ROUND(I193*H193,2)</f>
        <v>0</v>
      </c>
      <c r="K193" s="273"/>
      <c r="L193" s="274"/>
      <c r="M193" s="275" t="s">
        <v>1</v>
      </c>
      <c r="N193" s="276" t="s">
        <v>38</v>
      </c>
      <c r="O193" s="91"/>
      <c r="P193" s="229">
        <f>O193*H193</f>
        <v>0</v>
      </c>
      <c r="Q193" s="229">
        <v>0.014959999999999999</v>
      </c>
      <c r="R193" s="229">
        <f>Q193*H193</f>
        <v>0.035006399999999993</v>
      </c>
      <c r="S193" s="229">
        <v>0</v>
      </c>
      <c r="T193" s="230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231" t="s">
        <v>169</v>
      </c>
      <c r="AT193" s="231" t="s">
        <v>216</v>
      </c>
      <c r="AU193" s="231" t="s">
        <v>83</v>
      </c>
      <c r="AY193" s="17" t="s">
        <v>130</v>
      </c>
      <c r="BE193" s="232">
        <f>IF(N193="základní",J193,0)</f>
        <v>0</v>
      </c>
      <c r="BF193" s="232">
        <f>IF(N193="snížená",J193,0)</f>
        <v>0</v>
      </c>
      <c r="BG193" s="232">
        <f>IF(N193="zákl. přenesená",J193,0)</f>
        <v>0</v>
      </c>
      <c r="BH193" s="232">
        <f>IF(N193="sníž. přenesená",J193,0)</f>
        <v>0</v>
      </c>
      <c r="BI193" s="232">
        <f>IF(N193="nulová",J193,0)</f>
        <v>0</v>
      </c>
      <c r="BJ193" s="17" t="s">
        <v>81</v>
      </c>
      <c r="BK193" s="232">
        <f>ROUND(I193*H193,2)</f>
        <v>0</v>
      </c>
      <c r="BL193" s="17" t="s">
        <v>136</v>
      </c>
      <c r="BM193" s="231" t="s">
        <v>307</v>
      </c>
    </row>
    <row r="194" s="2" customFormat="1" ht="24.15" customHeight="1">
      <c r="A194" s="38"/>
      <c r="B194" s="39"/>
      <c r="C194" s="219" t="s">
        <v>308</v>
      </c>
      <c r="D194" s="219" t="s">
        <v>132</v>
      </c>
      <c r="E194" s="220" t="s">
        <v>309</v>
      </c>
      <c r="F194" s="221" t="s">
        <v>310</v>
      </c>
      <c r="G194" s="222" t="s">
        <v>142</v>
      </c>
      <c r="H194" s="223">
        <v>2.3399999999999999</v>
      </c>
      <c r="I194" s="224"/>
      <c r="J194" s="225">
        <f>ROUND(I194*H194,2)</f>
        <v>0</v>
      </c>
      <c r="K194" s="226"/>
      <c r="L194" s="44"/>
      <c r="M194" s="227" t="s">
        <v>1</v>
      </c>
      <c r="N194" s="228" t="s">
        <v>38</v>
      </c>
      <c r="O194" s="91"/>
      <c r="P194" s="229">
        <f>O194*H194</f>
        <v>0</v>
      </c>
      <c r="Q194" s="229">
        <v>0</v>
      </c>
      <c r="R194" s="229">
        <f>Q194*H194</f>
        <v>0</v>
      </c>
      <c r="S194" s="229">
        <v>0</v>
      </c>
      <c r="T194" s="230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231" t="s">
        <v>136</v>
      </c>
      <c r="AT194" s="231" t="s">
        <v>132</v>
      </c>
      <c r="AU194" s="231" t="s">
        <v>83</v>
      </c>
      <c r="AY194" s="17" t="s">
        <v>130</v>
      </c>
      <c r="BE194" s="232">
        <f>IF(N194="základní",J194,0)</f>
        <v>0</v>
      </c>
      <c r="BF194" s="232">
        <f>IF(N194="snížená",J194,0)</f>
        <v>0</v>
      </c>
      <c r="BG194" s="232">
        <f>IF(N194="zákl. přenesená",J194,0)</f>
        <v>0</v>
      </c>
      <c r="BH194" s="232">
        <f>IF(N194="sníž. přenesená",J194,0)</f>
        <v>0</v>
      </c>
      <c r="BI194" s="232">
        <f>IF(N194="nulová",J194,0)</f>
        <v>0</v>
      </c>
      <c r="BJ194" s="17" t="s">
        <v>81</v>
      </c>
      <c r="BK194" s="232">
        <f>ROUND(I194*H194,2)</f>
        <v>0</v>
      </c>
      <c r="BL194" s="17" t="s">
        <v>136</v>
      </c>
      <c r="BM194" s="231" t="s">
        <v>311</v>
      </c>
    </row>
    <row r="195" s="2" customFormat="1" ht="21.75" customHeight="1">
      <c r="A195" s="38"/>
      <c r="B195" s="39"/>
      <c r="C195" s="266" t="s">
        <v>312</v>
      </c>
      <c r="D195" s="266" t="s">
        <v>216</v>
      </c>
      <c r="E195" s="267" t="s">
        <v>313</v>
      </c>
      <c r="F195" s="268" t="s">
        <v>314</v>
      </c>
      <c r="G195" s="269" t="s">
        <v>296</v>
      </c>
      <c r="H195" s="270">
        <v>4.6799999999999997</v>
      </c>
      <c r="I195" s="271"/>
      <c r="J195" s="272">
        <f>ROUND(I195*H195,2)</f>
        <v>0</v>
      </c>
      <c r="K195" s="273"/>
      <c r="L195" s="274"/>
      <c r="M195" s="275" t="s">
        <v>1</v>
      </c>
      <c r="N195" s="276" t="s">
        <v>38</v>
      </c>
      <c r="O195" s="91"/>
      <c r="P195" s="229">
        <f>O195*H195</f>
        <v>0</v>
      </c>
      <c r="Q195" s="229">
        <v>1</v>
      </c>
      <c r="R195" s="229">
        <f>Q195*H195</f>
        <v>4.6799999999999997</v>
      </c>
      <c r="S195" s="229">
        <v>0</v>
      </c>
      <c r="T195" s="230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231" t="s">
        <v>169</v>
      </c>
      <c r="AT195" s="231" t="s">
        <v>216</v>
      </c>
      <c r="AU195" s="231" t="s">
        <v>83</v>
      </c>
      <c r="AY195" s="17" t="s">
        <v>130</v>
      </c>
      <c r="BE195" s="232">
        <f>IF(N195="základní",J195,0)</f>
        <v>0</v>
      </c>
      <c r="BF195" s="232">
        <f>IF(N195="snížená",J195,0)</f>
        <v>0</v>
      </c>
      <c r="BG195" s="232">
        <f>IF(N195="zákl. přenesená",J195,0)</f>
        <v>0</v>
      </c>
      <c r="BH195" s="232">
        <f>IF(N195="sníž. přenesená",J195,0)</f>
        <v>0</v>
      </c>
      <c r="BI195" s="232">
        <f>IF(N195="nulová",J195,0)</f>
        <v>0</v>
      </c>
      <c r="BJ195" s="17" t="s">
        <v>81</v>
      </c>
      <c r="BK195" s="232">
        <f>ROUND(I195*H195,2)</f>
        <v>0</v>
      </c>
      <c r="BL195" s="17" t="s">
        <v>136</v>
      </c>
      <c r="BM195" s="231" t="s">
        <v>315</v>
      </c>
    </row>
    <row r="196" s="13" customFormat="1">
      <c r="A196" s="13"/>
      <c r="B196" s="233"/>
      <c r="C196" s="234"/>
      <c r="D196" s="235" t="s">
        <v>138</v>
      </c>
      <c r="E196" s="234"/>
      <c r="F196" s="237" t="s">
        <v>316</v>
      </c>
      <c r="G196" s="234"/>
      <c r="H196" s="238">
        <v>4.6799999999999997</v>
      </c>
      <c r="I196" s="239"/>
      <c r="J196" s="234"/>
      <c r="K196" s="234"/>
      <c r="L196" s="240"/>
      <c r="M196" s="241"/>
      <c r="N196" s="242"/>
      <c r="O196" s="242"/>
      <c r="P196" s="242"/>
      <c r="Q196" s="242"/>
      <c r="R196" s="242"/>
      <c r="S196" s="242"/>
      <c r="T196" s="24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4" t="s">
        <v>138</v>
      </c>
      <c r="AU196" s="244" t="s">
        <v>83</v>
      </c>
      <c r="AV196" s="13" t="s">
        <v>83</v>
      </c>
      <c r="AW196" s="13" t="s">
        <v>4</v>
      </c>
      <c r="AX196" s="13" t="s">
        <v>81</v>
      </c>
      <c r="AY196" s="244" t="s">
        <v>130</v>
      </c>
    </row>
    <row r="197" s="12" customFormat="1" ht="22.8" customHeight="1">
      <c r="A197" s="12"/>
      <c r="B197" s="203"/>
      <c r="C197" s="204"/>
      <c r="D197" s="205" t="s">
        <v>72</v>
      </c>
      <c r="E197" s="217" t="s">
        <v>136</v>
      </c>
      <c r="F197" s="217" t="s">
        <v>317</v>
      </c>
      <c r="G197" s="204"/>
      <c r="H197" s="204"/>
      <c r="I197" s="207"/>
      <c r="J197" s="218">
        <f>BK197</f>
        <v>0</v>
      </c>
      <c r="K197" s="204"/>
      <c r="L197" s="209"/>
      <c r="M197" s="210"/>
      <c r="N197" s="211"/>
      <c r="O197" s="211"/>
      <c r="P197" s="212">
        <f>SUM(P198:P199)</f>
        <v>0</v>
      </c>
      <c r="Q197" s="211"/>
      <c r="R197" s="212">
        <f>SUM(R198:R199)</f>
        <v>0</v>
      </c>
      <c r="S197" s="211"/>
      <c r="T197" s="213">
        <f>SUM(T198:T199)</f>
        <v>0</v>
      </c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R197" s="214" t="s">
        <v>81</v>
      </c>
      <c r="AT197" s="215" t="s">
        <v>72</v>
      </c>
      <c r="AU197" s="215" t="s">
        <v>81</v>
      </c>
      <c r="AY197" s="214" t="s">
        <v>130</v>
      </c>
      <c r="BK197" s="216">
        <f>SUM(BK198:BK199)</f>
        <v>0</v>
      </c>
    </row>
    <row r="198" s="2" customFormat="1" ht="24.15" customHeight="1">
      <c r="A198" s="38"/>
      <c r="B198" s="39"/>
      <c r="C198" s="219" t="s">
        <v>199</v>
      </c>
      <c r="D198" s="219" t="s">
        <v>132</v>
      </c>
      <c r="E198" s="220" t="s">
        <v>318</v>
      </c>
      <c r="F198" s="221" t="s">
        <v>319</v>
      </c>
      <c r="G198" s="222" t="s">
        <v>142</v>
      </c>
      <c r="H198" s="223">
        <v>0.29999999999999999</v>
      </c>
      <c r="I198" s="224"/>
      <c r="J198" s="225">
        <f>ROUND(I198*H198,2)</f>
        <v>0</v>
      </c>
      <c r="K198" s="226"/>
      <c r="L198" s="44"/>
      <c r="M198" s="227" t="s">
        <v>1</v>
      </c>
      <c r="N198" s="228" t="s">
        <v>38</v>
      </c>
      <c r="O198" s="91"/>
      <c r="P198" s="229">
        <f>O198*H198</f>
        <v>0</v>
      </c>
      <c r="Q198" s="229">
        <v>0</v>
      </c>
      <c r="R198" s="229">
        <f>Q198*H198</f>
        <v>0</v>
      </c>
      <c r="S198" s="229">
        <v>0</v>
      </c>
      <c r="T198" s="230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231" t="s">
        <v>136</v>
      </c>
      <c r="AT198" s="231" t="s">
        <v>132</v>
      </c>
      <c r="AU198" s="231" t="s">
        <v>83</v>
      </c>
      <c r="AY198" s="17" t="s">
        <v>130</v>
      </c>
      <c r="BE198" s="232">
        <f>IF(N198="základní",J198,0)</f>
        <v>0</v>
      </c>
      <c r="BF198" s="232">
        <f>IF(N198="snížená",J198,0)</f>
        <v>0</v>
      </c>
      <c r="BG198" s="232">
        <f>IF(N198="zákl. přenesená",J198,0)</f>
        <v>0</v>
      </c>
      <c r="BH198" s="232">
        <f>IF(N198="sníž. přenesená",J198,0)</f>
        <v>0</v>
      </c>
      <c r="BI198" s="232">
        <f>IF(N198="nulová",J198,0)</f>
        <v>0</v>
      </c>
      <c r="BJ198" s="17" t="s">
        <v>81</v>
      </c>
      <c r="BK198" s="232">
        <f>ROUND(I198*H198,2)</f>
        <v>0</v>
      </c>
      <c r="BL198" s="17" t="s">
        <v>136</v>
      </c>
      <c r="BM198" s="231" t="s">
        <v>320</v>
      </c>
    </row>
    <row r="199" s="13" customFormat="1">
      <c r="A199" s="13"/>
      <c r="B199" s="233"/>
      <c r="C199" s="234"/>
      <c r="D199" s="235" t="s">
        <v>138</v>
      </c>
      <c r="E199" s="236" t="s">
        <v>1</v>
      </c>
      <c r="F199" s="237" t="s">
        <v>321</v>
      </c>
      <c r="G199" s="234"/>
      <c r="H199" s="238">
        <v>0.29999999999999999</v>
      </c>
      <c r="I199" s="239"/>
      <c r="J199" s="234"/>
      <c r="K199" s="234"/>
      <c r="L199" s="240"/>
      <c r="M199" s="241"/>
      <c r="N199" s="242"/>
      <c r="O199" s="242"/>
      <c r="P199" s="242"/>
      <c r="Q199" s="242"/>
      <c r="R199" s="242"/>
      <c r="S199" s="242"/>
      <c r="T199" s="24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4" t="s">
        <v>138</v>
      </c>
      <c r="AU199" s="244" t="s">
        <v>83</v>
      </c>
      <c r="AV199" s="13" t="s">
        <v>83</v>
      </c>
      <c r="AW199" s="13" t="s">
        <v>30</v>
      </c>
      <c r="AX199" s="13" t="s">
        <v>81</v>
      </c>
      <c r="AY199" s="244" t="s">
        <v>130</v>
      </c>
    </row>
    <row r="200" s="12" customFormat="1" ht="22.8" customHeight="1">
      <c r="A200" s="12"/>
      <c r="B200" s="203"/>
      <c r="C200" s="204"/>
      <c r="D200" s="205" t="s">
        <v>72</v>
      </c>
      <c r="E200" s="217" t="s">
        <v>169</v>
      </c>
      <c r="F200" s="217" t="s">
        <v>322</v>
      </c>
      <c r="G200" s="204"/>
      <c r="H200" s="204"/>
      <c r="I200" s="207"/>
      <c r="J200" s="218">
        <f>BK200</f>
        <v>0</v>
      </c>
      <c r="K200" s="204"/>
      <c r="L200" s="209"/>
      <c r="M200" s="210"/>
      <c r="N200" s="211"/>
      <c r="O200" s="211"/>
      <c r="P200" s="212">
        <f>SUM(P201:P204)</f>
        <v>0</v>
      </c>
      <c r="Q200" s="211"/>
      <c r="R200" s="212">
        <f>SUM(R201:R204)</f>
        <v>0.041526</v>
      </c>
      <c r="S200" s="211"/>
      <c r="T200" s="213">
        <f>SUM(T201:T204)</f>
        <v>0</v>
      </c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R200" s="214" t="s">
        <v>81</v>
      </c>
      <c r="AT200" s="215" t="s">
        <v>72</v>
      </c>
      <c r="AU200" s="215" t="s">
        <v>81</v>
      </c>
      <c r="AY200" s="214" t="s">
        <v>130</v>
      </c>
      <c r="BK200" s="216">
        <f>SUM(BK201:BK204)</f>
        <v>0</v>
      </c>
    </row>
    <row r="201" s="2" customFormat="1" ht="24.15" customHeight="1">
      <c r="A201" s="38"/>
      <c r="B201" s="39"/>
      <c r="C201" s="219" t="s">
        <v>323</v>
      </c>
      <c r="D201" s="219" t="s">
        <v>132</v>
      </c>
      <c r="E201" s="220" t="s">
        <v>324</v>
      </c>
      <c r="F201" s="221" t="s">
        <v>325</v>
      </c>
      <c r="G201" s="222" t="s">
        <v>326</v>
      </c>
      <c r="H201" s="223">
        <v>1.3</v>
      </c>
      <c r="I201" s="224"/>
      <c r="J201" s="225">
        <f>ROUND(I201*H201,2)</f>
        <v>0</v>
      </c>
      <c r="K201" s="226"/>
      <c r="L201" s="44"/>
      <c r="M201" s="227" t="s">
        <v>1</v>
      </c>
      <c r="N201" s="228" t="s">
        <v>38</v>
      </c>
      <c r="O201" s="91"/>
      <c r="P201" s="229">
        <f>O201*H201</f>
        <v>0</v>
      </c>
      <c r="Q201" s="229">
        <v>6.0000000000000002E-05</v>
      </c>
      <c r="R201" s="229">
        <f>Q201*H201</f>
        <v>7.7999999999999999E-05</v>
      </c>
      <c r="S201" s="229">
        <v>0</v>
      </c>
      <c r="T201" s="230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231" t="s">
        <v>136</v>
      </c>
      <c r="AT201" s="231" t="s">
        <v>132</v>
      </c>
      <c r="AU201" s="231" t="s">
        <v>83</v>
      </c>
      <c r="AY201" s="17" t="s">
        <v>130</v>
      </c>
      <c r="BE201" s="232">
        <f>IF(N201="základní",J201,0)</f>
        <v>0</v>
      </c>
      <c r="BF201" s="232">
        <f>IF(N201="snížená",J201,0)</f>
        <v>0</v>
      </c>
      <c r="BG201" s="232">
        <f>IF(N201="zákl. přenesená",J201,0)</f>
        <v>0</v>
      </c>
      <c r="BH201" s="232">
        <f>IF(N201="sníž. přenesená",J201,0)</f>
        <v>0</v>
      </c>
      <c r="BI201" s="232">
        <f>IF(N201="nulová",J201,0)</f>
        <v>0</v>
      </c>
      <c r="BJ201" s="17" t="s">
        <v>81</v>
      </c>
      <c r="BK201" s="232">
        <f>ROUND(I201*H201,2)</f>
        <v>0</v>
      </c>
      <c r="BL201" s="17" t="s">
        <v>136</v>
      </c>
      <c r="BM201" s="231" t="s">
        <v>327</v>
      </c>
    </row>
    <row r="202" s="2" customFormat="1" ht="24.15" customHeight="1">
      <c r="A202" s="38"/>
      <c r="B202" s="39"/>
      <c r="C202" s="266" t="s">
        <v>328</v>
      </c>
      <c r="D202" s="266" t="s">
        <v>216</v>
      </c>
      <c r="E202" s="267" t="s">
        <v>329</v>
      </c>
      <c r="F202" s="268" t="s">
        <v>330</v>
      </c>
      <c r="G202" s="269" t="s">
        <v>326</v>
      </c>
      <c r="H202" s="270">
        <v>1.3200000000000001</v>
      </c>
      <c r="I202" s="271"/>
      <c r="J202" s="272">
        <f>ROUND(I202*H202,2)</f>
        <v>0</v>
      </c>
      <c r="K202" s="273"/>
      <c r="L202" s="274"/>
      <c r="M202" s="275" t="s">
        <v>1</v>
      </c>
      <c r="N202" s="276" t="s">
        <v>38</v>
      </c>
      <c r="O202" s="91"/>
      <c r="P202" s="229">
        <f>O202*H202</f>
        <v>0</v>
      </c>
      <c r="Q202" s="229">
        <v>0.031399999999999997</v>
      </c>
      <c r="R202" s="229">
        <f>Q202*H202</f>
        <v>0.041447999999999999</v>
      </c>
      <c r="S202" s="229">
        <v>0</v>
      </c>
      <c r="T202" s="230">
        <f>S202*H202</f>
        <v>0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231" t="s">
        <v>169</v>
      </c>
      <c r="AT202" s="231" t="s">
        <v>216</v>
      </c>
      <c r="AU202" s="231" t="s">
        <v>83</v>
      </c>
      <c r="AY202" s="17" t="s">
        <v>130</v>
      </c>
      <c r="BE202" s="232">
        <f>IF(N202="základní",J202,0)</f>
        <v>0</v>
      </c>
      <c r="BF202" s="232">
        <f>IF(N202="snížená",J202,0)</f>
        <v>0</v>
      </c>
      <c r="BG202" s="232">
        <f>IF(N202="zákl. přenesená",J202,0)</f>
        <v>0</v>
      </c>
      <c r="BH202" s="232">
        <f>IF(N202="sníž. přenesená",J202,0)</f>
        <v>0</v>
      </c>
      <c r="BI202" s="232">
        <f>IF(N202="nulová",J202,0)</f>
        <v>0</v>
      </c>
      <c r="BJ202" s="17" t="s">
        <v>81</v>
      </c>
      <c r="BK202" s="232">
        <f>ROUND(I202*H202,2)</f>
        <v>0</v>
      </c>
      <c r="BL202" s="17" t="s">
        <v>136</v>
      </c>
      <c r="BM202" s="231" t="s">
        <v>331</v>
      </c>
    </row>
    <row r="203" s="13" customFormat="1">
      <c r="A203" s="13"/>
      <c r="B203" s="233"/>
      <c r="C203" s="234"/>
      <c r="D203" s="235" t="s">
        <v>138</v>
      </c>
      <c r="E203" s="234"/>
      <c r="F203" s="237" t="s">
        <v>332</v>
      </c>
      <c r="G203" s="234"/>
      <c r="H203" s="238">
        <v>1.3200000000000001</v>
      </c>
      <c r="I203" s="239"/>
      <c r="J203" s="234"/>
      <c r="K203" s="234"/>
      <c r="L203" s="240"/>
      <c r="M203" s="241"/>
      <c r="N203" s="242"/>
      <c r="O203" s="242"/>
      <c r="P203" s="242"/>
      <c r="Q203" s="242"/>
      <c r="R203" s="242"/>
      <c r="S203" s="242"/>
      <c r="T203" s="243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4" t="s">
        <v>138</v>
      </c>
      <c r="AU203" s="244" t="s">
        <v>83</v>
      </c>
      <c r="AV203" s="13" t="s">
        <v>83</v>
      </c>
      <c r="AW203" s="13" t="s">
        <v>4</v>
      </c>
      <c r="AX203" s="13" t="s">
        <v>81</v>
      </c>
      <c r="AY203" s="244" t="s">
        <v>130</v>
      </c>
    </row>
    <row r="204" s="2" customFormat="1" ht="24.15" customHeight="1">
      <c r="A204" s="38"/>
      <c r="B204" s="39"/>
      <c r="C204" s="219" t="s">
        <v>333</v>
      </c>
      <c r="D204" s="219" t="s">
        <v>132</v>
      </c>
      <c r="E204" s="220" t="s">
        <v>334</v>
      </c>
      <c r="F204" s="221" t="s">
        <v>335</v>
      </c>
      <c r="G204" s="222" t="s">
        <v>336</v>
      </c>
      <c r="H204" s="223">
        <v>2</v>
      </c>
      <c r="I204" s="224"/>
      <c r="J204" s="225">
        <f>ROUND(I204*H204,2)</f>
        <v>0</v>
      </c>
      <c r="K204" s="226"/>
      <c r="L204" s="44"/>
      <c r="M204" s="227" t="s">
        <v>1</v>
      </c>
      <c r="N204" s="228" t="s">
        <v>38</v>
      </c>
      <c r="O204" s="91"/>
      <c r="P204" s="229">
        <f>O204*H204</f>
        <v>0</v>
      </c>
      <c r="Q204" s="229">
        <v>0</v>
      </c>
      <c r="R204" s="229">
        <f>Q204*H204</f>
        <v>0</v>
      </c>
      <c r="S204" s="229">
        <v>0</v>
      </c>
      <c r="T204" s="230">
        <f>S204*H204</f>
        <v>0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231" t="s">
        <v>136</v>
      </c>
      <c r="AT204" s="231" t="s">
        <v>132</v>
      </c>
      <c r="AU204" s="231" t="s">
        <v>83</v>
      </c>
      <c r="AY204" s="17" t="s">
        <v>130</v>
      </c>
      <c r="BE204" s="232">
        <f>IF(N204="základní",J204,0)</f>
        <v>0</v>
      </c>
      <c r="BF204" s="232">
        <f>IF(N204="snížená",J204,0)</f>
        <v>0</v>
      </c>
      <c r="BG204" s="232">
        <f>IF(N204="zákl. přenesená",J204,0)</f>
        <v>0</v>
      </c>
      <c r="BH204" s="232">
        <f>IF(N204="sníž. přenesená",J204,0)</f>
        <v>0</v>
      </c>
      <c r="BI204" s="232">
        <f>IF(N204="nulová",J204,0)</f>
        <v>0</v>
      </c>
      <c r="BJ204" s="17" t="s">
        <v>81</v>
      </c>
      <c r="BK204" s="232">
        <f>ROUND(I204*H204,2)</f>
        <v>0</v>
      </c>
      <c r="BL204" s="17" t="s">
        <v>136</v>
      </c>
      <c r="BM204" s="231" t="s">
        <v>337</v>
      </c>
    </row>
    <row r="205" s="12" customFormat="1" ht="22.8" customHeight="1">
      <c r="A205" s="12"/>
      <c r="B205" s="203"/>
      <c r="C205" s="204"/>
      <c r="D205" s="205" t="s">
        <v>72</v>
      </c>
      <c r="E205" s="217" t="s">
        <v>175</v>
      </c>
      <c r="F205" s="217" t="s">
        <v>338</v>
      </c>
      <c r="G205" s="204"/>
      <c r="H205" s="204"/>
      <c r="I205" s="207"/>
      <c r="J205" s="218">
        <f>BK205</f>
        <v>0</v>
      </c>
      <c r="K205" s="204"/>
      <c r="L205" s="209"/>
      <c r="M205" s="210"/>
      <c r="N205" s="211"/>
      <c r="O205" s="211"/>
      <c r="P205" s="212">
        <f>SUM(P206:P227)</f>
        <v>0</v>
      </c>
      <c r="Q205" s="211"/>
      <c r="R205" s="212">
        <f>SUM(R206:R227)</f>
        <v>66.333440799999991</v>
      </c>
      <c r="S205" s="211"/>
      <c r="T205" s="213">
        <f>SUM(T206:T227)</f>
        <v>0</v>
      </c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R205" s="214" t="s">
        <v>81</v>
      </c>
      <c r="AT205" s="215" t="s">
        <v>72</v>
      </c>
      <c r="AU205" s="215" t="s">
        <v>81</v>
      </c>
      <c r="AY205" s="214" t="s">
        <v>130</v>
      </c>
      <c r="BK205" s="216">
        <f>SUM(BK206:BK227)</f>
        <v>0</v>
      </c>
    </row>
    <row r="206" s="2" customFormat="1" ht="33" customHeight="1">
      <c r="A206" s="38"/>
      <c r="B206" s="39"/>
      <c r="C206" s="219" t="s">
        <v>339</v>
      </c>
      <c r="D206" s="219" t="s">
        <v>132</v>
      </c>
      <c r="E206" s="220" t="s">
        <v>340</v>
      </c>
      <c r="F206" s="221" t="s">
        <v>341</v>
      </c>
      <c r="G206" s="222" t="s">
        <v>326</v>
      </c>
      <c r="H206" s="223">
        <v>19</v>
      </c>
      <c r="I206" s="224"/>
      <c r="J206" s="225">
        <f>ROUND(I206*H206,2)</f>
        <v>0</v>
      </c>
      <c r="K206" s="226"/>
      <c r="L206" s="44"/>
      <c r="M206" s="227" t="s">
        <v>1</v>
      </c>
      <c r="N206" s="228" t="s">
        <v>38</v>
      </c>
      <c r="O206" s="91"/>
      <c r="P206" s="229">
        <f>O206*H206</f>
        <v>0</v>
      </c>
      <c r="Q206" s="229">
        <v>0.1295</v>
      </c>
      <c r="R206" s="229">
        <f>Q206*H206</f>
        <v>2.4605000000000001</v>
      </c>
      <c r="S206" s="229">
        <v>0</v>
      </c>
      <c r="T206" s="230">
        <f>S206*H206</f>
        <v>0</v>
      </c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R206" s="231" t="s">
        <v>136</v>
      </c>
      <c r="AT206" s="231" t="s">
        <v>132</v>
      </c>
      <c r="AU206" s="231" t="s">
        <v>83</v>
      </c>
      <c r="AY206" s="17" t="s">
        <v>130</v>
      </c>
      <c r="BE206" s="232">
        <f>IF(N206="základní",J206,0)</f>
        <v>0</v>
      </c>
      <c r="BF206" s="232">
        <f>IF(N206="snížená",J206,0)</f>
        <v>0</v>
      </c>
      <c r="BG206" s="232">
        <f>IF(N206="zákl. přenesená",J206,0)</f>
        <v>0</v>
      </c>
      <c r="BH206" s="232">
        <f>IF(N206="sníž. přenesená",J206,0)</f>
        <v>0</v>
      </c>
      <c r="BI206" s="232">
        <f>IF(N206="nulová",J206,0)</f>
        <v>0</v>
      </c>
      <c r="BJ206" s="17" t="s">
        <v>81</v>
      </c>
      <c r="BK206" s="232">
        <f>ROUND(I206*H206,2)</f>
        <v>0</v>
      </c>
      <c r="BL206" s="17" t="s">
        <v>136</v>
      </c>
      <c r="BM206" s="231" t="s">
        <v>342</v>
      </c>
    </row>
    <row r="207" s="14" customFormat="1">
      <c r="A207" s="14"/>
      <c r="B207" s="245"/>
      <c r="C207" s="246"/>
      <c r="D207" s="235" t="s">
        <v>138</v>
      </c>
      <c r="E207" s="247" t="s">
        <v>1</v>
      </c>
      <c r="F207" s="248" t="s">
        <v>343</v>
      </c>
      <c r="G207" s="246"/>
      <c r="H207" s="247" t="s">
        <v>1</v>
      </c>
      <c r="I207" s="249"/>
      <c r="J207" s="246"/>
      <c r="K207" s="246"/>
      <c r="L207" s="250"/>
      <c r="M207" s="251"/>
      <c r="N207" s="252"/>
      <c r="O207" s="252"/>
      <c r="P207" s="252"/>
      <c r="Q207" s="252"/>
      <c r="R207" s="252"/>
      <c r="S207" s="252"/>
      <c r="T207" s="253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54" t="s">
        <v>138</v>
      </c>
      <c r="AU207" s="254" t="s">
        <v>83</v>
      </c>
      <c r="AV207" s="14" t="s">
        <v>81</v>
      </c>
      <c r="AW207" s="14" t="s">
        <v>30</v>
      </c>
      <c r="AX207" s="14" t="s">
        <v>73</v>
      </c>
      <c r="AY207" s="254" t="s">
        <v>130</v>
      </c>
    </row>
    <row r="208" s="13" customFormat="1">
      <c r="A208" s="13"/>
      <c r="B208" s="233"/>
      <c r="C208" s="234"/>
      <c r="D208" s="235" t="s">
        <v>138</v>
      </c>
      <c r="E208" s="236" t="s">
        <v>1</v>
      </c>
      <c r="F208" s="237" t="s">
        <v>222</v>
      </c>
      <c r="G208" s="234"/>
      <c r="H208" s="238">
        <v>19</v>
      </c>
      <c r="I208" s="239"/>
      <c r="J208" s="234"/>
      <c r="K208" s="234"/>
      <c r="L208" s="240"/>
      <c r="M208" s="241"/>
      <c r="N208" s="242"/>
      <c r="O208" s="242"/>
      <c r="P208" s="242"/>
      <c r="Q208" s="242"/>
      <c r="R208" s="242"/>
      <c r="S208" s="242"/>
      <c r="T208" s="243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4" t="s">
        <v>138</v>
      </c>
      <c r="AU208" s="244" t="s">
        <v>83</v>
      </c>
      <c r="AV208" s="13" t="s">
        <v>83</v>
      </c>
      <c r="AW208" s="13" t="s">
        <v>30</v>
      </c>
      <c r="AX208" s="13" t="s">
        <v>81</v>
      </c>
      <c r="AY208" s="244" t="s">
        <v>130</v>
      </c>
    </row>
    <row r="209" s="2" customFormat="1" ht="16.5" customHeight="1">
      <c r="A209" s="38"/>
      <c r="B209" s="39"/>
      <c r="C209" s="266" t="s">
        <v>344</v>
      </c>
      <c r="D209" s="266" t="s">
        <v>216</v>
      </c>
      <c r="E209" s="267" t="s">
        <v>345</v>
      </c>
      <c r="F209" s="268" t="s">
        <v>346</v>
      </c>
      <c r="G209" s="269" t="s">
        <v>326</v>
      </c>
      <c r="H209" s="270">
        <v>19.379999999999999</v>
      </c>
      <c r="I209" s="271"/>
      <c r="J209" s="272">
        <f>ROUND(I209*H209,2)</f>
        <v>0</v>
      </c>
      <c r="K209" s="273"/>
      <c r="L209" s="274"/>
      <c r="M209" s="275" t="s">
        <v>1</v>
      </c>
      <c r="N209" s="276" t="s">
        <v>38</v>
      </c>
      <c r="O209" s="91"/>
      <c r="P209" s="229">
        <f>O209*H209</f>
        <v>0</v>
      </c>
      <c r="Q209" s="229">
        <v>0.021999999999999999</v>
      </c>
      <c r="R209" s="229">
        <f>Q209*H209</f>
        <v>0.42635999999999996</v>
      </c>
      <c r="S209" s="229">
        <v>0</v>
      </c>
      <c r="T209" s="230">
        <f>S209*H209</f>
        <v>0</v>
      </c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R209" s="231" t="s">
        <v>169</v>
      </c>
      <c r="AT209" s="231" t="s">
        <v>216</v>
      </c>
      <c r="AU209" s="231" t="s">
        <v>83</v>
      </c>
      <c r="AY209" s="17" t="s">
        <v>130</v>
      </c>
      <c r="BE209" s="232">
        <f>IF(N209="základní",J209,0)</f>
        <v>0</v>
      </c>
      <c r="BF209" s="232">
        <f>IF(N209="snížená",J209,0)</f>
        <v>0</v>
      </c>
      <c r="BG209" s="232">
        <f>IF(N209="zákl. přenesená",J209,0)</f>
        <v>0</v>
      </c>
      <c r="BH209" s="232">
        <f>IF(N209="sníž. přenesená",J209,0)</f>
        <v>0</v>
      </c>
      <c r="BI209" s="232">
        <f>IF(N209="nulová",J209,0)</f>
        <v>0</v>
      </c>
      <c r="BJ209" s="17" t="s">
        <v>81</v>
      </c>
      <c r="BK209" s="232">
        <f>ROUND(I209*H209,2)</f>
        <v>0</v>
      </c>
      <c r="BL209" s="17" t="s">
        <v>136</v>
      </c>
      <c r="BM209" s="231" t="s">
        <v>347</v>
      </c>
    </row>
    <row r="210" s="13" customFormat="1">
      <c r="A210" s="13"/>
      <c r="B210" s="233"/>
      <c r="C210" s="234"/>
      <c r="D210" s="235" t="s">
        <v>138</v>
      </c>
      <c r="E210" s="234"/>
      <c r="F210" s="237" t="s">
        <v>348</v>
      </c>
      <c r="G210" s="234"/>
      <c r="H210" s="238">
        <v>19.379999999999999</v>
      </c>
      <c r="I210" s="239"/>
      <c r="J210" s="234"/>
      <c r="K210" s="234"/>
      <c r="L210" s="240"/>
      <c r="M210" s="241"/>
      <c r="N210" s="242"/>
      <c r="O210" s="242"/>
      <c r="P210" s="242"/>
      <c r="Q210" s="242"/>
      <c r="R210" s="242"/>
      <c r="S210" s="242"/>
      <c r="T210" s="243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4" t="s">
        <v>138</v>
      </c>
      <c r="AU210" s="244" t="s">
        <v>83</v>
      </c>
      <c r="AV210" s="13" t="s">
        <v>83</v>
      </c>
      <c r="AW210" s="13" t="s">
        <v>4</v>
      </c>
      <c r="AX210" s="13" t="s">
        <v>81</v>
      </c>
      <c r="AY210" s="244" t="s">
        <v>130</v>
      </c>
    </row>
    <row r="211" s="2" customFormat="1" ht="16.5" customHeight="1">
      <c r="A211" s="38"/>
      <c r="B211" s="39"/>
      <c r="C211" s="219" t="s">
        <v>349</v>
      </c>
      <c r="D211" s="219" t="s">
        <v>132</v>
      </c>
      <c r="E211" s="220" t="s">
        <v>350</v>
      </c>
      <c r="F211" s="221" t="s">
        <v>351</v>
      </c>
      <c r="G211" s="222" t="s">
        <v>326</v>
      </c>
      <c r="H211" s="223">
        <v>19</v>
      </c>
      <c r="I211" s="224"/>
      <c r="J211" s="225">
        <f>ROUND(I211*H211,2)</f>
        <v>0</v>
      </c>
      <c r="K211" s="226"/>
      <c r="L211" s="44"/>
      <c r="M211" s="227" t="s">
        <v>1</v>
      </c>
      <c r="N211" s="228" t="s">
        <v>38</v>
      </c>
      <c r="O211" s="91"/>
      <c r="P211" s="229">
        <f>O211*H211</f>
        <v>0</v>
      </c>
      <c r="Q211" s="229">
        <v>0</v>
      </c>
      <c r="R211" s="229">
        <f>Q211*H211</f>
        <v>0</v>
      </c>
      <c r="S211" s="229">
        <v>0</v>
      </c>
      <c r="T211" s="230">
        <f>S211*H211</f>
        <v>0</v>
      </c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R211" s="231" t="s">
        <v>136</v>
      </c>
      <c r="AT211" s="231" t="s">
        <v>132</v>
      </c>
      <c r="AU211" s="231" t="s">
        <v>83</v>
      </c>
      <c r="AY211" s="17" t="s">
        <v>130</v>
      </c>
      <c r="BE211" s="232">
        <f>IF(N211="základní",J211,0)</f>
        <v>0</v>
      </c>
      <c r="BF211" s="232">
        <f>IF(N211="snížená",J211,0)</f>
        <v>0</v>
      </c>
      <c r="BG211" s="232">
        <f>IF(N211="zákl. přenesená",J211,0)</f>
        <v>0</v>
      </c>
      <c r="BH211" s="232">
        <f>IF(N211="sníž. přenesená",J211,0)</f>
        <v>0</v>
      </c>
      <c r="BI211" s="232">
        <f>IF(N211="nulová",J211,0)</f>
        <v>0</v>
      </c>
      <c r="BJ211" s="17" t="s">
        <v>81</v>
      </c>
      <c r="BK211" s="232">
        <f>ROUND(I211*H211,2)</f>
        <v>0</v>
      </c>
      <c r="BL211" s="17" t="s">
        <v>136</v>
      </c>
      <c r="BM211" s="231" t="s">
        <v>352</v>
      </c>
    </row>
    <row r="212" s="2" customFormat="1" ht="16.5" customHeight="1">
      <c r="A212" s="38"/>
      <c r="B212" s="39"/>
      <c r="C212" s="219" t="s">
        <v>353</v>
      </c>
      <c r="D212" s="219" t="s">
        <v>132</v>
      </c>
      <c r="E212" s="220" t="s">
        <v>354</v>
      </c>
      <c r="F212" s="221" t="s">
        <v>355</v>
      </c>
      <c r="G212" s="222" t="s">
        <v>336</v>
      </c>
      <c r="H212" s="223">
        <v>1</v>
      </c>
      <c r="I212" s="224"/>
      <c r="J212" s="225">
        <f>ROUND(I212*H212,2)</f>
        <v>0</v>
      </c>
      <c r="K212" s="226"/>
      <c r="L212" s="44"/>
      <c r="M212" s="227" t="s">
        <v>1</v>
      </c>
      <c r="N212" s="228" t="s">
        <v>38</v>
      </c>
      <c r="O212" s="91"/>
      <c r="P212" s="229">
        <f>O212*H212</f>
        <v>0</v>
      </c>
      <c r="Q212" s="229">
        <v>1.2286999999999999</v>
      </c>
      <c r="R212" s="229">
        <f>Q212*H212</f>
        <v>1.2286999999999999</v>
      </c>
      <c r="S212" s="229">
        <v>0</v>
      </c>
      <c r="T212" s="230">
        <f>S212*H212</f>
        <v>0</v>
      </c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R212" s="231" t="s">
        <v>136</v>
      </c>
      <c r="AT212" s="231" t="s">
        <v>132</v>
      </c>
      <c r="AU212" s="231" t="s">
        <v>83</v>
      </c>
      <c r="AY212" s="17" t="s">
        <v>130</v>
      </c>
      <c r="BE212" s="232">
        <f>IF(N212="základní",J212,0)</f>
        <v>0</v>
      </c>
      <c r="BF212" s="232">
        <f>IF(N212="snížená",J212,0)</f>
        <v>0</v>
      </c>
      <c r="BG212" s="232">
        <f>IF(N212="zákl. přenesená",J212,0)</f>
        <v>0</v>
      </c>
      <c r="BH212" s="232">
        <f>IF(N212="sníž. přenesená",J212,0)</f>
        <v>0</v>
      </c>
      <c r="BI212" s="232">
        <f>IF(N212="nulová",J212,0)</f>
        <v>0</v>
      </c>
      <c r="BJ212" s="17" t="s">
        <v>81</v>
      </c>
      <c r="BK212" s="232">
        <f>ROUND(I212*H212,2)</f>
        <v>0</v>
      </c>
      <c r="BL212" s="17" t="s">
        <v>136</v>
      </c>
      <c r="BM212" s="231" t="s">
        <v>356</v>
      </c>
    </row>
    <row r="213" s="2" customFormat="1" ht="16.5" customHeight="1">
      <c r="A213" s="38"/>
      <c r="B213" s="39"/>
      <c r="C213" s="266" t="s">
        <v>357</v>
      </c>
      <c r="D213" s="266" t="s">
        <v>216</v>
      </c>
      <c r="E213" s="267" t="s">
        <v>358</v>
      </c>
      <c r="F213" s="268" t="s">
        <v>359</v>
      </c>
      <c r="G213" s="269" t="s">
        <v>336</v>
      </c>
      <c r="H213" s="270">
        <v>1</v>
      </c>
      <c r="I213" s="271"/>
      <c r="J213" s="272">
        <f>ROUND(I213*H213,2)</f>
        <v>0</v>
      </c>
      <c r="K213" s="273"/>
      <c r="L213" s="274"/>
      <c r="M213" s="275" t="s">
        <v>1</v>
      </c>
      <c r="N213" s="276" t="s">
        <v>38</v>
      </c>
      <c r="O213" s="91"/>
      <c r="P213" s="229">
        <f>O213*H213</f>
        <v>0</v>
      </c>
      <c r="Q213" s="229">
        <v>0.023</v>
      </c>
      <c r="R213" s="229">
        <f>Q213*H213</f>
        <v>0.023</v>
      </c>
      <c r="S213" s="229">
        <v>0</v>
      </c>
      <c r="T213" s="230">
        <f>S213*H213</f>
        <v>0</v>
      </c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R213" s="231" t="s">
        <v>169</v>
      </c>
      <c r="AT213" s="231" t="s">
        <v>216</v>
      </c>
      <c r="AU213" s="231" t="s">
        <v>83</v>
      </c>
      <c r="AY213" s="17" t="s">
        <v>130</v>
      </c>
      <c r="BE213" s="232">
        <f>IF(N213="základní",J213,0)</f>
        <v>0</v>
      </c>
      <c r="BF213" s="232">
        <f>IF(N213="snížená",J213,0)</f>
        <v>0</v>
      </c>
      <c r="BG213" s="232">
        <f>IF(N213="zákl. přenesená",J213,0)</f>
        <v>0</v>
      </c>
      <c r="BH213" s="232">
        <f>IF(N213="sníž. přenesená",J213,0)</f>
        <v>0</v>
      </c>
      <c r="BI213" s="232">
        <f>IF(N213="nulová",J213,0)</f>
        <v>0</v>
      </c>
      <c r="BJ213" s="17" t="s">
        <v>81</v>
      </c>
      <c r="BK213" s="232">
        <f>ROUND(I213*H213,2)</f>
        <v>0</v>
      </c>
      <c r="BL213" s="17" t="s">
        <v>136</v>
      </c>
      <c r="BM213" s="231" t="s">
        <v>360</v>
      </c>
    </row>
    <row r="214" s="2" customFormat="1" ht="16.5" customHeight="1">
      <c r="A214" s="38"/>
      <c r="B214" s="39"/>
      <c r="C214" s="219" t="s">
        <v>361</v>
      </c>
      <c r="D214" s="219" t="s">
        <v>132</v>
      </c>
      <c r="E214" s="220" t="s">
        <v>362</v>
      </c>
      <c r="F214" s="221" t="s">
        <v>355</v>
      </c>
      <c r="G214" s="222" t="s">
        <v>336</v>
      </c>
      <c r="H214" s="223">
        <v>1</v>
      </c>
      <c r="I214" s="224"/>
      <c r="J214" s="225">
        <f>ROUND(I214*H214,2)</f>
        <v>0</v>
      </c>
      <c r="K214" s="226"/>
      <c r="L214" s="44"/>
      <c r="M214" s="227" t="s">
        <v>1</v>
      </c>
      <c r="N214" s="228" t="s">
        <v>38</v>
      </c>
      <c r="O214" s="91"/>
      <c r="P214" s="229">
        <f>O214*H214</f>
        <v>0</v>
      </c>
      <c r="Q214" s="229">
        <v>1.2286999999999999</v>
      </c>
      <c r="R214" s="229">
        <f>Q214*H214</f>
        <v>1.2286999999999999</v>
      </c>
      <c r="S214" s="229">
        <v>0</v>
      </c>
      <c r="T214" s="230">
        <f>S214*H214</f>
        <v>0</v>
      </c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R214" s="231" t="s">
        <v>136</v>
      </c>
      <c r="AT214" s="231" t="s">
        <v>132</v>
      </c>
      <c r="AU214" s="231" t="s">
        <v>83</v>
      </c>
      <c r="AY214" s="17" t="s">
        <v>130</v>
      </c>
      <c r="BE214" s="232">
        <f>IF(N214="základní",J214,0)</f>
        <v>0</v>
      </c>
      <c r="BF214" s="232">
        <f>IF(N214="snížená",J214,0)</f>
        <v>0</v>
      </c>
      <c r="BG214" s="232">
        <f>IF(N214="zákl. přenesená",J214,0)</f>
        <v>0</v>
      </c>
      <c r="BH214" s="232">
        <f>IF(N214="sníž. přenesená",J214,0)</f>
        <v>0</v>
      </c>
      <c r="BI214" s="232">
        <f>IF(N214="nulová",J214,0)</f>
        <v>0</v>
      </c>
      <c r="BJ214" s="17" t="s">
        <v>81</v>
      </c>
      <c r="BK214" s="232">
        <f>ROUND(I214*H214,2)</f>
        <v>0</v>
      </c>
      <c r="BL214" s="17" t="s">
        <v>136</v>
      </c>
      <c r="BM214" s="231" t="s">
        <v>363</v>
      </c>
    </row>
    <row r="215" s="2" customFormat="1" ht="16.5" customHeight="1">
      <c r="A215" s="38"/>
      <c r="B215" s="39"/>
      <c r="C215" s="266" t="s">
        <v>364</v>
      </c>
      <c r="D215" s="266" t="s">
        <v>216</v>
      </c>
      <c r="E215" s="267" t="s">
        <v>365</v>
      </c>
      <c r="F215" s="268" t="s">
        <v>366</v>
      </c>
      <c r="G215" s="269" t="s">
        <v>336</v>
      </c>
      <c r="H215" s="270">
        <v>1</v>
      </c>
      <c r="I215" s="271"/>
      <c r="J215" s="272">
        <f>ROUND(I215*H215,2)</f>
        <v>0</v>
      </c>
      <c r="K215" s="273"/>
      <c r="L215" s="274"/>
      <c r="M215" s="275" t="s">
        <v>1</v>
      </c>
      <c r="N215" s="276" t="s">
        <v>38</v>
      </c>
      <c r="O215" s="91"/>
      <c r="P215" s="229">
        <f>O215*H215</f>
        <v>0</v>
      </c>
      <c r="Q215" s="229">
        <v>0.023</v>
      </c>
      <c r="R215" s="229">
        <f>Q215*H215</f>
        <v>0.023</v>
      </c>
      <c r="S215" s="229">
        <v>0</v>
      </c>
      <c r="T215" s="230">
        <f>S215*H215</f>
        <v>0</v>
      </c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R215" s="231" t="s">
        <v>169</v>
      </c>
      <c r="AT215" s="231" t="s">
        <v>216</v>
      </c>
      <c r="AU215" s="231" t="s">
        <v>83</v>
      </c>
      <c r="AY215" s="17" t="s">
        <v>130</v>
      </c>
      <c r="BE215" s="232">
        <f>IF(N215="základní",J215,0)</f>
        <v>0</v>
      </c>
      <c r="BF215" s="232">
        <f>IF(N215="snížená",J215,0)</f>
        <v>0</v>
      </c>
      <c r="BG215" s="232">
        <f>IF(N215="zákl. přenesená",J215,0)</f>
        <v>0</v>
      </c>
      <c r="BH215" s="232">
        <f>IF(N215="sníž. přenesená",J215,0)</f>
        <v>0</v>
      </c>
      <c r="BI215" s="232">
        <f>IF(N215="nulová",J215,0)</f>
        <v>0</v>
      </c>
      <c r="BJ215" s="17" t="s">
        <v>81</v>
      </c>
      <c r="BK215" s="232">
        <f>ROUND(I215*H215,2)</f>
        <v>0</v>
      </c>
      <c r="BL215" s="17" t="s">
        <v>136</v>
      </c>
      <c r="BM215" s="231" t="s">
        <v>367</v>
      </c>
    </row>
    <row r="216" s="2" customFormat="1" ht="16.5" customHeight="1">
      <c r="A216" s="38"/>
      <c r="B216" s="39"/>
      <c r="C216" s="219" t="s">
        <v>368</v>
      </c>
      <c r="D216" s="219" t="s">
        <v>132</v>
      </c>
      <c r="E216" s="220" t="s">
        <v>369</v>
      </c>
      <c r="F216" s="221" t="s">
        <v>370</v>
      </c>
      <c r="G216" s="222" t="s">
        <v>336</v>
      </c>
      <c r="H216" s="223">
        <v>1</v>
      </c>
      <c r="I216" s="224"/>
      <c r="J216" s="225">
        <f>ROUND(I216*H216,2)</f>
        <v>0</v>
      </c>
      <c r="K216" s="226"/>
      <c r="L216" s="44"/>
      <c r="M216" s="227" t="s">
        <v>1</v>
      </c>
      <c r="N216" s="228" t="s">
        <v>38</v>
      </c>
      <c r="O216" s="91"/>
      <c r="P216" s="229">
        <f>O216*H216</f>
        <v>0</v>
      </c>
      <c r="Q216" s="229">
        <v>1.2286999999999999</v>
      </c>
      <c r="R216" s="229">
        <f>Q216*H216</f>
        <v>1.2286999999999999</v>
      </c>
      <c r="S216" s="229">
        <v>0</v>
      </c>
      <c r="T216" s="230">
        <f>S216*H216</f>
        <v>0</v>
      </c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R216" s="231" t="s">
        <v>136</v>
      </c>
      <c r="AT216" s="231" t="s">
        <v>132</v>
      </c>
      <c r="AU216" s="231" t="s">
        <v>83</v>
      </c>
      <c r="AY216" s="17" t="s">
        <v>130</v>
      </c>
      <c r="BE216" s="232">
        <f>IF(N216="základní",J216,0)</f>
        <v>0</v>
      </c>
      <c r="BF216" s="232">
        <f>IF(N216="snížená",J216,0)</f>
        <v>0</v>
      </c>
      <c r="BG216" s="232">
        <f>IF(N216="zákl. přenesená",J216,0)</f>
        <v>0</v>
      </c>
      <c r="BH216" s="232">
        <f>IF(N216="sníž. přenesená",J216,0)</f>
        <v>0</v>
      </c>
      <c r="BI216" s="232">
        <f>IF(N216="nulová",J216,0)</f>
        <v>0</v>
      </c>
      <c r="BJ216" s="17" t="s">
        <v>81</v>
      </c>
      <c r="BK216" s="232">
        <f>ROUND(I216*H216,2)</f>
        <v>0</v>
      </c>
      <c r="BL216" s="17" t="s">
        <v>136</v>
      </c>
      <c r="BM216" s="231" t="s">
        <v>371</v>
      </c>
    </row>
    <row r="217" s="2" customFormat="1" ht="16.5" customHeight="1">
      <c r="A217" s="38"/>
      <c r="B217" s="39"/>
      <c r="C217" s="266" t="s">
        <v>372</v>
      </c>
      <c r="D217" s="266" t="s">
        <v>216</v>
      </c>
      <c r="E217" s="267" t="s">
        <v>373</v>
      </c>
      <c r="F217" s="268" t="s">
        <v>374</v>
      </c>
      <c r="G217" s="269" t="s">
        <v>336</v>
      </c>
      <c r="H217" s="270">
        <v>1</v>
      </c>
      <c r="I217" s="271"/>
      <c r="J217" s="272">
        <f>ROUND(I217*H217,2)</f>
        <v>0</v>
      </c>
      <c r="K217" s="273"/>
      <c r="L217" s="274"/>
      <c r="M217" s="275" t="s">
        <v>1</v>
      </c>
      <c r="N217" s="276" t="s">
        <v>38</v>
      </c>
      <c r="O217" s="91"/>
      <c r="P217" s="229">
        <f>O217*H217</f>
        <v>0</v>
      </c>
      <c r="Q217" s="229">
        <v>0.023</v>
      </c>
      <c r="R217" s="229">
        <f>Q217*H217</f>
        <v>0.023</v>
      </c>
      <c r="S217" s="229">
        <v>0</v>
      </c>
      <c r="T217" s="230">
        <f>S217*H217</f>
        <v>0</v>
      </c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R217" s="231" t="s">
        <v>169</v>
      </c>
      <c r="AT217" s="231" t="s">
        <v>216</v>
      </c>
      <c r="AU217" s="231" t="s">
        <v>83</v>
      </c>
      <c r="AY217" s="17" t="s">
        <v>130</v>
      </c>
      <c r="BE217" s="232">
        <f>IF(N217="základní",J217,0)</f>
        <v>0</v>
      </c>
      <c r="BF217" s="232">
        <f>IF(N217="snížená",J217,0)</f>
        <v>0</v>
      </c>
      <c r="BG217" s="232">
        <f>IF(N217="zákl. přenesená",J217,0)</f>
        <v>0</v>
      </c>
      <c r="BH217" s="232">
        <f>IF(N217="sníž. přenesená",J217,0)</f>
        <v>0</v>
      </c>
      <c r="BI217" s="232">
        <f>IF(N217="nulová",J217,0)</f>
        <v>0</v>
      </c>
      <c r="BJ217" s="17" t="s">
        <v>81</v>
      </c>
      <c r="BK217" s="232">
        <f>ROUND(I217*H217,2)</f>
        <v>0</v>
      </c>
      <c r="BL217" s="17" t="s">
        <v>136</v>
      </c>
      <c r="BM217" s="231" t="s">
        <v>375</v>
      </c>
    </row>
    <row r="218" s="2" customFormat="1" ht="16.5" customHeight="1">
      <c r="A218" s="38"/>
      <c r="B218" s="39"/>
      <c r="C218" s="219" t="s">
        <v>376</v>
      </c>
      <c r="D218" s="219" t="s">
        <v>132</v>
      </c>
      <c r="E218" s="220" t="s">
        <v>377</v>
      </c>
      <c r="F218" s="221" t="s">
        <v>378</v>
      </c>
      <c r="G218" s="222" t="s">
        <v>336</v>
      </c>
      <c r="H218" s="223">
        <v>1</v>
      </c>
      <c r="I218" s="224"/>
      <c r="J218" s="225">
        <f>ROUND(I218*H218,2)</f>
        <v>0</v>
      </c>
      <c r="K218" s="226"/>
      <c r="L218" s="44"/>
      <c r="M218" s="227" t="s">
        <v>1</v>
      </c>
      <c r="N218" s="228" t="s">
        <v>38</v>
      </c>
      <c r="O218" s="91"/>
      <c r="P218" s="229">
        <f>O218*H218</f>
        <v>0</v>
      </c>
      <c r="Q218" s="229">
        <v>1.2286999999999999</v>
      </c>
      <c r="R218" s="229">
        <f>Q218*H218</f>
        <v>1.2286999999999999</v>
      </c>
      <c r="S218" s="229">
        <v>0</v>
      </c>
      <c r="T218" s="230">
        <f>S218*H218</f>
        <v>0</v>
      </c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R218" s="231" t="s">
        <v>136</v>
      </c>
      <c r="AT218" s="231" t="s">
        <v>132</v>
      </c>
      <c r="AU218" s="231" t="s">
        <v>83</v>
      </c>
      <c r="AY218" s="17" t="s">
        <v>130</v>
      </c>
      <c r="BE218" s="232">
        <f>IF(N218="základní",J218,0)</f>
        <v>0</v>
      </c>
      <c r="BF218" s="232">
        <f>IF(N218="snížená",J218,0)</f>
        <v>0</v>
      </c>
      <c r="BG218" s="232">
        <f>IF(N218="zákl. přenesená",J218,0)</f>
        <v>0</v>
      </c>
      <c r="BH218" s="232">
        <f>IF(N218="sníž. přenesená",J218,0)</f>
        <v>0</v>
      </c>
      <c r="BI218" s="232">
        <f>IF(N218="nulová",J218,0)</f>
        <v>0</v>
      </c>
      <c r="BJ218" s="17" t="s">
        <v>81</v>
      </c>
      <c r="BK218" s="232">
        <f>ROUND(I218*H218,2)</f>
        <v>0</v>
      </c>
      <c r="BL218" s="17" t="s">
        <v>136</v>
      </c>
      <c r="BM218" s="231" t="s">
        <v>379</v>
      </c>
    </row>
    <row r="219" s="2" customFormat="1" ht="16.5" customHeight="1">
      <c r="A219" s="38"/>
      <c r="B219" s="39"/>
      <c r="C219" s="266" t="s">
        <v>380</v>
      </c>
      <c r="D219" s="266" t="s">
        <v>216</v>
      </c>
      <c r="E219" s="267" t="s">
        <v>381</v>
      </c>
      <c r="F219" s="268" t="s">
        <v>382</v>
      </c>
      <c r="G219" s="269" t="s">
        <v>336</v>
      </c>
      <c r="H219" s="270">
        <v>1</v>
      </c>
      <c r="I219" s="271"/>
      <c r="J219" s="272">
        <f>ROUND(I219*H219,2)</f>
        <v>0</v>
      </c>
      <c r="K219" s="273"/>
      <c r="L219" s="274"/>
      <c r="M219" s="275" t="s">
        <v>1</v>
      </c>
      <c r="N219" s="276" t="s">
        <v>38</v>
      </c>
      <c r="O219" s="91"/>
      <c r="P219" s="229">
        <f>O219*H219</f>
        <v>0</v>
      </c>
      <c r="Q219" s="229">
        <v>0.023</v>
      </c>
      <c r="R219" s="229">
        <f>Q219*H219</f>
        <v>0.023</v>
      </c>
      <c r="S219" s="229">
        <v>0</v>
      </c>
      <c r="T219" s="230">
        <f>S219*H219</f>
        <v>0</v>
      </c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R219" s="231" t="s">
        <v>169</v>
      </c>
      <c r="AT219" s="231" t="s">
        <v>216</v>
      </c>
      <c r="AU219" s="231" t="s">
        <v>83</v>
      </c>
      <c r="AY219" s="17" t="s">
        <v>130</v>
      </c>
      <c r="BE219" s="232">
        <f>IF(N219="základní",J219,0)</f>
        <v>0</v>
      </c>
      <c r="BF219" s="232">
        <f>IF(N219="snížená",J219,0)</f>
        <v>0</v>
      </c>
      <c r="BG219" s="232">
        <f>IF(N219="zákl. přenesená",J219,0)</f>
        <v>0</v>
      </c>
      <c r="BH219" s="232">
        <f>IF(N219="sníž. přenesená",J219,0)</f>
        <v>0</v>
      </c>
      <c r="BI219" s="232">
        <f>IF(N219="nulová",J219,0)</f>
        <v>0</v>
      </c>
      <c r="BJ219" s="17" t="s">
        <v>81</v>
      </c>
      <c r="BK219" s="232">
        <f>ROUND(I219*H219,2)</f>
        <v>0</v>
      </c>
      <c r="BL219" s="17" t="s">
        <v>136</v>
      </c>
      <c r="BM219" s="231" t="s">
        <v>383</v>
      </c>
    </row>
    <row r="220" s="2" customFormat="1" ht="16.5" customHeight="1">
      <c r="A220" s="38"/>
      <c r="B220" s="39"/>
      <c r="C220" s="219" t="s">
        <v>384</v>
      </c>
      <c r="D220" s="219" t="s">
        <v>132</v>
      </c>
      <c r="E220" s="220" t="s">
        <v>385</v>
      </c>
      <c r="F220" s="221" t="s">
        <v>386</v>
      </c>
      <c r="G220" s="222" t="s">
        <v>336</v>
      </c>
      <c r="H220" s="223">
        <v>1</v>
      </c>
      <c r="I220" s="224"/>
      <c r="J220" s="225">
        <f>ROUND(I220*H220,2)</f>
        <v>0</v>
      </c>
      <c r="K220" s="226"/>
      <c r="L220" s="44"/>
      <c r="M220" s="227" t="s">
        <v>1</v>
      </c>
      <c r="N220" s="228" t="s">
        <v>38</v>
      </c>
      <c r="O220" s="91"/>
      <c r="P220" s="229">
        <f>O220*H220</f>
        <v>0</v>
      </c>
      <c r="Q220" s="229">
        <v>1.2286999999999999</v>
      </c>
      <c r="R220" s="229">
        <f>Q220*H220</f>
        <v>1.2286999999999999</v>
      </c>
      <c r="S220" s="229">
        <v>0</v>
      </c>
      <c r="T220" s="230">
        <f>S220*H220</f>
        <v>0</v>
      </c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R220" s="231" t="s">
        <v>136</v>
      </c>
      <c r="AT220" s="231" t="s">
        <v>132</v>
      </c>
      <c r="AU220" s="231" t="s">
        <v>83</v>
      </c>
      <c r="AY220" s="17" t="s">
        <v>130</v>
      </c>
      <c r="BE220" s="232">
        <f>IF(N220="základní",J220,0)</f>
        <v>0</v>
      </c>
      <c r="BF220" s="232">
        <f>IF(N220="snížená",J220,0)</f>
        <v>0</v>
      </c>
      <c r="BG220" s="232">
        <f>IF(N220="zákl. přenesená",J220,0)</f>
        <v>0</v>
      </c>
      <c r="BH220" s="232">
        <f>IF(N220="sníž. přenesená",J220,0)</f>
        <v>0</v>
      </c>
      <c r="BI220" s="232">
        <f>IF(N220="nulová",J220,0)</f>
        <v>0</v>
      </c>
      <c r="BJ220" s="17" t="s">
        <v>81</v>
      </c>
      <c r="BK220" s="232">
        <f>ROUND(I220*H220,2)</f>
        <v>0</v>
      </c>
      <c r="BL220" s="17" t="s">
        <v>136</v>
      </c>
      <c r="BM220" s="231" t="s">
        <v>387</v>
      </c>
    </row>
    <row r="221" s="2" customFormat="1" ht="16.5" customHeight="1">
      <c r="A221" s="38"/>
      <c r="B221" s="39"/>
      <c r="C221" s="266" t="s">
        <v>388</v>
      </c>
      <c r="D221" s="266" t="s">
        <v>216</v>
      </c>
      <c r="E221" s="267" t="s">
        <v>389</v>
      </c>
      <c r="F221" s="268" t="s">
        <v>390</v>
      </c>
      <c r="G221" s="269" t="s">
        <v>336</v>
      </c>
      <c r="H221" s="270">
        <v>1</v>
      </c>
      <c r="I221" s="271"/>
      <c r="J221" s="272">
        <f>ROUND(I221*H221,2)</f>
        <v>0</v>
      </c>
      <c r="K221" s="273"/>
      <c r="L221" s="274"/>
      <c r="M221" s="275" t="s">
        <v>1</v>
      </c>
      <c r="N221" s="276" t="s">
        <v>38</v>
      </c>
      <c r="O221" s="91"/>
      <c r="P221" s="229">
        <f>O221*H221</f>
        <v>0</v>
      </c>
      <c r="Q221" s="229">
        <v>0.023</v>
      </c>
      <c r="R221" s="229">
        <f>Q221*H221</f>
        <v>0.023</v>
      </c>
      <c r="S221" s="229">
        <v>0</v>
      </c>
      <c r="T221" s="230">
        <f>S221*H221</f>
        <v>0</v>
      </c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R221" s="231" t="s">
        <v>169</v>
      </c>
      <c r="AT221" s="231" t="s">
        <v>216</v>
      </c>
      <c r="AU221" s="231" t="s">
        <v>83</v>
      </c>
      <c r="AY221" s="17" t="s">
        <v>130</v>
      </c>
      <c r="BE221" s="232">
        <f>IF(N221="základní",J221,0)</f>
        <v>0</v>
      </c>
      <c r="BF221" s="232">
        <f>IF(N221="snížená",J221,0)</f>
        <v>0</v>
      </c>
      <c r="BG221" s="232">
        <f>IF(N221="zákl. přenesená",J221,0)</f>
        <v>0</v>
      </c>
      <c r="BH221" s="232">
        <f>IF(N221="sníž. přenesená",J221,0)</f>
        <v>0</v>
      </c>
      <c r="BI221" s="232">
        <f>IF(N221="nulová",J221,0)</f>
        <v>0</v>
      </c>
      <c r="BJ221" s="17" t="s">
        <v>81</v>
      </c>
      <c r="BK221" s="232">
        <f>ROUND(I221*H221,2)</f>
        <v>0</v>
      </c>
      <c r="BL221" s="17" t="s">
        <v>136</v>
      </c>
      <c r="BM221" s="231" t="s">
        <v>391</v>
      </c>
    </row>
    <row r="222" s="2" customFormat="1" ht="16.5" customHeight="1">
      <c r="A222" s="38"/>
      <c r="B222" s="39"/>
      <c r="C222" s="219" t="s">
        <v>392</v>
      </c>
      <c r="D222" s="219" t="s">
        <v>132</v>
      </c>
      <c r="E222" s="220" t="s">
        <v>393</v>
      </c>
      <c r="F222" s="221" t="s">
        <v>394</v>
      </c>
      <c r="G222" s="222" t="s">
        <v>336</v>
      </c>
      <c r="H222" s="223">
        <v>1</v>
      </c>
      <c r="I222" s="224"/>
      <c r="J222" s="225">
        <f>ROUND(I222*H222,2)</f>
        <v>0</v>
      </c>
      <c r="K222" s="226"/>
      <c r="L222" s="44"/>
      <c r="M222" s="227" t="s">
        <v>1</v>
      </c>
      <c r="N222" s="228" t="s">
        <v>38</v>
      </c>
      <c r="O222" s="91"/>
      <c r="P222" s="229">
        <f>O222*H222</f>
        <v>0</v>
      </c>
      <c r="Q222" s="229">
        <v>1.2286999999999999</v>
      </c>
      <c r="R222" s="229">
        <f>Q222*H222</f>
        <v>1.2286999999999999</v>
      </c>
      <c r="S222" s="229">
        <v>0</v>
      </c>
      <c r="T222" s="230">
        <f>S222*H222</f>
        <v>0</v>
      </c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R222" s="231" t="s">
        <v>136</v>
      </c>
      <c r="AT222" s="231" t="s">
        <v>132</v>
      </c>
      <c r="AU222" s="231" t="s">
        <v>83</v>
      </c>
      <c r="AY222" s="17" t="s">
        <v>130</v>
      </c>
      <c r="BE222" s="232">
        <f>IF(N222="základní",J222,0)</f>
        <v>0</v>
      </c>
      <c r="BF222" s="232">
        <f>IF(N222="snížená",J222,0)</f>
        <v>0</v>
      </c>
      <c r="BG222" s="232">
        <f>IF(N222="zákl. přenesená",J222,0)</f>
        <v>0</v>
      </c>
      <c r="BH222" s="232">
        <f>IF(N222="sníž. přenesená",J222,0)</f>
        <v>0</v>
      </c>
      <c r="BI222" s="232">
        <f>IF(N222="nulová",J222,0)</f>
        <v>0</v>
      </c>
      <c r="BJ222" s="17" t="s">
        <v>81</v>
      </c>
      <c r="BK222" s="232">
        <f>ROUND(I222*H222,2)</f>
        <v>0</v>
      </c>
      <c r="BL222" s="17" t="s">
        <v>136</v>
      </c>
      <c r="BM222" s="231" t="s">
        <v>395</v>
      </c>
    </row>
    <row r="223" s="2" customFormat="1" ht="16.5" customHeight="1">
      <c r="A223" s="38"/>
      <c r="B223" s="39"/>
      <c r="C223" s="266" t="s">
        <v>396</v>
      </c>
      <c r="D223" s="266" t="s">
        <v>216</v>
      </c>
      <c r="E223" s="267" t="s">
        <v>397</v>
      </c>
      <c r="F223" s="268" t="s">
        <v>398</v>
      </c>
      <c r="G223" s="269" t="s">
        <v>336</v>
      </c>
      <c r="H223" s="270">
        <v>1</v>
      </c>
      <c r="I223" s="271"/>
      <c r="J223" s="272">
        <f>ROUND(I223*H223,2)</f>
        <v>0</v>
      </c>
      <c r="K223" s="273"/>
      <c r="L223" s="274"/>
      <c r="M223" s="275" t="s">
        <v>1</v>
      </c>
      <c r="N223" s="276" t="s">
        <v>38</v>
      </c>
      <c r="O223" s="91"/>
      <c r="P223" s="229">
        <f>O223*H223</f>
        <v>0</v>
      </c>
      <c r="Q223" s="229">
        <v>0.023</v>
      </c>
      <c r="R223" s="229">
        <f>Q223*H223</f>
        <v>0.023</v>
      </c>
      <c r="S223" s="229">
        <v>0</v>
      </c>
      <c r="T223" s="230">
        <f>S223*H223</f>
        <v>0</v>
      </c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R223" s="231" t="s">
        <v>169</v>
      </c>
      <c r="AT223" s="231" t="s">
        <v>216</v>
      </c>
      <c r="AU223" s="231" t="s">
        <v>83</v>
      </c>
      <c r="AY223" s="17" t="s">
        <v>130</v>
      </c>
      <c r="BE223" s="232">
        <f>IF(N223="základní",J223,0)</f>
        <v>0</v>
      </c>
      <c r="BF223" s="232">
        <f>IF(N223="snížená",J223,0)</f>
        <v>0</v>
      </c>
      <c r="BG223" s="232">
        <f>IF(N223="zákl. přenesená",J223,0)</f>
        <v>0</v>
      </c>
      <c r="BH223" s="232">
        <f>IF(N223="sníž. přenesená",J223,0)</f>
        <v>0</v>
      </c>
      <c r="BI223" s="232">
        <f>IF(N223="nulová",J223,0)</f>
        <v>0</v>
      </c>
      <c r="BJ223" s="17" t="s">
        <v>81</v>
      </c>
      <c r="BK223" s="232">
        <f>ROUND(I223*H223,2)</f>
        <v>0</v>
      </c>
      <c r="BL223" s="17" t="s">
        <v>136</v>
      </c>
      <c r="BM223" s="231" t="s">
        <v>399</v>
      </c>
    </row>
    <row r="224" s="2" customFormat="1" ht="16.5" customHeight="1">
      <c r="A224" s="38"/>
      <c r="B224" s="39"/>
      <c r="C224" s="219" t="s">
        <v>400</v>
      </c>
      <c r="D224" s="219" t="s">
        <v>132</v>
      </c>
      <c r="E224" s="220" t="s">
        <v>401</v>
      </c>
      <c r="F224" s="221" t="s">
        <v>402</v>
      </c>
      <c r="G224" s="222" t="s">
        <v>336</v>
      </c>
      <c r="H224" s="223">
        <v>1</v>
      </c>
      <c r="I224" s="224"/>
      <c r="J224" s="225">
        <f>ROUND(I224*H224,2)</f>
        <v>0</v>
      </c>
      <c r="K224" s="226"/>
      <c r="L224" s="44"/>
      <c r="M224" s="227" t="s">
        <v>1</v>
      </c>
      <c r="N224" s="228" t="s">
        <v>38</v>
      </c>
      <c r="O224" s="91"/>
      <c r="P224" s="229">
        <f>O224*H224</f>
        <v>0</v>
      </c>
      <c r="Q224" s="229">
        <v>1.2286999999999999</v>
      </c>
      <c r="R224" s="229">
        <f>Q224*H224</f>
        <v>1.2286999999999999</v>
      </c>
      <c r="S224" s="229">
        <v>0</v>
      </c>
      <c r="T224" s="230">
        <f>S224*H224</f>
        <v>0</v>
      </c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R224" s="231" t="s">
        <v>136</v>
      </c>
      <c r="AT224" s="231" t="s">
        <v>132</v>
      </c>
      <c r="AU224" s="231" t="s">
        <v>83</v>
      </c>
      <c r="AY224" s="17" t="s">
        <v>130</v>
      </c>
      <c r="BE224" s="232">
        <f>IF(N224="základní",J224,0)</f>
        <v>0</v>
      </c>
      <c r="BF224" s="232">
        <f>IF(N224="snížená",J224,0)</f>
        <v>0</v>
      </c>
      <c r="BG224" s="232">
        <f>IF(N224="zákl. přenesená",J224,0)</f>
        <v>0</v>
      </c>
      <c r="BH224" s="232">
        <f>IF(N224="sníž. přenesená",J224,0)</f>
        <v>0</v>
      </c>
      <c r="BI224" s="232">
        <f>IF(N224="nulová",J224,0)</f>
        <v>0</v>
      </c>
      <c r="BJ224" s="17" t="s">
        <v>81</v>
      </c>
      <c r="BK224" s="232">
        <f>ROUND(I224*H224,2)</f>
        <v>0</v>
      </c>
      <c r="BL224" s="17" t="s">
        <v>136</v>
      </c>
      <c r="BM224" s="231" t="s">
        <v>403</v>
      </c>
    </row>
    <row r="225" s="2" customFormat="1" ht="16.5" customHeight="1">
      <c r="A225" s="38"/>
      <c r="B225" s="39"/>
      <c r="C225" s="266" t="s">
        <v>404</v>
      </c>
      <c r="D225" s="266" t="s">
        <v>216</v>
      </c>
      <c r="E225" s="267" t="s">
        <v>405</v>
      </c>
      <c r="F225" s="268" t="s">
        <v>406</v>
      </c>
      <c r="G225" s="269" t="s">
        <v>336</v>
      </c>
      <c r="H225" s="270">
        <v>1</v>
      </c>
      <c r="I225" s="271"/>
      <c r="J225" s="272">
        <f>ROUND(I225*H225,2)</f>
        <v>0</v>
      </c>
      <c r="K225" s="273"/>
      <c r="L225" s="274"/>
      <c r="M225" s="275" t="s">
        <v>1</v>
      </c>
      <c r="N225" s="276" t="s">
        <v>38</v>
      </c>
      <c r="O225" s="91"/>
      <c r="P225" s="229">
        <f>O225*H225</f>
        <v>0</v>
      </c>
      <c r="Q225" s="229">
        <v>0.023</v>
      </c>
      <c r="R225" s="229">
        <f>Q225*H225</f>
        <v>0.023</v>
      </c>
      <c r="S225" s="229">
        <v>0</v>
      </c>
      <c r="T225" s="230">
        <f>S225*H225</f>
        <v>0</v>
      </c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R225" s="231" t="s">
        <v>169</v>
      </c>
      <c r="AT225" s="231" t="s">
        <v>216</v>
      </c>
      <c r="AU225" s="231" t="s">
        <v>83</v>
      </c>
      <c r="AY225" s="17" t="s">
        <v>130</v>
      </c>
      <c r="BE225" s="232">
        <f>IF(N225="základní",J225,0)</f>
        <v>0</v>
      </c>
      <c r="BF225" s="232">
        <f>IF(N225="snížená",J225,0)</f>
        <v>0</v>
      </c>
      <c r="BG225" s="232">
        <f>IF(N225="zákl. přenesená",J225,0)</f>
        <v>0</v>
      </c>
      <c r="BH225" s="232">
        <f>IF(N225="sníž. přenesená",J225,0)</f>
        <v>0</v>
      </c>
      <c r="BI225" s="232">
        <f>IF(N225="nulová",J225,0)</f>
        <v>0</v>
      </c>
      <c r="BJ225" s="17" t="s">
        <v>81</v>
      </c>
      <c r="BK225" s="232">
        <f>ROUND(I225*H225,2)</f>
        <v>0</v>
      </c>
      <c r="BL225" s="17" t="s">
        <v>136</v>
      </c>
      <c r="BM225" s="231" t="s">
        <v>407</v>
      </c>
    </row>
    <row r="226" s="2" customFormat="1" ht="24.15" customHeight="1">
      <c r="A226" s="38"/>
      <c r="B226" s="39"/>
      <c r="C226" s="219" t="s">
        <v>408</v>
      </c>
      <c r="D226" s="219" t="s">
        <v>132</v>
      </c>
      <c r="E226" s="220" t="s">
        <v>409</v>
      </c>
      <c r="F226" s="221" t="s">
        <v>410</v>
      </c>
      <c r="G226" s="222" t="s">
        <v>135</v>
      </c>
      <c r="H226" s="223">
        <v>113.86</v>
      </c>
      <c r="I226" s="224"/>
      <c r="J226" s="225">
        <f>ROUND(I226*H226,2)</f>
        <v>0</v>
      </c>
      <c r="K226" s="226"/>
      <c r="L226" s="44"/>
      <c r="M226" s="227" t="s">
        <v>1</v>
      </c>
      <c r="N226" s="228" t="s">
        <v>38</v>
      </c>
      <c r="O226" s="91"/>
      <c r="P226" s="229">
        <f>O226*H226</f>
        <v>0</v>
      </c>
      <c r="Q226" s="229">
        <v>0.48027999999999998</v>
      </c>
      <c r="R226" s="229">
        <f>Q226*H226</f>
        <v>54.684680799999995</v>
      </c>
      <c r="S226" s="229">
        <v>0</v>
      </c>
      <c r="T226" s="230">
        <f>S226*H226</f>
        <v>0</v>
      </c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R226" s="231" t="s">
        <v>136</v>
      </c>
      <c r="AT226" s="231" t="s">
        <v>132</v>
      </c>
      <c r="AU226" s="231" t="s">
        <v>83</v>
      </c>
      <c r="AY226" s="17" t="s">
        <v>130</v>
      </c>
      <c r="BE226" s="232">
        <f>IF(N226="základní",J226,0)</f>
        <v>0</v>
      </c>
      <c r="BF226" s="232">
        <f>IF(N226="snížená",J226,0)</f>
        <v>0</v>
      </c>
      <c r="BG226" s="232">
        <f>IF(N226="zákl. přenesená",J226,0)</f>
        <v>0</v>
      </c>
      <c r="BH226" s="232">
        <f>IF(N226="sníž. přenesená",J226,0)</f>
        <v>0</v>
      </c>
      <c r="BI226" s="232">
        <f>IF(N226="nulová",J226,0)</f>
        <v>0</v>
      </c>
      <c r="BJ226" s="17" t="s">
        <v>81</v>
      </c>
      <c r="BK226" s="232">
        <f>ROUND(I226*H226,2)</f>
        <v>0</v>
      </c>
      <c r="BL226" s="17" t="s">
        <v>136</v>
      </c>
      <c r="BM226" s="231" t="s">
        <v>411</v>
      </c>
    </row>
    <row r="227" s="13" customFormat="1">
      <c r="A227" s="13"/>
      <c r="B227" s="233"/>
      <c r="C227" s="234"/>
      <c r="D227" s="235" t="s">
        <v>138</v>
      </c>
      <c r="E227" s="236" t="s">
        <v>1</v>
      </c>
      <c r="F227" s="237" t="s">
        <v>232</v>
      </c>
      <c r="G227" s="234"/>
      <c r="H227" s="238">
        <v>113.86</v>
      </c>
      <c r="I227" s="239"/>
      <c r="J227" s="234"/>
      <c r="K227" s="234"/>
      <c r="L227" s="240"/>
      <c r="M227" s="241"/>
      <c r="N227" s="242"/>
      <c r="O227" s="242"/>
      <c r="P227" s="242"/>
      <c r="Q227" s="242"/>
      <c r="R227" s="242"/>
      <c r="S227" s="242"/>
      <c r="T227" s="243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44" t="s">
        <v>138</v>
      </c>
      <c r="AU227" s="244" t="s">
        <v>83</v>
      </c>
      <c r="AV227" s="13" t="s">
        <v>83</v>
      </c>
      <c r="AW227" s="13" t="s">
        <v>30</v>
      </c>
      <c r="AX227" s="13" t="s">
        <v>81</v>
      </c>
      <c r="AY227" s="244" t="s">
        <v>130</v>
      </c>
    </row>
    <row r="228" s="12" customFormat="1" ht="22.8" customHeight="1">
      <c r="A228" s="12"/>
      <c r="B228" s="203"/>
      <c r="C228" s="204"/>
      <c r="D228" s="205" t="s">
        <v>72</v>
      </c>
      <c r="E228" s="217" t="s">
        <v>412</v>
      </c>
      <c r="F228" s="217" t="s">
        <v>413</v>
      </c>
      <c r="G228" s="204"/>
      <c r="H228" s="204"/>
      <c r="I228" s="207"/>
      <c r="J228" s="218">
        <f>BK228</f>
        <v>0</v>
      </c>
      <c r="K228" s="204"/>
      <c r="L228" s="209"/>
      <c r="M228" s="210"/>
      <c r="N228" s="211"/>
      <c r="O228" s="211"/>
      <c r="P228" s="212">
        <f>SUM(P229:P230)</f>
        <v>0</v>
      </c>
      <c r="Q228" s="211"/>
      <c r="R228" s="212">
        <f>SUM(R229:R230)</f>
        <v>0</v>
      </c>
      <c r="S228" s="211"/>
      <c r="T228" s="213">
        <f>SUM(T229:T230)</f>
        <v>0</v>
      </c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R228" s="214" t="s">
        <v>81</v>
      </c>
      <c r="AT228" s="215" t="s">
        <v>72</v>
      </c>
      <c r="AU228" s="215" t="s">
        <v>81</v>
      </c>
      <c r="AY228" s="214" t="s">
        <v>130</v>
      </c>
      <c r="BK228" s="216">
        <f>SUM(BK229:BK230)</f>
        <v>0</v>
      </c>
    </row>
    <row r="229" s="2" customFormat="1" ht="16.5" customHeight="1">
      <c r="A229" s="38"/>
      <c r="B229" s="39"/>
      <c r="C229" s="219" t="s">
        <v>414</v>
      </c>
      <c r="D229" s="219" t="s">
        <v>132</v>
      </c>
      <c r="E229" s="220" t="s">
        <v>415</v>
      </c>
      <c r="F229" s="221" t="s">
        <v>416</v>
      </c>
      <c r="G229" s="222" t="s">
        <v>296</v>
      </c>
      <c r="H229" s="223">
        <v>63.447000000000003</v>
      </c>
      <c r="I229" s="224"/>
      <c r="J229" s="225">
        <f>ROUND(I229*H229,2)</f>
        <v>0</v>
      </c>
      <c r="K229" s="226"/>
      <c r="L229" s="44"/>
      <c r="M229" s="227" t="s">
        <v>1</v>
      </c>
      <c r="N229" s="228" t="s">
        <v>38</v>
      </c>
      <c r="O229" s="91"/>
      <c r="P229" s="229">
        <f>O229*H229</f>
        <v>0</v>
      </c>
      <c r="Q229" s="229">
        <v>0</v>
      </c>
      <c r="R229" s="229">
        <f>Q229*H229</f>
        <v>0</v>
      </c>
      <c r="S229" s="229">
        <v>0</v>
      </c>
      <c r="T229" s="230">
        <f>S229*H229</f>
        <v>0</v>
      </c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R229" s="231" t="s">
        <v>136</v>
      </c>
      <c r="AT229" s="231" t="s">
        <v>132</v>
      </c>
      <c r="AU229" s="231" t="s">
        <v>83</v>
      </c>
      <c r="AY229" s="17" t="s">
        <v>130</v>
      </c>
      <c r="BE229" s="232">
        <f>IF(N229="základní",J229,0)</f>
        <v>0</v>
      </c>
      <c r="BF229" s="232">
        <f>IF(N229="snížená",J229,0)</f>
        <v>0</v>
      </c>
      <c r="BG229" s="232">
        <f>IF(N229="zákl. přenesená",J229,0)</f>
        <v>0</v>
      </c>
      <c r="BH229" s="232">
        <f>IF(N229="sníž. přenesená",J229,0)</f>
        <v>0</v>
      </c>
      <c r="BI229" s="232">
        <f>IF(N229="nulová",J229,0)</f>
        <v>0</v>
      </c>
      <c r="BJ229" s="17" t="s">
        <v>81</v>
      </c>
      <c r="BK229" s="232">
        <f>ROUND(I229*H229,2)</f>
        <v>0</v>
      </c>
      <c r="BL229" s="17" t="s">
        <v>136</v>
      </c>
      <c r="BM229" s="231" t="s">
        <v>417</v>
      </c>
    </row>
    <row r="230" s="2" customFormat="1" ht="24.15" customHeight="1">
      <c r="A230" s="38"/>
      <c r="B230" s="39"/>
      <c r="C230" s="219" t="s">
        <v>418</v>
      </c>
      <c r="D230" s="219" t="s">
        <v>132</v>
      </c>
      <c r="E230" s="220" t="s">
        <v>419</v>
      </c>
      <c r="F230" s="221" t="s">
        <v>420</v>
      </c>
      <c r="G230" s="222" t="s">
        <v>296</v>
      </c>
      <c r="H230" s="223">
        <v>12.589</v>
      </c>
      <c r="I230" s="224"/>
      <c r="J230" s="225">
        <f>ROUND(I230*H230,2)</f>
        <v>0</v>
      </c>
      <c r="K230" s="226"/>
      <c r="L230" s="44"/>
      <c r="M230" s="277" t="s">
        <v>1</v>
      </c>
      <c r="N230" s="278" t="s">
        <v>38</v>
      </c>
      <c r="O230" s="279"/>
      <c r="P230" s="280">
        <f>O230*H230</f>
        <v>0</v>
      </c>
      <c r="Q230" s="280">
        <v>0</v>
      </c>
      <c r="R230" s="280">
        <f>Q230*H230</f>
        <v>0</v>
      </c>
      <c r="S230" s="280">
        <v>0</v>
      </c>
      <c r="T230" s="281">
        <f>S230*H230</f>
        <v>0</v>
      </c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R230" s="231" t="s">
        <v>136</v>
      </c>
      <c r="AT230" s="231" t="s">
        <v>132</v>
      </c>
      <c r="AU230" s="231" t="s">
        <v>83</v>
      </c>
      <c r="AY230" s="17" t="s">
        <v>130</v>
      </c>
      <c r="BE230" s="232">
        <f>IF(N230="základní",J230,0)</f>
        <v>0</v>
      </c>
      <c r="BF230" s="232">
        <f>IF(N230="snížená",J230,0)</f>
        <v>0</v>
      </c>
      <c r="BG230" s="232">
        <f>IF(N230="zákl. přenesená",J230,0)</f>
        <v>0</v>
      </c>
      <c r="BH230" s="232">
        <f>IF(N230="sníž. přenesená",J230,0)</f>
        <v>0</v>
      </c>
      <c r="BI230" s="232">
        <f>IF(N230="nulová",J230,0)</f>
        <v>0</v>
      </c>
      <c r="BJ230" s="17" t="s">
        <v>81</v>
      </c>
      <c r="BK230" s="232">
        <f>ROUND(I230*H230,2)</f>
        <v>0</v>
      </c>
      <c r="BL230" s="17" t="s">
        <v>136</v>
      </c>
      <c r="BM230" s="231" t="s">
        <v>421</v>
      </c>
    </row>
    <row r="231" s="2" customFormat="1" ht="6.96" customHeight="1">
      <c r="A231" s="38"/>
      <c r="B231" s="66"/>
      <c r="C231" s="67"/>
      <c r="D231" s="67"/>
      <c r="E231" s="67"/>
      <c r="F231" s="67"/>
      <c r="G231" s="67"/>
      <c r="H231" s="67"/>
      <c r="I231" s="67"/>
      <c r="J231" s="67"/>
      <c r="K231" s="67"/>
      <c r="L231" s="44"/>
      <c r="M231" s="38"/>
      <c r="O231" s="38"/>
      <c r="P231" s="38"/>
      <c r="Q231" s="38"/>
      <c r="R231" s="38"/>
      <c r="S231" s="38"/>
      <c r="T231" s="38"/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</row>
  </sheetData>
  <sheetProtection sheet="1" autoFilter="0" formatColumns="0" formatRows="0" objects="1" scenarios="1" spinCount="100000" saltValue="BsGqZsZF8cNyUyYfSV5rSFs4Y+NDh/BJOQ8LdtHUAqGvrTKuf90MYueBHPOhr46l66M2Ru+nHfTad74IrtYP3w==" hashValue="aRgxkTTtmiVi8t6/zxPN4tdcQkkU4PWraonZGctr/9xMHSp9OEuBJoIDm137Nw6l1zB1LBGLCeOEFupFXYfG9w==" algorithmName="SHA-512" password="CC35"/>
  <autoFilter ref="C123:K230"/>
  <mergeCells count="9">
    <mergeCell ref="E7:H7"/>
    <mergeCell ref="E9:H9"/>
    <mergeCell ref="E18:H18"/>
    <mergeCell ref="E27:H27"/>
    <mergeCell ref="E85:H85"/>
    <mergeCell ref="E87:H87"/>
    <mergeCell ref="E114:H114"/>
    <mergeCell ref="E116:H11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86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20"/>
      <c r="AT3" s="17" t="s">
        <v>83</v>
      </c>
    </row>
    <row r="4" s="1" customFormat="1" ht="24.96" customHeight="1">
      <c r="B4" s="20"/>
      <c r="D4" s="138" t="s">
        <v>99</v>
      </c>
      <c r="L4" s="20"/>
      <c r="M4" s="13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0" t="s">
        <v>16</v>
      </c>
      <c r="L6" s="20"/>
    </row>
    <row r="7" s="1" customFormat="1" ht="16.5" customHeight="1">
      <c r="B7" s="20"/>
      <c r="E7" s="141" t="str">
        <f>'Rekapitulace stavby'!K6</f>
        <v>Dětské hřiště Osmička</v>
      </c>
      <c r="F7" s="140"/>
      <c r="G7" s="140"/>
      <c r="H7" s="140"/>
      <c r="L7" s="20"/>
    </row>
    <row r="8" s="2" customFormat="1" ht="12" customHeight="1">
      <c r="A8" s="38"/>
      <c r="B8" s="44"/>
      <c r="C8" s="38"/>
      <c r="D8" s="140" t="s">
        <v>100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2" t="s">
        <v>422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0" t="s">
        <v>18</v>
      </c>
      <c r="E11" s="38"/>
      <c r="F11" s="143" t="s">
        <v>1</v>
      </c>
      <c r="G11" s="38"/>
      <c r="H11" s="38"/>
      <c r="I11" s="140" t="s">
        <v>19</v>
      </c>
      <c r="J11" s="143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0" t="s">
        <v>20</v>
      </c>
      <c r="E12" s="38"/>
      <c r="F12" s="143" t="s">
        <v>21</v>
      </c>
      <c r="G12" s="38"/>
      <c r="H12" s="38"/>
      <c r="I12" s="140" t="s">
        <v>22</v>
      </c>
      <c r="J12" s="144" t="str">
        <f>'Rekapitulace stavby'!AN8</f>
        <v>16. 1. 2022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0" t="s">
        <v>24</v>
      </c>
      <c r="E14" s="38"/>
      <c r="F14" s="38"/>
      <c r="G14" s="38"/>
      <c r="H14" s="38"/>
      <c r="I14" s="140" t="s">
        <v>25</v>
      </c>
      <c r="J14" s="143" t="str">
        <f>IF('Rekapitulace stavby'!AN10="","",'Rekapitulace stavby'!AN10)</f>
        <v/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3" t="str">
        <f>IF('Rekapitulace stavby'!E11="","",'Rekapitulace stavby'!E11)</f>
        <v xml:space="preserve"> </v>
      </c>
      <c r="F15" s="38"/>
      <c r="G15" s="38"/>
      <c r="H15" s="38"/>
      <c r="I15" s="140" t="s">
        <v>26</v>
      </c>
      <c r="J15" s="143" t="str">
        <f>IF('Rekapitulace stavby'!AN11="","",'Rekapitulace stavby'!AN11)</f>
        <v/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0" t="s">
        <v>27</v>
      </c>
      <c r="E17" s="38"/>
      <c r="F17" s="38"/>
      <c r="G17" s="38"/>
      <c r="H17" s="38"/>
      <c r="I17" s="14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3"/>
      <c r="G18" s="143"/>
      <c r="H18" s="143"/>
      <c r="I18" s="140" t="s">
        <v>26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0" t="s">
        <v>29</v>
      </c>
      <c r="E20" s="38"/>
      <c r="F20" s="38"/>
      <c r="G20" s="38"/>
      <c r="H20" s="38"/>
      <c r="I20" s="140" t="s">
        <v>25</v>
      </c>
      <c r="J20" s="143" t="str">
        <f>IF('Rekapitulace stavby'!AN16="","",'Rekapitulace stavby'!AN16)</f>
        <v/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3" t="str">
        <f>IF('Rekapitulace stavby'!E17="","",'Rekapitulace stavby'!E17)</f>
        <v xml:space="preserve"> </v>
      </c>
      <c r="F21" s="38"/>
      <c r="G21" s="38"/>
      <c r="H21" s="38"/>
      <c r="I21" s="140" t="s">
        <v>26</v>
      </c>
      <c r="J21" s="143" t="str">
        <f>IF('Rekapitulace stavby'!AN17="","",'Rekapitulace stavby'!AN17)</f>
        <v/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0" t="s">
        <v>31</v>
      </c>
      <c r="E23" s="38"/>
      <c r="F23" s="38"/>
      <c r="G23" s="38"/>
      <c r="H23" s="38"/>
      <c r="I23" s="140" t="s">
        <v>25</v>
      </c>
      <c r="J23" s="143" t="str">
        <f>IF('Rekapitulace stavby'!AN19="","",'Rekapitulace stavby'!AN19)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3" t="str">
        <f>IF('Rekapitulace stavby'!E20="","",'Rekapitulace stavby'!E20)</f>
        <v xml:space="preserve"> </v>
      </c>
      <c r="F24" s="38"/>
      <c r="G24" s="38"/>
      <c r="H24" s="38"/>
      <c r="I24" s="140" t="s">
        <v>26</v>
      </c>
      <c r="J24" s="143" t="str">
        <f>IF('Rekapitulace stavby'!AN20="","",'Rekapitulace stavby'!AN20)</f>
        <v/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0" t="s">
        <v>32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9"/>
      <c r="E29" s="149"/>
      <c r="F29" s="149"/>
      <c r="G29" s="149"/>
      <c r="H29" s="149"/>
      <c r="I29" s="149"/>
      <c r="J29" s="149"/>
      <c r="K29" s="14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0" t="s">
        <v>33</v>
      </c>
      <c r="E30" s="38"/>
      <c r="F30" s="38"/>
      <c r="G30" s="38"/>
      <c r="H30" s="38"/>
      <c r="I30" s="38"/>
      <c r="J30" s="151">
        <f>ROUND(J122,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9"/>
      <c r="E31" s="149"/>
      <c r="F31" s="149"/>
      <c r="G31" s="149"/>
      <c r="H31" s="149"/>
      <c r="I31" s="149"/>
      <c r="J31" s="149"/>
      <c r="K31" s="14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2" t="s">
        <v>35</v>
      </c>
      <c r="G32" s="38"/>
      <c r="H32" s="38"/>
      <c r="I32" s="152" t="s">
        <v>34</v>
      </c>
      <c r="J32" s="152" t="s">
        <v>36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3" t="s">
        <v>37</v>
      </c>
      <c r="E33" s="140" t="s">
        <v>38</v>
      </c>
      <c r="F33" s="154">
        <f>ROUND((SUM(BE122:BE196)),  2)</f>
        <v>0</v>
      </c>
      <c r="G33" s="38"/>
      <c r="H33" s="38"/>
      <c r="I33" s="155">
        <v>0.20999999999999999</v>
      </c>
      <c r="J33" s="154">
        <f>ROUND(((SUM(BE122:BE196))*I33),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0" t="s">
        <v>39</v>
      </c>
      <c r="F34" s="154">
        <f>ROUND((SUM(BF122:BF196)),  2)</f>
        <v>0</v>
      </c>
      <c r="G34" s="38"/>
      <c r="H34" s="38"/>
      <c r="I34" s="155">
        <v>0.14999999999999999</v>
      </c>
      <c r="J34" s="154">
        <f>ROUND(((SUM(BF122:BF196))*I34),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0" t="s">
        <v>40</v>
      </c>
      <c r="F35" s="154">
        <f>ROUND((SUM(BG122:BG196)),  2)</f>
        <v>0</v>
      </c>
      <c r="G35" s="38"/>
      <c r="H35" s="38"/>
      <c r="I35" s="155">
        <v>0.20999999999999999</v>
      </c>
      <c r="J35" s="15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0" t="s">
        <v>41</v>
      </c>
      <c r="F36" s="154">
        <f>ROUND((SUM(BH122:BH196)),  2)</f>
        <v>0</v>
      </c>
      <c r="G36" s="38"/>
      <c r="H36" s="38"/>
      <c r="I36" s="155">
        <v>0.14999999999999999</v>
      </c>
      <c r="J36" s="15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0" t="s">
        <v>42</v>
      </c>
      <c r="F37" s="154">
        <f>ROUND((SUM(BI122:BI196)),  2)</f>
        <v>0</v>
      </c>
      <c r="G37" s="38"/>
      <c r="H37" s="38"/>
      <c r="I37" s="155">
        <v>0</v>
      </c>
      <c r="J37" s="15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6"/>
      <c r="D39" s="157" t="s">
        <v>43</v>
      </c>
      <c r="E39" s="158"/>
      <c r="F39" s="158"/>
      <c r="G39" s="159" t="s">
        <v>44</v>
      </c>
      <c r="H39" s="160" t="s">
        <v>45</v>
      </c>
      <c r="I39" s="158"/>
      <c r="J39" s="161">
        <f>SUM(J30:J37)</f>
        <v>0</v>
      </c>
      <c r="K39" s="16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3" t="s">
        <v>46</v>
      </c>
      <c r="E50" s="164"/>
      <c r="F50" s="164"/>
      <c r="G50" s="163" t="s">
        <v>47</v>
      </c>
      <c r="H50" s="164"/>
      <c r="I50" s="164"/>
      <c r="J50" s="164"/>
      <c r="K50" s="16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5" t="s">
        <v>48</v>
      </c>
      <c r="E61" s="166"/>
      <c r="F61" s="167" t="s">
        <v>49</v>
      </c>
      <c r="G61" s="165" t="s">
        <v>48</v>
      </c>
      <c r="H61" s="166"/>
      <c r="I61" s="166"/>
      <c r="J61" s="168" t="s">
        <v>49</v>
      </c>
      <c r="K61" s="16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3" t="s">
        <v>50</v>
      </c>
      <c r="E65" s="169"/>
      <c r="F65" s="169"/>
      <c r="G65" s="163" t="s">
        <v>51</v>
      </c>
      <c r="H65" s="169"/>
      <c r="I65" s="169"/>
      <c r="J65" s="169"/>
      <c r="K65" s="16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5" t="s">
        <v>48</v>
      </c>
      <c r="E76" s="166"/>
      <c r="F76" s="167" t="s">
        <v>49</v>
      </c>
      <c r="G76" s="165" t="s">
        <v>48</v>
      </c>
      <c r="H76" s="166"/>
      <c r="I76" s="166"/>
      <c r="J76" s="168" t="s">
        <v>49</v>
      </c>
      <c r="K76" s="16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102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74" t="str">
        <f>E7</f>
        <v>Dětské hřiště Osmička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100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SO2 - Sektor 2 - větší děti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 xml:space="preserve"> </v>
      </c>
      <c r="G89" s="40"/>
      <c r="H89" s="40"/>
      <c r="I89" s="32" t="s">
        <v>22</v>
      </c>
      <c r="J89" s="79" t="str">
        <f>IF(J12="","",J12)</f>
        <v>16. 1. 2022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 xml:space="preserve"> </v>
      </c>
      <c r="G91" s="40"/>
      <c r="H91" s="40"/>
      <c r="I91" s="32" t="s">
        <v>29</v>
      </c>
      <c r="J91" s="36" t="str">
        <f>E21</f>
        <v xml:space="preserve"> 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27</v>
      </c>
      <c r="D92" s="40"/>
      <c r="E92" s="40"/>
      <c r="F92" s="27" t="str">
        <f>IF(E18="","",E18)</f>
        <v>Vyplň údaj</v>
      </c>
      <c r="G92" s="40"/>
      <c r="H92" s="40"/>
      <c r="I92" s="32" t="s">
        <v>31</v>
      </c>
      <c r="J92" s="36" t="str">
        <f>E24</f>
        <v xml:space="preserve"> 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5" t="s">
        <v>103</v>
      </c>
      <c r="D94" s="176"/>
      <c r="E94" s="176"/>
      <c r="F94" s="176"/>
      <c r="G94" s="176"/>
      <c r="H94" s="176"/>
      <c r="I94" s="176"/>
      <c r="J94" s="177" t="s">
        <v>104</v>
      </c>
      <c r="K94" s="17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8" t="s">
        <v>105</v>
      </c>
      <c r="D96" s="40"/>
      <c r="E96" s="40"/>
      <c r="F96" s="40"/>
      <c r="G96" s="40"/>
      <c r="H96" s="40"/>
      <c r="I96" s="40"/>
      <c r="J96" s="110">
        <f>J122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106</v>
      </c>
    </row>
    <row r="97" s="9" customFormat="1" ht="24.96" customHeight="1">
      <c r="A97" s="9"/>
      <c r="B97" s="179"/>
      <c r="C97" s="180"/>
      <c r="D97" s="181" t="s">
        <v>107</v>
      </c>
      <c r="E97" s="182"/>
      <c r="F97" s="182"/>
      <c r="G97" s="182"/>
      <c r="H97" s="182"/>
      <c r="I97" s="182"/>
      <c r="J97" s="183">
        <f>J123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5"/>
      <c r="C98" s="186"/>
      <c r="D98" s="187" t="s">
        <v>108</v>
      </c>
      <c r="E98" s="188"/>
      <c r="F98" s="188"/>
      <c r="G98" s="188"/>
      <c r="H98" s="188"/>
      <c r="I98" s="188"/>
      <c r="J98" s="189">
        <f>J124</f>
        <v>0</v>
      </c>
      <c r="K98" s="186"/>
      <c r="L98" s="19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5"/>
      <c r="C99" s="186"/>
      <c r="D99" s="187" t="s">
        <v>109</v>
      </c>
      <c r="E99" s="188"/>
      <c r="F99" s="188"/>
      <c r="G99" s="188"/>
      <c r="H99" s="188"/>
      <c r="I99" s="188"/>
      <c r="J99" s="189">
        <f>J154</f>
        <v>0</v>
      </c>
      <c r="K99" s="186"/>
      <c r="L99" s="19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5"/>
      <c r="C100" s="186"/>
      <c r="D100" s="187" t="s">
        <v>110</v>
      </c>
      <c r="E100" s="188"/>
      <c r="F100" s="188"/>
      <c r="G100" s="188"/>
      <c r="H100" s="188"/>
      <c r="I100" s="188"/>
      <c r="J100" s="189">
        <f>J162</f>
        <v>0</v>
      </c>
      <c r="K100" s="186"/>
      <c r="L100" s="19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5"/>
      <c r="C101" s="186"/>
      <c r="D101" s="187" t="s">
        <v>113</v>
      </c>
      <c r="E101" s="188"/>
      <c r="F101" s="188"/>
      <c r="G101" s="188"/>
      <c r="H101" s="188"/>
      <c r="I101" s="188"/>
      <c r="J101" s="189">
        <f>J178</f>
        <v>0</v>
      </c>
      <c r="K101" s="186"/>
      <c r="L101" s="19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5"/>
      <c r="C102" s="186"/>
      <c r="D102" s="187" t="s">
        <v>114</v>
      </c>
      <c r="E102" s="188"/>
      <c r="F102" s="188"/>
      <c r="G102" s="188"/>
      <c r="H102" s="188"/>
      <c r="I102" s="188"/>
      <c r="J102" s="189">
        <f>J194</f>
        <v>0</v>
      </c>
      <c r="K102" s="186"/>
      <c r="L102" s="19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8"/>
      <c r="B103" s="39"/>
      <c r="C103" s="40"/>
      <c r="D103" s="40"/>
      <c r="E103" s="40"/>
      <c r="F103" s="40"/>
      <c r="G103" s="40"/>
      <c r="H103" s="40"/>
      <c r="I103" s="40"/>
      <c r="J103" s="40"/>
      <c r="K103" s="40"/>
      <c r="L103" s="63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4" s="2" customFormat="1" ht="6.96" customHeight="1">
      <c r="A104" s="38"/>
      <c r="B104" s="66"/>
      <c r="C104" s="67"/>
      <c r="D104" s="67"/>
      <c r="E104" s="67"/>
      <c r="F104" s="67"/>
      <c r="G104" s="67"/>
      <c r="H104" s="67"/>
      <c r="I104" s="67"/>
      <c r="J104" s="67"/>
      <c r="K104" s="67"/>
      <c r="L104" s="63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8" s="2" customFormat="1" ht="6.96" customHeight="1">
      <c r="A108" s="38"/>
      <c r="B108" s="68"/>
      <c r="C108" s="69"/>
      <c r="D108" s="69"/>
      <c r="E108" s="69"/>
      <c r="F108" s="69"/>
      <c r="G108" s="69"/>
      <c r="H108" s="69"/>
      <c r="I108" s="69"/>
      <c r="J108" s="69"/>
      <c r="K108" s="69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24.96" customHeight="1">
      <c r="A109" s="38"/>
      <c r="B109" s="39"/>
      <c r="C109" s="23" t="s">
        <v>115</v>
      </c>
      <c r="D109" s="40"/>
      <c r="E109" s="40"/>
      <c r="F109" s="40"/>
      <c r="G109" s="40"/>
      <c r="H109" s="40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6.96" customHeight="1">
      <c r="A110" s="38"/>
      <c r="B110" s="39"/>
      <c r="C110" s="40"/>
      <c r="D110" s="40"/>
      <c r="E110" s="40"/>
      <c r="F110" s="40"/>
      <c r="G110" s="40"/>
      <c r="H110" s="40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2" customHeight="1">
      <c r="A111" s="38"/>
      <c r="B111" s="39"/>
      <c r="C111" s="32" t="s">
        <v>16</v>
      </c>
      <c r="D111" s="40"/>
      <c r="E111" s="40"/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6.5" customHeight="1">
      <c r="A112" s="38"/>
      <c r="B112" s="39"/>
      <c r="C112" s="40"/>
      <c r="D112" s="40"/>
      <c r="E112" s="174" t="str">
        <f>E7</f>
        <v>Dětské hřiště Osmička</v>
      </c>
      <c r="F112" s="32"/>
      <c r="G112" s="32"/>
      <c r="H112" s="32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2" customHeight="1">
      <c r="A113" s="38"/>
      <c r="B113" s="39"/>
      <c r="C113" s="32" t="s">
        <v>100</v>
      </c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6.5" customHeight="1">
      <c r="A114" s="38"/>
      <c r="B114" s="39"/>
      <c r="C114" s="40"/>
      <c r="D114" s="40"/>
      <c r="E114" s="76" t="str">
        <f>E9</f>
        <v>SO2 - Sektor 2 - větší děti</v>
      </c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6.96" customHeight="1">
      <c r="A115" s="38"/>
      <c r="B115" s="39"/>
      <c r="C115" s="40"/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2" customHeight="1">
      <c r="A116" s="38"/>
      <c r="B116" s="39"/>
      <c r="C116" s="32" t="s">
        <v>20</v>
      </c>
      <c r="D116" s="40"/>
      <c r="E116" s="40"/>
      <c r="F116" s="27" t="str">
        <f>F12</f>
        <v xml:space="preserve"> </v>
      </c>
      <c r="G116" s="40"/>
      <c r="H116" s="40"/>
      <c r="I116" s="32" t="s">
        <v>22</v>
      </c>
      <c r="J116" s="79" t="str">
        <f>IF(J12="","",J12)</f>
        <v>16. 1. 2022</v>
      </c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6.96" customHeight="1">
      <c r="A117" s="38"/>
      <c r="B117" s="39"/>
      <c r="C117" s="40"/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5.15" customHeight="1">
      <c r="A118" s="38"/>
      <c r="B118" s="39"/>
      <c r="C118" s="32" t="s">
        <v>24</v>
      </c>
      <c r="D118" s="40"/>
      <c r="E118" s="40"/>
      <c r="F118" s="27" t="str">
        <f>E15</f>
        <v xml:space="preserve"> </v>
      </c>
      <c r="G118" s="40"/>
      <c r="H118" s="40"/>
      <c r="I118" s="32" t="s">
        <v>29</v>
      </c>
      <c r="J118" s="36" t="str">
        <f>E21</f>
        <v xml:space="preserve"> </v>
      </c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5.15" customHeight="1">
      <c r="A119" s="38"/>
      <c r="B119" s="39"/>
      <c r="C119" s="32" t="s">
        <v>27</v>
      </c>
      <c r="D119" s="40"/>
      <c r="E119" s="40"/>
      <c r="F119" s="27" t="str">
        <f>IF(E18="","",E18)</f>
        <v>Vyplň údaj</v>
      </c>
      <c r="G119" s="40"/>
      <c r="H119" s="40"/>
      <c r="I119" s="32" t="s">
        <v>31</v>
      </c>
      <c r="J119" s="36" t="str">
        <f>E24</f>
        <v xml:space="preserve"> </v>
      </c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0.32" customHeight="1">
      <c r="A120" s="38"/>
      <c r="B120" s="39"/>
      <c r="C120" s="40"/>
      <c r="D120" s="40"/>
      <c r="E120" s="40"/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11" customFormat="1" ht="29.28" customHeight="1">
      <c r="A121" s="191"/>
      <c r="B121" s="192"/>
      <c r="C121" s="193" t="s">
        <v>116</v>
      </c>
      <c r="D121" s="194" t="s">
        <v>58</v>
      </c>
      <c r="E121" s="194" t="s">
        <v>54</v>
      </c>
      <c r="F121" s="194" t="s">
        <v>55</v>
      </c>
      <c r="G121" s="194" t="s">
        <v>117</v>
      </c>
      <c r="H121" s="194" t="s">
        <v>118</v>
      </c>
      <c r="I121" s="194" t="s">
        <v>119</v>
      </c>
      <c r="J121" s="195" t="s">
        <v>104</v>
      </c>
      <c r="K121" s="196" t="s">
        <v>120</v>
      </c>
      <c r="L121" s="197"/>
      <c r="M121" s="100" t="s">
        <v>1</v>
      </c>
      <c r="N121" s="101" t="s">
        <v>37</v>
      </c>
      <c r="O121" s="101" t="s">
        <v>121</v>
      </c>
      <c r="P121" s="101" t="s">
        <v>122</v>
      </c>
      <c r="Q121" s="101" t="s">
        <v>123</v>
      </c>
      <c r="R121" s="101" t="s">
        <v>124</v>
      </c>
      <c r="S121" s="101" t="s">
        <v>125</v>
      </c>
      <c r="T121" s="102" t="s">
        <v>126</v>
      </c>
      <c r="U121" s="191"/>
      <c r="V121" s="191"/>
      <c r="W121" s="191"/>
      <c r="X121" s="191"/>
      <c r="Y121" s="191"/>
      <c r="Z121" s="191"/>
      <c r="AA121" s="191"/>
      <c r="AB121" s="191"/>
      <c r="AC121" s="191"/>
      <c r="AD121" s="191"/>
      <c r="AE121" s="191"/>
    </row>
    <row r="122" s="2" customFormat="1" ht="22.8" customHeight="1">
      <c r="A122" s="38"/>
      <c r="B122" s="39"/>
      <c r="C122" s="107" t="s">
        <v>127</v>
      </c>
      <c r="D122" s="40"/>
      <c r="E122" s="40"/>
      <c r="F122" s="40"/>
      <c r="G122" s="40"/>
      <c r="H122" s="40"/>
      <c r="I122" s="40"/>
      <c r="J122" s="198">
        <f>BK122</f>
        <v>0</v>
      </c>
      <c r="K122" s="40"/>
      <c r="L122" s="44"/>
      <c r="M122" s="103"/>
      <c r="N122" s="199"/>
      <c r="O122" s="104"/>
      <c r="P122" s="200">
        <f>P123</f>
        <v>0</v>
      </c>
      <c r="Q122" s="104"/>
      <c r="R122" s="200">
        <f>R123</f>
        <v>167.56453849000002</v>
      </c>
      <c r="S122" s="104"/>
      <c r="T122" s="201">
        <f>T123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T122" s="17" t="s">
        <v>72</v>
      </c>
      <c r="AU122" s="17" t="s">
        <v>106</v>
      </c>
      <c r="BK122" s="202">
        <f>BK123</f>
        <v>0</v>
      </c>
    </row>
    <row r="123" s="12" customFormat="1" ht="25.92" customHeight="1">
      <c r="A123" s="12"/>
      <c r="B123" s="203"/>
      <c r="C123" s="204"/>
      <c r="D123" s="205" t="s">
        <v>72</v>
      </c>
      <c r="E123" s="206" t="s">
        <v>128</v>
      </c>
      <c r="F123" s="206" t="s">
        <v>129</v>
      </c>
      <c r="G123" s="204"/>
      <c r="H123" s="204"/>
      <c r="I123" s="207"/>
      <c r="J123" s="208">
        <f>BK123</f>
        <v>0</v>
      </c>
      <c r="K123" s="204"/>
      <c r="L123" s="209"/>
      <c r="M123" s="210"/>
      <c r="N123" s="211"/>
      <c r="O123" s="211"/>
      <c r="P123" s="212">
        <f>P124+P154+P162+P178+P194</f>
        <v>0</v>
      </c>
      <c r="Q123" s="211"/>
      <c r="R123" s="212">
        <f>R124+R154+R162+R178+R194</f>
        <v>167.56453849000002</v>
      </c>
      <c r="S123" s="211"/>
      <c r="T123" s="213">
        <f>T124+T154+T162+T178+T194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4" t="s">
        <v>81</v>
      </c>
      <c r="AT123" s="215" t="s">
        <v>72</v>
      </c>
      <c r="AU123" s="215" t="s">
        <v>73</v>
      </c>
      <c r="AY123" s="214" t="s">
        <v>130</v>
      </c>
      <c r="BK123" s="216">
        <f>BK124+BK154+BK162+BK178+BK194</f>
        <v>0</v>
      </c>
    </row>
    <row r="124" s="12" customFormat="1" ht="22.8" customHeight="1">
      <c r="A124" s="12"/>
      <c r="B124" s="203"/>
      <c r="C124" s="204"/>
      <c r="D124" s="205" t="s">
        <v>72</v>
      </c>
      <c r="E124" s="217" t="s">
        <v>81</v>
      </c>
      <c r="F124" s="217" t="s">
        <v>131</v>
      </c>
      <c r="G124" s="204"/>
      <c r="H124" s="204"/>
      <c r="I124" s="207"/>
      <c r="J124" s="218">
        <f>BK124</f>
        <v>0</v>
      </c>
      <c r="K124" s="204"/>
      <c r="L124" s="209"/>
      <c r="M124" s="210"/>
      <c r="N124" s="211"/>
      <c r="O124" s="211"/>
      <c r="P124" s="212">
        <f>SUM(P125:P153)</f>
        <v>0</v>
      </c>
      <c r="Q124" s="211"/>
      <c r="R124" s="212">
        <f>SUM(R125:R153)</f>
        <v>0.0033990000000000001</v>
      </c>
      <c r="S124" s="211"/>
      <c r="T124" s="213">
        <f>SUM(T125:T153)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14" t="s">
        <v>81</v>
      </c>
      <c r="AT124" s="215" t="s">
        <v>72</v>
      </c>
      <c r="AU124" s="215" t="s">
        <v>81</v>
      </c>
      <c r="AY124" s="214" t="s">
        <v>130</v>
      </c>
      <c r="BK124" s="216">
        <f>SUM(BK125:BK153)</f>
        <v>0</v>
      </c>
    </row>
    <row r="125" s="2" customFormat="1" ht="24.15" customHeight="1">
      <c r="A125" s="38"/>
      <c r="B125" s="39"/>
      <c r="C125" s="219" t="s">
        <v>81</v>
      </c>
      <c r="D125" s="219" t="s">
        <v>132</v>
      </c>
      <c r="E125" s="220" t="s">
        <v>133</v>
      </c>
      <c r="F125" s="221" t="s">
        <v>134</v>
      </c>
      <c r="G125" s="222" t="s">
        <v>135</v>
      </c>
      <c r="H125" s="223">
        <v>421.85000000000002</v>
      </c>
      <c r="I125" s="224"/>
      <c r="J125" s="225">
        <f>ROUND(I125*H125,2)</f>
        <v>0</v>
      </c>
      <c r="K125" s="226"/>
      <c r="L125" s="44"/>
      <c r="M125" s="227" t="s">
        <v>1</v>
      </c>
      <c r="N125" s="228" t="s">
        <v>38</v>
      </c>
      <c r="O125" s="91"/>
      <c r="P125" s="229">
        <f>O125*H125</f>
        <v>0</v>
      </c>
      <c r="Q125" s="229">
        <v>0</v>
      </c>
      <c r="R125" s="229">
        <f>Q125*H125</f>
        <v>0</v>
      </c>
      <c r="S125" s="229">
        <v>0</v>
      </c>
      <c r="T125" s="230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31" t="s">
        <v>136</v>
      </c>
      <c r="AT125" s="231" t="s">
        <v>132</v>
      </c>
      <c r="AU125" s="231" t="s">
        <v>83</v>
      </c>
      <c r="AY125" s="17" t="s">
        <v>130</v>
      </c>
      <c r="BE125" s="232">
        <f>IF(N125="základní",J125,0)</f>
        <v>0</v>
      </c>
      <c r="BF125" s="232">
        <f>IF(N125="snížená",J125,0)</f>
        <v>0</v>
      </c>
      <c r="BG125" s="232">
        <f>IF(N125="zákl. přenesená",J125,0)</f>
        <v>0</v>
      </c>
      <c r="BH125" s="232">
        <f>IF(N125="sníž. přenesená",J125,0)</f>
        <v>0</v>
      </c>
      <c r="BI125" s="232">
        <f>IF(N125="nulová",J125,0)</f>
        <v>0</v>
      </c>
      <c r="BJ125" s="17" t="s">
        <v>81</v>
      </c>
      <c r="BK125" s="232">
        <f>ROUND(I125*H125,2)</f>
        <v>0</v>
      </c>
      <c r="BL125" s="17" t="s">
        <v>136</v>
      </c>
      <c r="BM125" s="231" t="s">
        <v>423</v>
      </c>
    </row>
    <row r="126" s="14" customFormat="1">
      <c r="A126" s="14"/>
      <c r="B126" s="245"/>
      <c r="C126" s="246"/>
      <c r="D126" s="235" t="s">
        <v>138</v>
      </c>
      <c r="E126" s="247" t="s">
        <v>1</v>
      </c>
      <c r="F126" s="248" t="s">
        <v>424</v>
      </c>
      <c r="G126" s="246"/>
      <c r="H126" s="247" t="s">
        <v>1</v>
      </c>
      <c r="I126" s="249"/>
      <c r="J126" s="246"/>
      <c r="K126" s="246"/>
      <c r="L126" s="250"/>
      <c r="M126" s="251"/>
      <c r="N126" s="252"/>
      <c r="O126" s="252"/>
      <c r="P126" s="252"/>
      <c r="Q126" s="252"/>
      <c r="R126" s="252"/>
      <c r="S126" s="252"/>
      <c r="T126" s="253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4" t="s">
        <v>138</v>
      </c>
      <c r="AU126" s="254" t="s">
        <v>83</v>
      </c>
      <c r="AV126" s="14" t="s">
        <v>81</v>
      </c>
      <c r="AW126" s="14" t="s">
        <v>30</v>
      </c>
      <c r="AX126" s="14" t="s">
        <v>73</v>
      </c>
      <c r="AY126" s="254" t="s">
        <v>130</v>
      </c>
    </row>
    <row r="127" s="13" customFormat="1">
      <c r="A127" s="13"/>
      <c r="B127" s="233"/>
      <c r="C127" s="234"/>
      <c r="D127" s="235" t="s">
        <v>138</v>
      </c>
      <c r="E127" s="236" t="s">
        <v>1</v>
      </c>
      <c r="F127" s="237" t="s">
        <v>425</v>
      </c>
      <c r="G127" s="234"/>
      <c r="H127" s="238">
        <v>421.85000000000002</v>
      </c>
      <c r="I127" s="239"/>
      <c r="J127" s="234"/>
      <c r="K127" s="234"/>
      <c r="L127" s="240"/>
      <c r="M127" s="241"/>
      <c r="N127" s="242"/>
      <c r="O127" s="242"/>
      <c r="P127" s="242"/>
      <c r="Q127" s="242"/>
      <c r="R127" s="242"/>
      <c r="S127" s="242"/>
      <c r="T127" s="24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4" t="s">
        <v>138</v>
      </c>
      <c r="AU127" s="244" t="s">
        <v>83</v>
      </c>
      <c r="AV127" s="13" t="s">
        <v>83</v>
      </c>
      <c r="AW127" s="13" t="s">
        <v>30</v>
      </c>
      <c r="AX127" s="13" t="s">
        <v>81</v>
      </c>
      <c r="AY127" s="244" t="s">
        <v>130</v>
      </c>
    </row>
    <row r="128" s="2" customFormat="1" ht="33" customHeight="1">
      <c r="A128" s="38"/>
      <c r="B128" s="39"/>
      <c r="C128" s="219" t="s">
        <v>83</v>
      </c>
      <c r="D128" s="219" t="s">
        <v>132</v>
      </c>
      <c r="E128" s="220" t="s">
        <v>140</v>
      </c>
      <c r="F128" s="221" t="s">
        <v>141</v>
      </c>
      <c r="G128" s="222" t="s">
        <v>142</v>
      </c>
      <c r="H128" s="223">
        <v>62.975000000000001</v>
      </c>
      <c r="I128" s="224"/>
      <c r="J128" s="225">
        <f>ROUND(I128*H128,2)</f>
        <v>0</v>
      </c>
      <c r="K128" s="226"/>
      <c r="L128" s="44"/>
      <c r="M128" s="227" t="s">
        <v>1</v>
      </c>
      <c r="N128" s="228" t="s">
        <v>38</v>
      </c>
      <c r="O128" s="91"/>
      <c r="P128" s="229">
        <f>O128*H128</f>
        <v>0</v>
      </c>
      <c r="Q128" s="229">
        <v>0</v>
      </c>
      <c r="R128" s="229">
        <f>Q128*H128</f>
        <v>0</v>
      </c>
      <c r="S128" s="229">
        <v>0</v>
      </c>
      <c r="T128" s="230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31" t="s">
        <v>136</v>
      </c>
      <c r="AT128" s="231" t="s">
        <v>132</v>
      </c>
      <c r="AU128" s="231" t="s">
        <v>83</v>
      </c>
      <c r="AY128" s="17" t="s">
        <v>130</v>
      </c>
      <c r="BE128" s="232">
        <f>IF(N128="základní",J128,0)</f>
        <v>0</v>
      </c>
      <c r="BF128" s="232">
        <f>IF(N128="snížená",J128,0)</f>
        <v>0</v>
      </c>
      <c r="BG128" s="232">
        <f>IF(N128="zákl. přenesená",J128,0)</f>
        <v>0</v>
      </c>
      <c r="BH128" s="232">
        <f>IF(N128="sníž. přenesená",J128,0)</f>
        <v>0</v>
      </c>
      <c r="BI128" s="232">
        <f>IF(N128="nulová",J128,0)</f>
        <v>0</v>
      </c>
      <c r="BJ128" s="17" t="s">
        <v>81</v>
      </c>
      <c r="BK128" s="232">
        <f>ROUND(I128*H128,2)</f>
        <v>0</v>
      </c>
      <c r="BL128" s="17" t="s">
        <v>136</v>
      </c>
      <c r="BM128" s="231" t="s">
        <v>426</v>
      </c>
    </row>
    <row r="129" s="13" customFormat="1">
      <c r="A129" s="13"/>
      <c r="B129" s="233"/>
      <c r="C129" s="234"/>
      <c r="D129" s="235" t="s">
        <v>138</v>
      </c>
      <c r="E129" s="236" t="s">
        <v>1</v>
      </c>
      <c r="F129" s="237" t="s">
        <v>427</v>
      </c>
      <c r="G129" s="234"/>
      <c r="H129" s="238">
        <v>62.975000000000001</v>
      </c>
      <c r="I129" s="239"/>
      <c r="J129" s="234"/>
      <c r="K129" s="234"/>
      <c r="L129" s="240"/>
      <c r="M129" s="241"/>
      <c r="N129" s="242"/>
      <c r="O129" s="242"/>
      <c r="P129" s="242"/>
      <c r="Q129" s="242"/>
      <c r="R129" s="242"/>
      <c r="S129" s="242"/>
      <c r="T129" s="24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4" t="s">
        <v>138</v>
      </c>
      <c r="AU129" s="244" t="s">
        <v>83</v>
      </c>
      <c r="AV129" s="13" t="s">
        <v>83</v>
      </c>
      <c r="AW129" s="13" t="s">
        <v>30</v>
      </c>
      <c r="AX129" s="13" t="s">
        <v>81</v>
      </c>
      <c r="AY129" s="244" t="s">
        <v>130</v>
      </c>
    </row>
    <row r="130" s="2" customFormat="1" ht="24.15" customHeight="1">
      <c r="A130" s="38"/>
      <c r="B130" s="39"/>
      <c r="C130" s="219" t="s">
        <v>145</v>
      </c>
      <c r="D130" s="219" t="s">
        <v>132</v>
      </c>
      <c r="E130" s="220" t="s">
        <v>146</v>
      </c>
      <c r="F130" s="221" t="s">
        <v>147</v>
      </c>
      <c r="G130" s="222" t="s">
        <v>142</v>
      </c>
      <c r="H130" s="223">
        <v>2.6600000000000001</v>
      </c>
      <c r="I130" s="224"/>
      <c r="J130" s="225">
        <f>ROUND(I130*H130,2)</f>
        <v>0</v>
      </c>
      <c r="K130" s="226"/>
      <c r="L130" s="44"/>
      <c r="M130" s="227" t="s">
        <v>1</v>
      </c>
      <c r="N130" s="228" t="s">
        <v>38</v>
      </c>
      <c r="O130" s="91"/>
      <c r="P130" s="229">
        <f>O130*H130</f>
        <v>0</v>
      </c>
      <c r="Q130" s="229">
        <v>0</v>
      </c>
      <c r="R130" s="229">
        <f>Q130*H130</f>
        <v>0</v>
      </c>
      <c r="S130" s="229">
        <v>0</v>
      </c>
      <c r="T130" s="230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31" t="s">
        <v>136</v>
      </c>
      <c r="AT130" s="231" t="s">
        <v>132</v>
      </c>
      <c r="AU130" s="231" t="s">
        <v>83</v>
      </c>
      <c r="AY130" s="17" t="s">
        <v>130</v>
      </c>
      <c r="BE130" s="232">
        <f>IF(N130="základní",J130,0)</f>
        <v>0</v>
      </c>
      <c r="BF130" s="232">
        <f>IF(N130="snížená",J130,0)</f>
        <v>0</v>
      </c>
      <c r="BG130" s="232">
        <f>IF(N130="zákl. přenesená",J130,0)</f>
        <v>0</v>
      </c>
      <c r="BH130" s="232">
        <f>IF(N130="sníž. přenesená",J130,0)</f>
        <v>0</v>
      </c>
      <c r="BI130" s="232">
        <f>IF(N130="nulová",J130,0)</f>
        <v>0</v>
      </c>
      <c r="BJ130" s="17" t="s">
        <v>81</v>
      </c>
      <c r="BK130" s="232">
        <f>ROUND(I130*H130,2)</f>
        <v>0</v>
      </c>
      <c r="BL130" s="17" t="s">
        <v>136</v>
      </c>
      <c r="BM130" s="231" t="s">
        <v>428</v>
      </c>
    </row>
    <row r="131" s="14" customFormat="1">
      <c r="A131" s="14"/>
      <c r="B131" s="245"/>
      <c r="C131" s="246"/>
      <c r="D131" s="235" t="s">
        <v>138</v>
      </c>
      <c r="E131" s="247" t="s">
        <v>1</v>
      </c>
      <c r="F131" s="248" t="s">
        <v>149</v>
      </c>
      <c r="G131" s="246"/>
      <c r="H131" s="247" t="s">
        <v>1</v>
      </c>
      <c r="I131" s="249"/>
      <c r="J131" s="246"/>
      <c r="K131" s="246"/>
      <c r="L131" s="250"/>
      <c r="M131" s="251"/>
      <c r="N131" s="252"/>
      <c r="O131" s="252"/>
      <c r="P131" s="252"/>
      <c r="Q131" s="252"/>
      <c r="R131" s="252"/>
      <c r="S131" s="252"/>
      <c r="T131" s="253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4" t="s">
        <v>138</v>
      </c>
      <c r="AU131" s="254" t="s">
        <v>83</v>
      </c>
      <c r="AV131" s="14" t="s">
        <v>81</v>
      </c>
      <c r="AW131" s="14" t="s">
        <v>30</v>
      </c>
      <c r="AX131" s="14" t="s">
        <v>73</v>
      </c>
      <c r="AY131" s="254" t="s">
        <v>130</v>
      </c>
    </row>
    <row r="132" s="13" customFormat="1">
      <c r="A132" s="13"/>
      <c r="B132" s="233"/>
      <c r="C132" s="234"/>
      <c r="D132" s="235" t="s">
        <v>138</v>
      </c>
      <c r="E132" s="236" t="s">
        <v>1</v>
      </c>
      <c r="F132" s="237" t="s">
        <v>429</v>
      </c>
      <c r="G132" s="234"/>
      <c r="H132" s="238">
        <v>2.6600000000000001</v>
      </c>
      <c r="I132" s="239"/>
      <c r="J132" s="234"/>
      <c r="K132" s="234"/>
      <c r="L132" s="240"/>
      <c r="M132" s="241"/>
      <c r="N132" s="242"/>
      <c r="O132" s="242"/>
      <c r="P132" s="242"/>
      <c r="Q132" s="242"/>
      <c r="R132" s="242"/>
      <c r="S132" s="242"/>
      <c r="T132" s="24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4" t="s">
        <v>138</v>
      </c>
      <c r="AU132" s="244" t="s">
        <v>83</v>
      </c>
      <c r="AV132" s="13" t="s">
        <v>83</v>
      </c>
      <c r="AW132" s="13" t="s">
        <v>30</v>
      </c>
      <c r="AX132" s="13" t="s">
        <v>81</v>
      </c>
      <c r="AY132" s="244" t="s">
        <v>130</v>
      </c>
    </row>
    <row r="133" s="2" customFormat="1" ht="24.15" customHeight="1">
      <c r="A133" s="38"/>
      <c r="B133" s="39"/>
      <c r="C133" s="219" t="s">
        <v>136</v>
      </c>
      <c r="D133" s="219" t="s">
        <v>132</v>
      </c>
      <c r="E133" s="220" t="s">
        <v>151</v>
      </c>
      <c r="F133" s="221" t="s">
        <v>152</v>
      </c>
      <c r="G133" s="222" t="s">
        <v>142</v>
      </c>
      <c r="H133" s="223">
        <v>128.91300000000001</v>
      </c>
      <c r="I133" s="224"/>
      <c r="J133" s="225">
        <f>ROUND(I133*H133,2)</f>
        <v>0</v>
      </c>
      <c r="K133" s="226"/>
      <c r="L133" s="44"/>
      <c r="M133" s="227" t="s">
        <v>1</v>
      </c>
      <c r="N133" s="228" t="s">
        <v>38</v>
      </c>
      <c r="O133" s="91"/>
      <c r="P133" s="229">
        <f>O133*H133</f>
        <v>0</v>
      </c>
      <c r="Q133" s="229">
        <v>0</v>
      </c>
      <c r="R133" s="229">
        <f>Q133*H133</f>
        <v>0</v>
      </c>
      <c r="S133" s="229">
        <v>0</v>
      </c>
      <c r="T133" s="230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31" t="s">
        <v>136</v>
      </c>
      <c r="AT133" s="231" t="s">
        <v>132</v>
      </c>
      <c r="AU133" s="231" t="s">
        <v>83</v>
      </c>
      <c r="AY133" s="17" t="s">
        <v>130</v>
      </c>
      <c r="BE133" s="232">
        <f>IF(N133="základní",J133,0)</f>
        <v>0</v>
      </c>
      <c r="BF133" s="232">
        <f>IF(N133="snížená",J133,0)</f>
        <v>0</v>
      </c>
      <c r="BG133" s="232">
        <f>IF(N133="zákl. přenesená",J133,0)</f>
        <v>0</v>
      </c>
      <c r="BH133" s="232">
        <f>IF(N133="sníž. přenesená",J133,0)</f>
        <v>0</v>
      </c>
      <c r="BI133" s="232">
        <f>IF(N133="nulová",J133,0)</f>
        <v>0</v>
      </c>
      <c r="BJ133" s="17" t="s">
        <v>81</v>
      </c>
      <c r="BK133" s="232">
        <f>ROUND(I133*H133,2)</f>
        <v>0</v>
      </c>
      <c r="BL133" s="17" t="s">
        <v>136</v>
      </c>
      <c r="BM133" s="231" t="s">
        <v>430</v>
      </c>
    </row>
    <row r="134" s="13" customFormat="1">
      <c r="A134" s="13"/>
      <c r="B134" s="233"/>
      <c r="C134" s="234"/>
      <c r="D134" s="235" t="s">
        <v>138</v>
      </c>
      <c r="E134" s="236" t="s">
        <v>1</v>
      </c>
      <c r="F134" s="237" t="s">
        <v>431</v>
      </c>
      <c r="G134" s="234"/>
      <c r="H134" s="238">
        <v>65.635000000000005</v>
      </c>
      <c r="I134" s="239"/>
      <c r="J134" s="234"/>
      <c r="K134" s="234"/>
      <c r="L134" s="240"/>
      <c r="M134" s="241"/>
      <c r="N134" s="242"/>
      <c r="O134" s="242"/>
      <c r="P134" s="242"/>
      <c r="Q134" s="242"/>
      <c r="R134" s="242"/>
      <c r="S134" s="242"/>
      <c r="T134" s="24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4" t="s">
        <v>138</v>
      </c>
      <c r="AU134" s="244" t="s">
        <v>83</v>
      </c>
      <c r="AV134" s="13" t="s">
        <v>83</v>
      </c>
      <c r="AW134" s="13" t="s">
        <v>30</v>
      </c>
      <c r="AX134" s="13" t="s">
        <v>73</v>
      </c>
      <c r="AY134" s="244" t="s">
        <v>130</v>
      </c>
    </row>
    <row r="135" s="13" customFormat="1">
      <c r="A135" s="13"/>
      <c r="B135" s="233"/>
      <c r="C135" s="234"/>
      <c r="D135" s="235" t="s">
        <v>138</v>
      </c>
      <c r="E135" s="236" t="s">
        <v>1</v>
      </c>
      <c r="F135" s="237" t="s">
        <v>432</v>
      </c>
      <c r="G135" s="234"/>
      <c r="H135" s="238">
        <v>63.277999999999999</v>
      </c>
      <c r="I135" s="239"/>
      <c r="J135" s="234"/>
      <c r="K135" s="234"/>
      <c r="L135" s="240"/>
      <c r="M135" s="241"/>
      <c r="N135" s="242"/>
      <c r="O135" s="242"/>
      <c r="P135" s="242"/>
      <c r="Q135" s="242"/>
      <c r="R135" s="242"/>
      <c r="S135" s="242"/>
      <c r="T135" s="24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4" t="s">
        <v>138</v>
      </c>
      <c r="AU135" s="244" t="s">
        <v>83</v>
      </c>
      <c r="AV135" s="13" t="s">
        <v>83</v>
      </c>
      <c r="AW135" s="13" t="s">
        <v>30</v>
      </c>
      <c r="AX135" s="13" t="s">
        <v>73</v>
      </c>
      <c r="AY135" s="244" t="s">
        <v>130</v>
      </c>
    </row>
    <row r="136" s="15" customFormat="1">
      <c r="A136" s="15"/>
      <c r="B136" s="255"/>
      <c r="C136" s="256"/>
      <c r="D136" s="235" t="s">
        <v>138</v>
      </c>
      <c r="E136" s="257" t="s">
        <v>1</v>
      </c>
      <c r="F136" s="258" t="s">
        <v>156</v>
      </c>
      <c r="G136" s="256"/>
      <c r="H136" s="259">
        <v>128.91300000000001</v>
      </c>
      <c r="I136" s="260"/>
      <c r="J136" s="256"/>
      <c r="K136" s="256"/>
      <c r="L136" s="261"/>
      <c r="M136" s="262"/>
      <c r="N136" s="263"/>
      <c r="O136" s="263"/>
      <c r="P136" s="263"/>
      <c r="Q136" s="263"/>
      <c r="R136" s="263"/>
      <c r="S136" s="263"/>
      <c r="T136" s="264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T136" s="265" t="s">
        <v>138</v>
      </c>
      <c r="AU136" s="265" t="s">
        <v>83</v>
      </c>
      <c r="AV136" s="15" t="s">
        <v>136</v>
      </c>
      <c r="AW136" s="15" t="s">
        <v>30</v>
      </c>
      <c r="AX136" s="15" t="s">
        <v>81</v>
      </c>
      <c r="AY136" s="265" t="s">
        <v>130</v>
      </c>
    </row>
    <row r="137" s="2" customFormat="1" ht="24.15" customHeight="1">
      <c r="A137" s="38"/>
      <c r="B137" s="39"/>
      <c r="C137" s="219" t="s">
        <v>157</v>
      </c>
      <c r="D137" s="219" t="s">
        <v>132</v>
      </c>
      <c r="E137" s="220" t="s">
        <v>166</v>
      </c>
      <c r="F137" s="221" t="s">
        <v>167</v>
      </c>
      <c r="G137" s="222" t="s">
        <v>142</v>
      </c>
      <c r="H137" s="223">
        <v>128.91300000000001</v>
      </c>
      <c r="I137" s="224"/>
      <c r="J137" s="225">
        <f>ROUND(I137*H137,2)</f>
        <v>0</v>
      </c>
      <c r="K137" s="226"/>
      <c r="L137" s="44"/>
      <c r="M137" s="227" t="s">
        <v>1</v>
      </c>
      <c r="N137" s="228" t="s">
        <v>38</v>
      </c>
      <c r="O137" s="91"/>
      <c r="P137" s="229">
        <f>O137*H137</f>
        <v>0</v>
      </c>
      <c r="Q137" s="229">
        <v>0</v>
      </c>
      <c r="R137" s="229">
        <f>Q137*H137</f>
        <v>0</v>
      </c>
      <c r="S137" s="229">
        <v>0</v>
      </c>
      <c r="T137" s="230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31" t="s">
        <v>136</v>
      </c>
      <c r="AT137" s="231" t="s">
        <v>132</v>
      </c>
      <c r="AU137" s="231" t="s">
        <v>83</v>
      </c>
      <c r="AY137" s="17" t="s">
        <v>130</v>
      </c>
      <c r="BE137" s="232">
        <f>IF(N137="základní",J137,0)</f>
        <v>0</v>
      </c>
      <c r="BF137" s="232">
        <f>IF(N137="snížená",J137,0)</f>
        <v>0</v>
      </c>
      <c r="BG137" s="232">
        <f>IF(N137="zákl. přenesená",J137,0)</f>
        <v>0</v>
      </c>
      <c r="BH137" s="232">
        <f>IF(N137="sníž. přenesená",J137,0)</f>
        <v>0</v>
      </c>
      <c r="BI137" s="232">
        <f>IF(N137="nulová",J137,0)</f>
        <v>0</v>
      </c>
      <c r="BJ137" s="17" t="s">
        <v>81</v>
      </c>
      <c r="BK137" s="232">
        <f>ROUND(I137*H137,2)</f>
        <v>0</v>
      </c>
      <c r="BL137" s="17" t="s">
        <v>136</v>
      </c>
      <c r="BM137" s="231" t="s">
        <v>433</v>
      </c>
    </row>
    <row r="138" s="2" customFormat="1" ht="16.5" customHeight="1">
      <c r="A138" s="38"/>
      <c r="B138" s="39"/>
      <c r="C138" s="219" t="s">
        <v>161</v>
      </c>
      <c r="D138" s="219" t="s">
        <v>132</v>
      </c>
      <c r="E138" s="220" t="s">
        <v>191</v>
      </c>
      <c r="F138" s="221" t="s">
        <v>192</v>
      </c>
      <c r="G138" s="222" t="s">
        <v>142</v>
      </c>
      <c r="H138" s="223">
        <v>128.91300000000001</v>
      </c>
      <c r="I138" s="224"/>
      <c r="J138" s="225">
        <f>ROUND(I138*H138,2)</f>
        <v>0</v>
      </c>
      <c r="K138" s="226"/>
      <c r="L138" s="44"/>
      <c r="M138" s="227" t="s">
        <v>1</v>
      </c>
      <c r="N138" s="228" t="s">
        <v>38</v>
      </c>
      <c r="O138" s="91"/>
      <c r="P138" s="229">
        <f>O138*H138</f>
        <v>0</v>
      </c>
      <c r="Q138" s="229">
        <v>0</v>
      </c>
      <c r="R138" s="229">
        <f>Q138*H138</f>
        <v>0</v>
      </c>
      <c r="S138" s="229">
        <v>0</v>
      </c>
      <c r="T138" s="230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31" t="s">
        <v>136</v>
      </c>
      <c r="AT138" s="231" t="s">
        <v>132</v>
      </c>
      <c r="AU138" s="231" t="s">
        <v>83</v>
      </c>
      <c r="AY138" s="17" t="s">
        <v>130</v>
      </c>
      <c r="BE138" s="232">
        <f>IF(N138="základní",J138,0)</f>
        <v>0</v>
      </c>
      <c r="BF138" s="232">
        <f>IF(N138="snížená",J138,0)</f>
        <v>0</v>
      </c>
      <c r="BG138" s="232">
        <f>IF(N138="zákl. přenesená",J138,0)</f>
        <v>0</v>
      </c>
      <c r="BH138" s="232">
        <f>IF(N138="sníž. přenesená",J138,0)</f>
        <v>0</v>
      </c>
      <c r="BI138" s="232">
        <f>IF(N138="nulová",J138,0)</f>
        <v>0</v>
      </c>
      <c r="BJ138" s="17" t="s">
        <v>81</v>
      </c>
      <c r="BK138" s="232">
        <f>ROUND(I138*H138,2)</f>
        <v>0</v>
      </c>
      <c r="BL138" s="17" t="s">
        <v>136</v>
      </c>
      <c r="BM138" s="231" t="s">
        <v>434</v>
      </c>
    </row>
    <row r="139" s="2" customFormat="1" ht="37.8" customHeight="1">
      <c r="A139" s="38"/>
      <c r="B139" s="39"/>
      <c r="C139" s="219" t="s">
        <v>165</v>
      </c>
      <c r="D139" s="219" t="s">
        <v>132</v>
      </c>
      <c r="E139" s="220" t="s">
        <v>195</v>
      </c>
      <c r="F139" s="221" t="s">
        <v>196</v>
      </c>
      <c r="G139" s="222" t="s">
        <v>135</v>
      </c>
      <c r="H139" s="223">
        <v>169.94999999999999</v>
      </c>
      <c r="I139" s="224"/>
      <c r="J139" s="225">
        <f>ROUND(I139*H139,2)</f>
        <v>0</v>
      </c>
      <c r="K139" s="226"/>
      <c r="L139" s="44"/>
      <c r="M139" s="227" t="s">
        <v>1</v>
      </c>
      <c r="N139" s="228" t="s">
        <v>38</v>
      </c>
      <c r="O139" s="91"/>
      <c r="P139" s="229">
        <f>O139*H139</f>
        <v>0</v>
      </c>
      <c r="Q139" s="229">
        <v>0</v>
      </c>
      <c r="R139" s="229">
        <f>Q139*H139</f>
        <v>0</v>
      </c>
      <c r="S139" s="229">
        <v>0</v>
      </c>
      <c r="T139" s="230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31" t="s">
        <v>136</v>
      </c>
      <c r="AT139" s="231" t="s">
        <v>132</v>
      </c>
      <c r="AU139" s="231" t="s">
        <v>83</v>
      </c>
      <c r="AY139" s="17" t="s">
        <v>130</v>
      </c>
      <c r="BE139" s="232">
        <f>IF(N139="základní",J139,0)</f>
        <v>0</v>
      </c>
      <c r="BF139" s="232">
        <f>IF(N139="snížená",J139,0)</f>
        <v>0</v>
      </c>
      <c r="BG139" s="232">
        <f>IF(N139="zákl. přenesená",J139,0)</f>
        <v>0</v>
      </c>
      <c r="BH139" s="232">
        <f>IF(N139="sníž. přenesená",J139,0)</f>
        <v>0</v>
      </c>
      <c r="BI139" s="232">
        <f>IF(N139="nulová",J139,0)</f>
        <v>0</v>
      </c>
      <c r="BJ139" s="17" t="s">
        <v>81</v>
      </c>
      <c r="BK139" s="232">
        <f>ROUND(I139*H139,2)</f>
        <v>0</v>
      </c>
      <c r="BL139" s="17" t="s">
        <v>136</v>
      </c>
      <c r="BM139" s="231" t="s">
        <v>435</v>
      </c>
    </row>
    <row r="140" s="14" customFormat="1">
      <c r="A140" s="14"/>
      <c r="B140" s="245"/>
      <c r="C140" s="246"/>
      <c r="D140" s="235" t="s">
        <v>138</v>
      </c>
      <c r="E140" s="247" t="s">
        <v>1</v>
      </c>
      <c r="F140" s="248" t="s">
        <v>198</v>
      </c>
      <c r="G140" s="246"/>
      <c r="H140" s="247" t="s">
        <v>1</v>
      </c>
      <c r="I140" s="249"/>
      <c r="J140" s="246"/>
      <c r="K140" s="246"/>
      <c r="L140" s="250"/>
      <c r="M140" s="251"/>
      <c r="N140" s="252"/>
      <c r="O140" s="252"/>
      <c r="P140" s="252"/>
      <c r="Q140" s="252"/>
      <c r="R140" s="252"/>
      <c r="S140" s="252"/>
      <c r="T140" s="253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4" t="s">
        <v>138</v>
      </c>
      <c r="AU140" s="254" t="s">
        <v>83</v>
      </c>
      <c r="AV140" s="14" t="s">
        <v>81</v>
      </c>
      <c r="AW140" s="14" t="s">
        <v>30</v>
      </c>
      <c r="AX140" s="14" t="s">
        <v>73</v>
      </c>
      <c r="AY140" s="254" t="s">
        <v>130</v>
      </c>
    </row>
    <row r="141" s="13" customFormat="1">
      <c r="A141" s="13"/>
      <c r="B141" s="233"/>
      <c r="C141" s="234"/>
      <c r="D141" s="235" t="s">
        <v>138</v>
      </c>
      <c r="E141" s="236" t="s">
        <v>1</v>
      </c>
      <c r="F141" s="237" t="s">
        <v>436</v>
      </c>
      <c r="G141" s="234"/>
      <c r="H141" s="238">
        <v>169.94999999999999</v>
      </c>
      <c r="I141" s="239"/>
      <c r="J141" s="234"/>
      <c r="K141" s="234"/>
      <c r="L141" s="240"/>
      <c r="M141" s="241"/>
      <c r="N141" s="242"/>
      <c r="O141" s="242"/>
      <c r="P141" s="242"/>
      <c r="Q141" s="242"/>
      <c r="R141" s="242"/>
      <c r="S141" s="242"/>
      <c r="T141" s="24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4" t="s">
        <v>138</v>
      </c>
      <c r="AU141" s="244" t="s">
        <v>83</v>
      </c>
      <c r="AV141" s="13" t="s">
        <v>83</v>
      </c>
      <c r="AW141" s="13" t="s">
        <v>30</v>
      </c>
      <c r="AX141" s="13" t="s">
        <v>81</v>
      </c>
      <c r="AY141" s="244" t="s">
        <v>130</v>
      </c>
    </row>
    <row r="142" s="2" customFormat="1" ht="16.5" customHeight="1">
      <c r="A142" s="38"/>
      <c r="B142" s="39"/>
      <c r="C142" s="219" t="s">
        <v>169</v>
      </c>
      <c r="D142" s="219" t="s">
        <v>132</v>
      </c>
      <c r="E142" s="220" t="s">
        <v>204</v>
      </c>
      <c r="F142" s="221" t="s">
        <v>205</v>
      </c>
      <c r="G142" s="222" t="s">
        <v>142</v>
      </c>
      <c r="H142" s="223">
        <v>63.277999999999999</v>
      </c>
      <c r="I142" s="224"/>
      <c r="J142" s="225">
        <f>ROUND(I142*H142,2)</f>
        <v>0</v>
      </c>
      <c r="K142" s="226"/>
      <c r="L142" s="44"/>
      <c r="M142" s="227" t="s">
        <v>1</v>
      </c>
      <c r="N142" s="228" t="s">
        <v>38</v>
      </c>
      <c r="O142" s="91"/>
      <c r="P142" s="229">
        <f>O142*H142</f>
        <v>0</v>
      </c>
      <c r="Q142" s="229">
        <v>0</v>
      </c>
      <c r="R142" s="229">
        <f>Q142*H142</f>
        <v>0</v>
      </c>
      <c r="S142" s="229">
        <v>0</v>
      </c>
      <c r="T142" s="230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31" t="s">
        <v>136</v>
      </c>
      <c r="AT142" s="231" t="s">
        <v>132</v>
      </c>
      <c r="AU142" s="231" t="s">
        <v>83</v>
      </c>
      <c r="AY142" s="17" t="s">
        <v>130</v>
      </c>
      <c r="BE142" s="232">
        <f>IF(N142="základní",J142,0)</f>
        <v>0</v>
      </c>
      <c r="BF142" s="232">
        <f>IF(N142="snížená",J142,0)</f>
        <v>0</v>
      </c>
      <c r="BG142" s="232">
        <f>IF(N142="zákl. přenesená",J142,0)</f>
        <v>0</v>
      </c>
      <c r="BH142" s="232">
        <f>IF(N142="sníž. přenesená",J142,0)</f>
        <v>0</v>
      </c>
      <c r="BI142" s="232">
        <f>IF(N142="nulová",J142,0)</f>
        <v>0</v>
      </c>
      <c r="BJ142" s="17" t="s">
        <v>81</v>
      </c>
      <c r="BK142" s="232">
        <f>ROUND(I142*H142,2)</f>
        <v>0</v>
      </c>
      <c r="BL142" s="17" t="s">
        <v>136</v>
      </c>
      <c r="BM142" s="231" t="s">
        <v>437</v>
      </c>
    </row>
    <row r="143" s="13" customFormat="1">
      <c r="A143" s="13"/>
      <c r="B143" s="233"/>
      <c r="C143" s="234"/>
      <c r="D143" s="235" t="s">
        <v>138</v>
      </c>
      <c r="E143" s="236" t="s">
        <v>1</v>
      </c>
      <c r="F143" s="237" t="s">
        <v>432</v>
      </c>
      <c r="G143" s="234"/>
      <c r="H143" s="238">
        <v>63.277999999999999</v>
      </c>
      <c r="I143" s="239"/>
      <c r="J143" s="234"/>
      <c r="K143" s="234"/>
      <c r="L143" s="240"/>
      <c r="M143" s="241"/>
      <c r="N143" s="242"/>
      <c r="O143" s="242"/>
      <c r="P143" s="242"/>
      <c r="Q143" s="242"/>
      <c r="R143" s="242"/>
      <c r="S143" s="242"/>
      <c r="T143" s="24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4" t="s">
        <v>138</v>
      </c>
      <c r="AU143" s="244" t="s">
        <v>83</v>
      </c>
      <c r="AV143" s="13" t="s">
        <v>83</v>
      </c>
      <c r="AW143" s="13" t="s">
        <v>30</v>
      </c>
      <c r="AX143" s="13" t="s">
        <v>81</v>
      </c>
      <c r="AY143" s="244" t="s">
        <v>130</v>
      </c>
    </row>
    <row r="144" s="2" customFormat="1" ht="24.15" customHeight="1">
      <c r="A144" s="38"/>
      <c r="B144" s="39"/>
      <c r="C144" s="219" t="s">
        <v>175</v>
      </c>
      <c r="D144" s="219" t="s">
        <v>132</v>
      </c>
      <c r="E144" s="220" t="s">
        <v>208</v>
      </c>
      <c r="F144" s="221" t="s">
        <v>209</v>
      </c>
      <c r="G144" s="222" t="s">
        <v>135</v>
      </c>
      <c r="H144" s="223">
        <v>169.94999999999999</v>
      </c>
      <c r="I144" s="224"/>
      <c r="J144" s="225">
        <f>ROUND(I144*H144,2)</f>
        <v>0</v>
      </c>
      <c r="K144" s="226"/>
      <c r="L144" s="44"/>
      <c r="M144" s="227" t="s">
        <v>1</v>
      </c>
      <c r="N144" s="228" t="s">
        <v>38</v>
      </c>
      <c r="O144" s="91"/>
      <c r="P144" s="229">
        <f>O144*H144</f>
        <v>0</v>
      </c>
      <c r="Q144" s="229">
        <v>0</v>
      </c>
      <c r="R144" s="229">
        <f>Q144*H144</f>
        <v>0</v>
      </c>
      <c r="S144" s="229">
        <v>0</v>
      </c>
      <c r="T144" s="230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31" t="s">
        <v>136</v>
      </c>
      <c r="AT144" s="231" t="s">
        <v>132</v>
      </c>
      <c r="AU144" s="231" t="s">
        <v>83</v>
      </c>
      <c r="AY144" s="17" t="s">
        <v>130</v>
      </c>
      <c r="BE144" s="232">
        <f>IF(N144="základní",J144,0)</f>
        <v>0</v>
      </c>
      <c r="BF144" s="232">
        <f>IF(N144="snížená",J144,0)</f>
        <v>0</v>
      </c>
      <c r="BG144" s="232">
        <f>IF(N144="zákl. přenesená",J144,0)</f>
        <v>0</v>
      </c>
      <c r="BH144" s="232">
        <f>IF(N144="sníž. přenesená",J144,0)</f>
        <v>0</v>
      </c>
      <c r="BI144" s="232">
        <f>IF(N144="nulová",J144,0)</f>
        <v>0</v>
      </c>
      <c r="BJ144" s="17" t="s">
        <v>81</v>
      </c>
      <c r="BK144" s="232">
        <f>ROUND(I144*H144,2)</f>
        <v>0</v>
      </c>
      <c r="BL144" s="17" t="s">
        <v>136</v>
      </c>
      <c r="BM144" s="231" t="s">
        <v>438</v>
      </c>
    </row>
    <row r="145" s="2" customFormat="1" ht="24.15" customHeight="1">
      <c r="A145" s="38"/>
      <c r="B145" s="39"/>
      <c r="C145" s="219" t="s">
        <v>179</v>
      </c>
      <c r="D145" s="219" t="s">
        <v>132</v>
      </c>
      <c r="E145" s="220" t="s">
        <v>212</v>
      </c>
      <c r="F145" s="221" t="s">
        <v>213</v>
      </c>
      <c r="G145" s="222" t="s">
        <v>135</v>
      </c>
      <c r="H145" s="223">
        <v>169.94999999999999</v>
      </c>
      <c r="I145" s="224"/>
      <c r="J145" s="225">
        <f>ROUND(I145*H145,2)</f>
        <v>0</v>
      </c>
      <c r="K145" s="226"/>
      <c r="L145" s="44"/>
      <c r="M145" s="227" t="s">
        <v>1</v>
      </c>
      <c r="N145" s="228" t="s">
        <v>38</v>
      </c>
      <c r="O145" s="91"/>
      <c r="P145" s="229">
        <f>O145*H145</f>
        <v>0</v>
      </c>
      <c r="Q145" s="229">
        <v>0</v>
      </c>
      <c r="R145" s="229">
        <f>Q145*H145</f>
        <v>0</v>
      </c>
      <c r="S145" s="229">
        <v>0</v>
      </c>
      <c r="T145" s="230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31" t="s">
        <v>136</v>
      </c>
      <c r="AT145" s="231" t="s">
        <v>132</v>
      </c>
      <c r="AU145" s="231" t="s">
        <v>83</v>
      </c>
      <c r="AY145" s="17" t="s">
        <v>130</v>
      </c>
      <c r="BE145" s="232">
        <f>IF(N145="základní",J145,0)</f>
        <v>0</v>
      </c>
      <c r="BF145" s="232">
        <f>IF(N145="snížená",J145,0)</f>
        <v>0</v>
      </c>
      <c r="BG145" s="232">
        <f>IF(N145="zákl. přenesená",J145,0)</f>
        <v>0</v>
      </c>
      <c r="BH145" s="232">
        <f>IF(N145="sníž. přenesená",J145,0)</f>
        <v>0</v>
      </c>
      <c r="BI145" s="232">
        <f>IF(N145="nulová",J145,0)</f>
        <v>0</v>
      </c>
      <c r="BJ145" s="17" t="s">
        <v>81</v>
      </c>
      <c r="BK145" s="232">
        <f>ROUND(I145*H145,2)</f>
        <v>0</v>
      </c>
      <c r="BL145" s="17" t="s">
        <v>136</v>
      </c>
      <c r="BM145" s="231" t="s">
        <v>439</v>
      </c>
    </row>
    <row r="146" s="2" customFormat="1" ht="16.5" customHeight="1">
      <c r="A146" s="38"/>
      <c r="B146" s="39"/>
      <c r="C146" s="266" t="s">
        <v>185</v>
      </c>
      <c r="D146" s="266" t="s">
        <v>216</v>
      </c>
      <c r="E146" s="267" t="s">
        <v>217</v>
      </c>
      <c r="F146" s="268" t="s">
        <v>218</v>
      </c>
      <c r="G146" s="269" t="s">
        <v>219</v>
      </c>
      <c r="H146" s="270">
        <v>3.399</v>
      </c>
      <c r="I146" s="271"/>
      <c r="J146" s="272">
        <f>ROUND(I146*H146,2)</f>
        <v>0</v>
      </c>
      <c r="K146" s="273"/>
      <c r="L146" s="274"/>
      <c r="M146" s="275" t="s">
        <v>1</v>
      </c>
      <c r="N146" s="276" t="s">
        <v>38</v>
      </c>
      <c r="O146" s="91"/>
      <c r="P146" s="229">
        <f>O146*H146</f>
        <v>0</v>
      </c>
      <c r="Q146" s="229">
        <v>0.001</v>
      </c>
      <c r="R146" s="229">
        <f>Q146*H146</f>
        <v>0.0033990000000000001</v>
      </c>
      <c r="S146" s="229">
        <v>0</v>
      </c>
      <c r="T146" s="230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31" t="s">
        <v>169</v>
      </c>
      <c r="AT146" s="231" t="s">
        <v>216</v>
      </c>
      <c r="AU146" s="231" t="s">
        <v>83</v>
      </c>
      <c r="AY146" s="17" t="s">
        <v>130</v>
      </c>
      <c r="BE146" s="232">
        <f>IF(N146="základní",J146,0)</f>
        <v>0</v>
      </c>
      <c r="BF146" s="232">
        <f>IF(N146="snížená",J146,0)</f>
        <v>0</v>
      </c>
      <c r="BG146" s="232">
        <f>IF(N146="zákl. přenesená",J146,0)</f>
        <v>0</v>
      </c>
      <c r="BH146" s="232">
        <f>IF(N146="sníž. přenesená",J146,0)</f>
        <v>0</v>
      </c>
      <c r="BI146" s="232">
        <f>IF(N146="nulová",J146,0)</f>
        <v>0</v>
      </c>
      <c r="BJ146" s="17" t="s">
        <v>81</v>
      </c>
      <c r="BK146" s="232">
        <f>ROUND(I146*H146,2)</f>
        <v>0</v>
      </c>
      <c r="BL146" s="17" t="s">
        <v>136</v>
      </c>
      <c r="BM146" s="231" t="s">
        <v>440</v>
      </c>
    </row>
    <row r="147" s="13" customFormat="1">
      <c r="A147" s="13"/>
      <c r="B147" s="233"/>
      <c r="C147" s="234"/>
      <c r="D147" s="235" t="s">
        <v>138</v>
      </c>
      <c r="E147" s="234"/>
      <c r="F147" s="237" t="s">
        <v>441</v>
      </c>
      <c r="G147" s="234"/>
      <c r="H147" s="238">
        <v>3.399</v>
      </c>
      <c r="I147" s="239"/>
      <c r="J147" s="234"/>
      <c r="K147" s="234"/>
      <c r="L147" s="240"/>
      <c r="M147" s="241"/>
      <c r="N147" s="242"/>
      <c r="O147" s="242"/>
      <c r="P147" s="242"/>
      <c r="Q147" s="242"/>
      <c r="R147" s="242"/>
      <c r="S147" s="242"/>
      <c r="T147" s="24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4" t="s">
        <v>138</v>
      </c>
      <c r="AU147" s="244" t="s">
        <v>83</v>
      </c>
      <c r="AV147" s="13" t="s">
        <v>83</v>
      </c>
      <c r="AW147" s="13" t="s">
        <v>4</v>
      </c>
      <c r="AX147" s="13" t="s">
        <v>81</v>
      </c>
      <c r="AY147" s="244" t="s">
        <v>130</v>
      </c>
    </row>
    <row r="148" s="2" customFormat="1" ht="24.15" customHeight="1">
      <c r="A148" s="38"/>
      <c r="B148" s="39"/>
      <c r="C148" s="219" t="s">
        <v>190</v>
      </c>
      <c r="D148" s="219" t="s">
        <v>132</v>
      </c>
      <c r="E148" s="220" t="s">
        <v>229</v>
      </c>
      <c r="F148" s="221" t="s">
        <v>230</v>
      </c>
      <c r="G148" s="222" t="s">
        <v>135</v>
      </c>
      <c r="H148" s="223">
        <v>251.90000000000001</v>
      </c>
      <c r="I148" s="224"/>
      <c r="J148" s="225">
        <f>ROUND(I148*H148,2)</f>
        <v>0</v>
      </c>
      <c r="K148" s="226"/>
      <c r="L148" s="44"/>
      <c r="M148" s="227" t="s">
        <v>1</v>
      </c>
      <c r="N148" s="228" t="s">
        <v>38</v>
      </c>
      <c r="O148" s="91"/>
      <c r="P148" s="229">
        <f>O148*H148</f>
        <v>0</v>
      </c>
      <c r="Q148" s="229">
        <v>0</v>
      </c>
      <c r="R148" s="229">
        <f>Q148*H148</f>
        <v>0</v>
      </c>
      <c r="S148" s="229">
        <v>0</v>
      </c>
      <c r="T148" s="230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31" t="s">
        <v>136</v>
      </c>
      <c r="AT148" s="231" t="s">
        <v>132</v>
      </c>
      <c r="AU148" s="231" t="s">
        <v>83</v>
      </c>
      <c r="AY148" s="17" t="s">
        <v>130</v>
      </c>
      <c r="BE148" s="232">
        <f>IF(N148="základní",J148,0)</f>
        <v>0</v>
      </c>
      <c r="BF148" s="232">
        <f>IF(N148="snížená",J148,0)</f>
        <v>0</v>
      </c>
      <c r="BG148" s="232">
        <f>IF(N148="zákl. přenesená",J148,0)</f>
        <v>0</v>
      </c>
      <c r="BH148" s="232">
        <f>IF(N148="sníž. přenesená",J148,0)</f>
        <v>0</v>
      </c>
      <c r="BI148" s="232">
        <f>IF(N148="nulová",J148,0)</f>
        <v>0</v>
      </c>
      <c r="BJ148" s="17" t="s">
        <v>81</v>
      </c>
      <c r="BK148" s="232">
        <f>ROUND(I148*H148,2)</f>
        <v>0</v>
      </c>
      <c r="BL148" s="17" t="s">
        <v>136</v>
      </c>
      <c r="BM148" s="231" t="s">
        <v>442</v>
      </c>
    </row>
    <row r="149" s="14" customFormat="1">
      <c r="A149" s="14"/>
      <c r="B149" s="245"/>
      <c r="C149" s="246"/>
      <c r="D149" s="235" t="s">
        <v>138</v>
      </c>
      <c r="E149" s="247" t="s">
        <v>1</v>
      </c>
      <c r="F149" s="248" t="s">
        <v>424</v>
      </c>
      <c r="G149" s="246"/>
      <c r="H149" s="247" t="s">
        <v>1</v>
      </c>
      <c r="I149" s="249"/>
      <c r="J149" s="246"/>
      <c r="K149" s="246"/>
      <c r="L149" s="250"/>
      <c r="M149" s="251"/>
      <c r="N149" s="252"/>
      <c r="O149" s="252"/>
      <c r="P149" s="252"/>
      <c r="Q149" s="252"/>
      <c r="R149" s="252"/>
      <c r="S149" s="252"/>
      <c r="T149" s="253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4" t="s">
        <v>138</v>
      </c>
      <c r="AU149" s="254" t="s">
        <v>83</v>
      </c>
      <c r="AV149" s="14" t="s">
        <v>81</v>
      </c>
      <c r="AW149" s="14" t="s">
        <v>30</v>
      </c>
      <c r="AX149" s="14" t="s">
        <v>73</v>
      </c>
      <c r="AY149" s="254" t="s">
        <v>130</v>
      </c>
    </row>
    <row r="150" s="13" customFormat="1">
      <c r="A150" s="13"/>
      <c r="B150" s="233"/>
      <c r="C150" s="234"/>
      <c r="D150" s="235" t="s">
        <v>138</v>
      </c>
      <c r="E150" s="236" t="s">
        <v>1</v>
      </c>
      <c r="F150" s="237" t="s">
        <v>443</v>
      </c>
      <c r="G150" s="234"/>
      <c r="H150" s="238">
        <v>251.90000000000001</v>
      </c>
      <c r="I150" s="239"/>
      <c r="J150" s="234"/>
      <c r="K150" s="234"/>
      <c r="L150" s="240"/>
      <c r="M150" s="241"/>
      <c r="N150" s="242"/>
      <c r="O150" s="242"/>
      <c r="P150" s="242"/>
      <c r="Q150" s="242"/>
      <c r="R150" s="242"/>
      <c r="S150" s="242"/>
      <c r="T150" s="24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4" t="s">
        <v>138</v>
      </c>
      <c r="AU150" s="244" t="s">
        <v>83</v>
      </c>
      <c r="AV150" s="13" t="s">
        <v>83</v>
      </c>
      <c r="AW150" s="13" t="s">
        <v>30</v>
      </c>
      <c r="AX150" s="13" t="s">
        <v>81</v>
      </c>
      <c r="AY150" s="244" t="s">
        <v>130</v>
      </c>
    </row>
    <row r="151" s="2" customFormat="1" ht="21.75" customHeight="1">
      <c r="A151" s="38"/>
      <c r="B151" s="39"/>
      <c r="C151" s="219" t="s">
        <v>194</v>
      </c>
      <c r="D151" s="219" t="s">
        <v>132</v>
      </c>
      <c r="E151" s="220" t="s">
        <v>238</v>
      </c>
      <c r="F151" s="221" t="s">
        <v>239</v>
      </c>
      <c r="G151" s="222" t="s">
        <v>135</v>
      </c>
      <c r="H151" s="223">
        <v>169.94999999999999</v>
      </c>
      <c r="I151" s="224"/>
      <c r="J151" s="225">
        <f>ROUND(I151*H151,2)</f>
        <v>0</v>
      </c>
      <c r="K151" s="226"/>
      <c r="L151" s="44"/>
      <c r="M151" s="227" t="s">
        <v>1</v>
      </c>
      <c r="N151" s="228" t="s">
        <v>38</v>
      </c>
      <c r="O151" s="91"/>
      <c r="P151" s="229">
        <f>O151*H151</f>
        <v>0</v>
      </c>
      <c r="Q151" s="229">
        <v>0</v>
      </c>
      <c r="R151" s="229">
        <f>Q151*H151</f>
        <v>0</v>
      </c>
      <c r="S151" s="229">
        <v>0</v>
      </c>
      <c r="T151" s="230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31" t="s">
        <v>136</v>
      </c>
      <c r="AT151" s="231" t="s">
        <v>132</v>
      </c>
      <c r="AU151" s="231" t="s">
        <v>83</v>
      </c>
      <c r="AY151" s="17" t="s">
        <v>130</v>
      </c>
      <c r="BE151" s="232">
        <f>IF(N151="základní",J151,0)</f>
        <v>0</v>
      </c>
      <c r="BF151" s="232">
        <f>IF(N151="snížená",J151,0)</f>
        <v>0</v>
      </c>
      <c r="BG151" s="232">
        <f>IF(N151="zákl. přenesená",J151,0)</f>
        <v>0</v>
      </c>
      <c r="BH151" s="232">
        <f>IF(N151="sníž. přenesená",J151,0)</f>
        <v>0</v>
      </c>
      <c r="BI151" s="232">
        <f>IF(N151="nulová",J151,0)</f>
        <v>0</v>
      </c>
      <c r="BJ151" s="17" t="s">
        <v>81</v>
      </c>
      <c r="BK151" s="232">
        <f>ROUND(I151*H151,2)</f>
        <v>0</v>
      </c>
      <c r="BL151" s="17" t="s">
        <v>136</v>
      </c>
      <c r="BM151" s="231" t="s">
        <v>444</v>
      </c>
    </row>
    <row r="152" s="2" customFormat="1" ht="33" customHeight="1">
      <c r="A152" s="38"/>
      <c r="B152" s="39"/>
      <c r="C152" s="219" t="s">
        <v>200</v>
      </c>
      <c r="D152" s="219" t="s">
        <v>132</v>
      </c>
      <c r="E152" s="220" t="s">
        <v>246</v>
      </c>
      <c r="F152" s="221" t="s">
        <v>247</v>
      </c>
      <c r="G152" s="222" t="s">
        <v>135</v>
      </c>
      <c r="H152" s="223">
        <v>169.94999999999999</v>
      </c>
      <c r="I152" s="224"/>
      <c r="J152" s="225">
        <f>ROUND(I152*H152,2)</f>
        <v>0</v>
      </c>
      <c r="K152" s="226"/>
      <c r="L152" s="44"/>
      <c r="M152" s="227" t="s">
        <v>1</v>
      </c>
      <c r="N152" s="228" t="s">
        <v>38</v>
      </c>
      <c r="O152" s="91"/>
      <c r="P152" s="229">
        <f>O152*H152</f>
        <v>0</v>
      </c>
      <c r="Q152" s="229">
        <v>0</v>
      </c>
      <c r="R152" s="229">
        <f>Q152*H152</f>
        <v>0</v>
      </c>
      <c r="S152" s="229">
        <v>0</v>
      </c>
      <c r="T152" s="230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31" t="s">
        <v>136</v>
      </c>
      <c r="AT152" s="231" t="s">
        <v>132</v>
      </c>
      <c r="AU152" s="231" t="s">
        <v>83</v>
      </c>
      <c r="AY152" s="17" t="s">
        <v>130</v>
      </c>
      <c r="BE152" s="232">
        <f>IF(N152="základní",J152,0)</f>
        <v>0</v>
      </c>
      <c r="BF152" s="232">
        <f>IF(N152="snížená",J152,0)</f>
        <v>0</v>
      </c>
      <c r="BG152" s="232">
        <f>IF(N152="zákl. přenesená",J152,0)</f>
        <v>0</v>
      </c>
      <c r="BH152" s="232">
        <f>IF(N152="sníž. přenesená",J152,0)</f>
        <v>0</v>
      </c>
      <c r="BI152" s="232">
        <f>IF(N152="nulová",J152,0)</f>
        <v>0</v>
      </c>
      <c r="BJ152" s="17" t="s">
        <v>81</v>
      </c>
      <c r="BK152" s="232">
        <f>ROUND(I152*H152,2)</f>
        <v>0</v>
      </c>
      <c r="BL152" s="17" t="s">
        <v>136</v>
      </c>
      <c r="BM152" s="231" t="s">
        <v>445</v>
      </c>
    </row>
    <row r="153" s="2" customFormat="1" ht="21.75" customHeight="1">
      <c r="A153" s="38"/>
      <c r="B153" s="39"/>
      <c r="C153" s="219" t="s">
        <v>8</v>
      </c>
      <c r="D153" s="219" t="s">
        <v>132</v>
      </c>
      <c r="E153" s="220" t="s">
        <v>254</v>
      </c>
      <c r="F153" s="221" t="s">
        <v>255</v>
      </c>
      <c r="G153" s="222" t="s">
        <v>135</v>
      </c>
      <c r="H153" s="223">
        <v>169.94999999999999</v>
      </c>
      <c r="I153" s="224"/>
      <c r="J153" s="225">
        <f>ROUND(I153*H153,2)</f>
        <v>0</v>
      </c>
      <c r="K153" s="226"/>
      <c r="L153" s="44"/>
      <c r="M153" s="227" t="s">
        <v>1</v>
      </c>
      <c r="N153" s="228" t="s">
        <v>38</v>
      </c>
      <c r="O153" s="91"/>
      <c r="P153" s="229">
        <f>O153*H153</f>
        <v>0</v>
      </c>
      <c r="Q153" s="229">
        <v>0</v>
      </c>
      <c r="R153" s="229">
        <f>Q153*H153</f>
        <v>0</v>
      </c>
      <c r="S153" s="229">
        <v>0</v>
      </c>
      <c r="T153" s="230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31" t="s">
        <v>136</v>
      </c>
      <c r="AT153" s="231" t="s">
        <v>132</v>
      </c>
      <c r="AU153" s="231" t="s">
        <v>83</v>
      </c>
      <c r="AY153" s="17" t="s">
        <v>130</v>
      </c>
      <c r="BE153" s="232">
        <f>IF(N153="základní",J153,0)</f>
        <v>0</v>
      </c>
      <c r="BF153" s="232">
        <f>IF(N153="snížená",J153,0)</f>
        <v>0</v>
      </c>
      <c r="BG153" s="232">
        <f>IF(N153="zákl. přenesená",J153,0)</f>
        <v>0</v>
      </c>
      <c r="BH153" s="232">
        <f>IF(N153="sníž. přenesená",J153,0)</f>
        <v>0</v>
      </c>
      <c r="BI153" s="232">
        <f>IF(N153="nulová",J153,0)</f>
        <v>0</v>
      </c>
      <c r="BJ153" s="17" t="s">
        <v>81</v>
      </c>
      <c r="BK153" s="232">
        <f>ROUND(I153*H153,2)</f>
        <v>0</v>
      </c>
      <c r="BL153" s="17" t="s">
        <v>136</v>
      </c>
      <c r="BM153" s="231" t="s">
        <v>446</v>
      </c>
    </row>
    <row r="154" s="12" customFormat="1" ht="22.8" customHeight="1">
      <c r="A154" s="12"/>
      <c r="B154" s="203"/>
      <c r="C154" s="204"/>
      <c r="D154" s="205" t="s">
        <v>72</v>
      </c>
      <c r="E154" s="217" t="s">
        <v>83</v>
      </c>
      <c r="F154" s="217" t="s">
        <v>261</v>
      </c>
      <c r="G154" s="204"/>
      <c r="H154" s="204"/>
      <c r="I154" s="207"/>
      <c r="J154" s="218">
        <f>BK154</f>
        <v>0</v>
      </c>
      <c r="K154" s="204"/>
      <c r="L154" s="209"/>
      <c r="M154" s="210"/>
      <c r="N154" s="211"/>
      <c r="O154" s="211"/>
      <c r="P154" s="212">
        <f>SUM(P155:P161)</f>
        <v>0</v>
      </c>
      <c r="Q154" s="211"/>
      <c r="R154" s="212">
        <f>SUM(R155:R161)</f>
        <v>4.8412278500000001</v>
      </c>
      <c r="S154" s="211"/>
      <c r="T154" s="213">
        <f>SUM(T155:T161)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14" t="s">
        <v>81</v>
      </c>
      <c r="AT154" s="215" t="s">
        <v>72</v>
      </c>
      <c r="AU154" s="215" t="s">
        <v>81</v>
      </c>
      <c r="AY154" s="214" t="s">
        <v>130</v>
      </c>
      <c r="BK154" s="216">
        <f>SUM(BK155:BK161)</f>
        <v>0</v>
      </c>
    </row>
    <row r="155" s="2" customFormat="1" ht="24.15" customHeight="1">
      <c r="A155" s="38"/>
      <c r="B155" s="39"/>
      <c r="C155" s="219" t="s">
        <v>207</v>
      </c>
      <c r="D155" s="219" t="s">
        <v>132</v>
      </c>
      <c r="E155" s="220" t="s">
        <v>263</v>
      </c>
      <c r="F155" s="221" t="s">
        <v>264</v>
      </c>
      <c r="G155" s="222" t="s">
        <v>135</v>
      </c>
      <c r="H155" s="223">
        <v>314.875</v>
      </c>
      <c r="I155" s="224"/>
      <c r="J155" s="225">
        <f>ROUND(I155*H155,2)</f>
        <v>0</v>
      </c>
      <c r="K155" s="226"/>
      <c r="L155" s="44"/>
      <c r="M155" s="227" t="s">
        <v>1</v>
      </c>
      <c r="N155" s="228" t="s">
        <v>38</v>
      </c>
      <c r="O155" s="91"/>
      <c r="P155" s="229">
        <f>O155*H155</f>
        <v>0</v>
      </c>
      <c r="Q155" s="229">
        <v>0.00013999999999999999</v>
      </c>
      <c r="R155" s="229">
        <f>Q155*H155</f>
        <v>0.044082499999999997</v>
      </c>
      <c r="S155" s="229">
        <v>0</v>
      </c>
      <c r="T155" s="230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31" t="s">
        <v>136</v>
      </c>
      <c r="AT155" s="231" t="s">
        <v>132</v>
      </c>
      <c r="AU155" s="231" t="s">
        <v>83</v>
      </c>
      <c r="AY155" s="17" t="s">
        <v>130</v>
      </c>
      <c r="BE155" s="232">
        <f>IF(N155="základní",J155,0)</f>
        <v>0</v>
      </c>
      <c r="BF155" s="232">
        <f>IF(N155="snížená",J155,0)</f>
        <v>0</v>
      </c>
      <c r="BG155" s="232">
        <f>IF(N155="zákl. přenesená",J155,0)</f>
        <v>0</v>
      </c>
      <c r="BH155" s="232">
        <f>IF(N155="sníž. přenesená",J155,0)</f>
        <v>0</v>
      </c>
      <c r="BI155" s="232">
        <f>IF(N155="nulová",J155,0)</f>
        <v>0</v>
      </c>
      <c r="BJ155" s="17" t="s">
        <v>81</v>
      </c>
      <c r="BK155" s="232">
        <f>ROUND(I155*H155,2)</f>
        <v>0</v>
      </c>
      <c r="BL155" s="17" t="s">
        <v>136</v>
      </c>
      <c r="BM155" s="231" t="s">
        <v>447</v>
      </c>
    </row>
    <row r="156" s="14" customFormat="1">
      <c r="A156" s="14"/>
      <c r="B156" s="245"/>
      <c r="C156" s="246"/>
      <c r="D156" s="235" t="s">
        <v>138</v>
      </c>
      <c r="E156" s="247" t="s">
        <v>1</v>
      </c>
      <c r="F156" s="248" t="s">
        <v>424</v>
      </c>
      <c r="G156" s="246"/>
      <c r="H156" s="247" t="s">
        <v>1</v>
      </c>
      <c r="I156" s="249"/>
      <c r="J156" s="246"/>
      <c r="K156" s="246"/>
      <c r="L156" s="250"/>
      <c r="M156" s="251"/>
      <c r="N156" s="252"/>
      <c r="O156" s="252"/>
      <c r="P156" s="252"/>
      <c r="Q156" s="252"/>
      <c r="R156" s="252"/>
      <c r="S156" s="252"/>
      <c r="T156" s="253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4" t="s">
        <v>138</v>
      </c>
      <c r="AU156" s="254" t="s">
        <v>83</v>
      </c>
      <c r="AV156" s="14" t="s">
        <v>81</v>
      </c>
      <c r="AW156" s="14" t="s">
        <v>30</v>
      </c>
      <c r="AX156" s="14" t="s">
        <v>73</v>
      </c>
      <c r="AY156" s="254" t="s">
        <v>130</v>
      </c>
    </row>
    <row r="157" s="13" customFormat="1">
      <c r="A157" s="13"/>
      <c r="B157" s="233"/>
      <c r="C157" s="234"/>
      <c r="D157" s="235" t="s">
        <v>138</v>
      </c>
      <c r="E157" s="236" t="s">
        <v>1</v>
      </c>
      <c r="F157" s="237" t="s">
        <v>448</v>
      </c>
      <c r="G157" s="234"/>
      <c r="H157" s="238">
        <v>314.875</v>
      </c>
      <c r="I157" s="239"/>
      <c r="J157" s="234"/>
      <c r="K157" s="234"/>
      <c r="L157" s="240"/>
      <c r="M157" s="241"/>
      <c r="N157" s="242"/>
      <c r="O157" s="242"/>
      <c r="P157" s="242"/>
      <c r="Q157" s="242"/>
      <c r="R157" s="242"/>
      <c r="S157" s="242"/>
      <c r="T157" s="24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4" t="s">
        <v>138</v>
      </c>
      <c r="AU157" s="244" t="s">
        <v>83</v>
      </c>
      <c r="AV157" s="13" t="s">
        <v>83</v>
      </c>
      <c r="AW157" s="13" t="s">
        <v>30</v>
      </c>
      <c r="AX157" s="13" t="s">
        <v>81</v>
      </c>
      <c r="AY157" s="244" t="s">
        <v>130</v>
      </c>
    </row>
    <row r="158" s="2" customFormat="1" ht="24.15" customHeight="1">
      <c r="A158" s="38"/>
      <c r="B158" s="39"/>
      <c r="C158" s="266" t="s">
        <v>211</v>
      </c>
      <c r="D158" s="266" t="s">
        <v>216</v>
      </c>
      <c r="E158" s="267" t="s">
        <v>268</v>
      </c>
      <c r="F158" s="268" t="s">
        <v>269</v>
      </c>
      <c r="G158" s="269" t="s">
        <v>135</v>
      </c>
      <c r="H158" s="270">
        <v>372.96899999999999</v>
      </c>
      <c r="I158" s="271"/>
      <c r="J158" s="272">
        <f>ROUND(I158*H158,2)</f>
        <v>0</v>
      </c>
      <c r="K158" s="273"/>
      <c r="L158" s="274"/>
      <c r="M158" s="275" t="s">
        <v>1</v>
      </c>
      <c r="N158" s="276" t="s">
        <v>38</v>
      </c>
      <c r="O158" s="91"/>
      <c r="P158" s="229">
        <f>O158*H158</f>
        <v>0</v>
      </c>
      <c r="Q158" s="229">
        <v>0.00014999999999999999</v>
      </c>
      <c r="R158" s="229">
        <f>Q158*H158</f>
        <v>0.055945349999999991</v>
      </c>
      <c r="S158" s="229">
        <v>0</v>
      </c>
      <c r="T158" s="230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31" t="s">
        <v>169</v>
      </c>
      <c r="AT158" s="231" t="s">
        <v>216</v>
      </c>
      <c r="AU158" s="231" t="s">
        <v>83</v>
      </c>
      <c r="AY158" s="17" t="s">
        <v>130</v>
      </c>
      <c r="BE158" s="232">
        <f>IF(N158="základní",J158,0)</f>
        <v>0</v>
      </c>
      <c r="BF158" s="232">
        <f>IF(N158="snížená",J158,0)</f>
        <v>0</v>
      </c>
      <c r="BG158" s="232">
        <f>IF(N158="zákl. přenesená",J158,0)</f>
        <v>0</v>
      </c>
      <c r="BH158" s="232">
        <f>IF(N158="sníž. přenesená",J158,0)</f>
        <v>0</v>
      </c>
      <c r="BI158" s="232">
        <f>IF(N158="nulová",J158,0)</f>
        <v>0</v>
      </c>
      <c r="BJ158" s="17" t="s">
        <v>81</v>
      </c>
      <c r="BK158" s="232">
        <f>ROUND(I158*H158,2)</f>
        <v>0</v>
      </c>
      <c r="BL158" s="17" t="s">
        <v>136</v>
      </c>
      <c r="BM158" s="231" t="s">
        <v>449</v>
      </c>
    </row>
    <row r="159" s="13" customFormat="1">
      <c r="A159" s="13"/>
      <c r="B159" s="233"/>
      <c r="C159" s="234"/>
      <c r="D159" s="235" t="s">
        <v>138</v>
      </c>
      <c r="E159" s="234"/>
      <c r="F159" s="237" t="s">
        <v>450</v>
      </c>
      <c r="G159" s="234"/>
      <c r="H159" s="238">
        <v>372.96899999999999</v>
      </c>
      <c r="I159" s="239"/>
      <c r="J159" s="234"/>
      <c r="K159" s="234"/>
      <c r="L159" s="240"/>
      <c r="M159" s="241"/>
      <c r="N159" s="242"/>
      <c r="O159" s="242"/>
      <c r="P159" s="242"/>
      <c r="Q159" s="242"/>
      <c r="R159" s="242"/>
      <c r="S159" s="242"/>
      <c r="T159" s="24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4" t="s">
        <v>138</v>
      </c>
      <c r="AU159" s="244" t="s">
        <v>83</v>
      </c>
      <c r="AV159" s="13" t="s">
        <v>83</v>
      </c>
      <c r="AW159" s="13" t="s">
        <v>4</v>
      </c>
      <c r="AX159" s="13" t="s">
        <v>81</v>
      </c>
      <c r="AY159" s="244" t="s">
        <v>130</v>
      </c>
    </row>
    <row r="160" s="2" customFormat="1" ht="24.15" customHeight="1">
      <c r="A160" s="38"/>
      <c r="B160" s="39"/>
      <c r="C160" s="219" t="s">
        <v>215</v>
      </c>
      <c r="D160" s="219" t="s">
        <v>132</v>
      </c>
      <c r="E160" s="220" t="s">
        <v>273</v>
      </c>
      <c r="F160" s="221" t="s">
        <v>274</v>
      </c>
      <c r="G160" s="222" t="s">
        <v>142</v>
      </c>
      <c r="H160" s="223">
        <v>2.1949999999999998</v>
      </c>
      <c r="I160" s="224"/>
      <c r="J160" s="225">
        <f>ROUND(I160*H160,2)</f>
        <v>0</v>
      </c>
      <c r="K160" s="226"/>
      <c r="L160" s="44"/>
      <c r="M160" s="227" t="s">
        <v>1</v>
      </c>
      <c r="N160" s="228" t="s">
        <v>38</v>
      </c>
      <c r="O160" s="91"/>
      <c r="P160" s="229">
        <f>O160*H160</f>
        <v>0</v>
      </c>
      <c r="Q160" s="229">
        <v>2.1600000000000001</v>
      </c>
      <c r="R160" s="229">
        <f>Q160*H160</f>
        <v>4.7412000000000001</v>
      </c>
      <c r="S160" s="229">
        <v>0</v>
      </c>
      <c r="T160" s="230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31" t="s">
        <v>136</v>
      </c>
      <c r="AT160" s="231" t="s">
        <v>132</v>
      </c>
      <c r="AU160" s="231" t="s">
        <v>83</v>
      </c>
      <c r="AY160" s="17" t="s">
        <v>130</v>
      </c>
      <c r="BE160" s="232">
        <f>IF(N160="základní",J160,0)</f>
        <v>0</v>
      </c>
      <c r="BF160" s="232">
        <f>IF(N160="snížená",J160,0)</f>
        <v>0</v>
      </c>
      <c r="BG160" s="232">
        <f>IF(N160="zákl. přenesená",J160,0)</f>
        <v>0</v>
      </c>
      <c r="BH160" s="232">
        <f>IF(N160="sníž. přenesená",J160,0)</f>
        <v>0</v>
      </c>
      <c r="BI160" s="232">
        <f>IF(N160="nulová",J160,0)</f>
        <v>0</v>
      </c>
      <c r="BJ160" s="17" t="s">
        <v>81</v>
      </c>
      <c r="BK160" s="232">
        <f>ROUND(I160*H160,2)</f>
        <v>0</v>
      </c>
      <c r="BL160" s="17" t="s">
        <v>136</v>
      </c>
      <c r="BM160" s="231" t="s">
        <v>451</v>
      </c>
    </row>
    <row r="161" s="13" customFormat="1">
      <c r="A161" s="13"/>
      <c r="B161" s="233"/>
      <c r="C161" s="234"/>
      <c r="D161" s="235" t="s">
        <v>138</v>
      </c>
      <c r="E161" s="236" t="s">
        <v>1</v>
      </c>
      <c r="F161" s="237" t="s">
        <v>452</v>
      </c>
      <c r="G161" s="234"/>
      <c r="H161" s="238">
        <v>2.1949999999999998</v>
      </c>
      <c r="I161" s="239"/>
      <c r="J161" s="234"/>
      <c r="K161" s="234"/>
      <c r="L161" s="240"/>
      <c r="M161" s="241"/>
      <c r="N161" s="242"/>
      <c r="O161" s="242"/>
      <c r="P161" s="242"/>
      <c r="Q161" s="242"/>
      <c r="R161" s="242"/>
      <c r="S161" s="242"/>
      <c r="T161" s="24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4" t="s">
        <v>138</v>
      </c>
      <c r="AU161" s="244" t="s">
        <v>83</v>
      </c>
      <c r="AV161" s="13" t="s">
        <v>83</v>
      </c>
      <c r="AW161" s="13" t="s">
        <v>30</v>
      </c>
      <c r="AX161" s="13" t="s">
        <v>81</v>
      </c>
      <c r="AY161" s="244" t="s">
        <v>130</v>
      </c>
    </row>
    <row r="162" s="12" customFormat="1" ht="22.8" customHeight="1">
      <c r="A162" s="12"/>
      <c r="B162" s="203"/>
      <c r="C162" s="204"/>
      <c r="D162" s="205" t="s">
        <v>72</v>
      </c>
      <c r="E162" s="217" t="s">
        <v>145</v>
      </c>
      <c r="F162" s="217" t="s">
        <v>277</v>
      </c>
      <c r="G162" s="204"/>
      <c r="H162" s="204"/>
      <c r="I162" s="207"/>
      <c r="J162" s="218">
        <f>BK162</f>
        <v>0</v>
      </c>
      <c r="K162" s="204"/>
      <c r="L162" s="209"/>
      <c r="M162" s="210"/>
      <c r="N162" s="211"/>
      <c r="O162" s="211"/>
      <c r="P162" s="212">
        <f>SUM(P163:P177)</f>
        <v>0</v>
      </c>
      <c r="Q162" s="211"/>
      <c r="R162" s="212">
        <f>SUM(R163:R177)</f>
        <v>5.0953296400000001</v>
      </c>
      <c r="S162" s="211"/>
      <c r="T162" s="213">
        <f>SUM(T163:T177)</f>
        <v>0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214" t="s">
        <v>81</v>
      </c>
      <c r="AT162" s="215" t="s">
        <v>72</v>
      </c>
      <c r="AU162" s="215" t="s">
        <v>81</v>
      </c>
      <c r="AY162" s="214" t="s">
        <v>130</v>
      </c>
      <c r="BK162" s="216">
        <f>SUM(BK163:BK177)</f>
        <v>0</v>
      </c>
    </row>
    <row r="163" s="2" customFormat="1" ht="16.5" customHeight="1">
      <c r="A163" s="38"/>
      <c r="B163" s="39"/>
      <c r="C163" s="219" t="s">
        <v>222</v>
      </c>
      <c r="D163" s="219" t="s">
        <v>132</v>
      </c>
      <c r="E163" s="220" t="s">
        <v>279</v>
      </c>
      <c r="F163" s="221" t="s">
        <v>280</v>
      </c>
      <c r="G163" s="222" t="s">
        <v>142</v>
      </c>
      <c r="H163" s="223">
        <v>0.40999999999999998</v>
      </c>
      <c r="I163" s="224"/>
      <c r="J163" s="225">
        <f>ROUND(I163*H163,2)</f>
        <v>0</v>
      </c>
      <c r="K163" s="226"/>
      <c r="L163" s="44"/>
      <c r="M163" s="227" t="s">
        <v>1</v>
      </c>
      <c r="N163" s="228" t="s">
        <v>38</v>
      </c>
      <c r="O163" s="91"/>
      <c r="P163" s="229">
        <f>O163*H163</f>
        <v>0</v>
      </c>
      <c r="Q163" s="229">
        <v>0</v>
      </c>
      <c r="R163" s="229">
        <f>Q163*H163</f>
        <v>0</v>
      </c>
      <c r="S163" s="229">
        <v>0</v>
      </c>
      <c r="T163" s="230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31" t="s">
        <v>136</v>
      </c>
      <c r="AT163" s="231" t="s">
        <v>132</v>
      </c>
      <c r="AU163" s="231" t="s">
        <v>83</v>
      </c>
      <c r="AY163" s="17" t="s">
        <v>130</v>
      </c>
      <c r="BE163" s="232">
        <f>IF(N163="základní",J163,0)</f>
        <v>0</v>
      </c>
      <c r="BF163" s="232">
        <f>IF(N163="snížená",J163,0)</f>
        <v>0</v>
      </c>
      <c r="BG163" s="232">
        <f>IF(N163="zákl. přenesená",J163,0)</f>
        <v>0</v>
      </c>
      <c r="BH163" s="232">
        <f>IF(N163="sníž. přenesená",J163,0)</f>
        <v>0</v>
      </c>
      <c r="BI163" s="232">
        <f>IF(N163="nulová",J163,0)</f>
        <v>0</v>
      </c>
      <c r="BJ163" s="17" t="s">
        <v>81</v>
      </c>
      <c r="BK163" s="232">
        <f>ROUND(I163*H163,2)</f>
        <v>0</v>
      </c>
      <c r="BL163" s="17" t="s">
        <v>136</v>
      </c>
      <c r="BM163" s="231" t="s">
        <v>453</v>
      </c>
    </row>
    <row r="164" s="13" customFormat="1">
      <c r="A164" s="13"/>
      <c r="B164" s="233"/>
      <c r="C164" s="234"/>
      <c r="D164" s="235" t="s">
        <v>138</v>
      </c>
      <c r="E164" s="236" t="s">
        <v>1</v>
      </c>
      <c r="F164" s="237" t="s">
        <v>454</v>
      </c>
      <c r="G164" s="234"/>
      <c r="H164" s="238">
        <v>0.40999999999999998</v>
      </c>
      <c r="I164" s="239"/>
      <c r="J164" s="234"/>
      <c r="K164" s="234"/>
      <c r="L164" s="240"/>
      <c r="M164" s="241"/>
      <c r="N164" s="242"/>
      <c r="O164" s="242"/>
      <c r="P164" s="242"/>
      <c r="Q164" s="242"/>
      <c r="R164" s="242"/>
      <c r="S164" s="242"/>
      <c r="T164" s="24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4" t="s">
        <v>138</v>
      </c>
      <c r="AU164" s="244" t="s">
        <v>83</v>
      </c>
      <c r="AV164" s="13" t="s">
        <v>83</v>
      </c>
      <c r="AW164" s="13" t="s">
        <v>30</v>
      </c>
      <c r="AX164" s="13" t="s">
        <v>81</v>
      </c>
      <c r="AY164" s="244" t="s">
        <v>130</v>
      </c>
    </row>
    <row r="165" s="2" customFormat="1" ht="24.15" customHeight="1">
      <c r="A165" s="38"/>
      <c r="B165" s="39"/>
      <c r="C165" s="219" t="s">
        <v>226</v>
      </c>
      <c r="D165" s="219" t="s">
        <v>132</v>
      </c>
      <c r="E165" s="220" t="s">
        <v>284</v>
      </c>
      <c r="F165" s="221" t="s">
        <v>285</v>
      </c>
      <c r="G165" s="222" t="s">
        <v>135</v>
      </c>
      <c r="H165" s="223">
        <v>8.8659999999999997</v>
      </c>
      <c r="I165" s="224"/>
      <c r="J165" s="225">
        <f>ROUND(I165*H165,2)</f>
        <v>0</v>
      </c>
      <c r="K165" s="226"/>
      <c r="L165" s="44"/>
      <c r="M165" s="227" t="s">
        <v>1</v>
      </c>
      <c r="N165" s="228" t="s">
        <v>38</v>
      </c>
      <c r="O165" s="91"/>
      <c r="P165" s="229">
        <f>O165*H165</f>
        <v>0</v>
      </c>
      <c r="Q165" s="229">
        <v>0.025190000000000001</v>
      </c>
      <c r="R165" s="229">
        <f>Q165*H165</f>
        <v>0.22333454</v>
      </c>
      <c r="S165" s="229">
        <v>0</v>
      </c>
      <c r="T165" s="230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31" t="s">
        <v>136</v>
      </c>
      <c r="AT165" s="231" t="s">
        <v>132</v>
      </c>
      <c r="AU165" s="231" t="s">
        <v>83</v>
      </c>
      <c r="AY165" s="17" t="s">
        <v>130</v>
      </c>
      <c r="BE165" s="232">
        <f>IF(N165="základní",J165,0)</f>
        <v>0</v>
      </c>
      <c r="BF165" s="232">
        <f>IF(N165="snížená",J165,0)</f>
        <v>0</v>
      </c>
      <c r="BG165" s="232">
        <f>IF(N165="zákl. přenesená",J165,0)</f>
        <v>0</v>
      </c>
      <c r="BH165" s="232">
        <f>IF(N165="sníž. přenesená",J165,0)</f>
        <v>0</v>
      </c>
      <c r="BI165" s="232">
        <f>IF(N165="nulová",J165,0)</f>
        <v>0</v>
      </c>
      <c r="BJ165" s="17" t="s">
        <v>81</v>
      </c>
      <c r="BK165" s="232">
        <f>ROUND(I165*H165,2)</f>
        <v>0</v>
      </c>
      <c r="BL165" s="17" t="s">
        <v>136</v>
      </c>
      <c r="BM165" s="231" t="s">
        <v>455</v>
      </c>
    </row>
    <row r="166" s="13" customFormat="1">
      <c r="A166" s="13"/>
      <c r="B166" s="233"/>
      <c r="C166" s="234"/>
      <c r="D166" s="235" t="s">
        <v>138</v>
      </c>
      <c r="E166" s="236" t="s">
        <v>1</v>
      </c>
      <c r="F166" s="237" t="s">
        <v>456</v>
      </c>
      <c r="G166" s="234"/>
      <c r="H166" s="238">
        <v>5.8520000000000003</v>
      </c>
      <c r="I166" s="239"/>
      <c r="J166" s="234"/>
      <c r="K166" s="234"/>
      <c r="L166" s="240"/>
      <c r="M166" s="241"/>
      <c r="N166" s="242"/>
      <c r="O166" s="242"/>
      <c r="P166" s="242"/>
      <c r="Q166" s="242"/>
      <c r="R166" s="242"/>
      <c r="S166" s="242"/>
      <c r="T166" s="24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4" t="s">
        <v>138</v>
      </c>
      <c r="AU166" s="244" t="s">
        <v>83</v>
      </c>
      <c r="AV166" s="13" t="s">
        <v>83</v>
      </c>
      <c r="AW166" s="13" t="s">
        <v>30</v>
      </c>
      <c r="AX166" s="13" t="s">
        <v>73</v>
      </c>
      <c r="AY166" s="244" t="s">
        <v>130</v>
      </c>
    </row>
    <row r="167" s="13" customFormat="1">
      <c r="A167" s="13"/>
      <c r="B167" s="233"/>
      <c r="C167" s="234"/>
      <c r="D167" s="235" t="s">
        <v>138</v>
      </c>
      <c r="E167" s="236" t="s">
        <v>1</v>
      </c>
      <c r="F167" s="237" t="s">
        <v>457</v>
      </c>
      <c r="G167" s="234"/>
      <c r="H167" s="238">
        <v>3.0139999999999998</v>
      </c>
      <c r="I167" s="239"/>
      <c r="J167" s="234"/>
      <c r="K167" s="234"/>
      <c r="L167" s="240"/>
      <c r="M167" s="241"/>
      <c r="N167" s="242"/>
      <c r="O167" s="242"/>
      <c r="P167" s="242"/>
      <c r="Q167" s="242"/>
      <c r="R167" s="242"/>
      <c r="S167" s="242"/>
      <c r="T167" s="24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4" t="s">
        <v>138</v>
      </c>
      <c r="AU167" s="244" t="s">
        <v>83</v>
      </c>
      <c r="AV167" s="13" t="s">
        <v>83</v>
      </c>
      <c r="AW167" s="13" t="s">
        <v>30</v>
      </c>
      <c r="AX167" s="13" t="s">
        <v>73</v>
      </c>
      <c r="AY167" s="244" t="s">
        <v>130</v>
      </c>
    </row>
    <row r="168" s="15" customFormat="1">
      <c r="A168" s="15"/>
      <c r="B168" s="255"/>
      <c r="C168" s="256"/>
      <c r="D168" s="235" t="s">
        <v>138</v>
      </c>
      <c r="E168" s="257" t="s">
        <v>1</v>
      </c>
      <c r="F168" s="258" t="s">
        <v>156</v>
      </c>
      <c r="G168" s="256"/>
      <c r="H168" s="259">
        <v>8.8659999999999997</v>
      </c>
      <c r="I168" s="260"/>
      <c r="J168" s="256"/>
      <c r="K168" s="256"/>
      <c r="L168" s="261"/>
      <c r="M168" s="262"/>
      <c r="N168" s="263"/>
      <c r="O168" s="263"/>
      <c r="P168" s="263"/>
      <c r="Q168" s="263"/>
      <c r="R168" s="263"/>
      <c r="S168" s="263"/>
      <c r="T168" s="264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T168" s="265" t="s">
        <v>138</v>
      </c>
      <c r="AU168" s="265" t="s">
        <v>83</v>
      </c>
      <c r="AV168" s="15" t="s">
        <v>136</v>
      </c>
      <c r="AW168" s="15" t="s">
        <v>30</v>
      </c>
      <c r="AX168" s="15" t="s">
        <v>81</v>
      </c>
      <c r="AY168" s="265" t="s">
        <v>130</v>
      </c>
    </row>
    <row r="169" s="2" customFormat="1" ht="24.15" customHeight="1">
      <c r="A169" s="38"/>
      <c r="B169" s="39"/>
      <c r="C169" s="219" t="s">
        <v>7</v>
      </c>
      <c r="D169" s="219" t="s">
        <v>132</v>
      </c>
      <c r="E169" s="220" t="s">
        <v>290</v>
      </c>
      <c r="F169" s="221" t="s">
        <v>291</v>
      </c>
      <c r="G169" s="222" t="s">
        <v>135</v>
      </c>
      <c r="H169" s="223">
        <v>8.8659999999999997</v>
      </c>
      <c r="I169" s="224"/>
      <c r="J169" s="225">
        <f>ROUND(I169*H169,2)</f>
        <v>0</v>
      </c>
      <c r="K169" s="226"/>
      <c r="L169" s="44"/>
      <c r="M169" s="227" t="s">
        <v>1</v>
      </c>
      <c r="N169" s="228" t="s">
        <v>38</v>
      </c>
      <c r="O169" s="91"/>
      <c r="P169" s="229">
        <f>O169*H169</f>
        <v>0</v>
      </c>
      <c r="Q169" s="229">
        <v>0</v>
      </c>
      <c r="R169" s="229">
        <f>Q169*H169</f>
        <v>0</v>
      </c>
      <c r="S169" s="229">
        <v>0</v>
      </c>
      <c r="T169" s="230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31" t="s">
        <v>136</v>
      </c>
      <c r="AT169" s="231" t="s">
        <v>132</v>
      </c>
      <c r="AU169" s="231" t="s">
        <v>83</v>
      </c>
      <c r="AY169" s="17" t="s">
        <v>130</v>
      </c>
      <c r="BE169" s="232">
        <f>IF(N169="základní",J169,0)</f>
        <v>0</v>
      </c>
      <c r="BF169" s="232">
        <f>IF(N169="snížená",J169,0)</f>
        <v>0</v>
      </c>
      <c r="BG169" s="232">
        <f>IF(N169="zákl. přenesená",J169,0)</f>
        <v>0</v>
      </c>
      <c r="BH169" s="232">
        <f>IF(N169="sníž. přenesená",J169,0)</f>
        <v>0</v>
      </c>
      <c r="BI169" s="232">
        <f>IF(N169="nulová",J169,0)</f>
        <v>0</v>
      </c>
      <c r="BJ169" s="17" t="s">
        <v>81</v>
      </c>
      <c r="BK169" s="232">
        <f>ROUND(I169*H169,2)</f>
        <v>0</v>
      </c>
      <c r="BL169" s="17" t="s">
        <v>136</v>
      </c>
      <c r="BM169" s="231" t="s">
        <v>458</v>
      </c>
    </row>
    <row r="170" s="2" customFormat="1" ht="21.75" customHeight="1">
      <c r="A170" s="38"/>
      <c r="B170" s="39"/>
      <c r="C170" s="219" t="s">
        <v>233</v>
      </c>
      <c r="D170" s="219" t="s">
        <v>132</v>
      </c>
      <c r="E170" s="220" t="s">
        <v>294</v>
      </c>
      <c r="F170" s="221" t="s">
        <v>295</v>
      </c>
      <c r="G170" s="222" t="s">
        <v>296</v>
      </c>
      <c r="H170" s="223">
        <v>0.045999999999999999</v>
      </c>
      <c r="I170" s="224"/>
      <c r="J170" s="225">
        <f>ROUND(I170*H170,2)</f>
        <v>0</v>
      </c>
      <c r="K170" s="226"/>
      <c r="L170" s="44"/>
      <c r="M170" s="227" t="s">
        <v>1</v>
      </c>
      <c r="N170" s="228" t="s">
        <v>38</v>
      </c>
      <c r="O170" s="91"/>
      <c r="P170" s="229">
        <f>O170*H170</f>
        <v>0</v>
      </c>
      <c r="Q170" s="229">
        <v>1.04741</v>
      </c>
      <c r="R170" s="229">
        <f>Q170*H170</f>
        <v>0.048180859999999999</v>
      </c>
      <c r="S170" s="229">
        <v>0</v>
      </c>
      <c r="T170" s="230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31" t="s">
        <v>136</v>
      </c>
      <c r="AT170" s="231" t="s">
        <v>132</v>
      </c>
      <c r="AU170" s="231" t="s">
        <v>83</v>
      </c>
      <c r="AY170" s="17" t="s">
        <v>130</v>
      </c>
      <c r="BE170" s="232">
        <f>IF(N170="základní",J170,0)</f>
        <v>0</v>
      </c>
      <c r="BF170" s="232">
        <f>IF(N170="snížená",J170,0)</f>
        <v>0</v>
      </c>
      <c r="BG170" s="232">
        <f>IF(N170="zákl. přenesená",J170,0)</f>
        <v>0</v>
      </c>
      <c r="BH170" s="232">
        <f>IF(N170="sníž. přenesená",J170,0)</f>
        <v>0</v>
      </c>
      <c r="BI170" s="232">
        <f>IF(N170="nulová",J170,0)</f>
        <v>0</v>
      </c>
      <c r="BJ170" s="17" t="s">
        <v>81</v>
      </c>
      <c r="BK170" s="232">
        <f>ROUND(I170*H170,2)</f>
        <v>0</v>
      </c>
      <c r="BL170" s="17" t="s">
        <v>136</v>
      </c>
      <c r="BM170" s="231" t="s">
        <v>459</v>
      </c>
    </row>
    <row r="171" s="13" customFormat="1">
      <c r="A171" s="13"/>
      <c r="B171" s="233"/>
      <c r="C171" s="234"/>
      <c r="D171" s="235" t="s">
        <v>138</v>
      </c>
      <c r="E171" s="236" t="s">
        <v>1</v>
      </c>
      <c r="F171" s="237" t="s">
        <v>460</v>
      </c>
      <c r="G171" s="234"/>
      <c r="H171" s="238">
        <v>0.045999999999999999</v>
      </c>
      <c r="I171" s="239"/>
      <c r="J171" s="234"/>
      <c r="K171" s="234"/>
      <c r="L171" s="240"/>
      <c r="M171" s="241"/>
      <c r="N171" s="242"/>
      <c r="O171" s="242"/>
      <c r="P171" s="242"/>
      <c r="Q171" s="242"/>
      <c r="R171" s="242"/>
      <c r="S171" s="242"/>
      <c r="T171" s="24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4" t="s">
        <v>138</v>
      </c>
      <c r="AU171" s="244" t="s">
        <v>83</v>
      </c>
      <c r="AV171" s="13" t="s">
        <v>83</v>
      </c>
      <c r="AW171" s="13" t="s">
        <v>30</v>
      </c>
      <c r="AX171" s="13" t="s">
        <v>81</v>
      </c>
      <c r="AY171" s="244" t="s">
        <v>130</v>
      </c>
    </row>
    <row r="172" s="2" customFormat="1" ht="24.15" customHeight="1">
      <c r="A172" s="38"/>
      <c r="B172" s="39"/>
      <c r="C172" s="219" t="s">
        <v>237</v>
      </c>
      <c r="D172" s="219" t="s">
        <v>132</v>
      </c>
      <c r="E172" s="220" t="s">
        <v>300</v>
      </c>
      <c r="F172" s="221" t="s">
        <v>301</v>
      </c>
      <c r="G172" s="222" t="s">
        <v>142</v>
      </c>
      <c r="H172" s="223">
        <v>2.3940000000000001</v>
      </c>
      <c r="I172" s="224"/>
      <c r="J172" s="225">
        <f>ROUND(I172*H172,2)</f>
        <v>0</v>
      </c>
      <c r="K172" s="226"/>
      <c r="L172" s="44"/>
      <c r="M172" s="227" t="s">
        <v>1</v>
      </c>
      <c r="N172" s="228" t="s">
        <v>38</v>
      </c>
      <c r="O172" s="91"/>
      <c r="P172" s="229">
        <f>O172*H172</f>
        <v>0</v>
      </c>
      <c r="Q172" s="229">
        <v>0</v>
      </c>
      <c r="R172" s="229">
        <f>Q172*H172</f>
        <v>0</v>
      </c>
      <c r="S172" s="229">
        <v>0</v>
      </c>
      <c r="T172" s="230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31" t="s">
        <v>136</v>
      </c>
      <c r="AT172" s="231" t="s">
        <v>132</v>
      </c>
      <c r="AU172" s="231" t="s">
        <v>83</v>
      </c>
      <c r="AY172" s="17" t="s">
        <v>130</v>
      </c>
      <c r="BE172" s="232">
        <f>IF(N172="základní",J172,0)</f>
        <v>0</v>
      </c>
      <c r="BF172" s="232">
        <f>IF(N172="snížená",J172,0)</f>
        <v>0</v>
      </c>
      <c r="BG172" s="232">
        <f>IF(N172="zákl. přenesená",J172,0)</f>
        <v>0</v>
      </c>
      <c r="BH172" s="232">
        <f>IF(N172="sníž. přenesená",J172,0)</f>
        <v>0</v>
      </c>
      <c r="BI172" s="232">
        <f>IF(N172="nulová",J172,0)</f>
        <v>0</v>
      </c>
      <c r="BJ172" s="17" t="s">
        <v>81</v>
      </c>
      <c r="BK172" s="232">
        <f>ROUND(I172*H172,2)</f>
        <v>0</v>
      </c>
      <c r="BL172" s="17" t="s">
        <v>136</v>
      </c>
      <c r="BM172" s="231" t="s">
        <v>461</v>
      </c>
    </row>
    <row r="173" s="13" customFormat="1">
      <c r="A173" s="13"/>
      <c r="B173" s="233"/>
      <c r="C173" s="234"/>
      <c r="D173" s="235" t="s">
        <v>138</v>
      </c>
      <c r="E173" s="236" t="s">
        <v>1</v>
      </c>
      <c r="F173" s="237" t="s">
        <v>462</v>
      </c>
      <c r="G173" s="234"/>
      <c r="H173" s="238">
        <v>2.3940000000000001</v>
      </c>
      <c r="I173" s="239"/>
      <c r="J173" s="234"/>
      <c r="K173" s="234"/>
      <c r="L173" s="240"/>
      <c r="M173" s="241"/>
      <c r="N173" s="242"/>
      <c r="O173" s="242"/>
      <c r="P173" s="242"/>
      <c r="Q173" s="242"/>
      <c r="R173" s="242"/>
      <c r="S173" s="242"/>
      <c r="T173" s="24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4" t="s">
        <v>138</v>
      </c>
      <c r="AU173" s="244" t="s">
        <v>83</v>
      </c>
      <c r="AV173" s="13" t="s">
        <v>83</v>
      </c>
      <c r="AW173" s="13" t="s">
        <v>30</v>
      </c>
      <c r="AX173" s="13" t="s">
        <v>81</v>
      </c>
      <c r="AY173" s="244" t="s">
        <v>130</v>
      </c>
    </row>
    <row r="174" s="2" customFormat="1" ht="24.15" customHeight="1">
      <c r="A174" s="38"/>
      <c r="B174" s="39"/>
      <c r="C174" s="266" t="s">
        <v>241</v>
      </c>
      <c r="D174" s="266" t="s">
        <v>216</v>
      </c>
      <c r="E174" s="267" t="s">
        <v>305</v>
      </c>
      <c r="F174" s="268" t="s">
        <v>306</v>
      </c>
      <c r="G174" s="269" t="s">
        <v>142</v>
      </c>
      <c r="H174" s="270">
        <v>2.3940000000000001</v>
      </c>
      <c r="I174" s="271"/>
      <c r="J174" s="272">
        <f>ROUND(I174*H174,2)</f>
        <v>0</v>
      </c>
      <c r="K174" s="273"/>
      <c r="L174" s="274"/>
      <c r="M174" s="275" t="s">
        <v>1</v>
      </c>
      <c r="N174" s="276" t="s">
        <v>38</v>
      </c>
      <c r="O174" s="91"/>
      <c r="P174" s="229">
        <f>O174*H174</f>
        <v>0</v>
      </c>
      <c r="Q174" s="229">
        <v>0.014959999999999999</v>
      </c>
      <c r="R174" s="229">
        <f>Q174*H174</f>
        <v>0.035814239999999997</v>
      </c>
      <c r="S174" s="229">
        <v>0</v>
      </c>
      <c r="T174" s="230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31" t="s">
        <v>169</v>
      </c>
      <c r="AT174" s="231" t="s">
        <v>216</v>
      </c>
      <c r="AU174" s="231" t="s">
        <v>83</v>
      </c>
      <c r="AY174" s="17" t="s">
        <v>130</v>
      </c>
      <c r="BE174" s="232">
        <f>IF(N174="základní",J174,0)</f>
        <v>0</v>
      </c>
      <c r="BF174" s="232">
        <f>IF(N174="snížená",J174,0)</f>
        <v>0</v>
      </c>
      <c r="BG174" s="232">
        <f>IF(N174="zákl. přenesená",J174,0)</f>
        <v>0</v>
      </c>
      <c r="BH174" s="232">
        <f>IF(N174="sníž. přenesená",J174,0)</f>
        <v>0</v>
      </c>
      <c r="BI174" s="232">
        <f>IF(N174="nulová",J174,0)</f>
        <v>0</v>
      </c>
      <c r="BJ174" s="17" t="s">
        <v>81</v>
      </c>
      <c r="BK174" s="232">
        <f>ROUND(I174*H174,2)</f>
        <v>0</v>
      </c>
      <c r="BL174" s="17" t="s">
        <v>136</v>
      </c>
      <c r="BM174" s="231" t="s">
        <v>463</v>
      </c>
    </row>
    <row r="175" s="2" customFormat="1" ht="24.15" customHeight="1">
      <c r="A175" s="38"/>
      <c r="B175" s="39"/>
      <c r="C175" s="219" t="s">
        <v>245</v>
      </c>
      <c r="D175" s="219" t="s">
        <v>132</v>
      </c>
      <c r="E175" s="220" t="s">
        <v>309</v>
      </c>
      <c r="F175" s="221" t="s">
        <v>310</v>
      </c>
      <c r="G175" s="222" t="s">
        <v>142</v>
      </c>
      <c r="H175" s="223">
        <v>2.3940000000000001</v>
      </c>
      <c r="I175" s="224"/>
      <c r="J175" s="225">
        <f>ROUND(I175*H175,2)</f>
        <v>0</v>
      </c>
      <c r="K175" s="226"/>
      <c r="L175" s="44"/>
      <c r="M175" s="227" t="s">
        <v>1</v>
      </c>
      <c r="N175" s="228" t="s">
        <v>38</v>
      </c>
      <c r="O175" s="91"/>
      <c r="P175" s="229">
        <f>O175*H175</f>
        <v>0</v>
      </c>
      <c r="Q175" s="229">
        <v>0</v>
      </c>
      <c r="R175" s="229">
        <f>Q175*H175</f>
        <v>0</v>
      </c>
      <c r="S175" s="229">
        <v>0</v>
      </c>
      <c r="T175" s="230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31" t="s">
        <v>136</v>
      </c>
      <c r="AT175" s="231" t="s">
        <v>132</v>
      </c>
      <c r="AU175" s="231" t="s">
        <v>83</v>
      </c>
      <c r="AY175" s="17" t="s">
        <v>130</v>
      </c>
      <c r="BE175" s="232">
        <f>IF(N175="základní",J175,0)</f>
        <v>0</v>
      </c>
      <c r="BF175" s="232">
        <f>IF(N175="snížená",J175,0)</f>
        <v>0</v>
      </c>
      <c r="BG175" s="232">
        <f>IF(N175="zákl. přenesená",J175,0)</f>
        <v>0</v>
      </c>
      <c r="BH175" s="232">
        <f>IF(N175="sníž. přenesená",J175,0)</f>
        <v>0</v>
      </c>
      <c r="BI175" s="232">
        <f>IF(N175="nulová",J175,0)</f>
        <v>0</v>
      </c>
      <c r="BJ175" s="17" t="s">
        <v>81</v>
      </c>
      <c r="BK175" s="232">
        <f>ROUND(I175*H175,2)</f>
        <v>0</v>
      </c>
      <c r="BL175" s="17" t="s">
        <v>136</v>
      </c>
      <c r="BM175" s="231" t="s">
        <v>464</v>
      </c>
    </row>
    <row r="176" s="2" customFormat="1" ht="21.75" customHeight="1">
      <c r="A176" s="38"/>
      <c r="B176" s="39"/>
      <c r="C176" s="266" t="s">
        <v>249</v>
      </c>
      <c r="D176" s="266" t="s">
        <v>216</v>
      </c>
      <c r="E176" s="267" t="s">
        <v>313</v>
      </c>
      <c r="F176" s="268" t="s">
        <v>314</v>
      </c>
      <c r="G176" s="269" t="s">
        <v>296</v>
      </c>
      <c r="H176" s="270">
        <v>4.7880000000000003</v>
      </c>
      <c r="I176" s="271"/>
      <c r="J176" s="272">
        <f>ROUND(I176*H176,2)</f>
        <v>0</v>
      </c>
      <c r="K176" s="273"/>
      <c r="L176" s="274"/>
      <c r="M176" s="275" t="s">
        <v>1</v>
      </c>
      <c r="N176" s="276" t="s">
        <v>38</v>
      </c>
      <c r="O176" s="91"/>
      <c r="P176" s="229">
        <f>O176*H176</f>
        <v>0</v>
      </c>
      <c r="Q176" s="229">
        <v>1</v>
      </c>
      <c r="R176" s="229">
        <f>Q176*H176</f>
        <v>4.7880000000000003</v>
      </c>
      <c r="S176" s="229">
        <v>0</v>
      </c>
      <c r="T176" s="230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31" t="s">
        <v>169</v>
      </c>
      <c r="AT176" s="231" t="s">
        <v>216</v>
      </c>
      <c r="AU176" s="231" t="s">
        <v>83</v>
      </c>
      <c r="AY176" s="17" t="s">
        <v>130</v>
      </c>
      <c r="BE176" s="232">
        <f>IF(N176="základní",J176,0)</f>
        <v>0</v>
      </c>
      <c r="BF176" s="232">
        <f>IF(N176="snížená",J176,0)</f>
        <v>0</v>
      </c>
      <c r="BG176" s="232">
        <f>IF(N176="zákl. přenesená",J176,0)</f>
        <v>0</v>
      </c>
      <c r="BH176" s="232">
        <f>IF(N176="sníž. přenesená",J176,0)</f>
        <v>0</v>
      </c>
      <c r="BI176" s="232">
        <f>IF(N176="nulová",J176,0)</f>
        <v>0</v>
      </c>
      <c r="BJ176" s="17" t="s">
        <v>81</v>
      </c>
      <c r="BK176" s="232">
        <f>ROUND(I176*H176,2)</f>
        <v>0</v>
      </c>
      <c r="BL176" s="17" t="s">
        <v>136</v>
      </c>
      <c r="BM176" s="231" t="s">
        <v>465</v>
      </c>
    </row>
    <row r="177" s="13" customFormat="1">
      <c r="A177" s="13"/>
      <c r="B177" s="233"/>
      <c r="C177" s="234"/>
      <c r="D177" s="235" t="s">
        <v>138</v>
      </c>
      <c r="E177" s="234"/>
      <c r="F177" s="237" t="s">
        <v>466</v>
      </c>
      <c r="G177" s="234"/>
      <c r="H177" s="238">
        <v>4.7880000000000003</v>
      </c>
      <c r="I177" s="239"/>
      <c r="J177" s="234"/>
      <c r="K177" s="234"/>
      <c r="L177" s="240"/>
      <c r="M177" s="241"/>
      <c r="N177" s="242"/>
      <c r="O177" s="242"/>
      <c r="P177" s="242"/>
      <c r="Q177" s="242"/>
      <c r="R177" s="242"/>
      <c r="S177" s="242"/>
      <c r="T177" s="24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4" t="s">
        <v>138</v>
      </c>
      <c r="AU177" s="244" t="s">
        <v>83</v>
      </c>
      <c r="AV177" s="13" t="s">
        <v>83</v>
      </c>
      <c r="AW177" s="13" t="s">
        <v>4</v>
      </c>
      <c r="AX177" s="13" t="s">
        <v>81</v>
      </c>
      <c r="AY177" s="244" t="s">
        <v>130</v>
      </c>
    </row>
    <row r="178" s="12" customFormat="1" ht="22.8" customHeight="1">
      <c r="A178" s="12"/>
      <c r="B178" s="203"/>
      <c r="C178" s="204"/>
      <c r="D178" s="205" t="s">
        <v>72</v>
      </c>
      <c r="E178" s="217" t="s">
        <v>175</v>
      </c>
      <c r="F178" s="217" t="s">
        <v>338</v>
      </c>
      <c r="G178" s="204"/>
      <c r="H178" s="204"/>
      <c r="I178" s="207"/>
      <c r="J178" s="218">
        <f>BK178</f>
        <v>0</v>
      </c>
      <c r="K178" s="204"/>
      <c r="L178" s="209"/>
      <c r="M178" s="210"/>
      <c r="N178" s="211"/>
      <c r="O178" s="211"/>
      <c r="P178" s="212">
        <f>SUM(P179:P193)</f>
        <v>0</v>
      </c>
      <c r="Q178" s="211"/>
      <c r="R178" s="212">
        <f>SUM(R179:R193)</f>
        <v>157.624582</v>
      </c>
      <c r="S178" s="211"/>
      <c r="T178" s="213">
        <f>SUM(T179:T193)</f>
        <v>0</v>
      </c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R178" s="214" t="s">
        <v>81</v>
      </c>
      <c r="AT178" s="215" t="s">
        <v>72</v>
      </c>
      <c r="AU178" s="215" t="s">
        <v>81</v>
      </c>
      <c r="AY178" s="214" t="s">
        <v>130</v>
      </c>
      <c r="BK178" s="216">
        <f>SUM(BK179:BK193)</f>
        <v>0</v>
      </c>
    </row>
    <row r="179" s="2" customFormat="1" ht="33" customHeight="1">
      <c r="A179" s="38"/>
      <c r="B179" s="39"/>
      <c r="C179" s="219" t="s">
        <v>253</v>
      </c>
      <c r="D179" s="219" t="s">
        <v>132</v>
      </c>
      <c r="E179" s="220" t="s">
        <v>340</v>
      </c>
      <c r="F179" s="221" t="s">
        <v>341</v>
      </c>
      <c r="G179" s="222" t="s">
        <v>326</v>
      </c>
      <c r="H179" s="223">
        <v>17.5</v>
      </c>
      <c r="I179" s="224"/>
      <c r="J179" s="225">
        <f>ROUND(I179*H179,2)</f>
        <v>0</v>
      </c>
      <c r="K179" s="226"/>
      <c r="L179" s="44"/>
      <c r="M179" s="227" t="s">
        <v>1</v>
      </c>
      <c r="N179" s="228" t="s">
        <v>38</v>
      </c>
      <c r="O179" s="91"/>
      <c r="P179" s="229">
        <f>O179*H179</f>
        <v>0</v>
      </c>
      <c r="Q179" s="229">
        <v>0.1295</v>
      </c>
      <c r="R179" s="229">
        <f>Q179*H179</f>
        <v>2.2662499999999999</v>
      </c>
      <c r="S179" s="229">
        <v>0</v>
      </c>
      <c r="T179" s="230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31" t="s">
        <v>136</v>
      </c>
      <c r="AT179" s="231" t="s">
        <v>132</v>
      </c>
      <c r="AU179" s="231" t="s">
        <v>83</v>
      </c>
      <c r="AY179" s="17" t="s">
        <v>130</v>
      </c>
      <c r="BE179" s="232">
        <f>IF(N179="základní",J179,0)</f>
        <v>0</v>
      </c>
      <c r="BF179" s="232">
        <f>IF(N179="snížená",J179,0)</f>
        <v>0</v>
      </c>
      <c r="BG179" s="232">
        <f>IF(N179="zákl. přenesená",J179,0)</f>
        <v>0</v>
      </c>
      <c r="BH179" s="232">
        <f>IF(N179="sníž. přenesená",J179,0)</f>
        <v>0</v>
      </c>
      <c r="BI179" s="232">
        <f>IF(N179="nulová",J179,0)</f>
        <v>0</v>
      </c>
      <c r="BJ179" s="17" t="s">
        <v>81</v>
      </c>
      <c r="BK179" s="232">
        <f>ROUND(I179*H179,2)</f>
        <v>0</v>
      </c>
      <c r="BL179" s="17" t="s">
        <v>136</v>
      </c>
      <c r="BM179" s="231" t="s">
        <v>467</v>
      </c>
    </row>
    <row r="180" s="14" customFormat="1">
      <c r="A180" s="14"/>
      <c r="B180" s="245"/>
      <c r="C180" s="246"/>
      <c r="D180" s="235" t="s">
        <v>138</v>
      </c>
      <c r="E180" s="247" t="s">
        <v>1</v>
      </c>
      <c r="F180" s="248" t="s">
        <v>343</v>
      </c>
      <c r="G180" s="246"/>
      <c r="H180" s="247" t="s">
        <v>1</v>
      </c>
      <c r="I180" s="249"/>
      <c r="J180" s="246"/>
      <c r="K180" s="246"/>
      <c r="L180" s="250"/>
      <c r="M180" s="251"/>
      <c r="N180" s="252"/>
      <c r="O180" s="252"/>
      <c r="P180" s="252"/>
      <c r="Q180" s="252"/>
      <c r="R180" s="252"/>
      <c r="S180" s="252"/>
      <c r="T180" s="253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54" t="s">
        <v>138</v>
      </c>
      <c r="AU180" s="254" t="s">
        <v>83</v>
      </c>
      <c r="AV180" s="14" t="s">
        <v>81</v>
      </c>
      <c r="AW180" s="14" t="s">
        <v>30</v>
      </c>
      <c r="AX180" s="14" t="s">
        <v>73</v>
      </c>
      <c r="AY180" s="254" t="s">
        <v>130</v>
      </c>
    </row>
    <row r="181" s="13" customFormat="1">
      <c r="A181" s="13"/>
      <c r="B181" s="233"/>
      <c r="C181" s="234"/>
      <c r="D181" s="235" t="s">
        <v>138</v>
      </c>
      <c r="E181" s="236" t="s">
        <v>1</v>
      </c>
      <c r="F181" s="237" t="s">
        <v>468</v>
      </c>
      <c r="G181" s="234"/>
      <c r="H181" s="238">
        <v>17.5</v>
      </c>
      <c r="I181" s="239"/>
      <c r="J181" s="234"/>
      <c r="K181" s="234"/>
      <c r="L181" s="240"/>
      <c r="M181" s="241"/>
      <c r="N181" s="242"/>
      <c r="O181" s="242"/>
      <c r="P181" s="242"/>
      <c r="Q181" s="242"/>
      <c r="R181" s="242"/>
      <c r="S181" s="242"/>
      <c r="T181" s="24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4" t="s">
        <v>138</v>
      </c>
      <c r="AU181" s="244" t="s">
        <v>83</v>
      </c>
      <c r="AV181" s="13" t="s">
        <v>83</v>
      </c>
      <c r="AW181" s="13" t="s">
        <v>30</v>
      </c>
      <c r="AX181" s="13" t="s">
        <v>81</v>
      </c>
      <c r="AY181" s="244" t="s">
        <v>130</v>
      </c>
    </row>
    <row r="182" s="2" customFormat="1" ht="16.5" customHeight="1">
      <c r="A182" s="38"/>
      <c r="B182" s="39"/>
      <c r="C182" s="266" t="s">
        <v>257</v>
      </c>
      <c r="D182" s="266" t="s">
        <v>216</v>
      </c>
      <c r="E182" s="267" t="s">
        <v>345</v>
      </c>
      <c r="F182" s="268" t="s">
        <v>346</v>
      </c>
      <c r="G182" s="269" t="s">
        <v>326</v>
      </c>
      <c r="H182" s="270">
        <v>17.850000000000001</v>
      </c>
      <c r="I182" s="271"/>
      <c r="J182" s="272">
        <f>ROUND(I182*H182,2)</f>
        <v>0</v>
      </c>
      <c r="K182" s="273"/>
      <c r="L182" s="274"/>
      <c r="M182" s="275" t="s">
        <v>1</v>
      </c>
      <c r="N182" s="276" t="s">
        <v>38</v>
      </c>
      <c r="O182" s="91"/>
      <c r="P182" s="229">
        <f>O182*H182</f>
        <v>0</v>
      </c>
      <c r="Q182" s="229">
        <v>0.021999999999999999</v>
      </c>
      <c r="R182" s="229">
        <f>Q182*H182</f>
        <v>0.39269999999999999</v>
      </c>
      <c r="S182" s="229">
        <v>0</v>
      </c>
      <c r="T182" s="230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31" t="s">
        <v>169</v>
      </c>
      <c r="AT182" s="231" t="s">
        <v>216</v>
      </c>
      <c r="AU182" s="231" t="s">
        <v>83</v>
      </c>
      <c r="AY182" s="17" t="s">
        <v>130</v>
      </c>
      <c r="BE182" s="232">
        <f>IF(N182="základní",J182,0)</f>
        <v>0</v>
      </c>
      <c r="BF182" s="232">
        <f>IF(N182="snížená",J182,0)</f>
        <v>0</v>
      </c>
      <c r="BG182" s="232">
        <f>IF(N182="zákl. přenesená",J182,0)</f>
        <v>0</v>
      </c>
      <c r="BH182" s="232">
        <f>IF(N182="sníž. přenesená",J182,0)</f>
        <v>0</v>
      </c>
      <c r="BI182" s="232">
        <f>IF(N182="nulová",J182,0)</f>
        <v>0</v>
      </c>
      <c r="BJ182" s="17" t="s">
        <v>81</v>
      </c>
      <c r="BK182" s="232">
        <f>ROUND(I182*H182,2)</f>
        <v>0</v>
      </c>
      <c r="BL182" s="17" t="s">
        <v>136</v>
      </c>
      <c r="BM182" s="231" t="s">
        <v>469</v>
      </c>
    </row>
    <row r="183" s="13" customFormat="1">
      <c r="A183" s="13"/>
      <c r="B183" s="233"/>
      <c r="C183" s="234"/>
      <c r="D183" s="235" t="s">
        <v>138</v>
      </c>
      <c r="E183" s="234"/>
      <c r="F183" s="237" t="s">
        <v>470</v>
      </c>
      <c r="G183" s="234"/>
      <c r="H183" s="238">
        <v>17.850000000000001</v>
      </c>
      <c r="I183" s="239"/>
      <c r="J183" s="234"/>
      <c r="K183" s="234"/>
      <c r="L183" s="240"/>
      <c r="M183" s="241"/>
      <c r="N183" s="242"/>
      <c r="O183" s="242"/>
      <c r="P183" s="242"/>
      <c r="Q183" s="242"/>
      <c r="R183" s="242"/>
      <c r="S183" s="242"/>
      <c r="T183" s="24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4" t="s">
        <v>138</v>
      </c>
      <c r="AU183" s="244" t="s">
        <v>83</v>
      </c>
      <c r="AV183" s="13" t="s">
        <v>83</v>
      </c>
      <c r="AW183" s="13" t="s">
        <v>4</v>
      </c>
      <c r="AX183" s="13" t="s">
        <v>81</v>
      </c>
      <c r="AY183" s="244" t="s">
        <v>130</v>
      </c>
    </row>
    <row r="184" s="2" customFormat="1" ht="16.5" customHeight="1">
      <c r="A184" s="38"/>
      <c r="B184" s="39"/>
      <c r="C184" s="219" t="s">
        <v>262</v>
      </c>
      <c r="D184" s="219" t="s">
        <v>132</v>
      </c>
      <c r="E184" s="220" t="s">
        <v>350</v>
      </c>
      <c r="F184" s="221" t="s">
        <v>471</v>
      </c>
      <c r="G184" s="222" t="s">
        <v>326</v>
      </c>
      <c r="H184" s="223">
        <v>17.5</v>
      </c>
      <c r="I184" s="224"/>
      <c r="J184" s="225">
        <f>ROUND(I184*H184,2)</f>
        <v>0</v>
      </c>
      <c r="K184" s="226"/>
      <c r="L184" s="44"/>
      <c r="M184" s="227" t="s">
        <v>1</v>
      </c>
      <c r="N184" s="228" t="s">
        <v>38</v>
      </c>
      <c r="O184" s="91"/>
      <c r="P184" s="229">
        <f>O184*H184</f>
        <v>0</v>
      </c>
      <c r="Q184" s="229">
        <v>0</v>
      </c>
      <c r="R184" s="229">
        <f>Q184*H184</f>
        <v>0</v>
      </c>
      <c r="S184" s="229">
        <v>0</v>
      </c>
      <c r="T184" s="230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31" t="s">
        <v>136</v>
      </c>
      <c r="AT184" s="231" t="s">
        <v>132</v>
      </c>
      <c r="AU184" s="231" t="s">
        <v>83</v>
      </c>
      <c r="AY184" s="17" t="s">
        <v>130</v>
      </c>
      <c r="BE184" s="232">
        <f>IF(N184="základní",J184,0)</f>
        <v>0</v>
      </c>
      <c r="BF184" s="232">
        <f>IF(N184="snížená",J184,0)</f>
        <v>0</v>
      </c>
      <c r="BG184" s="232">
        <f>IF(N184="zákl. přenesená",J184,0)</f>
        <v>0</v>
      </c>
      <c r="BH184" s="232">
        <f>IF(N184="sníž. přenesená",J184,0)</f>
        <v>0</v>
      </c>
      <c r="BI184" s="232">
        <f>IF(N184="nulová",J184,0)</f>
        <v>0</v>
      </c>
      <c r="BJ184" s="17" t="s">
        <v>81</v>
      </c>
      <c r="BK184" s="232">
        <f>ROUND(I184*H184,2)</f>
        <v>0</v>
      </c>
      <c r="BL184" s="17" t="s">
        <v>136</v>
      </c>
      <c r="BM184" s="231" t="s">
        <v>472</v>
      </c>
    </row>
    <row r="185" s="2" customFormat="1" ht="24.15" customHeight="1">
      <c r="A185" s="38"/>
      <c r="B185" s="39"/>
      <c r="C185" s="219" t="s">
        <v>267</v>
      </c>
      <c r="D185" s="219" t="s">
        <v>132</v>
      </c>
      <c r="E185" s="220" t="s">
        <v>473</v>
      </c>
      <c r="F185" s="221" t="s">
        <v>474</v>
      </c>
      <c r="G185" s="222" t="s">
        <v>336</v>
      </c>
      <c r="H185" s="223">
        <v>1</v>
      </c>
      <c r="I185" s="224"/>
      <c r="J185" s="225">
        <f>ROUND(I185*H185,2)</f>
        <v>0</v>
      </c>
      <c r="K185" s="226"/>
      <c r="L185" s="44"/>
      <c r="M185" s="227" t="s">
        <v>1</v>
      </c>
      <c r="N185" s="228" t="s">
        <v>38</v>
      </c>
      <c r="O185" s="91"/>
      <c r="P185" s="229">
        <f>O185*H185</f>
        <v>0</v>
      </c>
      <c r="Q185" s="229">
        <v>1.2286999999999999</v>
      </c>
      <c r="R185" s="229">
        <f>Q185*H185</f>
        <v>1.2286999999999999</v>
      </c>
      <c r="S185" s="229">
        <v>0</v>
      </c>
      <c r="T185" s="230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31" t="s">
        <v>136</v>
      </c>
      <c r="AT185" s="231" t="s">
        <v>132</v>
      </c>
      <c r="AU185" s="231" t="s">
        <v>83</v>
      </c>
      <c r="AY185" s="17" t="s">
        <v>130</v>
      </c>
      <c r="BE185" s="232">
        <f>IF(N185="základní",J185,0)</f>
        <v>0</v>
      </c>
      <c r="BF185" s="232">
        <f>IF(N185="snížená",J185,0)</f>
        <v>0</v>
      </c>
      <c r="BG185" s="232">
        <f>IF(N185="zákl. přenesená",J185,0)</f>
        <v>0</v>
      </c>
      <c r="BH185" s="232">
        <f>IF(N185="sníž. přenesená",J185,0)</f>
        <v>0</v>
      </c>
      <c r="BI185" s="232">
        <f>IF(N185="nulová",J185,0)</f>
        <v>0</v>
      </c>
      <c r="BJ185" s="17" t="s">
        <v>81</v>
      </c>
      <c r="BK185" s="232">
        <f>ROUND(I185*H185,2)</f>
        <v>0</v>
      </c>
      <c r="BL185" s="17" t="s">
        <v>136</v>
      </c>
      <c r="BM185" s="231" t="s">
        <v>475</v>
      </c>
    </row>
    <row r="186" s="2" customFormat="1" ht="24.15" customHeight="1">
      <c r="A186" s="38"/>
      <c r="B186" s="39"/>
      <c r="C186" s="266" t="s">
        <v>272</v>
      </c>
      <c r="D186" s="266" t="s">
        <v>216</v>
      </c>
      <c r="E186" s="267" t="s">
        <v>476</v>
      </c>
      <c r="F186" s="268" t="s">
        <v>477</v>
      </c>
      <c r="G186" s="269" t="s">
        <v>336</v>
      </c>
      <c r="H186" s="270">
        <v>1</v>
      </c>
      <c r="I186" s="271"/>
      <c r="J186" s="272">
        <f>ROUND(I186*H186,2)</f>
        <v>0</v>
      </c>
      <c r="K186" s="273"/>
      <c r="L186" s="274"/>
      <c r="M186" s="275" t="s">
        <v>1</v>
      </c>
      <c r="N186" s="276" t="s">
        <v>38</v>
      </c>
      <c r="O186" s="91"/>
      <c r="P186" s="229">
        <f>O186*H186</f>
        <v>0</v>
      </c>
      <c r="Q186" s="229">
        <v>0.023</v>
      </c>
      <c r="R186" s="229">
        <f>Q186*H186</f>
        <v>0.023</v>
      </c>
      <c r="S186" s="229">
        <v>0</v>
      </c>
      <c r="T186" s="230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31" t="s">
        <v>169</v>
      </c>
      <c r="AT186" s="231" t="s">
        <v>216</v>
      </c>
      <c r="AU186" s="231" t="s">
        <v>83</v>
      </c>
      <c r="AY186" s="17" t="s">
        <v>130</v>
      </c>
      <c r="BE186" s="232">
        <f>IF(N186="základní",J186,0)</f>
        <v>0</v>
      </c>
      <c r="BF186" s="232">
        <f>IF(N186="snížená",J186,0)</f>
        <v>0</v>
      </c>
      <c r="BG186" s="232">
        <f>IF(N186="zákl. přenesená",J186,0)</f>
        <v>0</v>
      </c>
      <c r="BH186" s="232">
        <f>IF(N186="sníž. přenesená",J186,0)</f>
        <v>0</v>
      </c>
      <c r="BI186" s="232">
        <f>IF(N186="nulová",J186,0)</f>
        <v>0</v>
      </c>
      <c r="BJ186" s="17" t="s">
        <v>81</v>
      </c>
      <c r="BK186" s="232">
        <f>ROUND(I186*H186,2)</f>
        <v>0</v>
      </c>
      <c r="BL186" s="17" t="s">
        <v>136</v>
      </c>
      <c r="BM186" s="231" t="s">
        <v>478</v>
      </c>
    </row>
    <row r="187" s="2" customFormat="1" ht="16.5" customHeight="1">
      <c r="A187" s="38"/>
      <c r="B187" s="39"/>
      <c r="C187" s="219" t="s">
        <v>278</v>
      </c>
      <c r="D187" s="219" t="s">
        <v>132</v>
      </c>
      <c r="E187" s="220" t="s">
        <v>479</v>
      </c>
      <c r="F187" s="221" t="s">
        <v>480</v>
      </c>
      <c r="G187" s="222" t="s">
        <v>336</v>
      </c>
      <c r="H187" s="223">
        <v>1</v>
      </c>
      <c r="I187" s="224"/>
      <c r="J187" s="225">
        <f>ROUND(I187*H187,2)</f>
        <v>0</v>
      </c>
      <c r="K187" s="226"/>
      <c r="L187" s="44"/>
      <c r="M187" s="227" t="s">
        <v>1</v>
      </c>
      <c r="N187" s="228" t="s">
        <v>38</v>
      </c>
      <c r="O187" s="91"/>
      <c r="P187" s="229">
        <f>O187*H187</f>
        <v>0</v>
      </c>
      <c r="Q187" s="229">
        <v>1.2286999999999999</v>
      </c>
      <c r="R187" s="229">
        <f>Q187*H187</f>
        <v>1.2286999999999999</v>
      </c>
      <c r="S187" s="229">
        <v>0</v>
      </c>
      <c r="T187" s="230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231" t="s">
        <v>136</v>
      </c>
      <c r="AT187" s="231" t="s">
        <v>132</v>
      </c>
      <c r="AU187" s="231" t="s">
        <v>83</v>
      </c>
      <c r="AY187" s="17" t="s">
        <v>130</v>
      </c>
      <c r="BE187" s="232">
        <f>IF(N187="základní",J187,0)</f>
        <v>0</v>
      </c>
      <c r="BF187" s="232">
        <f>IF(N187="snížená",J187,0)</f>
        <v>0</v>
      </c>
      <c r="BG187" s="232">
        <f>IF(N187="zákl. přenesená",J187,0)</f>
        <v>0</v>
      </c>
      <c r="BH187" s="232">
        <f>IF(N187="sníž. přenesená",J187,0)</f>
        <v>0</v>
      </c>
      <c r="BI187" s="232">
        <f>IF(N187="nulová",J187,0)</f>
        <v>0</v>
      </c>
      <c r="BJ187" s="17" t="s">
        <v>81</v>
      </c>
      <c r="BK187" s="232">
        <f>ROUND(I187*H187,2)</f>
        <v>0</v>
      </c>
      <c r="BL187" s="17" t="s">
        <v>136</v>
      </c>
      <c r="BM187" s="231" t="s">
        <v>481</v>
      </c>
    </row>
    <row r="188" s="2" customFormat="1" ht="16.5" customHeight="1">
      <c r="A188" s="38"/>
      <c r="B188" s="39"/>
      <c r="C188" s="266" t="s">
        <v>283</v>
      </c>
      <c r="D188" s="266" t="s">
        <v>216</v>
      </c>
      <c r="E188" s="267" t="s">
        <v>482</v>
      </c>
      <c r="F188" s="268" t="s">
        <v>483</v>
      </c>
      <c r="G188" s="269" t="s">
        <v>336</v>
      </c>
      <c r="H188" s="270">
        <v>1</v>
      </c>
      <c r="I188" s="271"/>
      <c r="J188" s="272">
        <f>ROUND(I188*H188,2)</f>
        <v>0</v>
      </c>
      <c r="K188" s="273"/>
      <c r="L188" s="274"/>
      <c r="M188" s="275" t="s">
        <v>1</v>
      </c>
      <c r="N188" s="276" t="s">
        <v>38</v>
      </c>
      <c r="O188" s="91"/>
      <c r="P188" s="229">
        <f>O188*H188</f>
        <v>0</v>
      </c>
      <c r="Q188" s="229">
        <v>0.023</v>
      </c>
      <c r="R188" s="229">
        <f>Q188*H188</f>
        <v>0.023</v>
      </c>
      <c r="S188" s="229">
        <v>0</v>
      </c>
      <c r="T188" s="230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231" t="s">
        <v>169</v>
      </c>
      <c r="AT188" s="231" t="s">
        <v>216</v>
      </c>
      <c r="AU188" s="231" t="s">
        <v>83</v>
      </c>
      <c r="AY188" s="17" t="s">
        <v>130</v>
      </c>
      <c r="BE188" s="232">
        <f>IF(N188="základní",J188,0)</f>
        <v>0</v>
      </c>
      <c r="BF188" s="232">
        <f>IF(N188="snížená",J188,0)</f>
        <v>0</v>
      </c>
      <c r="BG188" s="232">
        <f>IF(N188="zákl. přenesená",J188,0)</f>
        <v>0</v>
      </c>
      <c r="BH188" s="232">
        <f>IF(N188="sníž. přenesená",J188,0)</f>
        <v>0</v>
      </c>
      <c r="BI188" s="232">
        <f>IF(N188="nulová",J188,0)</f>
        <v>0</v>
      </c>
      <c r="BJ188" s="17" t="s">
        <v>81</v>
      </c>
      <c r="BK188" s="232">
        <f>ROUND(I188*H188,2)</f>
        <v>0</v>
      </c>
      <c r="BL188" s="17" t="s">
        <v>136</v>
      </c>
      <c r="BM188" s="231" t="s">
        <v>484</v>
      </c>
    </row>
    <row r="189" s="2" customFormat="1" ht="16.5" customHeight="1">
      <c r="A189" s="38"/>
      <c r="B189" s="39"/>
      <c r="C189" s="219" t="s">
        <v>289</v>
      </c>
      <c r="D189" s="219" t="s">
        <v>132</v>
      </c>
      <c r="E189" s="220" t="s">
        <v>485</v>
      </c>
      <c r="F189" s="221" t="s">
        <v>486</v>
      </c>
      <c r="G189" s="222" t="s">
        <v>336</v>
      </c>
      <c r="H189" s="223">
        <v>1</v>
      </c>
      <c r="I189" s="224"/>
      <c r="J189" s="225">
        <f>ROUND(I189*H189,2)</f>
        <v>0</v>
      </c>
      <c r="K189" s="226"/>
      <c r="L189" s="44"/>
      <c r="M189" s="227" t="s">
        <v>1</v>
      </c>
      <c r="N189" s="228" t="s">
        <v>38</v>
      </c>
      <c r="O189" s="91"/>
      <c r="P189" s="229">
        <f>O189*H189</f>
        <v>0</v>
      </c>
      <c r="Q189" s="229">
        <v>1.2286999999999999</v>
      </c>
      <c r="R189" s="229">
        <f>Q189*H189</f>
        <v>1.2286999999999999</v>
      </c>
      <c r="S189" s="229">
        <v>0</v>
      </c>
      <c r="T189" s="230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231" t="s">
        <v>136</v>
      </c>
      <c r="AT189" s="231" t="s">
        <v>132</v>
      </c>
      <c r="AU189" s="231" t="s">
        <v>83</v>
      </c>
      <c r="AY189" s="17" t="s">
        <v>130</v>
      </c>
      <c r="BE189" s="232">
        <f>IF(N189="základní",J189,0)</f>
        <v>0</v>
      </c>
      <c r="BF189" s="232">
        <f>IF(N189="snížená",J189,0)</f>
        <v>0</v>
      </c>
      <c r="BG189" s="232">
        <f>IF(N189="zákl. přenesená",J189,0)</f>
        <v>0</v>
      </c>
      <c r="BH189" s="232">
        <f>IF(N189="sníž. přenesená",J189,0)</f>
        <v>0</v>
      </c>
      <c r="BI189" s="232">
        <f>IF(N189="nulová",J189,0)</f>
        <v>0</v>
      </c>
      <c r="BJ189" s="17" t="s">
        <v>81</v>
      </c>
      <c r="BK189" s="232">
        <f>ROUND(I189*H189,2)</f>
        <v>0</v>
      </c>
      <c r="BL189" s="17" t="s">
        <v>136</v>
      </c>
      <c r="BM189" s="231" t="s">
        <v>487</v>
      </c>
    </row>
    <row r="190" s="2" customFormat="1" ht="16.5" customHeight="1">
      <c r="A190" s="38"/>
      <c r="B190" s="39"/>
      <c r="C190" s="266" t="s">
        <v>293</v>
      </c>
      <c r="D190" s="266" t="s">
        <v>216</v>
      </c>
      <c r="E190" s="267" t="s">
        <v>488</v>
      </c>
      <c r="F190" s="268" t="s">
        <v>489</v>
      </c>
      <c r="G190" s="269" t="s">
        <v>336</v>
      </c>
      <c r="H190" s="270">
        <v>1</v>
      </c>
      <c r="I190" s="271"/>
      <c r="J190" s="272">
        <f>ROUND(I190*H190,2)</f>
        <v>0</v>
      </c>
      <c r="K190" s="273"/>
      <c r="L190" s="274"/>
      <c r="M190" s="275" t="s">
        <v>1</v>
      </c>
      <c r="N190" s="276" t="s">
        <v>38</v>
      </c>
      <c r="O190" s="91"/>
      <c r="P190" s="229">
        <f>O190*H190</f>
        <v>0</v>
      </c>
      <c r="Q190" s="229">
        <v>0.023</v>
      </c>
      <c r="R190" s="229">
        <f>Q190*H190</f>
        <v>0.023</v>
      </c>
      <c r="S190" s="229">
        <v>0</v>
      </c>
      <c r="T190" s="230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31" t="s">
        <v>169</v>
      </c>
      <c r="AT190" s="231" t="s">
        <v>216</v>
      </c>
      <c r="AU190" s="231" t="s">
        <v>83</v>
      </c>
      <c r="AY190" s="17" t="s">
        <v>130</v>
      </c>
      <c r="BE190" s="232">
        <f>IF(N190="základní",J190,0)</f>
        <v>0</v>
      </c>
      <c r="BF190" s="232">
        <f>IF(N190="snížená",J190,0)</f>
        <v>0</v>
      </c>
      <c r="BG190" s="232">
        <f>IF(N190="zákl. přenesená",J190,0)</f>
        <v>0</v>
      </c>
      <c r="BH190" s="232">
        <f>IF(N190="sníž. přenesená",J190,0)</f>
        <v>0</v>
      </c>
      <c r="BI190" s="232">
        <f>IF(N190="nulová",J190,0)</f>
        <v>0</v>
      </c>
      <c r="BJ190" s="17" t="s">
        <v>81</v>
      </c>
      <c r="BK190" s="232">
        <f>ROUND(I190*H190,2)</f>
        <v>0</v>
      </c>
      <c r="BL190" s="17" t="s">
        <v>136</v>
      </c>
      <c r="BM190" s="231" t="s">
        <v>490</v>
      </c>
    </row>
    <row r="191" s="2" customFormat="1" ht="24.15" customHeight="1">
      <c r="A191" s="38"/>
      <c r="B191" s="39"/>
      <c r="C191" s="219" t="s">
        <v>299</v>
      </c>
      <c r="D191" s="219" t="s">
        <v>132</v>
      </c>
      <c r="E191" s="220" t="s">
        <v>491</v>
      </c>
      <c r="F191" s="221" t="s">
        <v>492</v>
      </c>
      <c r="G191" s="222" t="s">
        <v>135</v>
      </c>
      <c r="H191" s="223">
        <v>251.90000000000001</v>
      </c>
      <c r="I191" s="224"/>
      <c r="J191" s="225">
        <f>ROUND(I191*H191,2)</f>
        <v>0</v>
      </c>
      <c r="K191" s="226"/>
      <c r="L191" s="44"/>
      <c r="M191" s="227" t="s">
        <v>1</v>
      </c>
      <c r="N191" s="228" t="s">
        <v>38</v>
      </c>
      <c r="O191" s="91"/>
      <c r="P191" s="229">
        <f>O191*H191</f>
        <v>0</v>
      </c>
      <c r="Q191" s="229">
        <v>0.60028000000000004</v>
      </c>
      <c r="R191" s="229">
        <f>Q191*H191</f>
        <v>151.210532</v>
      </c>
      <c r="S191" s="229">
        <v>0</v>
      </c>
      <c r="T191" s="230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31" t="s">
        <v>136</v>
      </c>
      <c r="AT191" s="231" t="s">
        <v>132</v>
      </c>
      <c r="AU191" s="231" t="s">
        <v>83</v>
      </c>
      <c r="AY191" s="17" t="s">
        <v>130</v>
      </c>
      <c r="BE191" s="232">
        <f>IF(N191="základní",J191,0)</f>
        <v>0</v>
      </c>
      <c r="BF191" s="232">
        <f>IF(N191="snížená",J191,0)</f>
        <v>0</v>
      </c>
      <c r="BG191" s="232">
        <f>IF(N191="zákl. přenesená",J191,0)</f>
        <v>0</v>
      </c>
      <c r="BH191" s="232">
        <f>IF(N191="sníž. přenesená",J191,0)</f>
        <v>0</v>
      </c>
      <c r="BI191" s="232">
        <f>IF(N191="nulová",J191,0)</f>
        <v>0</v>
      </c>
      <c r="BJ191" s="17" t="s">
        <v>81</v>
      </c>
      <c r="BK191" s="232">
        <f>ROUND(I191*H191,2)</f>
        <v>0</v>
      </c>
      <c r="BL191" s="17" t="s">
        <v>136</v>
      </c>
      <c r="BM191" s="231" t="s">
        <v>493</v>
      </c>
    </row>
    <row r="192" s="14" customFormat="1">
      <c r="A192" s="14"/>
      <c r="B192" s="245"/>
      <c r="C192" s="246"/>
      <c r="D192" s="235" t="s">
        <v>138</v>
      </c>
      <c r="E192" s="247" t="s">
        <v>1</v>
      </c>
      <c r="F192" s="248" t="s">
        <v>343</v>
      </c>
      <c r="G192" s="246"/>
      <c r="H192" s="247" t="s">
        <v>1</v>
      </c>
      <c r="I192" s="249"/>
      <c r="J192" s="246"/>
      <c r="K192" s="246"/>
      <c r="L192" s="250"/>
      <c r="M192" s="251"/>
      <c r="N192" s="252"/>
      <c r="O192" s="252"/>
      <c r="P192" s="252"/>
      <c r="Q192" s="252"/>
      <c r="R192" s="252"/>
      <c r="S192" s="252"/>
      <c r="T192" s="253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54" t="s">
        <v>138</v>
      </c>
      <c r="AU192" s="254" t="s">
        <v>83</v>
      </c>
      <c r="AV192" s="14" t="s">
        <v>81</v>
      </c>
      <c r="AW192" s="14" t="s">
        <v>30</v>
      </c>
      <c r="AX192" s="14" t="s">
        <v>73</v>
      </c>
      <c r="AY192" s="254" t="s">
        <v>130</v>
      </c>
    </row>
    <row r="193" s="13" customFormat="1">
      <c r="A193" s="13"/>
      <c r="B193" s="233"/>
      <c r="C193" s="234"/>
      <c r="D193" s="235" t="s">
        <v>138</v>
      </c>
      <c r="E193" s="236" t="s">
        <v>1</v>
      </c>
      <c r="F193" s="237" t="s">
        <v>443</v>
      </c>
      <c r="G193" s="234"/>
      <c r="H193" s="238">
        <v>251.90000000000001</v>
      </c>
      <c r="I193" s="239"/>
      <c r="J193" s="234"/>
      <c r="K193" s="234"/>
      <c r="L193" s="240"/>
      <c r="M193" s="241"/>
      <c r="N193" s="242"/>
      <c r="O193" s="242"/>
      <c r="P193" s="242"/>
      <c r="Q193" s="242"/>
      <c r="R193" s="242"/>
      <c r="S193" s="242"/>
      <c r="T193" s="24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4" t="s">
        <v>138</v>
      </c>
      <c r="AU193" s="244" t="s">
        <v>83</v>
      </c>
      <c r="AV193" s="13" t="s">
        <v>83</v>
      </c>
      <c r="AW193" s="13" t="s">
        <v>30</v>
      </c>
      <c r="AX193" s="13" t="s">
        <v>81</v>
      </c>
      <c r="AY193" s="244" t="s">
        <v>130</v>
      </c>
    </row>
    <row r="194" s="12" customFormat="1" ht="22.8" customHeight="1">
      <c r="A194" s="12"/>
      <c r="B194" s="203"/>
      <c r="C194" s="204"/>
      <c r="D194" s="205" t="s">
        <v>72</v>
      </c>
      <c r="E194" s="217" t="s">
        <v>412</v>
      </c>
      <c r="F194" s="217" t="s">
        <v>413</v>
      </c>
      <c r="G194" s="204"/>
      <c r="H194" s="204"/>
      <c r="I194" s="207"/>
      <c r="J194" s="218">
        <f>BK194</f>
        <v>0</v>
      </c>
      <c r="K194" s="204"/>
      <c r="L194" s="209"/>
      <c r="M194" s="210"/>
      <c r="N194" s="211"/>
      <c r="O194" s="211"/>
      <c r="P194" s="212">
        <f>SUM(P195:P196)</f>
        <v>0</v>
      </c>
      <c r="Q194" s="211"/>
      <c r="R194" s="212">
        <f>SUM(R195:R196)</f>
        <v>0</v>
      </c>
      <c r="S194" s="211"/>
      <c r="T194" s="213">
        <f>SUM(T195:T196)</f>
        <v>0</v>
      </c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R194" s="214" t="s">
        <v>81</v>
      </c>
      <c r="AT194" s="215" t="s">
        <v>72</v>
      </c>
      <c r="AU194" s="215" t="s">
        <v>81</v>
      </c>
      <c r="AY194" s="214" t="s">
        <v>130</v>
      </c>
      <c r="BK194" s="216">
        <f>SUM(BK195:BK196)</f>
        <v>0</v>
      </c>
    </row>
    <row r="195" s="2" customFormat="1" ht="16.5" customHeight="1">
      <c r="A195" s="38"/>
      <c r="B195" s="39"/>
      <c r="C195" s="219" t="s">
        <v>304</v>
      </c>
      <c r="D195" s="219" t="s">
        <v>132</v>
      </c>
      <c r="E195" s="220" t="s">
        <v>415</v>
      </c>
      <c r="F195" s="221" t="s">
        <v>416</v>
      </c>
      <c r="G195" s="222" t="s">
        <v>296</v>
      </c>
      <c r="H195" s="223">
        <v>154.96700000000001</v>
      </c>
      <c r="I195" s="224"/>
      <c r="J195" s="225">
        <f>ROUND(I195*H195,2)</f>
        <v>0</v>
      </c>
      <c r="K195" s="226"/>
      <c r="L195" s="44"/>
      <c r="M195" s="227" t="s">
        <v>1</v>
      </c>
      <c r="N195" s="228" t="s">
        <v>38</v>
      </c>
      <c r="O195" s="91"/>
      <c r="P195" s="229">
        <f>O195*H195</f>
        <v>0</v>
      </c>
      <c r="Q195" s="229">
        <v>0</v>
      </c>
      <c r="R195" s="229">
        <f>Q195*H195</f>
        <v>0</v>
      </c>
      <c r="S195" s="229">
        <v>0</v>
      </c>
      <c r="T195" s="230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231" t="s">
        <v>136</v>
      </c>
      <c r="AT195" s="231" t="s">
        <v>132</v>
      </c>
      <c r="AU195" s="231" t="s">
        <v>83</v>
      </c>
      <c r="AY195" s="17" t="s">
        <v>130</v>
      </c>
      <c r="BE195" s="232">
        <f>IF(N195="základní",J195,0)</f>
        <v>0</v>
      </c>
      <c r="BF195" s="232">
        <f>IF(N195="snížená",J195,0)</f>
        <v>0</v>
      </c>
      <c r="BG195" s="232">
        <f>IF(N195="zákl. přenesená",J195,0)</f>
        <v>0</v>
      </c>
      <c r="BH195" s="232">
        <f>IF(N195="sníž. přenesená",J195,0)</f>
        <v>0</v>
      </c>
      <c r="BI195" s="232">
        <f>IF(N195="nulová",J195,0)</f>
        <v>0</v>
      </c>
      <c r="BJ195" s="17" t="s">
        <v>81</v>
      </c>
      <c r="BK195" s="232">
        <f>ROUND(I195*H195,2)</f>
        <v>0</v>
      </c>
      <c r="BL195" s="17" t="s">
        <v>136</v>
      </c>
      <c r="BM195" s="231" t="s">
        <v>494</v>
      </c>
    </row>
    <row r="196" s="2" customFormat="1" ht="24.15" customHeight="1">
      <c r="A196" s="38"/>
      <c r="B196" s="39"/>
      <c r="C196" s="219" t="s">
        <v>308</v>
      </c>
      <c r="D196" s="219" t="s">
        <v>132</v>
      </c>
      <c r="E196" s="220" t="s">
        <v>419</v>
      </c>
      <c r="F196" s="221" t="s">
        <v>420</v>
      </c>
      <c r="G196" s="222" t="s">
        <v>296</v>
      </c>
      <c r="H196" s="223">
        <v>12.598000000000001</v>
      </c>
      <c r="I196" s="224"/>
      <c r="J196" s="225">
        <f>ROUND(I196*H196,2)</f>
        <v>0</v>
      </c>
      <c r="K196" s="226"/>
      <c r="L196" s="44"/>
      <c r="M196" s="277" t="s">
        <v>1</v>
      </c>
      <c r="N196" s="278" t="s">
        <v>38</v>
      </c>
      <c r="O196" s="279"/>
      <c r="P196" s="280">
        <f>O196*H196</f>
        <v>0</v>
      </c>
      <c r="Q196" s="280">
        <v>0</v>
      </c>
      <c r="R196" s="280">
        <f>Q196*H196</f>
        <v>0</v>
      </c>
      <c r="S196" s="280">
        <v>0</v>
      </c>
      <c r="T196" s="281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31" t="s">
        <v>136</v>
      </c>
      <c r="AT196" s="231" t="s">
        <v>132</v>
      </c>
      <c r="AU196" s="231" t="s">
        <v>83</v>
      </c>
      <c r="AY196" s="17" t="s">
        <v>130</v>
      </c>
      <c r="BE196" s="232">
        <f>IF(N196="základní",J196,0)</f>
        <v>0</v>
      </c>
      <c r="BF196" s="232">
        <f>IF(N196="snížená",J196,0)</f>
        <v>0</v>
      </c>
      <c r="BG196" s="232">
        <f>IF(N196="zákl. přenesená",J196,0)</f>
        <v>0</v>
      </c>
      <c r="BH196" s="232">
        <f>IF(N196="sníž. přenesená",J196,0)</f>
        <v>0</v>
      </c>
      <c r="BI196" s="232">
        <f>IF(N196="nulová",J196,0)</f>
        <v>0</v>
      </c>
      <c r="BJ196" s="17" t="s">
        <v>81</v>
      </c>
      <c r="BK196" s="232">
        <f>ROUND(I196*H196,2)</f>
        <v>0</v>
      </c>
      <c r="BL196" s="17" t="s">
        <v>136</v>
      </c>
      <c r="BM196" s="231" t="s">
        <v>495</v>
      </c>
    </row>
    <row r="197" s="2" customFormat="1" ht="6.96" customHeight="1">
      <c r="A197" s="38"/>
      <c r="B197" s="66"/>
      <c r="C197" s="67"/>
      <c r="D197" s="67"/>
      <c r="E197" s="67"/>
      <c r="F197" s="67"/>
      <c r="G197" s="67"/>
      <c r="H197" s="67"/>
      <c r="I197" s="67"/>
      <c r="J197" s="67"/>
      <c r="K197" s="67"/>
      <c r="L197" s="44"/>
      <c r="M197" s="38"/>
      <c r="O197" s="38"/>
      <c r="P197" s="38"/>
      <c r="Q197" s="38"/>
      <c r="R197" s="38"/>
      <c r="S197" s="38"/>
      <c r="T197" s="38"/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</row>
  </sheetData>
  <sheetProtection sheet="1" autoFilter="0" formatColumns="0" formatRows="0" objects="1" scenarios="1" spinCount="100000" saltValue="IHG4FntVRCO71Zz5iKFUxOzpqbJSI2E5Hi4sZHHyJJMy7qfDqJ9d9xj8FR3b4F5rql6r6d7dqFLMVZ/jX11aXQ==" hashValue="/PVKPPB+K4/Lz4UajZ+ADMnUf4MqGzaBrYA/PHR2OWQ+s1IBxVmKE+kk9y7be8DJBTtOJDZAl8x9TuhNoAlPeg==" algorithmName="SHA-512" password="CC35"/>
  <autoFilter ref="C121:K196"/>
  <mergeCells count="9">
    <mergeCell ref="E7:H7"/>
    <mergeCell ref="E9:H9"/>
    <mergeCell ref="E18:H18"/>
    <mergeCell ref="E27:H27"/>
    <mergeCell ref="E85:H85"/>
    <mergeCell ref="E87:H87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89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20"/>
      <c r="AT3" s="17" t="s">
        <v>83</v>
      </c>
    </row>
    <row r="4" s="1" customFormat="1" ht="24.96" customHeight="1">
      <c r="B4" s="20"/>
      <c r="D4" s="138" t="s">
        <v>99</v>
      </c>
      <c r="L4" s="20"/>
      <c r="M4" s="13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0" t="s">
        <v>16</v>
      </c>
      <c r="L6" s="20"/>
    </row>
    <row r="7" s="1" customFormat="1" ht="16.5" customHeight="1">
      <c r="B7" s="20"/>
      <c r="E7" s="141" t="str">
        <f>'Rekapitulace stavby'!K6</f>
        <v>Dětské hřiště Osmička</v>
      </c>
      <c r="F7" s="140"/>
      <c r="G7" s="140"/>
      <c r="H7" s="140"/>
      <c r="L7" s="20"/>
    </row>
    <row r="8" s="2" customFormat="1" ht="12" customHeight="1">
      <c r="A8" s="38"/>
      <c r="B8" s="44"/>
      <c r="C8" s="38"/>
      <c r="D8" s="140" t="s">
        <v>100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2" t="s">
        <v>496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0" t="s">
        <v>18</v>
      </c>
      <c r="E11" s="38"/>
      <c r="F11" s="143" t="s">
        <v>1</v>
      </c>
      <c r="G11" s="38"/>
      <c r="H11" s="38"/>
      <c r="I11" s="140" t="s">
        <v>19</v>
      </c>
      <c r="J11" s="143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0" t="s">
        <v>20</v>
      </c>
      <c r="E12" s="38"/>
      <c r="F12" s="143" t="s">
        <v>21</v>
      </c>
      <c r="G12" s="38"/>
      <c r="H12" s="38"/>
      <c r="I12" s="140" t="s">
        <v>22</v>
      </c>
      <c r="J12" s="144" t="str">
        <f>'Rekapitulace stavby'!AN8</f>
        <v>16. 1. 2022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0" t="s">
        <v>24</v>
      </c>
      <c r="E14" s="38"/>
      <c r="F14" s="38"/>
      <c r="G14" s="38"/>
      <c r="H14" s="38"/>
      <c r="I14" s="140" t="s">
        <v>25</v>
      </c>
      <c r="J14" s="143" t="str">
        <f>IF('Rekapitulace stavby'!AN10="","",'Rekapitulace stavby'!AN10)</f>
        <v/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3" t="str">
        <f>IF('Rekapitulace stavby'!E11="","",'Rekapitulace stavby'!E11)</f>
        <v xml:space="preserve"> </v>
      </c>
      <c r="F15" s="38"/>
      <c r="G15" s="38"/>
      <c r="H15" s="38"/>
      <c r="I15" s="140" t="s">
        <v>26</v>
      </c>
      <c r="J15" s="143" t="str">
        <f>IF('Rekapitulace stavby'!AN11="","",'Rekapitulace stavby'!AN11)</f>
        <v/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0" t="s">
        <v>27</v>
      </c>
      <c r="E17" s="38"/>
      <c r="F17" s="38"/>
      <c r="G17" s="38"/>
      <c r="H17" s="38"/>
      <c r="I17" s="14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3"/>
      <c r="G18" s="143"/>
      <c r="H18" s="143"/>
      <c r="I18" s="140" t="s">
        <v>26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0" t="s">
        <v>29</v>
      </c>
      <c r="E20" s="38"/>
      <c r="F20" s="38"/>
      <c r="G20" s="38"/>
      <c r="H20" s="38"/>
      <c r="I20" s="140" t="s">
        <v>25</v>
      </c>
      <c r="J20" s="143" t="str">
        <f>IF('Rekapitulace stavby'!AN16="","",'Rekapitulace stavby'!AN16)</f>
        <v/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3" t="str">
        <f>IF('Rekapitulace stavby'!E17="","",'Rekapitulace stavby'!E17)</f>
        <v xml:space="preserve"> </v>
      </c>
      <c r="F21" s="38"/>
      <c r="G21" s="38"/>
      <c r="H21" s="38"/>
      <c r="I21" s="140" t="s">
        <v>26</v>
      </c>
      <c r="J21" s="143" t="str">
        <f>IF('Rekapitulace stavby'!AN17="","",'Rekapitulace stavby'!AN17)</f>
        <v/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0" t="s">
        <v>31</v>
      </c>
      <c r="E23" s="38"/>
      <c r="F23" s="38"/>
      <c r="G23" s="38"/>
      <c r="H23" s="38"/>
      <c r="I23" s="140" t="s">
        <v>25</v>
      </c>
      <c r="J23" s="143" t="str">
        <f>IF('Rekapitulace stavby'!AN19="","",'Rekapitulace stavby'!AN19)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3" t="str">
        <f>IF('Rekapitulace stavby'!E20="","",'Rekapitulace stavby'!E20)</f>
        <v xml:space="preserve"> </v>
      </c>
      <c r="F24" s="38"/>
      <c r="G24" s="38"/>
      <c r="H24" s="38"/>
      <c r="I24" s="140" t="s">
        <v>26</v>
      </c>
      <c r="J24" s="143" t="str">
        <f>IF('Rekapitulace stavby'!AN20="","",'Rekapitulace stavby'!AN20)</f>
        <v/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0" t="s">
        <v>32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9"/>
      <c r="E29" s="149"/>
      <c r="F29" s="149"/>
      <c r="G29" s="149"/>
      <c r="H29" s="149"/>
      <c r="I29" s="149"/>
      <c r="J29" s="149"/>
      <c r="K29" s="14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0" t="s">
        <v>33</v>
      </c>
      <c r="E30" s="38"/>
      <c r="F30" s="38"/>
      <c r="G30" s="38"/>
      <c r="H30" s="38"/>
      <c r="I30" s="38"/>
      <c r="J30" s="151">
        <f>ROUND(J123,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9"/>
      <c r="E31" s="149"/>
      <c r="F31" s="149"/>
      <c r="G31" s="149"/>
      <c r="H31" s="149"/>
      <c r="I31" s="149"/>
      <c r="J31" s="149"/>
      <c r="K31" s="14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2" t="s">
        <v>35</v>
      </c>
      <c r="G32" s="38"/>
      <c r="H32" s="38"/>
      <c r="I32" s="152" t="s">
        <v>34</v>
      </c>
      <c r="J32" s="152" t="s">
        <v>36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3" t="s">
        <v>37</v>
      </c>
      <c r="E33" s="140" t="s">
        <v>38</v>
      </c>
      <c r="F33" s="154">
        <f>ROUND((SUM(BE123:BE183)),  2)</f>
        <v>0</v>
      </c>
      <c r="G33" s="38"/>
      <c r="H33" s="38"/>
      <c r="I33" s="155">
        <v>0.20999999999999999</v>
      </c>
      <c r="J33" s="154">
        <f>ROUND(((SUM(BE123:BE183))*I33),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0" t="s">
        <v>39</v>
      </c>
      <c r="F34" s="154">
        <f>ROUND((SUM(BF123:BF183)),  2)</f>
        <v>0</v>
      </c>
      <c r="G34" s="38"/>
      <c r="H34" s="38"/>
      <c r="I34" s="155">
        <v>0.14999999999999999</v>
      </c>
      <c r="J34" s="154">
        <f>ROUND(((SUM(BF123:BF183))*I34),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0" t="s">
        <v>40</v>
      </c>
      <c r="F35" s="154">
        <f>ROUND((SUM(BG123:BG183)),  2)</f>
        <v>0</v>
      </c>
      <c r="G35" s="38"/>
      <c r="H35" s="38"/>
      <c r="I35" s="155">
        <v>0.20999999999999999</v>
      </c>
      <c r="J35" s="15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0" t="s">
        <v>41</v>
      </c>
      <c r="F36" s="154">
        <f>ROUND((SUM(BH123:BH183)),  2)</f>
        <v>0</v>
      </c>
      <c r="G36" s="38"/>
      <c r="H36" s="38"/>
      <c r="I36" s="155">
        <v>0.14999999999999999</v>
      </c>
      <c r="J36" s="15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0" t="s">
        <v>42</v>
      </c>
      <c r="F37" s="154">
        <f>ROUND((SUM(BI123:BI183)),  2)</f>
        <v>0</v>
      </c>
      <c r="G37" s="38"/>
      <c r="H37" s="38"/>
      <c r="I37" s="155">
        <v>0</v>
      </c>
      <c r="J37" s="15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6"/>
      <c r="D39" s="157" t="s">
        <v>43</v>
      </c>
      <c r="E39" s="158"/>
      <c r="F39" s="158"/>
      <c r="G39" s="159" t="s">
        <v>44</v>
      </c>
      <c r="H39" s="160" t="s">
        <v>45</v>
      </c>
      <c r="I39" s="158"/>
      <c r="J39" s="161">
        <f>SUM(J30:J37)</f>
        <v>0</v>
      </c>
      <c r="K39" s="16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3" t="s">
        <v>46</v>
      </c>
      <c r="E50" s="164"/>
      <c r="F50" s="164"/>
      <c r="G50" s="163" t="s">
        <v>47</v>
      </c>
      <c r="H50" s="164"/>
      <c r="I50" s="164"/>
      <c r="J50" s="164"/>
      <c r="K50" s="16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5" t="s">
        <v>48</v>
      </c>
      <c r="E61" s="166"/>
      <c r="F61" s="167" t="s">
        <v>49</v>
      </c>
      <c r="G61" s="165" t="s">
        <v>48</v>
      </c>
      <c r="H61" s="166"/>
      <c r="I61" s="166"/>
      <c r="J61" s="168" t="s">
        <v>49</v>
      </c>
      <c r="K61" s="16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3" t="s">
        <v>50</v>
      </c>
      <c r="E65" s="169"/>
      <c r="F65" s="169"/>
      <c r="G65" s="163" t="s">
        <v>51</v>
      </c>
      <c r="H65" s="169"/>
      <c r="I65" s="169"/>
      <c r="J65" s="169"/>
      <c r="K65" s="16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5" t="s">
        <v>48</v>
      </c>
      <c r="E76" s="166"/>
      <c r="F76" s="167" t="s">
        <v>49</v>
      </c>
      <c r="G76" s="165" t="s">
        <v>48</v>
      </c>
      <c r="H76" s="166"/>
      <c r="I76" s="166"/>
      <c r="J76" s="168" t="s">
        <v>49</v>
      </c>
      <c r="K76" s="16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102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74" t="str">
        <f>E7</f>
        <v>Dětské hřiště Osmička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100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SO3 - Sektor 3 - lanový sektor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 xml:space="preserve"> </v>
      </c>
      <c r="G89" s="40"/>
      <c r="H89" s="40"/>
      <c r="I89" s="32" t="s">
        <v>22</v>
      </c>
      <c r="J89" s="79" t="str">
        <f>IF(J12="","",J12)</f>
        <v>16. 1. 2022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 xml:space="preserve"> </v>
      </c>
      <c r="G91" s="40"/>
      <c r="H91" s="40"/>
      <c r="I91" s="32" t="s">
        <v>29</v>
      </c>
      <c r="J91" s="36" t="str">
        <f>E21</f>
        <v xml:space="preserve"> 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27</v>
      </c>
      <c r="D92" s="40"/>
      <c r="E92" s="40"/>
      <c r="F92" s="27" t="str">
        <f>IF(E18="","",E18)</f>
        <v>Vyplň údaj</v>
      </c>
      <c r="G92" s="40"/>
      <c r="H92" s="40"/>
      <c r="I92" s="32" t="s">
        <v>31</v>
      </c>
      <c r="J92" s="36" t="str">
        <f>E24</f>
        <v xml:space="preserve"> 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5" t="s">
        <v>103</v>
      </c>
      <c r="D94" s="176"/>
      <c r="E94" s="176"/>
      <c r="F94" s="176"/>
      <c r="G94" s="176"/>
      <c r="H94" s="176"/>
      <c r="I94" s="176"/>
      <c r="J94" s="177" t="s">
        <v>104</v>
      </c>
      <c r="K94" s="17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8" t="s">
        <v>105</v>
      </c>
      <c r="D96" s="40"/>
      <c r="E96" s="40"/>
      <c r="F96" s="40"/>
      <c r="G96" s="40"/>
      <c r="H96" s="40"/>
      <c r="I96" s="40"/>
      <c r="J96" s="110">
        <f>J123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106</v>
      </c>
    </row>
    <row r="97" s="9" customFormat="1" ht="24.96" customHeight="1">
      <c r="A97" s="9"/>
      <c r="B97" s="179"/>
      <c r="C97" s="180"/>
      <c r="D97" s="181" t="s">
        <v>107</v>
      </c>
      <c r="E97" s="182"/>
      <c r="F97" s="182"/>
      <c r="G97" s="182"/>
      <c r="H97" s="182"/>
      <c r="I97" s="182"/>
      <c r="J97" s="183">
        <f>J124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5"/>
      <c r="C98" s="186"/>
      <c r="D98" s="187" t="s">
        <v>108</v>
      </c>
      <c r="E98" s="188"/>
      <c r="F98" s="188"/>
      <c r="G98" s="188"/>
      <c r="H98" s="188"/>
      <c r="I98" s="188"/>
      <c r="J98" s="189">
        <f>J125</f>
        <v>0</v>
      </c>
      <c r="K98" s="186"/>
      <c r="L98" s="19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5"/>
      <c r="C99" s="186"/>
      <c r="D99" s="187" t="s">
        <v>109</v>
      </c>
      <c r="E99" s="188"/>
      <c r="F99" s="188"/>
      <c r="G99" s="188"/>
      <c r="H99" s="188"/>
      <c r="I99" s="188"/>
      <c r="J99" s="189">
        <f>J159</f>
        <v>0</v>
      </c>
      <c r="K99" s="186"/>
      <c r="L99" s="19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5"/>
      <c r="C100" s="186"/>
      <c r="D100" s="187" t="s">
        <v>111</v>
      </c>
      <c r="E100" s="188"/>
      <c r="F100" s="188"/>
      <c r="G100" s="188"/>
      <c r="H100" s="188"/>
      <c r="I100" s="188"/>
      <c r="J100" s="189">
        <f>J164</f>
        <v>0</v>
      </c>
      <c r="K100" s="186"/>
      <c r="L100" s="19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5"/>
      <c r="C101" s="186"/>
      <c r="D101" s="187" t="s">
        <v>112</v>
      </c>
      <c r="E101" s="188"/>
      <c r="F101" s="188"/>
      <c r="G101" s="188"/>
      <c r="H101" s="188"/>
      <c r="I101" s="188"/>
      <c r="J101" s="189">
        <f>J167</f>
        <v>0</v>
      </c>
      <c r="K101" s="186"/>
      <c r="L101" s="19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5"/>
      <c r="C102" s="186"/>
      <c r="D102" s="187" t="s">
        <v>113</v>
      </c>
      <c r="E102" s="188"/>
      <c r="F102" s="188"/>
      <c r="G102" s="188"/>
      <c r="H102" s="188"/>
      <c r="I102" s="188"/>
      <c r="J102" s="189">
        <f>J172</f>
        <v>0</v>
      </c>
      <c r="K102" s="186"/>
      <c r="L102" s="19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5"/>
      <c r="C103" s="186"/>
      <c r="D103" s="187" t="s">
        <v>114</v>
      </c>
      <c r="E103" s="188"/>
      <c r="F103" s="188"/>
      <c r="G103" s="188"/>
      <c r="H103" s="188"/>
      <c r="I103" s="188"/>
      <c r="J103" s="189">
        <f>J181</f>
        <v>0</v>
      </c>
      <c r="K103" s="186"/>
      <c r="L103" s="19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38"/>
      <c r="B104" s="39"/>
      <c r="C104" s="40"/>
      <c r="D104" s="40"/>
      <c r="E104" s="40"/>
      <c r="F104" s="40"/>
      <c r="G104" s="40"/>
      <c r="H104" s="40"/>
      <c r="I104" s="40"/>
      <c r="J104" s="40"/>
      <c r="K104" s="40"/>
      <c r="L104" s="63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5" s="2" customFormat="1" ht="6.96" customHeight="1">
      <c r="A105" s="38"/>
      <c r="B105" s="66"/>
      <c r="C105" s="67"/>
      <c r="D105" s="67"/>
      <c r="E105" s="67"/>
      <c r="F105" s="67"/>
      <c r="G105" s="67"/>
      <c r="H105" s="67"/>
      <c r="I105" s="67"/>
      <c r="J105" s="67"/>
      <c r="K105" s="67"/>
      <c r="L105" s="63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9" s="2" customFormat="1" ht="6.96" customHeight="1">
      <c r="A109" s="38"/>
      <c r="B109" s="68"/>
      <c r="C109" s="69"/>
      <c r="D109" s="69"/>
      <c r="E109" s="69"/>
      <c r="F109" s="69"/>
      <c r="G109" s="69"/>
      <c r="H109" s="69"/>
      <c r="I109" s="69"/>
      <c r="J109" s="69"/>
      <c r="K109" s="69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24.96" customHeight="1">
      <c r="A110" s="38"/>
      <c r="B110" s="39"/>
      <c r="C110" s="23" t="s">
        <v>115</v>
      </c>
      <c r="D110" s="40"/>
      <c r="E110" s="40"/>
      <c r="F110" s="40"/>
      <c r="G110" s="40"/>
      <c r="H110" s="40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6.96" customHeight="1">
      <c r="A111" s="38"/>
      <c r="B111" s="39"/>
      <c r="C111" s="40"/>
      <c r="D111" s="40"/>
      <c r="E111" s="40"/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2" customHeight="1">
      <c r="A112" s="38"/>
      <c r="B112" s="39"/>
      <c r="C112" s="32" t="s">
        <v>16</v>
      </c>
      <c r="D112" s="40"/>
      <c r="E112" s="40"/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6.5" customHeight="1">
      <c r="A113" s="38"/>
      <c r="B113" s="39"/>
      <c r="C113" s="40"/>
      <c r="D113" s="40"/>
      <c r="E113" s="174" t="str">
        <f>E7</f>
        <v>Dětské hřiště Osmička</v>
      </c>
      <c r="F113" s="32"/>
      <c r="G113" s="32"/>
      <c r="H113" s="32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2" customHeight="1">
      <c r="A114" s="38"/>
      <c r="B114" s="39"/>
      <c r="C114" s="32" t="s">
        <v>100</v>
      </c>
      <c r="D114" s="40"/>
      <c r="E114" s="40"/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6.5" customHeight="1">
      <c r="A115" s="38"/>
      <c r="B115" s="39"/>
      <c r="C115" s="40"/>
      <c r="D115" s="40"/>
      <c r="E115" s="76" t="str">
        <f>E9</f>
        <v>SO3 - Sektor 3 - lanový sektor</v>
      </c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6.96" customHeight="1">
      <c r="A116" s="38"/>
      <c r="B116" s="39"/>
      <c r="C116" s="40"/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2" customHeight="1">
      <c r="A117" s="38"/>
      <c r="B117" s="39"/>
      <c r="C117" s="32" t="s">
        <v>20</v>
      </c>
      <c r="D117" s="40"/>
      <c r="E117" s="40"/>
      <c r="F117" s="27" t="str">
        <f>F12</f>
        <v xml:space="preserve"> </v>
      </c>
      <c r="G117" s="40"/>
      <c r="H117" s="40"/>
      <c r="I117" s="32" t="s">
        <v>22</v>
      </c>
      <c r="J117" s="79" t="str">
        <f>IF(J12="","",J12)</f>
        <v>16. 1. 2022</v>
      </c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6.96" customHeight="1">
      <c r="A118" s="38"/>
      <c r="B118" s="39"/>
      <c r="C118" s="40"/>
      <c r="D118" s="40"/>
      <c r="E118" s="40"/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5.15" customHeight="1">
      <c r="A119" s="38"/>
      <c r="B119" s="39"/>
      <c r="C119" s="32" t="s">
        <v>24</v>
      </c>
      <c r="D119" s="40"/>
      <c r="E119" s="40"/>
      <c r="F119" s="27" t="str">
        <f>E15</f>
        <v xml:space="preserve"> </v>
      </c>
      <c r="G119" s="40"/>
      <c r="H119" s="40"/>
      <c r="I119" s="32" t="s">
        <v>29</v>
      </c>
      <c r="J119" s="36" t="str">
        <f>E21</f>
        <v xml:space="preserve"> </v>
      </c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5.15" customHeight="1">
      <c r="A120" s="38"/>
      <c r="B120" s="39"/>
      <c r="C120" s="32" t="s">
        <v>27</v>
      </c>
      <c r="D120" s="40"/>
      <c r="E120" s="40"/>
      <c r="F120" s="27" t="str">
        <f>IF(E18="","",E18)</f>
        <v>Vyplň údaj</v>
      </c>
      <c r="G120" s="40"/>
      <c r="H120" s="40"/>
      <c r="I120" s="32" t="s">
        <v>31</v>
      </c>
      <c r="J120" s="36" t="str">
        <f>E24</f>
        <v xml:space="preserve"> </v>
      </c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0.32" customHeight="1">
      <c r="A121" s="38"/>
      <c r="B121" s="39"/>
      <c r="C121" s="40"/>
      <c r="D121" s="40"/>
      <c r="E121" s="40"/>
      <c r="F121" s="40"/>
      <c r="G121" s="40"/>
      <c r="H121" s="40"/>
      <c r="I121" s="40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11" customFormat="1" ht="29.28" customHeight="1">
      <c r="A122" s="191"/>
      <c r="B122" s="192"/>
      <c r="C122" s="193" t="s">
        <v>116</v>
      </c>
      <c r="D122" s="194" t="s">
        <v>58</v>
      </c>
      <c r="E122" s="194" t="s">
        <v>54</v>
      </c>
      <c r="F122" s="194" t="s">
        <v>55</v>
      </c>
      <c r="G122" s="194" t="s">
        <v>117</v>
      </c>
      <c r="H122" s="194" t="s">
        <v>118</v>
      </c>
      <c r="I122" s="194" t="s">
        <v>119</v>
      </c>
      <c r="J122" s="195" t="s">
        <v>104</v>
      </c>
      <c r="K122" s="196" t="s">
        <v>120</v>
      </c>
      <c r="L122" s="197"/>
      <c r="M122" s="100" t="s">
        <v>1</v>
      </c>
      <c r="N122" s="101" t="s">
        <v>37</v>
      </c>
      <c r="O122" s="101" t="s">
        <v>121</v>
      </c>
      <c r="P122" s="101" t="s">
        <v>122</v>
      </c>
      <c r="Q122" s="101" t="s">
        <v>123</v>
      </c>
      <c r="R122" s="101" t="s">
        <v>124</v>
      </c>
      <c r="S122" s="101" t="s">
        <v>125</v>
      </c>
      <c r="T122" s="102" t="s">
        <v>126</v>
      </c>
      <c r="U122" s="191"/>
      <c r="V122" s="191"/>
      <c r="W122" s="191"/>
      <c r="X122" s="191"/>
      <c r="Y122" s="191"/>
      <c r="Z122" s="191"/>
      <c r="AA122" s="191"/>
      <c r="AB122" s="191"/>
      <c r="AC122" s="191"/>
      <c r="AD122" s="191"/>
      <c r="AE122" s="191"/>
    </row>
    <row r="123" s="2" customFormat="1" ht="22.8" customHeight="1">
      <c r="A123" s="38"/>
      <c r="B123" s="39"/>
      <c r="C123" s="107" t="s">
        <v>127</v>
      </c>
      <c r="D123" s="40"/>
      <c r="E123" s="40"/>
      <c r="F123" s="40"/>
      <c r="G123" s="40"/>
      <c r="H123" s="40"/>
      <c r="I123" s="40"/>
      <c r="J123" s="198">
        <f>BK123</f>
        <v>0</v>
      </c>
      <c r="K123" s="40"/>
      <c r="L123" s="44"/>
      <c r="M123" s="103"/>
      <c r="N123" s="199"/>
      <c r="O123" s="104"/>
      <c r="P123" s="200">
        <f>P124</f>
        <v>0</v>
      </c>
      <c r="Q123" s="104"/>
      <c r="R123" s="200">
        <f>R124</f>
        <v>94.443743650000016</v>
      </c>
      <c r="S123" s="104"/>
      <c r="T123" s="201">
        <f>T124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T123" s="17" t="s">
        <v>72</v>
      </c>
      <c r="AU123" s="17" t="s">
        <v>106</v>
      </c>
      <c r="BK123" s="202">
        <f>BK124</f>
        <v>0</v>
      </c>
    </row>
    <row r="124" s="12" customFormat="1" ht="25.92" customHeight="1">
      <c r="A124" s="12"/>
      <c r="B124" s="203"/>
      <c r="C124" s="204"/>
      <c r="D124" s="205" t="s">
        <v>72</v>
      </c>
      <c r="E124" s="206" t="s">
        <v>128</v>
      </c>
      <c r="F124" s="206" t="s">
        <v>129</v>
      </c>
      <c r="G124" s="204"/>
      <c r="H124" s="204"/>
      <c r="I124" s="207"/>
      <c r="J124" s="208">
        <f>BK124</f>
        <v>0</v>
      </c>
      <c r="K124" s="204"/>
      <c r="L124" s="209"/>
      <c r="M124" s="210"/>
      <c r="N124" s="211"/>
      <c r="O124" s="211"/>
      <c r="P124" s="212">
        <f>P125+P159+P164+P167+P172+P181</f>
        <v>0</v>
      </c>
      <c r="Q124" s="211"/>
      <c r="R124" s="212">
        <f>R125+R159+R164+R167+R172+R181</f>
        <v>94.443743650000016</v>
      </c>
      <c r="S124" s="211"/>
      <c r="T124" s="213">
        <f>T125+T159+T164+T167+T172+T181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14" t="s">
        <v>81</v>
      </c>
      <c r="AT124" s="215" t="s">
        <v>72</v>
      </c>
      <c r="AU124" s="215" t="s">
        <v>73</v>
      </c>
      <c r="AY124" s="214" t="s">
        <v>130</v>
      </c>
      <c r="BK124" s="216">
        <f>BK125+BK159+BK164+BK167+BK172+BK181</f>
        <v>0</v>
      </c>
    </row>
    <row r="125" s="12" customFormat="1" ht="22.8" customHeight="1">
      <c r="A125" s="12"/>
      <c r="B125" s="203"/>
      <c r="C125" s="204"/>
      <c r="D125" s="205" t="s">
        <v>72</v>
      </c>
      <c r="E125" s="217" t="s">
        <v>81</v>
      </c>
      <c r="F125" s="217" t="s">
        <v>131</v>
      </c>
      <c r="G125" s="204"/>
      <c r="H125" s="204"/>
      <c r="I125" s="207"/>
      <c r="J125" s="218">
        <f>BK125</f>
        <v>0</v>
      </c>
      <c r="K125" s="204"/>
      <c r="L125" s="209"/>
      <c r="M125" s="210"/>
      <c r="N125" s="211"/>
      <c r="O125" s="211"/>
      <c r="P125" s="212">
        <f>SUM(P126:P158)</f>
        <v>0</v>
      </c>
      <c r="Q125" s="211"/>
      <c r="R125" s="212">
        <f>SUM(R126:R158)</f>
        <v>0.0010280000000000001</v>
      </c>
      <c r="S125" s="211"/>
      <c r="T125" s="213">
        <f>SUM(T126:T158)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14" t="s">
        <v>81</v>
      </c>
      <c r="AT125" s="215" t="s">
        <v>72</v>
      </c>
      <c r="AU125" s="215" t="s">
        <v>81</v>
      </c>
      <c r="AY125" s="214" t="s">
        <v>130</v>
      </c>
      <c r="BK125" s="216">
        <f>SUM(BK126:BK158)</f>
        <v>0</v>
      </c>
    </row>
    <row r="126" s="2" customFormat="1" ht="24.15" customHeight="1">
      <c r="A126" s="38"/>
      <c r="B126" s="39"/>
      <c r="C126" s="219" t="s">
        <v>81</v>
      </c>
      <c r="D126" s="219" t="s">
        <v>132</v>
      </c>
      <c r="E126" s="220" t="s">
        <v>133</v>
      </c>
      <c r="F126" s="221" t="s">
        <v>134</v>
      </c>
      <c r="G126" s="222" t="s">
        <v>135</v>
      </c>
      <c r="H126" s="223">
        <v>169.24600000000001</v>
      </c>
      <c r="I126" s="224"/>
      <c r="J126" s="225">
        <f>ROUND(I126*H126,2)</f>
        <v>0</v>
      </c>
      <c r="K126" s="226"/>
      <c r="L126" s="44"/>
      <c r="M126" s="227" t="s">
        <v>1</v>
      </c>
      <c r="N126" s="228" t="s">
        <v>38</v>
      </c>
      <c r="O126" s="91"/>
      <c r="P126" s="229">
        <f>O126*H126</f>
        <v>0</v>
      </c>
      <c r="Q126" s="229">
        <v>0</v>
      </c>
      <c r="R126" s="229">
        <f>Q126*H126</f>
        <v>0</v>
      </c>
      <c r="S126" s="229">
        <v>0</v>
      </c>
      <c r="T126" s="230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31" t="s">
        <v>136</v>
      </c>
      <c r="AT126" s="231" t="s">
        <v>132</v>
      </c>
      <c r="AU126" s="231" t="s">
        <v>83</v>
      </c>
      <c r="AY126" s="17" t="s">
        <v>130</v>
      </c>
      <c r="BE126" s="232">
        <f>IF(N126="základní",J126,0)</f>
        <v>0</v>
      </c>
      <c r="BF126" s="232">
        <f>IF(N126="snížená",J126,0)</f>
        <v>0</v>
      </c>
      <c r="BG126" s="232">
        <f>IF(N126="zákl. přenesená",J126,0)</f>
        <v>0</v>
      </c>
      <c r="BH126" s="232">
        <f>IF(N126="sníž. přenesená",J126,0)</f>
        <v>0</v>
      </c>
      <c r="BI126" s="232">
        <f>IF(N126="nulová",J126,0)</f>
        <v>0</v>
      </c>
      <c r="BJ126" s="17" t="s">
        <v>81</v>
      </c>
      <c r="BK126" s="232">
        <f>ROUND(I126*H126,2)</f>
        <v>0</v>
      </c>
      <c r="BL126" s="17" t="s">
        <v>136</v>
      </c>
      <c r="BM126" s="231" t="s">
        <v>497</v>
      </c>
    </row>
    <row r="127" s="13" customFormat="1">
      <c r="A127" s="13"/>
      <c r="B127" s="233"/>
      <c r="C127" s="234"/>
      <c r="D127" s="235" t="s">
        <v>138</v>
      </c>
      <c r="E127" s="236" t="s">
        <v>1</v>
      </c>
      <c r="F127" s="237" t="s">
        <v>139</v>
      </c>
      <c r="G127" s="234"/>
      <c r="H127" s="238">
        <v>169.24600000000001</v>
      </c>
      <c r="I127" s="239"/>
      <c r="J127" s="234"/>
      <c r="K127" s="234"/>
      <c r="L127" s="240"/>
      <c r="M127" s="241"/>
      <c r="N127" s="242"/>
      <c r="O127" s="242"/>
      <c r="P127" s="242"/>
      <c r="Q127" s="242"/>
      <c r="R127" s="242"/>
      <c r="S127" s="242"/>
      <c r="T127" s="24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4" t="s">
        <v>138</v>
      </c>
      <c r="AU127" s="244" t="s">
        <v>83</v>
      </c>
      <c r="AV127" s="13" t="s">
        <v>83</v>
      </c>
      <c r="AW127" s="13" t="s">
        <v>30</v>
      </c>
      <c r="AX127" s="13" t="s">
        <v>81</v>
      </c>
      <c r="AY127" s="244" t="s">
        <v>130</v>
      </c>
    </row>
    <row r="128" s="2" customFormat="1" ht="33" customHeight="1">
      <c r="A128" s="38"/>
      <c r="B128" s="39"/>
      <c r="C128" s="219" t="s">
        <v>83</v>
      </c>
      <c r="D128" s="219" t="s">
        <v>132</v>
      </c>
      <c r="E128" s="220" t="s">
        <v>140</v>
      </c>
      <c r="F128" s="221" t="s">
        <v>141</v>
      </c>
      <c r="G128" s="222" t="s">
        <v>142</v>
      </c>
      <c r="H128" s="223">
        <v>38.465000000000003</v>
      </c>
      <c r="I128" s="224"/>
      <c r="J128" s="225">
        <f>ROUND(I128*H128,2)</f>
        <v>0</v>
      </c>
      <c r="K128" s="226"/>
      <c r="L128" s="44"/>
      <c r="M128" s="227" t="s">
        <v>1</v>
      </c>
      <c r="N128" s="228" t="s">
        <v>38</v>
      </c>
      <c r="O128" s="91"/>
      <c r="P128" s="229">
        <f>O128*H128</f>
        <v>0</v>
      </c>
      <c r="Q128" s="229">
        <v>0</v>
      </c>
      <c r="R128" s="229">
        <f>Q128*H128</f>
        <v>0</v>
      </c>
      <c r="S128" s="229">
        <v>0</v>
      </c>
      <c r="T128" s="230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31" t="s">
        <v>136</v>
      </c>
      <c r="AT128" s="231" t="s">
        <v>132</v>
      </c>
      <c r="AU128" s="231" t="s">
        <v>83</v>
      </c>
      <c r="AY128" s="17" t="s">
        <v>130</v>
      </c>
      <c r="BE128" s="232">
        <f>IF(N128="základní",J128,0)</f>
        <v>0</v>
      </c>
      <c r="BF128" s="232">
        <f>IF(N128="snížená",J128,0)</f>
        <v>0</v>
      </c>
      <c r="BG128" s="232">
        <f>IF(N128="zákl. přenesená",J128,0)</f>
        <v>0</v>
      </c>
      <c r="BH128" s="232">
        <f>IF(N128="sníž. přenesená",J128,0)</f>
        <v>0</v>
      </c>
      <c r="BI128" s="232">
        <f>IF(N128="nulová",J128,0)</f>
        <v>0</v>
      </c>
      <c r="BJ128" s="17" t="s">
        <v>81</v>
      </c>
      <c r="BK128" s="232">
        <f>ROUND(I128*H128,2)</f>
        <v>0</v>
      </c>
      <c r="BL128" s="17" t="s">
        <v>136</v>
      </c>
      <c r="BM128" s="231" t="s">
        <v>498</v>
      </c>
    </row>
    <row r="129" s="13" customFormat="1">
      <c r="A129" s="13"/>
      <c r="B129" s="233"/>
      <c r="C129" s="234"/>
      <c r="D129" s="235" t="s">
        <v>138</v>
      </c>
      <c r="E129" s="236" t="s">
        <v>1</v>
      </c>
      <c r="F129" s="237" t="s">
        <v>499</v>
      </c>
      <c r="G129" s="234"/>
      <c r="H129" s="238">
        <v>38.465000000000003</v>
      </c>
      <c r="I129" s="239"/>
      <c r="J129" s="234"/>
      <c r="K129" s="234"/>
      <c r="L129" s="240"/>
      <c r="M129" s="241"/>
      <c r="N129" s="242"/>
      <c r="O129" s="242"/>
      <c r="P129" s="242"/>
      <c r="Q129" s="242"/>
      <c r="R129" s="242"/>
      <c r="S129" s="242"/>
      <c r="T129" s="24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4" t="s">
        <v>138</v>
      </c>
      <c r="AU129" s="244" t="s">
        <v>83</v>
      </c>
      <c r="AV129" s="13" t="s">
        <v>83</v>
      </c>
      <c r="AW129" s="13" t="s">
        <v>30</v>
      </c>
      <c r="AX129" s="13" t="s">
        <v>81</v>
      </c>
      <c r="AY129" s="244" t="s">
        <v>130</v>
      </c>
    </row>
    <row r="130" s="2" customFormat="1" ht="24.15" customHeight="1">
      <c r="A130" s="38"/>
      <c r="B130" s="39"/>
      <c r="C130" s="219" t="s">
        <v>145</v>
      </c>
      <c r="D130" s="219" t="s">
        <v>132</v>
      </c>
      <c r="E130" s="220" t="s">
        <v>151</v>
      </c>
      <c r="F130" s="221" t="s">
        <v>152</v>
      </c>
      <c r="G130" s="222" t="s">
        <v>142</v>
      </c>
      <c r="H130" s="223">
        <v>63.851999999999997</v>
      </c>
      <c r="I130" s="224"/>
      <c r="J130" s="225">
        <f>ROUND(I130*H130,2)</f>
        <v>0</v>
      </c>
      <c r="K130" s="226"/>
      <c r="L130" s="44"/>
      <c r="M130" s="227" t="s">
        <v>1</v>
      </c>
      <c r="N130" s="228" t="s">
        <v>38</v>
      </c>
      <c r="O130" s="91"/>
      <c r="P130" s="229">
        <f>O130*H130</f>
        <v>0</v>
      </c>
      <c r="Q130" s="229">
        <v>0</v>
      </c>
      <c r="R130" s="229">
        <f>Q130*H130</f>
        <v>0</v>
      </c>
      <c r="S130" s="229">
        <v>0</v>
      </c>
      <c r="T130" s="230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31" t="s">
        <v>136</v>
      </c>
      <c r="AT130" s="231" t="s">
        <v>132</v>
      </c>
      <c r="AU130" s="231" t="s">
        <v>83</v>
      </c>
      <c r="AY130" s="17" t="s">
        <v>130</v>
      </c>
      <c r="BE130" s="232">
        <f>IF(N130="základní",J130,0)</f>
        <v>0</v>
      </c>
      <c r="BF130" s="232">
        <f>IF(N130="snížená",J130,0)</f>
        <v>0</v>
      </c>
      <c r="BG130" s="232">
        <f>IF(N130="zákl. přenesená",J130,0)</f>
        <v>0</v>
      </c>
      <c r="BH130" s="232">
        <f>IF(N130="sníž. přenesená",J130,0)</f>
        <v>0</v>
      </c>
      <c r="BI130" s="232">
        <f>IF(N130="nulová",J130,0)</f>
        <v>0</v>
      </c>
      <c r="BJ130" s="17" t="s">
        <v>81</v>
      </c>
      <c r="BK130" s="232">
        <f>ROUND(I130*H130,2)</f>
        <v>0</v>
      </c>
      <c r="BL130" s="17" t="s">
        <v>136</v>
      </c>
      <c r="BM130" s="231" t="s">
        <v>500</v>
      </c>
    </row>
    <row r="131" s="13" customFormat="1">
      <c r="A131" s="13"/>
      <c r="B131" s="233"/>
      <c r="C131" s="234"/>
      <c r="D131" s="235" t="s">
        <v>138</v>
      </c>
      <c r="E131" s="236" t="s">
        <v>1</v>
      </c>
      <c r="F131" s="237" t="s">
        <v>501</v>
      </c>
      <c r="G131" s="234"/>
      <c r="H131" s="238">
        <v>38.465000000000003</v>
      </c>
      <c r="I131" s="239"/>
      <c r="J131" s="234"/>
      <c r="K131" s="234"/>
      <c r="L131" s="240"/>
      <c r="M131" s="241"/>
      <c r="N131" s="242"/>
      <c r="O131" s="242"/>
      <c r="P131" s="242"/>
      <c r="Q131" s="242"/>
      <c r="R131" s="242"/>
      <c r="S131" s="242"/>
      <c r="T131" s="24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4" t="s">
        <v>138</v>
      </c>
      <c r="AU131" s="244" t="s">
        <v>83</v>
      </c>
      <c r="AV131" s="13" t="s">
        <v>83</v>
      </c>
      <c r="AW131" s="13" t="s">
        <v>30</v>
      </c>
      <c r="AX131" s="13" t="s">
        <v>73</v>
      </c>
      <c r="AY131" s="244" t="s">
        <v>130</v>
      </c>
    </row>
    <row r="132" s="13" customFormat="1">
      <c r="A132" s="13"/>
      <c r="B132" s="233"/>
      <c r="C132" s="234"/>
      <c r="D132" s="235" t="s">
        <v>138</v>
      </c>
      <c r="E132" s="236" t="s">
        <v>1</v>
      </c>
      <c r="F132" s="237" t="s">
        <v>155</v>
      </c>
      <c r="G132" s="234"/>
      <c r="H132" s="238">
        <v>25.387</v>
      </c>
      <c r="I132" s="239"/>
      <c r="J132" s="234"/>
      <c r="K132" s="234"/>
      <c r="L132" s="240"/>
      <c r="M132" s="241"/>
      <c r="N132" s="242"/>
      <c r="O132" s="242"/>
      <c r="P132" s="242"/>
      <c r="Q132" s="242"/>
      <c r="R132" s="242"/>
      <c r="S132" s="242"/>
      <c r="T132" s="24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4" t="s">
        <v>138</v>
      </c>
      <c r="AU132" s="244" t="s">
        <v>83</v>
      </c>
      <c r="AV132" s="13" t="s">
        <v>83</v>
      </c>
      <c r="AW132" s="13" t="s">
        <v>30</v>
      </c>
      <c r="AX132" s="13" t="s">
        <v>73</v>
      </c>
      <c r="AY132" s="244" t="s">
        <v>130</v>
      </c>
    </row>
    <row r="133" s="15" customFormat="1">
      <c r="A133" s="15"/>
      <c r="B133" s="255"/>
      <c r="C133" s="256"/>
      <c r="D133" s="235" t="s">
        <v>138</v>
      </c>
      <c r="E133" s="257" t="s">
        <v>1</v>
      </c>
      <c r="F133" s="258" t="s">
        <v>156</v>
      </c>
      <c r="G133" s="256"/>
      <c r="H133" s="259">
        <v>63.852000000000004</v>
      </c>
      <c r="I133" s="260"/>
      <c r="J133" s="256"/>
      <c r="K133" s="256"/>
      <c r="L133" s="261"/>
      <c r="M133" s="262"/>
      <c r="N133" s="263"/>
      <c r="O133" s="263"/>
      <c r="P133" s="263"/>
      <c r="Q133" s="263"/>
      <c r="R133" s="263"/>
      <c r="S133" s="263"/>
      <c r="T133" s="264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T133" s="265" t="s">
        <v>138</v>
      </c>
      <c r="AU133" s="265" t="s">
        <v>83</v>
      </c>
      <c r="AV133" s="15" t="s">
        <v>136</v>
      </c>
      <c r="AW133" s="15" t="s">
        <v>30</v>
      </c>
      <c r="AX133" s="15" t="s">
        <v>81</v>
      </c>
      <c r="AY133" s="265" t="s">
        <v>130</v>
      </c>
    </row>
    <row r="134" s="2" customFormat="1" ht="24.15" customHeight="1">
      <c r="A134" s="38"/>
      <c r="B134" s="39"/>
      <c r="C134" s="219" t="s">
        <v>136</v>
      </c>
      <c r="D134" s="219" t="s">
        <v>132</v>
      </c>
      <c r="E134" s="220" t="s">
        <v>158</v>
      </c>
      <c r="F134" s="221" t="s">
        <v>502</v>
      </c>
      <c r="G134" s="222" t="s">
        <v>142</v>
      </c>
      <c r="H134" s="223">
        <v>26.928000000000001</v>
      </c>
      <c r="I134" s="224"/>
      <c r="J134" s="225">
        <f>ROUND(I134*H134,2)</f>
        <v>0</v>
      </c>
      <c r="K134" s="226"/>
      <c r="L134" s="44"/>
      <c r="M134" s="227" t="s">
        <v>1</v>
      </c>
      <c r="N134" s="228" t="s">
        <v>38</v>
      </c>
      <c r="O134" s="91"/>
      <c r="P134" s="229">
        <f>O134*H134</f>
        <v>0</v>
      </c>
      <c r="Q134" s="229">
        <v>0</v>
      </c>
      <c r="R134" s="229">
        <f>Q134*H134</f>
        <v>0</v>
      </c>
      <c r="S134" s="229">
        <v>0</v>
      </c>
      <c r="T134" s="230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31" t="s">
        <v>136</v>
      </c>
      <c r="AT134" s="231" t="s">
        <v>132</v>
      </c>
      <c r="AU134" s="231" t="s">
        <v>83</v>
      </c>
      <c r="AY134" s="17" t="s">
        <v>130</v>
      </c>
      <c r="BE134" s="232">
        <f>IF(N134="základní",J134,0)</f>
        <v>0</v>
      </c>
      <c r="BF134" s="232">
        <f>IF(N134="snížená",J134,0)</f>
        <v>0</v>
      </c>
      <c r="BG134" s="232">
        <f>IF(N134="zákl. přenesená",J134,0)</f>
        <v>0</v>
      </c>
      <c r="BH134" s="232">
        <f>IF(N134="sníž. přenesená",J134,0)</f>
        <v>0</v>
      </c>
      <c r="BI134" s="232">
        <f>IF(N134="nulová",J134,0)</f>
        <v>0</v>
      </c>
      <c r="BJ134" s="17" t="s">
        <v>81</v>
      </c>
      <c r="BK134" s="232">
        <f>ROUND(I134*H134,2)</f>
        <v>0</v>
      </c>
      <c r="BL134" s="17" t="s">
        <v>136</v>
      </c>
      <c r="BM134" s="231" t="s">
        <v>503</v>
      </c>
    </row>
    <row r="135" s="2" customFormat="1" ht="24.15" customHeight="1">
      <c r="A135" s="38"/>
      <c r="B135" s="39"/>
      <c r="C135" s="219" t="s">
        <v>157</v>
      </c>
      <c r="D135" s="219" t="s">
        <v>132</v>
      </c>
      <c r="E135" s="220" t="s">
        <v>162</v>
      </c>
      <c r="F135" s="221" t="s">
        <v>163</v>
      </c>
      <c r="G135" s="222" t="s">
        <v>142</v>
      </c>
      <c r="H135" s="223">
        <v>26.928000000000001</v>
      </c>
      <c r="I135" s="224"/>
      <c r="J135" s="225">
        <f>ROUND(I135*H135,2)</f>
        <v>0</v>
      </c>
      <c r="K135" s="226"/>
      <c r="L135" s="44"/>
      <c r="M135" s="227" t="s">
        <v>1</v>
      </c>
      <c r="N135" s="228" t="s">
        <v>38</v>
      </c>
      <c r="O135" s="91"/>
      <c r="P135" s="229">
        <f>O135*H135</f>
        <v>0</v>
      </c>
      <c r="Q135" s="229">
        <v>0</v>
      </c>
      <c r="R135" s="229">
        <f>Q135*H135</f>
        <v>0</v>
      </c>
      <c r="S135" s="229">
        <v>0</v>
      </c>
      <c r="T135" s="230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31" t="s">
        <v>136</v>
      </c>
      <c r="AT135" s="231" t="s">
        <v>132</v>
      </c>
      <c r="AU135" s="231" t="s">
        <v>83</v>
      </c>
      <c r="AY135" s="17" t="s">
        <v>130</v>
      </c>
      <c r="BE135" s="232">
        <f>IF(N135="základní",J135,0)</f>
        <v>0</v>
      </c>
      <c r="BF135" s="232">
        <f>IF(N135="snížená",J135,0)</f>
        <v>0</v>
      </c>
      <c r="BG135" s="232">
        <f>IF(N135="zákl. přenesená",J135,0)</f>
        <v>0</v>
      </c>
      <c r="BH135" s="232">
        <f>IF(N135="sníž. přenesená",J135,0)</f>
        <v>0</v>
      </c>
      <c r="BI135" s="232">
        <f>IF(N135="nulová",J135,0)</f>
        <v>0</v>
      </c>
      <c r="BJ135" s="17" t="s">
        <v>81</v>
      </c>
      <c r="BK135" s="232">
        <f>ROUND(I135*H135,2)</f>
        <v>0</v>
      </c>
      <c r="BL135" s="17" t="s">
        <v>136</v>
      </c>
      <c r="BM135" s="231" t="s">
        <v>504</v>
      </c>
    </row>
    <row r="136" s="2" customFormat="1" ht="24.15" customHeight="1">
      <c r="A136" s="38"/>
      <c r="B136" s="39"/>
      <c r="C136" s="219" t="s">
        <v>161</v>
      </c>
      <c r="D136" s="219" t="s">
        <v>132</v>
      </c>
      <c r="E136" s="220" t="s">
        <v>166</v>
      </c>
      <c r="F136" s="221" t="s">
        <v>167</v>
      </c>
      <c r="G136" s="222" t="s">
        <v>142</v>
      </c>
      <c r="H136" s="223">
        <v>63.851999999999997</v>
      </c>
      <c r="I136" s="224"/>
      <c r="J136" s="225">
        <f>ROUND(I136*H136,2)</f>
        <v>0</v>
      </c>
      <c r="K136" s="226"/>
      <c r="L136" s="44"/>
      <c r="M136" s="227" t="s">
        <v>1</v>
      </c>
      <c r="N136" s="228" t="s">
        <v>38</v>
      </c>
      <c r="O136" s="91"/>
      <c r="P136" s="229">
        <f>O136*H136</f>
        <v>0</v>
      </c>
      <c r="Q136" s="229">
        <v>0</v>
      </c>
      <c r="R136" s="229">
        <f>Q136*H136</f>
        <v>0</v>
      </c>
      <c r="S136" s="229">
        <v>0</v>
      </c>
      <c r="T136" s="230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31" t="s">
        <v>136</v>
      </c>
      <c r="AT136" s="231" t="s">
        <v>132</v>
      </c>
      <c r="AU136" s="231" t="s">
        <v>83</v>
      </c>
      <c r="AY136" s="17" t="s">
        <v>130</v>
      </c>
      <c r="BE136" s="232">
        <f>IF(N136="základní",J136,0)</f>
        <v>0</v>
      </c>
      <c r="BF136" s="232">
        <f>IF(N136="snížená",J136,0)</f>
        <v>0</v>
      </c>
      <c r="BG136" s="232">
        <f>IF(N136="zákl. přenesená",J136,0)</f>
        <v>0</v>
      </c>
      <c r="BH136" s="232">
        <f>IF(N136="sníž. přenesená",J136,0)</f>
        <v>0</v>
      </c>
      <c r="BI136" s="232">
        <f>IF(N136="nulová",J136,0)</f>
        <v>0</v>
      </c>
      <c r="BJ136" s="17" t="s">
        <v>81</v>
      </c>
      <c r="BK136" s="232">
        <f>ROUND(I136*H136,2)</f>
        <v>0</v>
      </c>
      <c r="BL136" s="17" t="s">
        <v>136</v>
      </c>
      <c r="BM136" s="231" t="s">
        <v>505</v>
      </c>
    </row>
    <row r="137" s="2" customFormat="1" ht="24.15" customHeight="1">
      <c r="A137" s="38"/>
      <c r="B137" s="39"/>
      <c r="C137" s="219" t="s">
        <v>165</v>
      </c>
      <c r="D137" s="219" t="s">
        <v>132</v>
      </c>
      <c r="E137" s="220" t="s">
        <v>170</v>
      </c>
      <c r="F137" s="221" t="s">
        <v>171</v>
      </c>
      <c r="G137" s="222" t="s">
        <v>142</v>
      </c>
      <c r="H137" s="223">
        <v>26.928000000000001</v>
      </c>
      <c r="I137" s="224"/>
      <c r="J137" s="225">
        <f>ROUND(I137*H137,2)</f>
        <v>0</v>
      </c>
      <c r="K137" s="226"/>
      <c r="L137" s="44"/>
      <c r="M137" s="227" t="s">
        <v>1</v>
      </c>
      <c r="N137" s="228" t="s">
        <v>38</v>
      </c>
      <c r="O137" s="91"/>
      <c r="P137" s="229">
        <f>O137*H137</f>
        <v>0</v>
      </c>
      <c r="Q137" s="229">
        <v>0</v>
      </c>
      <c r="R137" s="229">
        <f>Q137*H137</f>
        <v>0</v>
      </c>
      <c r="S137" s="229">
        <v>0</v>
      </c>
      <c r="T137" s="230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31" t="s">
        <v>136</v>
      </c>
      <c r="AT137" s="231" t="s">
        <v>132</v>
      </c>
      <c r="AU137" s="231" t="s">
        <v>83</v>
      </c>
      <c r="AY137" s="17" t="s">
        <v>130</v>
      </c>
      <c r="BE137" s="232">
        <f>IF(N137="základní",J137,0)</f>
        <v>0</v>
      </c>
      <c r="BF137" s="232">
        <f>IF(N137="snížená",J137,0)</f>
        <v>0</v>
      </c>
      <c r="BG137" s="232">
        <f>IF(N137="zákl. přenesená",J137,0)</f>
        <v>0</v>
      </c>
      <c r="BH137" s="232">
        <f>IF(N137="sníž. přenesená",J137,0)</f>
        <v>0</v>
      </c>
      <c r="BI137" s="232">
        <f>IF(N137="nulová",J137,0)</f>
        <v>0</v>
      </c>
      <c r="BJ137" s="17" t="s">
        <v>81</v>
      </c>
      <c r="BK137" s="232">
        <f>ROUND(I137*H137,2)</f>
        <v>0</v>
      </c>
      <c r="BL137" s="17" t="s">
        <v>136</v>
      </c>
      <c r="BM137" s="231" t="s">
        <v>506</v>
      </c>
    </row>
    <row r="138" s="14" customFormat="1">
      <c r="A138" s="14"/>
      <c r="B138" s="245"/>
      <c r="C138" s="246"/>
      <c r="D138" s="235" t="s">
        <v>138</v>
      </c>
      <c r="E138" s="247" t="s">
        <v>1</v>
      </c>
      <c r="F138" s="248" t="s">
        <v>173</v>
      </c>
      <c r="G138" s="246"/>
      <c r="H138" s="247" t="s">
        <v>1</v>
      </c>
      <c r="I138" s="249"/>
      <c r="J138" s="246"/>
      <c r="K138" s="246"/>
      <c r="L138" s="250"/>
      <c r="M138" s="251"/>
      <c r="N138" s="252"/>
      <c r="O138" s="252"/>
      <c r="P138" s="252"/>
      <c r="Q138" s="252"/>
      <c r="R138" s="252"/>
      <c r="S138" s="252"/>
      <c r="T138" s="253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4" t="s">
        <v>138</v>
      </c>
      <c r="AU138" s="254" t="s">
        <v>83</v>
      </c>
      <c r="AV138" s="14" t="s">
        <v>81</v>
      </c>
      <c r="AW138" s="14" t="s">
        <v>30</v>
      </c>
      <c r="AX138" s="14" t="s">
        <v>73</v>
      </c>
      <c r="AY138" s="254" t="s">
        <v>130</v>
      </c>
    </row>
    <row r="139" s="13" customFormat="1">
      <c r="A139" s="13"/>
      <c r="B139" s="233"/>
      <c r="C139" s="234"/>
      <c r="D139" s="235" t="s">
        <v>138</v>
      </c>
      <c r="E139" s="236" t="s">
        <v>1</v>
      </c>
      <c r="F139" s="237" t="s">
        <v>507</v>
      </c>
      <c r="G139" s="234"/>
      <c r="H139" s="238">
        <v>26.928000000000001</v>
      </c>
      <c r="I139" s="239"/>
      <c r="J139" s="234"/>
      <c r="K139" s="234"/>
      <c r="L139" s="240"/>
      <c r="M139" s="241"/>
      <c r="N139" s="242"/>
      <c r="O139" s="242"/>
      <c r="P139" s="242"/>
      <c r="Q139" s="242"/>
      <c r="R139" s="242"/>
      <c r="S139" s="242"/>
      <c r="T139" s="24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4" t="s">
        <v>138</v>
      </c>
      <c r="AU139" s="244" t="s">
        <v>83</v>
      </c>
      <c r="AV139" s="13" t="s">
        <v>83</v>
      </c>
      <c r="AW139" s="13" t="s">
        <v>30</v>
      </c>
      <c r="AX139" s="13" t="s">
        <v>81</v>
      </c>
      <c r="AY139" s="244" t="s">
        <v>130</v>
      </c>
    </row>
    <row r="140" s="2" customFormat="1" ht="24.15" customHeight="1">
      <c r="A140" s="38"/>
      <c r="B140" s="39"/>
      <c r="C140" s="219" t="s">
        <v>169</v>
      </c>
      <c r="D140" s="219" t="s">
        <v>132</v>
      </c>
      <c r="E140" s="220" t="s">
        <v>176</v>
      </c>
      <c r="F140" s="221" t="s">
        <v>177</v>
      </c>
      <c r="G140" s="222" t="s">
        <v>142</v>
      </c>
      <c r="H140" s="223">
        <v>26.928000000000001</v>
      </c>
      <c r="I140" s="224"/>
      <c r="J140" s="225">
        <f>ROUND(I140*H140,2)</f>
        <v>0</v>
      </c>
      <c r="K140" s="226"/>
      <c r="L140" s="44"/>
      <c r="M140" s="227" t="s">
        <v>1</v>
      </c>
      <c r="N140" s="228" t="s">
        <v>38</v>
      </c>
      <c r="O140" s="91"/>
      <c r="P140" s="229">
        <f>O140*H140</f>
        <v>0</v>
      </c>
      <c r="Q140" s="229">
        <v>0</v>
      </c>
      <c r="R140" s="229">
        <f>Q140*H140</f>
        <v>0</v>
      </c>
      <c r="S140" s="229">
        <v>0</v>
      </c>
      <c r="T140" s="230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31" t="s">
        <v>136</v>
      </c>
      <c r="AT140" s="231" t="s">
        <v>132</v>
      </c>
      <c r="AU140" s="231" t="s">
        <v>83</v>
      </c>
      <c r="AY140" s="17" t="s">
        <v>130</v>
      </c>
      <c r="BE140" s="232">
        <f>IF(N140="základní",J140,0)</f>
        <v>0</v>
      </c>
      <c r="BF140" s="232">
        <f>IF(N140="snížená",J140,0)</f>
        <v>0</v>
      </c>
      <c r="BG140" s="232">
        <f>IF(N140="zákl. přenesená",J140,0)</f>
        <v>0</v>
      </c>
      <c r="BH140" s="232">
        <f>IF(N140="sníž. přenesená",J140,0)</f>
        <v>0</v>
      </c>
      <c r="BI140" s="232">
        <f>IF(N140="nulová",J140,0)</f>
        <v>0</v>
      </c>
      <c r="BJ140" s="17" t="s">
        <v>81</v>
      </c>
      <c r="BK140" s="232">
        <f>ROUND(I140*H140,2)</f>
        <v>0</v>
      </c>
      <c r="BL140" s="17" t="s">
        <v>136</v>
      </c>
      <c r="BM140" s="231" t="s">
        <v>508</v>
      </c>
    </row>
    <row r="141" s="2" customFormat="1" ht="24.15" customHeight="1">
      <c r="A141" s="38"/>
      <c r="B141" s="39"/>
      <c r="C141" s="219" t="s">
        <v>175</v>
      </c>
      <c r="D141" s="219" t="s">
        <v>132</v>
      </c>
      <c r="E141" s="220" t="s">
        <v>180</v>
      </c>
      <c r="F141" s="221" t="s">
        <v>181</v>
      </c>
      <c r="G141" s="222" t="s">
        <v>135</v>
      </c>
      <c r="H141" s="223">
        <v>51.408000000000001</v>
      </c>
      <c r="I141" s="224"/>
      <c r="J141" s="225">
        <f>ROUND(I141*H141,2)</f>
        <v>0</v>
      </c>
      <c r="K141" s="226"/>
      <c r="L141" s="44"/>
      <c r="M141" s="227" t="s">
        <v>1</v>
      </c>
      <c r="N141" s="228" t="s">
        <v>38</v>
      </c>
      <c r="O141" s="91"/>
      <c r="P141" s="229">
        <f>O141*H141</f>
        <v>0</v>
      </c>
      <c r="Q141" s="229">
        <v>0</v>
      </c>
      <c r="R141" s="229">
        <f>Q141*H141</f>
        <v>0</v>
      </c>
      <c r="S141" s="229">
        <v>0</v>
      </c>
      <c r="T141" s="230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31" t="s">
        <v>136</v>
      </c>
      <c r="AT141" s="231" t="s">
        <v>132</v>
      </c>
      <c r="AU141" s="231" t="s">
        <v>83</v>
      </c>
      <c r="AY141" s="17" t="s">
        <v>130</v>
      </c>
      <c r="BE141" s="232">
        <f>IF(N141="základní",J141,0)</f>
        <v>0</v>
      </c>
      <c r="BF141" s="232">
        <f>IF(N141="snížená",J141,0)</f>
        <v>0</v>
      </c>
      <c r="BG141" s="232">
        <f>IF(N141="zákl. přenesená",J141,0)</f>
        <v>0</v>
      </c>
      <c r="BH141" s="232">
        <f>IF(N141="sníž. přenesená",J141,0)</f>
        <v>0</v>
      </c>
      <c r="BI141" s="232">
        <f>IF(N141="nulová",J141,0)</f>
        <v>0</v>
      </c>
      <c r="BJ141" s="17" t="s">
        <v>81</v>
      </c>
      <c r="BK141" s="232">
        <f>ROUND(I141*H141,2)</f>
        <v>0</v>
      </c>
      <c r="BL141" s="17" t="s">
        <v>136</v>
      </c>
      <c r="BM141" s="231" t="s">
        <v>509</v>
      </c>
    </row>
    <row r="142" s="14" customFormat="1">
      <c r="A142" s="14"/>
      <c r="B142" s="245"/>
      <c r="C142" s="246"/>
      <c r="D142" s="235" t="s">
        <v>138</v>
      </c>
      <c r="E142" s="247" t="s">
        <v>1</v>
      </c>
      <c r="F142" s="248" t="s">
        <v>183</v>
      </c>
      <c r="G142" s="246"/>
      <c r="H142" s="247" t="s">
        <v>1</v>
      </c>
      <c r="I142" s="249"/>
      <c r="J142" s="246"/>
      <c r="K142" s="246"/>
      <c r="L142" s="250"/>
      <c r="M142" s="251"/>
      <c r="N142" s="252"/>
      <c r="O142" s="252"/>
      <c r="P142" s="252"/>
      <c r="Q142" s="252"/>
      <c r="R142" s="252"/>
      <c r="S142" s="252"/>
      <c r="T142" s="253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4" t="s">
        <v>138</v>
      </c>
      <c r="AU142" s="254" t="s">
        <v>83</v>
      </c>
      <c r="AV142" s="14" t="s">
        <v>81</v>
      </c>
      <c r="AW142" s="14" t="s">
        <v>30</v>
      </c>
      <c r="AX142" s="14" t="s">
        <v>73</v>
      </c>
      <c r="AY142" s="254" t="s">
        <v>130</v>
      </c>
    </row>
    <row r="143" s="13" customFormat="1">
      <c r="A143" s="13"/>
      <c r="B143" s="233"/>
      <c r="C143" s="234"/>
      <c r="D143" s="235" t="s">
        <v>138</v>
      </c>
      <c r="E143" s="236" t="s">
        <v>1</v>
      </c>
      <c r="F143" s="237" t="s">
        <v>510</v>
      </c>
      <c r="G143" s="234"/>
      <c r="H143" s="238">
        <v>51.408000000000001</v>
      </c>
      <c r="I143" s="239"/>
      <c r="J143" s="234"/>
      <c r="K143" s="234"/>
      <c r="L143" s="240"/>
      <c r="M143" s="241"/>
      <c r="N143" s="242"/>
      <c r="O143" s="242"/>
      <c r="P143" s="242"/>
      <c r="Q143" s="242"/>
      <c r="R143" s="242"/>
      <c r="S143" s="242"/>
      <c r="T143" s="24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4" t="s">
        <v>138</v>
      </c>
      <c r="AU143" s="244" t="s">
        <v>83</v>
      </c>
      <c r="AV143" s="13" t="s">
        <v>83</v>
      </c>
      <c r="AW143" s="13" t="s">
        <v>30</v>
      </c>
      <c r="AX143" s="13" t="s">
        <v>81</v>
      </c>
      <c r="AY143" s="244" t="s">
        <v>130</v>
      </c>
    </row>
    <row r="144" s="2" customFormat="1" ht="24.15" customHeight="1">
      <c r="A144" s="38"/>
      <c r="B144" s="39"/>
      <c r="C144" s="219" t="s">
        <v>179</v>
      </c>
      <c r="D144" s="219" t="s">
        <v>132</v>
      </c>
      <c r="E144" s="220" t="s">
        <v>186</v>
      </c>
      <c r="F144" s="221" t="s">
        <v>187</v>
      </c>
      <c r="G144" s="222" t="s">
        <v>135</v>
      </c>
      <c r="H144" s="223">
        <v>15.912000000000001</v>
      </c>
      <c r="I144" s="224"/>
      <c r="J144" s="225">
        <f>ROUND(I144*H144,2)</f>
        <v>0</v>
      </c>
      <c r="K144" s="226"/>
      <c r="L144" s="44"/>
      <c r="M144" s="227" t="s">
        <v>1</v>
      </c>
      <c r="N144" s="228" t="s">
        <v>38</v>
      </c>
      <c r="O144" s="91"/>
      <c r="P144" s="229">
        <f>O144*H144</f>
        <v>0</v>
      </c>
      <c r="Q144" s="229">
        <v>0</v>
      </c>
      <c r="R144" s="229">
        <f>Q144*H144</f>
        <v>0</v>
      </c>
      <c r="S144" s="229">
        <v>0</v>
      </c>
      <c r="T144" s="230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31" t="s">
        <v>136</v>
      </c>
      <c r="AT144" s="231" t="s">
        <v>132</v>
      </c>
      <c r="AU144" s="231" t="s">
        <v>83</v>
      </c>
      <c r="AY144" s="17" t="s">
        <v>130</v>
      </c>
      <c r="BE144" s="232">
        <f>IF(N144="základní",J144,0)</f>
        <v>0</v>
      </c>
      <c r="BF144" s="232">
        <f>IF(N144="snížená",J144,0)</f>
        <v>0</v>
      </c>
      <c r="BG144" s="232">
        <f>IF(N144="zákl. přenesená",J144,0)</f>
        <v>0</v>
      </c>
      <c r="BH144" s="232">
        <f>IF(N144="sníž. přenesená",J144,0)</f>
        <v>0</v>
      </c>
      <c r="BI144" s="232">
        <f>IF(N144="nulová",J144,0)</f>
        <v>0</v>
      </c>
      <c r="BJ144" s="17" t="s">
        <v>81</v>
      </c>
      <c r="BK144" s="232">
        <f>ROUND(I144*H144,2)</f>
        <v>0</v>
      </c>
      <c r="BL144" s="17" t="s">
        <v>136</v>
      </c>
      <c r="BM144" s="231" t="s">
        <v>511</v>
      </c>
    </row>
    <row r="145" s="14" customFormat="1">
      <c r="A145" s="14"/>
      <c r="B145" s="245"/>
      <c r="C145" s="246"/>
      <c r="D145" s="235" t="s">
        <v>138</v>
      </c>
      <c r="E145" s="247" t="s">
        <v>1</v>
      </c>
      <c r="F145" s="248" t="s">
        <v>173</v>
      </c>
      <c r="G145" s="246"/>
      <c r="H145" s="247" t="s">
        <v>1</v>
      </c>
      <c r="I145" s="249"/>
      <c r="J145" s="246"/>
      <c r="K145" s="246"/>
      <c r="L145" s="250"/>
      <c r="M145" s="251"/>
      <c r="N145" s="252"/>
      <c r="O145" s="252"/>
      <c r="P145" s="252"/>
      <c r="Q145" s="252"/>
      <c r="R145" s="252"/>
      <c r="S145" s="252"/>
      <c r="T145" s="253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4" t="s">
        <v>138</v>
      </c>
      <c r="AU145" s="254" t="s">
        <v>83</v>
      </c>
      <c r="AV145" s="14" t="s">
        <v>81</v>
      </c>
      <c r="AW145" s="14" t="s">
        <v>30</v>
      </c>
      <c r="AX145" s="14" t="s">
        <v>73</v>
      </c>
      <c r="AY145" s="254" t="s">
        <v>130</v>
      </c>
    </row>
    <row r="146" s="13" customFormat="1">
      <c r="A146" s="13"/>
      <c r="B146" s="233"/>
      <c r="C146" s="234"/>
      <c r="D146" s="235" t="s">
        <v>138</v>
      </c>
      <c r="E146" s="236" t="s">
        <v>1</v>
      </c>
      <c r="F146" s="237" t="s">
        <v>512</v>
      </c>
      <c r="G146" s="234"/>
      <c r="H146" s="238">
        <v>15.912000000000001</v>
      </c>
      <c r="I146" s="239"/>
      <c r="J146" s="234"/>
      <c r="K146" s="234"/>
      <c r="L146" s="240"/>
      <c r="M146" s="241"/>
      <c r="N146" s="242"/>
      <c r="O146" s="242"/>
      <c r="P146" s="242"/>
      <c r="Q146" s="242"/>
      <c r="R146" s="242"/>
      <c r="S146" s="242"/>
      <c r="T146" s="24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4" t="s">
        <v>138</v>
      </c>
      <c r="AU146" s="244" t="s">
        <v>83</v>
      </c>
      <c r="AV146" s="13" t="s">
        <v>83</v>
      </c>
      <c r="AW146" s="13" t="s">
        <v>30</v>
      </c>
      <c r="AX146" s="13" t="s">
        <v>81</v>
      </c>
      <c r="AY146" s="244" t="s">
        <v>130</v>
      </c>
    </row>
    <row r="147" s="2" customFormat="1" ht="16.5" customHeight="1">
      <c r="A147" s="38"/>
      <c r="B147" s="39"/>
      <c r="C147" s="219" t="s">
        <v>185</v>
      </c>
      <c r="D147" s="219" t="s">
        <v>132</v>
      </c>
      <c r="E147" s="220" t="s">
        <v>191</v>
      </c>
      <c r="F147" s="221" t="s">
        <v>192</v>
      </c>
      <c r="G147" s="222" t="s">
        <v>142</v>
      </c>
      <c r="H147" s="223">
        <v>63.851999999999997</v>
      </c>
      <c r="I147" s="224"/>
      <c r="J147" s="225">
        <f>ROUND(I147*H147,2)</f>
        <v>0</v>
      </c>
      <c r="K147" s="226"/>
      <c r="L147" s="44"/>
      <c r="M147" s="227" t="s">
        <v>1</v>
      </c>
      <c r="N147" s="228" t="s">
        <v>38</v>
      </c>
      <c r="O147" s="91"/>
      <c r="P147" s="229">
        <f>O147*H147</f>
        <v>0</v>
      </c>
      <c r="Q147" s="229">
        <v>0</v>
      </c>
      <c r="R147" s="229">
        <f>Q147*H147</f>
        <v>0</v>
      </c>
      <c r="S147" s="229">
        <v>0</v>
      </c>
      <c r="T147" s="230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31" t="s">
        <v>136</v>
      </c>
      <c r="AT147" s="231" t="s">
        <v>132</v>
      </c>
      <c r="AU147" s="231" t="s">
        <v>83</v>
      </c>
      <c r="AY147" s="17" t="s">
        <v>130</v>
      </c>
      <c r="BE147" s="232">
        <f>IF(N147="základní",J147,0)</f>
        <v>0</v>
      </c>
      <c r="BF147" s="232">
        <f>IF(N147="snížená",J147,0)</f>
        <v>0</v>
      </c>
      <c r="BG147" s="232">
        <f>IF(N147="zákl. přenesená",J147,0)</f>
        <v>0</v>
      </c>
      <c r="BH147" s="232">
        <f>IF(N147="sníž. přenesená",J147,0)</f>
        <v>0</v>
      </c>
      <c r="BI147" s="232">
        <f>IF(N147="nulová",J147,0)</f>
        <v>0</v>
      </c>
      <c r="BJ147" s="17" t="s">
        <v>81</v>
      </c>
      <c r="BK147" s="232">
        <f>ROUND(I147*H147,2)</f>
        <v>0</v>
      </c>
      <c r="BL147" s="17" t="s">
        <v>136</v>
      </c>
      <c r="BM147" s="231" t="s">
        <v>513</v>
      </c>
    </row>
    <row r="148" s="2" customFormat="1" ht="37.8" customHeight="1">
      <c r="A148" s="38"/>
      <c r="B148" s="39"/>
      <c r="C148" s="219" t="s">
        <v>190</v>
      </c>
      <c r="D148" s="219" t="s">
        <v>132</v>
      </c>
      <c r="E148" s="220" t="s">
        <v>201</v>
      </c>
      <c r="F148" s="221" t="s">
        <v>514</v>
      </c>
      <c r="G148" s="222" t="s">
        <v>135</v>
      </c>
      <c r="H148" s="223">
        <v>51.408000000000001</v>
      </c>
      <c r="I148" s="224"/>
      <c r="J148" s="225">
        <f>ROUND(I148*H148,2)</f>
        <v>0</v>
      </c>
      <c r="K148" s="226"/>
      <c r="L148" s="44"/>
      <c r="M148" s="227" t="s">
        <v>1</v>
      </c>
      <c r="N148" s="228" t="s">
        <v>38</v>
      </c>
      <c r="O148" s="91"/>
      <c r="P148" s="229">
        <f>O148*H148</f>
        <v>0</v>
      </c>
      <c r="Q148" s="229">
        <v>0</v>
      </c>
      <c r="R148" s="229">
        <f>Q148*H148</f>
        <v>0</v>
      </c>
      <c r="S148" s="229">
        <v>0</v>
      </c>
      <c r="T148" s="230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31" t="s">
        <v>136</v>
      </c>
      <c r="AT148" s="231" t="s">
        <v>132</v>
      </c>
      <c r="AU148" s="231" t="s">
        <v>83</v>
      </c>
      <c r="AY148" s="17" t="s">
        <v>130</v>
      </c>
      <c r="BE148" s="232">
        <f>IF(N148="základní",J148,0)</f>
        <v>0</v>
      </c>
      <c r="BF148" s="232">
        <f>IF(N148="snížená",J148,0)</f>
        <v>0</v>
      </c>
      <c r="BG148" s="232">
        <f>IF(N148="zákl. přenesená",J148,0)</f>
        <v>0</v>
      </c>
      <c r="BH148" s="232">
        <f>IF(N148="sníž. přenesená",J148,0)</f>
        <v>0</v>
      </c>
      <c r="BI148" s="232">
        <f>IF(N148="nulová",J148,0)</f>
        <v>0</v>
      </c>
      <c r="BJ148" s="17" t="s">
        <v>81</v>
      </c>
      <c r="BK148" s="232">
        <f>ROUND(I148*H148,2)</f>
        <v>0</v>
      </c>
      <c r="BL148" s="17" t="s">
        <v>136</v>
      </c>
      <c r="BM148" s="231" t="s">
        <v>515</v>
      </c>
    </row>
    <row r="149" s="2" customFormat="1" ht="16.5" customHeight="1">
      <c r="A149" s="38"/>
      <c r="B149" s="39"/>
      <c r="C149" s="219" t="s">
        <v>194</v>
      </c>
      <c r="D149" s="219" t="s">
        <v>132</v>
      </c>
      <c r="E149" s="220" t="s">
        <v>204</v>
      </c>
      <c r="F149" s="221" t="s">
        <v>205</v>
      </c>
      <c r="G149" s="222" t="s">
        <v>142</v>
      </c>
      <c r="H149" s="223">
        <v>25.387</v>
      </c>
      <c r="I149" s="224"/>
      <c r="J149" s="225">
        <f>ROUND(I149*H149,2)</f>
        <v>0</v>
      </c>
      <c r="K149" s="226"/>
      <c r="L149" s="44"/>
      <c r="M149" s="227" t="s">
        <v>1</v>
      </c>
      <c r="N149" s="228" t="s">
        <v>38</v>
      </c>
      <c r="O149" s="91"/>
      <c r="P149" s="229">
        <f>O149*H149</f>
        <v>0</v>
      </c>
      <c r="Q149" s="229">
        <v>0</v>
      </c>
      <c r="R149" s="229">
        <f>Q149*H149</f>
        <v>0</v>
      </c>
      <c r="S149" s="229">
        <v>0</v>
      </c>
      <c r="T149" s="230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31" t="s">
        <v>136</v>
      </c>
      <c r="AT149" s="231" t="s">
        <v>132</v>
      </c>
      <c r="AU149" s="231" t="s">
        <v>83</v>
      </c>
      <c r="AY149" s="17" t="s">
        <v>130</v>
      </c>
      <c r="BE149" s="232">
        <f>IF(N149="základní",J149,0)</f>
        <v>0</v>
      </c>
      <c r="BF149" s="232">
        <f>IF(N149="snížená",J149,0)</f>
        <v>0</v>
      </c>
      <c r="BG149" s="232">
        <f>IF(N149="zákl. přenesená",J149,0)</f>
        <v>0</v>
      </c>
      <c r="BH149" s="232">
        <f>IF(N149="sníž. přenesená",J149,0)</f>
        <v>0</v>
      </c>
      <c r="BI149" s="232">
        <f>IF(N149="nulová",J149,0)</f>
        <v>0</v>
      </c>
      <c r="BJ149" s="17" t="s">
        <v>81</v>
      </c>
      <c r="BK149" s="232">
        <f>ROUND(I149*H149,2)</f>
        <v>0</v>
      </c>
      <c r="BL149" s="17" t="s">
        <v>136</v>
      </c>
      <c r="BM149" s="231" t="s">
        <v>516</v>
      </c>
    </row>
    <row r="150" s="13" customFormat="1">
      <c r="A150" s="13"/>
      <c r="B150" s="233"/>
      <c r="C150" s="234"/>
      <c r="D150" s="235" t="s">
        <v>138</v>
      </c>
      <c r="E150" s="236" t="s">
        <v>1</v>
      </c>
      <c r="F150" s="237" t="s">
        <v>155</v>
      </c>
      <c r="G150" s="234"/>
      <c r="H150" s="238">
        <v>25.387</v>
      </c>
      <c r="I150" s="239"/>
      <c r="J150" s="234"/>
      <c r="K150" s="234"/>
      <c r="L150" s="240"/>
      <c r="M150" s="241"/>
      <c r="N150" s="242"/>
      <c r="O150" s="242"/>
      <c r="P150" s="242"/>
      <c r="Q150" s="242"/>
      <c r="R150" s="242"/>
      <c r="S150" s="242"/>
      <c r="T150" s="24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4" t="s">
        <v>138</v>
      </c>
      <c r="AU150" s="244" t="s">
        <v>83</v>
      </c>
      <c r="AV150" s="13" t="s">
        <v>83</v>
      </c>
      <c r="AW150" s="13" t="s">
        <v>30</v>
      </c>
      <c r="AX150" s="13" t="s">
        <v>81</v>
      </c>
      <c r="AY150" s="244" t="s">
        <v>130</v>
      </c>
    </row>
    <row r="151" s="2" customFormat="1" ht="24.15" customHeight="1">
      <c r="A151" s="38"/>
      <c r="B151" s="39"/>
      <c r="C151" s="219" t="s">
        <v>200</v>
      </c>
      <c r="D151" s="219" t="s">
        <v>132</v>
      </c>
      <c r="E151" s="220" t="s">
        <v>223</v>
      </c>
      <c r="F151" s="221" t="s">
        <v>224</v>
      </c>
      <c r="G151" s="222" t="s">
        <v>135</v>
      </c>
      <c r="H151" s="223">
        <v>51.408000000000001</v>
      </c>
      <c r="I151" s="224"/>
      <c r="J151" s="225">
        <f>ROUND(I151*H151,2)</f>
        <v>0</v>
      </c>
      <c r="K151" s="226"/>
      <c r="L151" s="44"/>
      <c r="M151" s="227" t="s">
        <v>1</v>
      </c>
      <c r="N151" s="228" t="s">
        <v>38</v>
      </c>
      <c r="O151" s="91"/>
      <c r="P151" s="229">
        <f>O151*H151</f>
        <v>0</v>
      </c>
      <c r="Q151" s="229">
        <v>0</v>
      </c>
      <c r="R151" s="229">
        <f>Q151*H151</f>
        <v>0</v>
      </c>
      <c r="S151" s="229">
        <v>0</v>
      </c>
      <c r="T151" s="230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31" t="s">
        <v>136</v>
      </c>
      <c r="AT151" s="231" t="s">
        <v>132</v>
      </c>
      <c r="AU151" s="231" t="s">
        <v>83</v>
      </c>
      <c r="AY151" s="17" t="s">
        <v>130</v>
      </c>
      <c r="BE151" s="232">
        <f>IF(N151="základní",J151,0)</f>
        <v>0</v>
      </c>
      <c r="BF151" s="232">
        <f>IF(N151="snížená",J151,0)</f>
        <v>0</v>
      </c>
      <c r="BG151" s="232">
        <f>IF(N151="zákl. přenesená",J151,0)</f>
        <v>0</v>
      </c>
      <c r="BH151" s="232">
        <f>IF(N151="sníž. přenesená",J151,0)</f>
        <v>0</v>
      </c>
      <c r="BI151" s="232">
        <f>IF(N151="nulová",J151,0)</f>
        <v>0</v>
      </c>
      <c r="BJ151" s="17" t="s">
        <v>81</v>
      </c>
      <c r="BK151" s="232">
        <f>ROUND(I151*H151,2)</f>
        <v>0</v>
      </c>
      <c r="BL151" s="17" t="s">
        <v>136</v>
      </c>
      <c r="BM151" s="231" t="s">
        <v>517</v>
      </c>
    </row>
    <row r="152" s="2" customFormat="1" ht="16.5" customHeight="1">
      <c r="A152" s="38"/>
      <c r="B152" s="39"/>
      <c r="C152" s="266" t="s">
        <v>8</v>
      </c>
      <c r="D152" s="266" t="s">
        <v>216</v>
      </c>
      <c r="E152" s="267" t="s">
        <v>217</v>
      </c>
      <c r="F152" s="268" t="s">
        <v>218</v>
      </c>
      <c r="G152" s="269" t="s">
        <v>219</v>
      </c>
      <c r="H152" s="270">
        <v>1.028</v>
      </c>
      <c r="I152" s="271"/>
      <c r="J152" s="272">
        <f>ROUND(I152*H152,2)</f>
        <v>0</v>
      </c>
      <c r="K152" s="273"/>
      <c r="L152" s="274"/>
      <c r="M152" s="275" t="s">
        <v>1</v>
      </c>
      <c r="N152" s="276" t="s">
        <v>38</v>
      </c>
      <c r="O152" s="91"/>
      <c r="P152" s="229">
        <f>O152*H152</f>
        <v>0</v>
      </c>
      <c r="Q152" s="229">
        <v>0.001</v>
      </c>
      <c r="R152" s="229">
        <f>Q152*H152</f>
        <v>0.0010280000000000001</v>
      </c>
      <c r="S152" s="229">
        <v>0</v>
      </c>
      <c r="T152" s="230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31" t="s">
        <v>169</v>
      </c>
      <c r="AT152" s="231" t="s">
        <v>216</v>
      </c>
      <c r="AU152" s="231" t="s">
        <v>83</v>
      </c>
      <c r="AY152" s="17" t="s">
        <v>130</v>
      </c>
      <c r="BE152" s="232">
        <f>IF(N152="základní",J152,0)</f>
        <v>0</v>
      </c>
      <c r="BF152" s="232">
        <f>IF(N152="snížená",J152,0)</f>
        <v>0</v>
      </c>
      <c r="BG152" s="232">
        <f>IF(N152="zákl. přenesená",J152,0)</f>
        <v>0</v>
      </c>
      <c r="BH152" s="232">
        <f>IF(N152="sníž. přenesená",J152,0)</f>
        <v>0</v>
      </c>
      <c r="BI152" s="232">
        <f>IF(N152="nulová",J152,0)</f>
        <v>0</v>
      </c>
      <c r="BJ152" s="17" t="s">
        <v>81</v>
      </c>
      <c r="BK152" s="232">
        <f>ROUND(I152*H152,2)</f>
        <v>0</v>
      </c>
      <c r="BL152" s="17" t="s">
        <v>136</v>
      </c>
      <c r="BM152" s="231" t="s">
        <v>518</v>
      </c>
    </row>
    <row r="153" s="13" customFormat="1">
      <c r="A153" s="13"/>
      <c r="B153" s="233"/>
      <c r="C153" s="234"/>
      <c r="D153" s="235" t="s">
        <v>138</v>
      </c>
      <c r="E153" s="234"/>
      <c r="F153" s="237" t="s">
        <v>519</v>
      </c>
      <c r="G153" s="234"/>
      <c r="H153" s="238">
        <v>1.028</v>
      </c>
      <c r="I153" s="239"/>
      <c r="J153" s="234"/>
      <c r="K153" s="234"/>
      <c r="L153" s="240"/>
      <c r="M153" s="241"/>
      <c r="N153" s="242"/>
      <c r="O153" s="242"/>
      <c r="P153" s="242"/>
      <c r="Q153" s="242"/>
      <c r="R153" s="242"/>
      <c r="S153" s="242"/>
      <c r="T153" s="24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4" t="s">
        <v>138</v>
      </c>
      <c r="AU153" s="244" t="s">
        <v>83</v>
      </c>
      <c r="AV153" s="13" t="s">
        <v>83</v>
      </c>
      <c r="AW153" s="13" t="s">
        <v>4</v>
      </c>
      <c r="AX153" s="13" t="s">
        <v>81</v>
      </c>
      <c r="AY153" s="244" t="s">
        <v>130</v>
      </c>
    </row>
    <row r="154" s="2" customFormat="1" ht="24.15" customHeight="1">
      <c r="A154" s="38"/>
      <c r="B154" s="39"/>
      <c r="C154" s="219" t="s">
        <v>207</v>
      </c>
      <c r="D154" s="219" t="s">
        <v>132</v>
      </c>
      <c r="E154" s="220" t="s">
        <v>229</v>
      </c>
      <c r="F154" s="221" t="s">
        <v>230</v>
      </c>
      <c r="G154" s="222" t="s">
        <v>135</v>
      </c>
      <c r="H154" s="223">
        <v>153.86000000000001</v>
      </c>
      <c r="I154" s="224"/>
      <c r="J154" s="225">
        <f>ROUND(I154*H154,2)</f>
        <v>0</v>
      </c>
      <c r="K154" s="226"/>
      <c r="L154" s="44"/>
      <c r="M154" s="227" t="s">
        <v>1</v>
      </c>
      <c r="N154" s="228" t="s">
        <v>38</v>
      </c>
      <c r="O154" s="91"/>
      <c r="P154" s="229">
        <f>O154*H154</f>
        <v>0</v>
      </c>
      <c r="Q154" s="229">
        <v>0</v>
      </c>
      <c r="R154" s="229">
        <f>Q154*H154</f>
        <v>0</v>
      </c>
      <c r="S154" s="229">
        <v>0</v>
      </c>
      <c r="T154" s="230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31" t="s">
        <v>136</v>
      </c>
      <c r="AT154" s="231" t="s">
        <v>132</v>
      </c>
      <c r="AU154" s="231" t="s">
        <v>83</v>
      </c>
      <c r="AY154" s="17" t="s">
        <v>130</v>
      </c>
      <c r="BE154" s="232">
        <f>IF(N154="základní",J154,0)</f>
        <v>0</v>
      </c>
      <c r="BF154" s="232">
        <f>IF(N154="snížená",J154,0)</f>
        <v>0</v>
      </c>
      <c r="BG154" s="232">
        <f>IF(N154="zákl. přenesená",J154,0)</f>
        <v>0</v>
      </c>
      <c r="BH154" s="232">
        <f>IF(N154="sníž. přenesená",J154,0)</f>
        <v>0</v>
      </c>
      <c r="BI154" s="232">
        <f>IF(N154="nulová",J154,0)</f>
        <v>0</v>
      </c>
      <c r="BJ154" s="17" t="s">
        <v>81</v>
      </c>
      <c r="BK154" s="232">
        <f>ROUND(I154*H154,2)</f>
        <v>0</v>
      </c>
      <c r="BL154" s="17" t="s">
        <v>136</v>
      </c>
      <c r="BM154" s="231" t="s">
        <v>520</v>
      </c>
    </row>
    <row r="155" s="13" customFormat="1">
      <c r="A155" s="13"/>
      <c r="B155" s="233"/>
      <c r="C155" s="234"/>
      <c r="D155" s="235" t="s">
        <v>138</v>
      </c>
      <c r="E155" s="236" t="s">
        <v>1</v>
      </c>
      <c r="F155" s="237" t="s">
        <v>521</v>
      </c>
      <c r="G155" s="234"/>
      <c r="H155" s="238">
        <v>153.86000000000001</v>
      </c>
      <c r="I155" s="239"/>
      <c r="J155" s="234"/>
      <c r="K155" s="234"/>
      <c r="L155" s="240"/>
      <c r="M155" s="241"/>
      <c r="N155" s="242"/>
      <c r="O155" s="242"/>
      <c r="P155" s="242"/>
      <c r="Q155" s="242"/>
      <c r="R155" s="242"/>
      <c r="S155" s="242"/>
      <c r="T155" s="24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4" t="s">
        <v>138</v>
      </c>
      <c r="AU155" s="244" t="s">
        <v>83</v>
      </c>
      <c r="AV155" s="13" t="s">
        <v>83</v>
      </c>
      <c r="AW155" s="13" t="s">
        <v>30</v>
      </c>
      <c r="AX155" s="13" t="s">
        <v>81</v>
      </c>
      <c r="AY155" s="244" t="s">
        <v>130</v>
      </c>
    </row>
    <row r="156" s="2" customFormat="1" ht="21.75" customHeight="1">
      <c r="A156" s="38"/>
      <c r="B156" s="39"/>
      <c r="C156" s="219" t="s">
        <v>211</v>
      </c>
      <c r="D156" s="219" t="s">
        <v>132</v>
      </c>
      <c r="E156" s="220" t="s">
        <v>242</v>
      </c>
      <c r="F156" s="221" t="s">
        <v>243</v>
      </c>
      <c r="G156" s="222" t="s">
        <v>135</v>
      </c>
      <c r="H156" s="223">
        <v>51.408000000000001</v>
      </c>
      <c r="I156" s="224"/>
      <c r="J156" s="225">
        <f>ROUND(I156*H156,2)</f>
        <v>0</v>
      </c>
      <c r="K156" s="226"/>
      <c r="L156" s="44"/>
      <c r="M156" s="227" t="s">
        <v>1</v>
      </c>
      <c r="N156" s="228" t="s">
        <v>38</v>
      </c>
      <c r="O156" s="91"/>
      <c r="P156" s="229">
        <f>O156*H156</f>
        <v>0</v>
      </c>
      <c r="Q156" s="229">
        <v>0</v>
      </c>
      <c r="R156" s="229">
        <f>Q156*H156</f>
        <v>0</v>
      </c>
      <c r="S156" s="229">
        <v>0</v>
      </c>
      <c r="T156" s="230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31" t="s">
        <v>136</v>
      </c>
      <c r="AT156" s="231" t="s">
        <v>132</v>
      </c>
      <c r="AU156" s="231" t="s">
        <v>83</v>
      </c>
      <c r="AY156" s="17" t="s">
        <v>130</v>
      </c>
      <c r="BE156" s="232">
        <f>IF(N156="základní",J156,0)</f>
        <v>0</v>
      </c>
      <c r="BF156" s="232">
        <f>IF(N156="snížená",J156,0)</f>
        <v>0</v>
      </c>
      <c r="BG156" s="232">
        <f>IF(N156="zákl. přenesená",J156,0)</f>
        <v>0</v>
      </c>
      <c r="BH156" s="232">
        <f>IF(N156="sníž. přenesená",J156,0)</f>
        <v>0</v>
      </c>
      <c r="BI156" s="232">
        <f>IF(N156="nulová",J156,0)</f>
        <v>0</v>
      </c>
      <c r="BJ156" s="17" t="s">
        <v>81</v>
      </c>
      <c r="BK156" s="232">
        <f>ROUND(I156*H156,2)</f>
        <v>0</v>
      </c>
      <c r="BL156" s="17" t="s">
        <v>136</v>
      </c>
      <c r="BM156" s="231" t="s">
        <v>522</v>
      </c>
    </row>
    <row r="157" s="2" customFormat="1" ht="33" customHeight="1">
      <c r="A157" s="38"/>
      <c r="B157" s="39"/>
      <c r="C157" s="219" t="s">
        <v>215</v>
      </c>
      <c r="D157" s="219" t="s">
        <v>132</v>
      </c>
      <c r="E157" s="220" t="s">
        <v>250</v>
      </c>
      <c r="F157" s="221" t="s">
        <v>251</v>
      </c>
      <c r="G157" s="222" t="s">
        <v>135</v>
      </c>
      <c r="H157" s="223">
        <v>51.408000000000001</v>
      </c>
      <c r="I157" s="224"/>
      <c r="J157" s="225">
        <f>ROUND(I157*H157,2)</f>
        <v>0</v>
      </c>
      <c r="K157" s="226"/>
      <c r="L157" s="44"/>
      <c r="M157" s="227" t="s">
        <v>1</v>
      </c>
      <c r="N157" s="228" t="s">
        <v>38</v>
      </c>
      <c r="O157" s="91"/>
      <c r="P157" s="229">
        <f>O157*H157</f>
        <v>0</v>
      </c>
      <c r="Q157" s="229">
        <v>0</v>
      </c>
      <c r="R157" s="229">
        <f>Q157*H157</f>
        <v>0</v>
      </c>
      <c r="S157" s="229">
        <v>0</v>
      </c>
      <c r="T157" s="230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31" t="s">
        <v>136</v>
      </c>
      <c r="AT157" s="231" t="s">
        <v>132</v>
      </c>
      <c r="AU157" s="231" t="s">
        <v>83</v>
      </c>
      <c r="AY157" s="17" t="s">
        <v>130</v>
      </c>
      <c r="BE157" s="232">
        <f>IF(N157="základní",J157,0)</f>
        <v>0</v>
      </c>
      <c r="BF157" s="232">
        <f>IF(N157="snížená",J157,0)</f>
        <v>0</v>
      </c>
      <c r="BG157" s="232">
        <f>IF(N157="zákl. přenesená",J157,0)</f>
        <v>0</v>
      </c>
      <c r="BH157" s="232">
        <f>IF(N157="sníž. přenesená",J157,0)</f>
        <v>0</v>
      </c>
      <c r="BI157" s="232">
        <f>IF(N157="nulová",J157,0)</f>
        <v>0</v>
      </c>
      <c r="BJ157" s="17" t="s">
        <v>81</v>
      </c>
      <c r="BK157" s="232">
        <f>ROUND(I157*H157,2)</f>
        <v>0</v>
      </c>
      <c r="BL157" s="17" t="s">
        <v>136</v>
      </c>
      <c r="BM157" s="231" t="s">
        <v>523</v>
      </c>
    </row>
    <row r="158" s="2" customFormat="1" ht="21.75" customHeight="1">
      <c r="A158" s="38"/>
      <c r="B158" s="39"/>
      <c r="C158" s="219" t="s">
        <v>222</v>
      </c>
      <c r="D158" s="219" t="s">
        <v>132</v>
      </c>
      <c r="E158" s="220" t="s">
        <v>258</v>
      </c>
      <c r="F158" s="221" t="s">
        <v>259</v>
      </c>
      <c r="G158" s="222" t="s">
        <v>135</v>
      </c>
      <c r="H158" s="223">
        <v>51.408000000000001</v>
      </c>
      <c r="I158" s="224"/>
      <c r="J158" s="225">
        <f>ROUND(I158*H158,2)</f>
        <v>0</v>
      </c>
      <c r="K158" s="226"/>
      <c r="L158" s="44"/>
      <c r="M158" s="227" t="s">
        <v>1</v>
      </c>
      <c r="N158" s="228" t="s">
        <v>38</v>
      </c>
      <c r="O158" s="91"/>
      <c r="P158" s="229">
        <f>O158*H158</f>
        <v>0</v>
      </c>
      <c r="Q158" s="229">
        <v>0</v>
      </c>
      <c r="R158" s="229">
        <f>Q158*H158</f>
        <v>0</v>
      </c>
      <c r="S158" s="229">
        <v>0</v>
      </c>
      <c r="T158" s="230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31" t="s">
        <v>136</v>
      </c>
      <c r="AT158" s="231" t="s">
        <v>132</v>
      </c>
      <c r="AU158" s="231" t="s">
        <v>83</v>
      </c>
      <c r="AY158" s="17" t="s">
        <v>130</v>
      </c>
      <c r="BE158" s="232">
        <f>IF(N158="základní",J158,0)</f>
        <v>0</v>
      </c>
      <c r="BF158" s="232">
        <f>IF(N158="snížená",J158,0)</f>
        <v>0</v>
      </c>
      <c r="BG158" s="232">
        <f>IF(N158="zákl. přenesená",J158,0)</f>
        <v>0</v>
      </c>
      <c r="BH158" s="232">
        <f>IF(N158="sníž. přenesená",J158,0)</f>
        <v>0</v>
      </c>
      <c r="BI158" s="232">
        <f>IF(N158="nulová",J158,0)</f>
        <v>0</v>
      </c>
      <c r="BJ158" s="17" t="s">
        <v>81</v>
      </c>
      <c r="BK158" s="232">
        <f>ROUND(I158*H158,2)</f>
        <v>0</v>
      </c>
      <c r="BL158" s="17" t="s">
        <v>136</v>
      </c>
      <c r="BM158" s="231" t="s">
        <v>524</v>
      </c>
    </row>
    <row r="159" s="12" customFormat="1" ht="22.8" customHeight="1">
      <c r="A159" s="12"/>
      <c r="B159" s="203"/>
      <c r="C159" s="204"/>
      <c r="D159" s="205" t="s">
        <v>72</v>
      </c>
      <c r="E159" s="217" t="s">
        <v>83</v>
      </c>
      <c r="F159" s="217" t="s">
        <v>261</v>
      </c>
      <c r="G159" s="204"/>
      <c r="H159" s="204"/>
      <c r="I159" s="207"/>
      <c r="J159" s="218">
        <f>BK159</f>
        <v>0</v>
      </c>
      <c r="K159" s="204"/>
      <c r="L159" s="209"/>
      <c r="M159" s="210"/>
      <c r="N159" s="211"/>
      <c r="O159" s="211"/>
      <c r="P159" s="212">
        <f>SUM(P160:P163)</f>
        <v>0</v>
      </c>
      <c r="Q159" s="211"/>
      <c r="R159" s="212">
        <f>SUM(R160:R163)</f>
        <v>0.061096849999999994</v>
      </c>
      <c r="S159" s="211"/>
      <c r="T159" s="213">
        <f>SUM(T160:T163)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14" t="s">
        <v>81</v>
      </c>
      <c r="AT159" s="215" t="s">
        <v>72</v>
      </c>
      <c r="AU159" s="215" t="s">
        <v>81</v>
      </c>
      <c r="AY159" s="214" t="s">
        <v>130</v>
      </c>
      <c r="BK159" s="216">
        <f>SUM(BK160:BK163)</f>
        <v>0</v>
      </c>
    </row>
    <row r="160" s="2" customFormat="1" ht="24.15" customHeight="1">
      <c r="A160" s="38"/>
      <c r="B160" s="39"/>
      <c r="C160" s="219" t="s">
        <v>226</v>
      </c>
      <c r="D160" s="219" t="s">
        <v>132</v>
      </c>
      <c r="E160" s="220" t="s">
        <v>263</v>
      </c>
      <c r="F160" s="221" t="s">
        <v>264</v>
      </c>
      <c r="G160" s="222" t="s">
        <v>135</v>
      </c>
      <c r="H160" s="223">
        <v>192.32499999999999</v>
      </c>
      <c r="I160" s="224"/>
      <c r="J160" s="225">
        <f>ROUND(I160*H160,2)</f>
        <v>0</v>
      </c>
      <c r="K160" s="226"/>
      <c r="L160" s="44"/>
      <c r="M160" s="227" t="s">
        <v>1</v>
      </c>
      <c r="N160" s="228" t="s">
        <v>38</v>
      </c>
      <c r="O160" s="91"/>
      <c r="P160" s="229">
        <f>O160*H160</f>
        <v>0</v>
      </c>
      <c r="Q160" s="229">
        <v>0.00013999999999999999</v>
      </c>
      <c r="R160" s="229">
        <f>Q160*H160</f>
        <v>0.026925499999999995</v>
      </c>
      <c r="S160" s="229">
        <v>0</v>
      </c>
      <c r="T160" s="230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31" t="s">
        <v>136</v>
      </c>
      <c r="AT160" s="231" t="s">
        <v>132</v>
      </c>
      <c r="AU160" s="231" t="s">
        <v>83</v>
      </c>
      <c r="AY160" s="17" t="s">
        <v>130</v>
      </c>
      <c r="BE160" s="232">
        <f>IF(N160="základní",J160,0)</f>
        <v>0</v>
      </c>
      <c r="BF160" s="232">
        <f>IF(N160="snížená",J160,0)</f>
        <v>0</v>
      </c>
      <c r="BG160" s="232">
        <f>IF(N160="zákl. přenesená",J160,0)</f>
        <v>0</v>
      </c>
      <c r="BH160" s="232">
        <f>IF(N160="sníž. přenesená",J160,0)</f>
        <v>0</v>
      </c>
      <c r="BI160" s="232">
        <f>IF(N160="nulová",J160,0)</f>
        <v>0</v>
      </c>
      <c r="BJ160" s="17" t="s">
        <v>81</v>
      </c>
      <c r="BK160" s="232">
        <f>ROUND(I160*H160,2)</f>
        <v>0</v>
      </c>
      <c r="BL160" s="17" t="s">
        <v>136</v>
      </c>
      <c r="BM160" s="231" t="s">
        <v>525</v>
      </c>
    </row>
    <row r="161" s="13" customFormat="1">
      <c r="A161" s="13"/>
      <c r="B161" s="233"/>
      <c r="C161" s="234"/>
      <c r="D161" s="235" t="s">
        <v>138</v>
      </c>
      <c r="E161" s="236" t="s">
        <v>1</v>
      </c>
      <c r="F161" s="237" t="s">
        <v>526</v>
      </c>
      <c r="G161" s="234"/>
      <c r="H161" s="238">
        <v>192.32499999999999</v>
      </c>
      <c r="I161" s="239"/>
      <c r="J161" s="234"/>
      <c r="K161" s="234"/>
      <c r="L161" s="240"/>
      <c r="M161" s="241"/>
      <c r="N161" s="242"/>
      <c r="O161" s="242"/>
      <c r="P161" s="242"/>
      <c r="Q161" s="242"/>
      <c r="R161" s="242"/>
      <c r="S161" s="242"/>
      <c r="T161" s="24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4" t="s">
        <v>138</v>
      </c>
      <c r="AU161" s="244" t="s">
        <v>83</v>
      </c>
      <c r="AV161" s="13" t="s">
        <v>83</v>
      </c>
      <c r="AW161" s="13" t="s">
        <v>30</v>
      </c>
      <c r="AX161" s="13" t="s">
        <v>81</v>
      </c>
      <c r="AY161" s="244" t="s">
        <v>130</v>
      </c>
    </row>
    <row r="162" s="2" customFormat="1" ht="24.15" customHeight="1">
      <c r="A162" s="38"/>
      <c r="B162" s="39"/>
      <c r="C162" s="266" t="s">
        <v>7</v>
      </c>
      <c r="D162" s="266" t="s">
        <v>216</v>
      </c>
      <c r="E162" s="267" t="s">
        <v>268</v>
      </c>
      <c r="F162" s="268" t="s">
        <v>269</v>
      </c>
      <c r="G162" s="269" t="s">
        <v>135</v>
      </c>
      <c r="H162" s="270">
        <v>227.809</v>
      </c>
      <c r="I162" s="271"/>
      <c r="J162" s="272">
        <f>ROUND(I162*H162,2)</f>
        <v>0</v>
      </c>
      <c r="K162" s="273"/>
      <c r="L162" s="274"/>
      <c r="M162" s="275" t="s">
        <v>1</v>
      </c>
      <c r="N162" s="276" t="s">
        <v>38</v>
      </c>
      <c r="O162" s="91"/>
      <c r="P162" s="229">
        <f>O162*H162</f>
        <v>0</v>
      </c>
      <c r="Q162" s="229">
        <v>0.00014999999999999999</v>
      </c>
      <c r="R162" s="229">
        <f>Q162*H162</f>
        <v>0.034171349999999996</v>
      </c>
      <c r="S162" s="229">
        <v>0</v>
      </c>
      <c r="T162" s="230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31" t="s">
        <v>169</v>
      </c>
      <c r="AT162" s="231" t="s">
        <v>216</v>
      </c>
      <c r="AU162" s="231" t="s">
        <v>83</v>
      </c>
      <c r="AY162" s="17" t="s">
        <v>130</v>
      </c>
      <c r="BE162" s="232">
        <f>IF(N162="základní",J162,0)</f>
        <v>0</v>
      </c>
      <c r="BF162" s="232">
        <f>IF(N162="snížená",J162,0)</f>
        <v>0</v>
      </c>
      <c r="BG162" s="232">
        <f>IF(N162="zákl. přenesená",J162,0)</f>
        <v>0</v>
      </c>
      <c r="BH162" s="232">
        <f>IF(N162="sníž. přenesená",J162,0)</f>
        <v>0</v>
      </c>
      <c r="BI162" s="232">
        <f>IF(N162="nulová",J162,0)</f>
        <v>0</v>
      </c>
      <c r="BJ162" s="17" t="s">
        <v>81</v>
      </c>
      <c r="BK162" s="232">
        <f>ROUND(I162*H162,2)</f>
        <v>0</v>
      </c>
      <c r="BL162" s="17" t="s">
        <v>136</v>
      </c>
      <c r="BM162" s="231" t="s">
        <v>527</v>
      </c>
    </row>
    <row r="163" s="13" customFormat="1">
      <c r="A163" s="13"/>
      <c r="B163" s="233"/>
      <c r="C163" s="234"/>
      <c r="D163" s="235" t="s">
        <v>138</v>
      </c>
      <c r="E163" s="234"/>
      <c r="F163" s="237" t="s">
        <v>528</v>
      </c>
      <c r="G163" s="234"/>
      <c r="H163" s="238">
        <v>227.809</v>
      </c>
      <c r="I163" s="239"/>
      <c r="J163" s="234"/>
      <c r="K163" s="234"/>
      <c r="L163" s="240"/>
      <c r="M163" s="241"/>
      <c r="N163" s="242"/>
      <c r="O163" s="242"/>
      <c r="P163" s="242"/>
      <c r="Q163" s="242"/>
      <c r="R163" s="242"/>
      <c r="S163" s="242"/>
      <c r="T163" s="24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4" t="s">
        <v>138</v>
      </c>
      <c r="AU163" s="244" t="s">
        <v>83</v>
      </c>
      <c r="AV163" s="13" t="s">
        <v>83</v>
      </c>
      <c r="AW163" s="13" t="s">
        <v>4</v>
      </c>
      <c r="AX163" s="13" t="s">
        <v>81</v>
      </c>
      <c r="AY163" s="244" t="s">
        <v>130</v>
      </c>
    </row>
    <row r="164" s="12" customFormat="1" ht="22.8" customHeight="1">
      <c r="A164" s="12"/>
      <c r="B164" s="203"/>
      <c r="C164" s="204"/>
      <c r="D164" s="205" t="s">
        <v>72</v>
      </c>
      <c r="E164" s="217" t="s">
        <v>136</v>
      </c>
      <c r="F164" s="217" t="s">
        <v>317</v>
      </c>
      <c r="G164" s="204"/>
      <c r="H164" s="204"/>
      <c r="I164" s="207"/>
      <c r="J164" s="218">
        <f>BK164</f>
        <v>0</v>
      </c>
      <c r="K164" s="204"/>
      <c r="L164" s="209"/>
      <c r="M164" s="210"/>
      <c r="N164" s="211"/>
      <c r="O164" s="211"/>
      <c r="P164" s="212">
        <f>SUM(P165:P166)</f>
        <v>0</v>
      </c>
      <c r="Q164" s="211"/>
      <c r="R164" s="212">
        <f>SUM(R165:R166)</f>
        <v>0</v>
      </c>
      <c r="S164" s="211"/>
      <c r="T164" s="213">
        <f>SUM(T165:T166)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14" t="s">
        <v>81</v>
      </c>
      <c r="AT164" s="215" t="s">
        <v>72</v>
      </c>
      <c r="AU164" s="215" t="s">
        <v>81</v>
      </c>
      <c r="AY164" s="214" t="s">
        <v>130</v>
      </c>
      <c r="BK164" s="216">
        <f>SUM(BK165:BK166)</f>
        <v>0</v>
      </c>
    </row>
    <row r="165" s="2" customFormat="1" ht="24.15" customHeight="1">
      <c r="A165" s="38"/>
      <c r="B165" s="39"/>
      <c r="C165" s="219" t="s">
        <v>233</v>
      </c>
      <c r="D165" s="219" t="s">
        <v>132</v>
      </c>
      <c r="E165" s="220" t="s">
        <v>318</v>
      </c>
      <c r="F165" s="221" t="s">
        <v>319</v>
      </c>
      <c r="G165" s="222" t="s">
        <v>142</v>
      </c>
      <c r="H165" s="223">
        <v>0.29999999999999999</v>
      </c>
      <c r="I165" s="224"/>
      <c r="J165" s="225">
        <f>ROUND(I165*H165,2)</f>
        <v>0</v>
      </c>
      <c r="K165" s="226"/>
      <c r="L165" s="44"/>
      <c r="M165" s="227" t="s">
        <v>1</v>
      </c>
      <c r="N165" s="228" t="s">
        <v>38</v>
      </c>
      <c r="O165" s="91"/>
      <c r="P165" s="229">
        <f>O165*H165</f>
        <v>0</v>
      </c>
      <c r="Q165" s="229">
        <v>0</v>
      </c>
      <c r="R165" s="229">
        <f>Q165*H165</f>
        <v>0</v>
      </c>
      <c r="S165" s="229">
        <v>0</v>
      </c>
      <c r="T165" s="230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31" t="s">
        <v>136</v>
      </c>
      <c r="AT165" s="231" t="s">
        <v>132</v>
      </c>
      <c r="AU165" s="231" t="s">
        <v>83</v>
      </c>
      <c r="AY165" s="17" t="s">
        <v>130</v>
      </c>
      <c r="BE165" s="232">
        <f>IF(N165="základní",J165,0)</f>
        <v>0</v>
      </c>
      <c r="BF165" s="232">
        <f>IF(N165="snížená",J165,0)</f>
        <v>0</v>
      </c>
      <c r="BG165" s="232">
        <f>IF(N165="zákl. přenesená",J165,0)</f>
        <v>0</v>
      </c>
      <c r="BH165" s="232">
        <f>IF(N165="sníž. přenesená",J165,0)</f>
        <v>0</v>
      </c>
      <c r="BI165" s="232">
        <f>IF(N165="nulová",J165,0)</f>
        <v>0</v>
      </c>
      <c r="BJ165" s="17" t="s">
        <v>81</v>
      </c>
      <c r="BK165" s="232">
        <f>ROUND(I165*H165,2)</f>
        <v>0</v>
      </c>
      <c r="BL165" s="17" t="s">
        <v>136</v>
      </c>
      <c r="BM165" s="231" t="s">
        <v>529</v>
      </c>
    </row>
    <row r="166" s="13" customFormat="1">
      <c r="A166" s="13"/>
      <c r="B166" s="233"/>
      <c r="C166" s="234"/>
      <c r="D166" s="235" t="s">
        <v>138</v>
      </c>
      <c r="E166" s="236" t="s">
        <v>1</v>
      </c>
      <c r="F166" s="237" t="s">
        <v>321</v>
      </c>
      <c r="G166" s="234"/>
      <c r="H166" s="238">
        <v>0.29999999999999999</v>
      </c>
      <c r="I166" s="239"/>
      <c r="J166" s="234"/>
      <c r="K166" s="234"/>
      <c r="L166" s="240"/>
      <c r="M166" s="241"/>
      <c r="N166" s="242"/>
      <c r="O166" s="242"/>
      <c r="P166" s="242"/>
      <c r="Q166" s="242"/>
      <c r="R166" s="242"/>
      <c r="S166" s="242"/>
      <c r="T166" s="24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4" t="s">
        <v>138</v>
      </c>
      <c r="AU166" s="244" t="s">
        <v>83</v>
      </c>
      <c r="AV166" s="13" t="s">
        <v>83</v>
      </c>
      <c r="AW166" s="13" t="s">
        <v>30</v>
      </c>
      <c r="AX166" s="13" t="s">
        <v>81</v>
      </c>
      <c r="AY166" s="244" t="s">
        <v>130</v>
      </c>
    </row>
    <row r="167" s="12" customFormat="1" ht="22.8" customHeight="1">
      <c r="A167" s="12"/>
      <c r="B167" s="203"/>
      <c r="C167" s="204"/>
      <c r="D167" s="205" t="s">
        <v>72</v>
      </c>
      <c r="E167" s="217" t="s">
        <v>169</v>
      </c>
      <c r="F167" s="217" t="s">
        <v>322</v>
      </c>
      <c r="G167" s="204"/>
      <c r="H167" s="204"/>
      <c r="I167" s="207"/>
      <c r="J167" s="218">
        <f>BK167</f>
        <v>0</v>
      </c>
      <c r="K167" s="204"/>
      <c r="L167" s="209"/>
      <c r="M167" s="210"/>
      <c r="N167" s="211"/>
      <c r="O167" s="211"/>
      <c r="P167" s="212">
        <f>SUM(P168:P171)</f>
        <v>0</v>
      </c>
      <c r="Q167" s="211"/>
      <c r="R167" s="212">
        <f>SUM(R168:R171)</f>
        <v>0.041526</v>
      </c>
      <c r="S167" s="211"/>
      <c r="T167" s="213">
        <f>SUM(T168:T171)</f>
        <v>0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214" t="s">
        <v>81</v>
      </c>
      <c r="AT167" s="215" t="s">
        <v>72</v>
      </c>
      <c r="AU167" s="215" t="s">
        <v>81</v>
      </c>
      <c r="AY167" s="214" t="s">
        <v>130</v>
      </c>
      <c r="BK167" s="216">
        <f>SUM(BK168:BK171)</f>
        <v>0</v>
      </c>
    </row>
    <row r="168" s="2" customFormat="1" ht="24.15" customHeight="1">
      <c r="A168" s="38"/>
      <c r="B168" s="39"/>
      <c r="C168" s="219" t="s">
        <v>237</v>
      </c>
      <c r="D168" s="219" t="s">
        <v>132</v>
      </c>
      <c r="E168" s="220" t="s">
        <v>324</v>
      </c>
      <c r="F168" s="221" t="s">
        <v>325</v>
      </c>
      <c r="G168" s="222" t="s">
        <v>326</v>
      </c>
      <c r="H168" s="223">
        <v>1.3</v>
      </c>
      <c r="I168" s="224"/>
      <c r="J168" s="225">
        <f>ROUND(I168*H168,2)</f>
        <v>0</v>
      </c>
      <c r="K168" s="226"/>
      <c r="L168" s="44"/>
      <c r="M168" s="227" t="s">
        <v>1</v>
      </c>
      <c r="N168" s="228" t="s">
        <v>38</v>
      </c>
      <c r="O168" s="91"/>
      <c r="P168" s="229">
        <f>O168*H168</f>
        <v>0</v>
      </c>
      <c r="Q168" s="229">
        <v>6.0000000000000002E-05</v>
      </c>
      <c r="R168" s="229">
        <f>Q168*H168</f>
        <v>7.7999999999999999E-05</v>
      </c>
      <c r="S168" s="229">
        <v>0</v>
      </c>
      <c r="T168" s="230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31" t="s">
        <v>136</v>
      </c>
      <c r="AT168" s="231" t="s">
        <v>132</v>
      </c>
      <c r="AU168" s="231" t="s">
        <v>83</v>
      </c>
      <c r="AY168" s="17" t="s">
        <v>130</v>
      </c>
      <c r="BE168" s="232">
        <f>IF(N168="základní",J168,0)</f>
        <v>0</v>
      </c>
      <c r="BF168" s="232">
        <f>IF(N168="snížená",J168,0)</f>
        <v>0</v>
      </c>
      <c r="BG168" s="232">
        <f>IF(N168="zákl. přenesená",J168,0)</f>
        <v>0</v>
      </c>
      <c r="BH168" s="232">
        <f>IF(N168="sníž. přenesená",J168,0)</f>
        <v>0</v>
      </c>
      <c r="BI168" s="232">
        <f>IF(N168="nulová",J168,0)</f>
        <v>0</v>
      </c>
      <c r="BJ168" s="17" t="s">
        <v>81</v>
      </c>
      <c r="BK168" s="232">
        <f>ROUND(I168*H168,2)</f>
        <v>0</v>
      </c>
      <c r="BL168" s="17" t="s">
        <v>136</v>
      </c>
      <c r="BM168" s="231" t="s">
        <v>530</v>
      </c>
    </row>
    <row r="169" s="2" customFormat="1" ht="24.15" customHeight="1">
      <c r="A169" s="38"/>
      <c r="B169" s="39"/>
      <c r="C169" s="266" t="s">
        <v>241</v>
      </c>
      <c r="D169" s="266" t="s">
        <v>216</v>
      </c>
      <c r="E169" s="267" t="s">
        <v>329</v>
      </c>
      <c r="F169" s="268" t="s">
        <v>330</v>
      </c>
      <c r="G169" s="269" t="s">
        <v>326</v>
      </c>
      <c r="H169" s="270">
        <v>1.3200000000000001</v>
      </c>
      <c r="I169" s="271"/>
      <c r="J169" s="272">
        <f>ROUND(I169*H169,2)</f>
        <v>0</v>
      </c>
      <c r="K169" s="273"/>
      <c r="L169" s="274"/>
      <c r="M169" s="275" t="s">
        <v>1</v>
      </c>
      <c r="N169" s="276" t="s">
        <v>38</v>
      </c>
      <c r="O169" s="91"/>
      <c r="P169" s="229">
        <f>O169*H169</f>
        <v>0</v>
      </c>
      <c r="Q169" s="229">
        <v>0.031399999999999997</v>
      </c>
      <c r="R169" s="229">
        <f>Q169*H169</f>
        <v>0.041447999999999999</v>
      </c>
      <c r="S169" s="229">
        <v>0</v>
      </c>
      <c r="T169" s="230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31" t="s">
        <v>169</v>
      </c>
      <c r="AT169" s="231" t="s">
        <v>216</v>
      </c>
      <c r="AU169" s="231" t="s">
        <v>83</v>
      </c>
      <c r="AY169" s="17" t="s">
        <v>130</v>
      </c>
      <c r="BE169" s="232">
        <f>IF(N169="základní",J169,0)</f>
        <v>0</v>
      </c>
      <c r="BF169" s="232">
        <f>IF(N169="snížená",J169,0)</f>
        <v>0</v>
      </c>
      <c r="BG169" s="232">
        <f>IF(N169="zákl. přenesená",J169,0)</f>
        <v>0</v>
      </c>
      <c r="BH169" s="232">
        <f>IF(N169="sníž. přenesená",J169,0)</f>
        <v>0</v>
      </c>
      <c r="BI169" s="232">
        <f>IF(N169="nulová",J169,0)</f>
        <v>0</v>
      </c>
      <c r="BJ169" s="17" t="s">
        <v>81</v>
      </c>
      <c r="BK169" s="232">
        <f>ROUND(I169*H169,2)</f>
        <v>0</v>
      </c>
      <c r="BL169" s="17" t="s">
        <v>136</v>
      </c>
      <c r="BM169" s="231" t="s">
        <v>531</v>
      </c>
    </row>
    <row r="170" s="13" customFormat="1">
      <c r="A170" s="13"/>
      <c r="B170" s="233"/>
      <c r="C170" s="234"/>
      <c r="D170" s="235" t="s">
        <v>138</v>
      </c>
      <c r="E170" s="234"/>
      <c r="F170" s="237" t="s">
        <v>332</v>
      </c>
      <c r="G170" s="234"/>
      <c r="H170" s="238">
        <v>1.3200000000000001</v>
      </c>
      <c r="I170" s="239"/>
      <c r="J170" s="234"/>
      <c r="K170" s="234"/>
      <c r="L170" s="240"/>
      <c r="M170" s="241"/>
      <c r="N170" s="242"/>
      <c r="O170" s="242"/>
      <c r="P170" s="242"/>
      <c r="Q170" s="242"/>
      <c r="R170" s="242"/>
      <c r="S170" s="242"/>
      <c r="T170" s="24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4" t="s">
        <v>138</v>
      </c>
      <c r="AU170" s="244" t="s">
        <v>83</v>
      </c>
      <c r="AV170" s="13" t="s">
        <v>83</v>
      </c>
      <c r="AW170" s="13" t="s">
        <v>4</v>
      </c>
      <c r="AX170" s="13" t="s">
        <v>81</v>
      </c>
      <c r="AY170" s="244" t="s">
        <v>130</v>
      </c>
    </row>
    <row r="171" s="2" customFormat="1" ht="24.15" customHeight="1">
      <c r="A171" s="38"/>
      <c r="B171" s="39"/>
      <c r="C171" s="219" t="s">
        <v>245</v>
      </c>
      <c r="D171" s="219" t="s">
        <v>132</v>
      </c>
      <c r="E171" s="220" t="s">
        <v>334</v>
      </c>
      <c r="F171" s="221" t="s">
        <v>335</v>
      </c>
      <c r="G171" s="222" t="s">
        <v>336</v>
      </c>
      <c r="H171" s="223">
        <v>2</v>
      </c>
      <c r="I171" s="224"/>
      <c r="J171" s="225">
        <f>ROUND(I171*H171,2)</f>
        <v>0</v>
      </c>
      <c r="K171" s="226"/>
      <c r="L171" s="44"/>
      <c r="M171" s="227" t="s">
        <v>1</v>
      </c>
      <c r="N171" s="228" t="s">
        <v>38</v>
      </c>
      <c r="O171" s="91"/>
      <c r="P171" s="229">
        <f>O171*H171</f>
        <v>0</v>
      </c>
      <c r="Q171" s="229">
        <v>0</v>
      </c>
      <c r="R171" s="229">
        <f>Q171*H171</f>
        <v>0</v>
      </c>
      <c r="S171" s="229">
        <v>0</v>
      </c>
      <c r="T171" s="230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31" t="s">
        <v>136</v>
      </c>
      <c r="AT171" s="231" t="s">
        <v>132</v>
      </c>
      <c r="AU171" s="231" t="s">
        <v>83</v>
      </c>
      <c r="AY171" s="17" t="s">
        <v>130</v>
      </c>
      <c r="BE171" s="232">
        <f>IF(N171="základní",J171,0)</f>
        <v>0</v>
      </c>
      <c r="BF171" s="232">
        <f>IF(N171="snížená",J171,0)</f>
        <v>0</v>
      </c>
      <c r="BG171" s="232">
        <f>IF(N171="zákl. přenesená",J171,0)</f>
        <v>0</v>
      </c>
      <c r="BH171" s="232">
        <f>IF(N171="sníž. přenesená",J171,0)</f>
        <v>0</v>
      </c>
      <c r="BI171" s="232">
        <f>IF(N171="nulová",J171,0)</f>
        <v>0</v>
      </c>
      <c r="BJ171" s="17" t="s">
        <v>81</v>
      </c>
      <c r="BK171" s="232">
        <f>ROUND(I171*H171,2)</f>
        <v>0</v>
      </c>
      <c r="BL171" s="17" t="s">
        <v>136</v>
      </c>
      <c r="BM171" s="231" t="s">
        <v>532</v>
      </c>
    </row>
    <row r="172" s="12" customFormat="1" ht="22.8" customHeight="1">
      <c r="A172" s="12"/>
      <c r="B172" s="203"/>
      <c r="C172" s="204"/>
      <c r="D172" s="205" t="s">
        <v>72</v>
      </c>
      <c r="E172" s="217" t="s">
        <v>175</v>
      </c>
      <c r="F172" s="217" t="s">
        <v>338</v>
      </c>
      <c r="G172" s="204"/>
      <c r="H172" s="204"/>
      <c r="I172" s="207"/>
      <c r="J172" s="218">
        <f>BK172</f>
        <v>0</v>
      </c>
      <c r="K172" s="204"/>
      <c r="L172" s="209"/>
      <c r="M172" s="210"/>
      <c r="N172" s="211"/>
      <c r="O172" s="211"/>
      <c r="P172" s="212">
        <f>SUM(P173:P180)</f>
        <v>0</v>
      </c>
      <c r="Q172" s="211"/>
      <c r="R172" s="212">
        <f>SUM(R173:R180)</f>
        <v>94.340092800000022</v>
      </c>
      <c r="S172" s="211"/>
      <c r="T172" s="213">
        <f>SUM(T173:T180)</f>
        <v>0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214" t="s">
        <v>81</v>
      </c>
      <c r="AT172" s="215" t="s">
        <v>72</v>
      </c>
      <c r="AU172" s="215" t="s">
        <v>81</v>
      </c>
      <c r="AY172" s="214" t="s">
        <v>130</v>
      </c>
      <c r="BK172" s="216">
        <f>SUM(BK173:BK180)</f>
        <v>0</v>
      </c>
    </row>
    <row r="173" s="2" customFormat="1" ht="33" customHeight="1">
      <c r="A173" s="38"/>
      <c r="B173" s="39"/>
      <c r="C173" s="219" t="s">
        <v>249</v>
      </c>
      <c r="D173" s="219" t="s">
        <v>132</v>
      </c>
      <c r="E173" s="220" t="s">
        <v>340</v>
      </c>
      <c r="F173" s="221" t="s">
        <v>341</v>
      </c>
      <c r="G173" s="222" t="s">
        <v>326</v>
      </c>
      <c r="H173" s="223">
        <v>4.7999999999999998</v>
      </c>
      <c r="I173" s="224"/>
      <c r="J173" s="225">
        <f>ROUND(I173*H173,2)</f>
        <v>0</v>
      </c>
      <c r="K173" s="226"/>
      <c r="L173" s="44"/>
      <c r="M173" s="227" t="s">
        <v>1</v>
      </c>
      <c r="N173" s="228" t="s">
        <v>38</v>
      </c>
      <c r="O173" s="91"/>
      <c r="P173" s="229">
        <f>O173*H173</f>
        <v>0</v>
      </c>
      <c r="Q173" s="229">
        <v>0.1295</v>
      </c>
      <c r="R173" s="229">
        <f>Q173*H173</f>
        <v>0.62160000000000004</v>
      </c>
      <c r="S173" s="229">
        <v>0</v>
      </c>
      <c r="T173" s="230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31" t="s">
        <v>136</v>
      </c>
      <c r="AT173" s="231" t="s">
        <v>132</v>
      </c>
      <c r="AU173" s="231" t="s">
        <v>83</v>
      </c>
      <c r="AY173" s="17" t="s">
        <v>130</v>
      </c>
      <c r="BE173" s="232">
        <f>IF(N173="základní",J173,0)</f>
        <v>0</v>
      </c>
      <c r="BF173" s="232">
        <f>IF(N173="snížená",J173,0)</f>
        <v>0</v>
      </c>
      <c r="BG173" s="232">
        <f>IF(N173="zákl. přenesená",J173,0)</f>
        <v>0</v>
      </c>
      <c r="BH173" s="232">
        <f>IF(N173="sníž. přenesená",J173,0)</f>
        <v>0</v>
      </c>
      <c r="BI173" s="232">
        <f>IF(N173="nulová",J173,0)</f>
        <v>0</v>
      </c>
      <c r="BJ173" s="17" t="s">
        <v>81</v>
      </c>
      <c r="BK173" s="232">
        <f>ROUND(I173*H173,2)</f>
        <v>0</v>
      </c>
      <c r="BL173" s="17" t="s">
        <v>136</v>
      </c>
      <c r="BM173" s="231" t="s">
        <v>533</v>
      </c>
    </row>
    <row r="174" s="2" customFormat="1" ht="16.5" customHeight="1">
      <c r="A174" s="38"/>
      <c r="B174" s="39"/>
      <c r="C174" s="266" t="s">
        <v>253</v>
      </c>
      <c r="D174" s="266" t="s">
        <v>216</v>
      </c>
      <c r="E174" s="267" t="s">
        <v>345</v>
      </c>
      <c r="F174" s="268" t="s">
        <v>346</v>
      </c>
      <c r="G174" s="269" t="s">
        <v>326</v>
      </c>
      <c r="H174" s="270">
        <v>4.8959999999999999</v>
      </c>
      <c r="I174" s="271"/>
      <c r="J174" s="272">
        <f>ROUND(I174*H174,2)</f>
        <v>0</v>
      </c>
      <c r="K174" s="273"/>
      <c r="L174" s="274"/>
      <c r="M174" s="275" t="s">
        <v>1</v>
      </c>
      <c r="N174" s="276" t="s">
        <v>38</v>
      </c>
      <c r="O174" s="91"/>
      <c r="P174" s="229">
        <f>O174*H174</f>
        <v>0</v>
      </c>
      <c r="Q174" s="229">
        <v>0.021999999999999999</v>
      </c>
      <c r="R174" s="229">
        <f>Q174*H174</f>
        <v>0.10771199999999999</v>
      </c>
      <c r="S174" s="229">
        <v>0</v>
      </c>
      <c r="T174" s="230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31" t="s">
        <v>169</v>
      </c>
      <c r="AT174" s="231" t="s">
        <v>216</v>
      </c>
      <c r="AU174" s="231" t="s">
        <v>83</v>
      </c>
      <c r="AY174" s="17" t="s">
        <v>130</v>
      </c>
      <c r="BE174" s="232">
        <f>IF(N174="základní",J174,0)</f>
        <v>0</v>
      </c>
      <c r="BF174" s="232">
        <f>IF(N174="snížená",J174,0)</f>
        <v>0</v>
      </c>
      <c r="BG174" s="232">
        <f>IF(N174="zákl. přenesená",J174,0)</f>
        <v>0</v>
      </c>
      <c r="BH174" s="232">
        <f>IF(N174="sníž. přenesená",J174,0)</f>
        <v>0</v>
      </c>
      <c r="BI174" s="232">
        <f>IF(N174="nulová",J174,0)</f>
        <v>0</v>
      </c>
      <c r="BJ174" s="17" t="s">
        <v>81</v>
      </c>
      <c r="BK174" s="232">
        <f>ROUND(I174*H174,2)</f>
        <v>0</v>
      </c>
      <c r="BL174" s="17" t="s">
        <v>136</v>
      </c>
      <c r="BM174" s="231" t="s">
        <v>534</v>
      </c>
    </row>
    <row r="175" s="13" customFormat="1">
      <c r="A175" s="13"/>
      <c r="B175" s="233"/>
      <c r="C175" s="234"/>
      <c r="D175" s="235" t="s">
        <v>138</v>
      </c>
      <c r="E175" s="234"/>
      <c r="F175" s="237" t="s">
        <v>535</v>
      </c>
      <c r="G175" s="234"/>
      <c r="H175" s="238">
        <v>4.8959999999999999</v>
      </c>
      <c r="I175" s="239"/>
      <c r="J175" s="234"/>
      <c r="K175" s="234"/>
      <c r="L175" s="240"/>
      <c r="M175" s="241"/>
      <c r="N175" s="242"/>
      <c r="O175" s="242"/>
      <c r="P175" s="242"/>
      <c r="Q175" s="242"/>
      <c r="R175" s="242"/>
      <c r="S175" s="242"/>
      <c r="T175" s="24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4" t="s">
        <v>138</v>
      </c>
      <c r="AU175" s="244" t="s">
        <v>83</v>
      </c>
      <c r="AV175" s="13" t="s">
        <v>83</v>
      </c>
      <c r="AW175" s="13" t="s">
        <v>4</v>
      </c>
      <c r="AX175" s="13" t="s">
        <v>81</v>
      </c>
      <c r="AY175" s="244" t="s">
        <v>130</v>
      </c>
    </row>
    <row r="176" s="2" customFormat="1" ht="16.5" customHeight="1">
      <c r="A176" s="38"/>
      <c r="B176" s="39"/>
      <c r="C176" s="219" t="s">
        <v>257</v>
      </c>
      <c r="D176" s="219" t="s">
        <v>132</v>
      </c>
      <c r="E176" s="220" t="s">
        <v>350</v>
      </c>
      <c r="F176" s="221" t="s">
        <v>471</v>
      </c>
      <c r="G176" s="222" t="s">
        <v>326</v>
      </c>
      <c r="H176" s="223">
        <v>4.7999999999999998</v>
      </c>
      <c r="I176" s="224"/>
      <c r="J176" s="225">
        <f>ROUND(I176*H176,2)</f>
        <v>0</v>
      </c>
      <c r="K176" s="226"/>
      <c r="L176" s="44"/>
      <c r="M176" s="227" t="s">
        <v>1</v>
      </c>
      <c r="N176" s="228" t="s">
        <v>38</v>
      </c>
      <c r="O176" s="91"/>
      <c r="P176" s="229">
        <f>O176*H176</f>
        <v>0</v>
      </c>
      <c r="Q176" s="229">
        <v>0</v>
      </c>
      <c r="R176" s="229">
        <f>Q176*H176</f>
        <v>0</v>
      </c>
      <c r="S176" s="229">
        <v>0</v>
      </c>
      <c r="T176" s="230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31" t="s">
        <v>136</v>
      </c>
      <c r="AT176" s="231" t="s">
        <v>132</v>
      </c>
      <c r="AU176" s="231" t="s">
        <v>83</v>
      </c>
      <c r="AY176" s="17" t="s">
        <v>130</v>
      </c>
      <c r="BE176" s="232">
        <f>IF(N176="základní",J176,0)</f>
        <v>0</v>
      </c>
      <c r="BF176" s="232">
        <f>IF(N176="snížená",J176,0)</f>
        <v>0</v>
      </c>
      <c r="BG176" s="232">
        <f>IF(N176="zákl. přenesená",J176,0)</f>
        <v>0</v>
      </c>
      <c r="BH176" s="232">
        <f>IF(N176="sníž. přenesená",J176,0)</f>
        <v>0</v>
      </c>
      <c r="BI176" s="232">
        <f>IF(N176="nulová",J176,0)</f>
        <v>0</v>
      </c>
      <c r="BJ176" s="17" t="s">
        <v>81</v>
      </c>
      <c r="BK176" s="232">
        <f>ROUND(I176*H176,2)</f>
        <v>0</v>
      </c>
      <c r="BL176" s="17" t="s">
        <v>136</v>
      </c>
      <c r="BM176" s="231" t="s">
        <v>536</v>
      </c>
    </row>
    <row r="177" s="2" customFormat="1" ht="16.5" customHeight="1">
      <c r="A177" s="38"/>
      <c r="B177" s="39"/>
      <c r="C177" s="219" t="s">
        <v>262</v>
      </c>
      <c r="D177" s="219" t="s">
        <v>132</v>
      </c>
      <c r="E177" s="220" t="s">
        <v>537</v>
      </c>
      <c r="F177" s="221" t="s">
        <v>538</v>
      </c>
      <c r="G177" s="222" t="s">
        <v>336</v>
      </c>
      <c r="H177" s="223">
        <v>1</v>
      </c>
      <c r="I177" s="224"/>
      <c r="J177" s="225">
        <f>ROUND(I177*H177,2)</f>
        <v>0</v>
      </c>
      <c r="K177" s="226"/>
      <c r="L177" s="44"/>
      <c r="M177" s="227" t="s">
        <v>1</v>
      </c>
      <c r="N177" s="228" t="s">
        <v>38</v>
      </c>
      <c r="O177" s="91"/>
      <c r="P177" s="229">
        <f>O177*H177</f>
        <v>0</v>
      </c>
      <c r="Q177" s="229">
        <v>1.2286999999999999</v>
      </c>
      <c r="R177" s="229">
        <f>Q177*H177</f>
        <v>1.2286999999999999</v>
      </c>
      <c r="S177" s="229">
        <v>0</v>
      </c>
      <c r="T177" s="230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31" t="s">
        <v>136</v>
      </c>
      <c r="AT177" s="231" t="s">
        <v>132</v>
      </c>
      <c r="AU177" s="231" t="s">
        <v>83</v>
      </c>
      <c r="AY177" s="17" t="s">
        <v>130</v>
      </c>
      <c r="BE177" s="232">
        <f>IF(N177="základní",J177,0)</f>
        <v>0</v>
      </c>
      <c r="BF177" s="232">
        <f>IF(N177="snížená",J177,0)</f>
        <v>0</v>
      </c>
      <c r="BG177" s="232">
        <f>IF(N177="zákl. přenesená",J177,0)</f>
        <v>0</v>
      </c>
      <c r="BH177" s="232">
        <f>IF(N177="sníž. přenesená",J177,0)</f>
        <v>0</v>
      </c>
      <c r="BI177" s="232">
        <f>IF(N177="nulová",J177,0)</f>
        <v>0</v>
      </c>
      <c r="BJ177" s="17" t="s">
        <v>81</v>
      </c>
      <c r="BK177" s="232">
        <f>ROUND(I177*H177,2)</f>
        <v>0</v>
      </c>
      <c r="BL177" s="17" t="s">
        <v>136</v>
      </c>
      <c r="BM177" s="231" t="s">
        <v>539</v>
      </c>
    </row>
    <row r="178" s="2" customFormat="1" ht="16.5" customHeight="1">
      <c r="A178" s="38"/>
      <c r="B178" s="39"/>
      <c r="C178" s="266" t="s">
        <v>267</v>
      </c>
      <c r="D178" s="266" t="s">
        <v>216</v>
      </c>
      <c r="E178" s="267" t="s">
        <v>540</v>
      </c>
      <c r="F178" s="268" t="s">
        <v>541</v>
      </c>
      <c r="G178" s="269" t="s">
        <v>336</v>
      </c>
      <c r="H178" s="270">
        <v>1</v>
      </c>
      <c r="I178" s="271"/>
      <c r="J178" s="272">
        <f>ROUND(I178*H178,2)</f>
        <v>0</v>
      </c>
      <c r="K178" s="273"/>
      <c r="L178" s="274"/>
      <c r="M178" s="275" t="s">
        <v>1</v>
      </c>
      <c r="N178" s="276" t="s">
        <v>38</v>
      </c>
      <c r="O178" s="91"/>
      <c r="P178" s="229">
        <f>O178*H178</f>
        <v>0</v>
      </c>
      <c r="Q178" s="229">
        <v>0.023</v>
      </c>
      <c r="R178" s="229">
        <f>Q178*H178</f>
        <v>0.023</v>
      </c>
      <c r="S178" s="229">
        <v>0</v>
      </c>
      <c r="T178" s="230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31" t="s">
        <v>169</v>
      </c>
      <c r="AT178" s="231" t="s">
        <v>216</v>
      </c>
      <c r="AU178" s="231" t="s">
        <v>83</v>
      </c>
      <c r="AY178" s="17" t="s">
        <v>130</v>
      </c>
      <c r="BE178" s="232">
        <f>IF(N178="základní",J178,0)</f>
        <v>0</v>
      </c>
      <c r="BF178" s="232">
        <f>IF(N178="snížená",J178,0)</f>
        <v>0</v>
      </c>
      <c r="BG178" s="232">
        <f>IF(N178="zákl. přenesená",J178,0)</f>
        <v>0</v>
      </c>
      <c r="BH178" s="232">
        <f>IF(N178="sníž. přenesená",J178,0)</f>
        <v>0</v>
      </c>
      <c r="BI178" s="232">
        <f>IF(N178="nulová",J178,0)</f>
        <v>0</v>
      </c>
      <c r="BJ178" s="17" t="s">
        <v>81</v>
      </c>
      <c r="BK178" s="232">
        <f>ROUND(I178*H178,2)</f>
        <v>0</v>
      </c>
      <c r="BL178" s="17" t="s">
        <v>136</v>
      </c>
      <c r="BM178" s="231" t="s">
        <v>542</v>
      </c>
    </row>
    <row r="179" s="2" customFormat="1" ht="24.15" customHeight="1">
      <c r="A179" s="38"/>
      <c r="B179" s="39"/>
      <c r="C179" s="219" t="s">
        <v>272</v>
      </c>
      <c r="D179" s="219" t="s">
        <v>132</v>
      </c>
      <c r="E179" s="220" t="s">
        <v>491</v>
      </c>
      <c r="F179" s="221" t="s">
        <v>492</v>
      </c>
      <c r="G179" s="222" t="s">
        <v>135</v>
      </c>
      <c r="H179" s="223">
        <v>153.86000000000001</v>
      </c>
      <c r="I179" s="224"/>
      <c r="J179" s="225">
        <f>ROUND(I179*H179,2)</f>
        <v>0</v>
      </c>
      <c r="K179" s="226"/>
      <c r="L179" s="44"/>
      <c r="M179" s="227" t="s">
        <v>1</v>
      </c>
      <c r="N179" s="228" t="s">
        <v>38</v>
      </c>
      <c r="O179" s="91"/>
      <c r="P179" s="229">
        <f>O179*H179</f>
        <v>0</v>
      </c>
      <c r="Q179" s="229">
        <v>0.60028000000000004</v>
      </c>
      <c r="R179" s="229">
        <f>Q179*H179</f>
        <v>92.359080800000015</v>
      </c>
      <c r="S179" s="229">
        <v>0</v>
      </c>
      <c r="T179" s="230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31" t="s">
        <v>136</v>
      </c>
      <c r="AT179" s="231" t="s">
        <v>132</v>
      </c>
      <c r="AU179" s="231" t="s">
        <v>83</v>
      </c>
      <c r="AY179" s="17" t="s">
        <v>130</v>
      </c>
      <c r="BE179" s="232">
        <f>IF(N179="základní",J179,0)</f>
        <v>0</v>
      </c>
      <c r="BF179" s="232">
        <f>IF(N179="snížená",J179,0)</f>
        <v>0</v>
      </c>
      <c r="BG179" s="232">
        <f>IF(N179="zákl. přenesená",J179,0)</f>
        <v>0</v>
      </c>
      <c r="BH179" s="232">
        <f>IF(N179="sníž. přenesená",J179,0)</f>
        <v>0</v>
      </c>
      <c r="BI179" s="232">
        <f>IF(N179="nulová",J179,0)</f>
        <v>0</v>
      </c>
      <c r="BJ179" s="17" t="s">
        <v>81</v>
      </c>
      <c r="BK179" s="232">
        <f>ROUND(I179*H179,2)</f>
        <v>0</v>
      </c>
      <c r="BL179" s="17" t="s">
        <v>136</v>
      </c>
      <c r="BM179" s="231" t="s">
        <v>543</v>
      </c>
    </row>
    <row r="180" s="13" customFormat="1">
      <c r="A180" s="13"/>
      <c r="B180" s="233"/>
      <c r="C180" s="234"/>
      <c r="D180" s="235" t="s">
        <v>138</v>
      </c>
      <c r="E180" s="236" t="s">
        <v>1</v>
      </c>
      <c r="F180" s="237" t="s">
        <v>521</v>
      </c>
      <c r="G180" s="234"/>
      <c r="H180" s="238">
        <v>153.86000000000001</v>
      </c>
      <c r="I180" s="239"/>
      <c r="J180" s="234"/>
      <c r="K180" s="234"/>
      <c r="L180" s="240"/>
      <c r="M180" s="241"/>
      <c r="N180" s="242"/>
      <c r="O180" s="242"/>
      <c r="P180" s="242"/>
      <c r="Q180" s="242"/>
      <c r="R180" s="242"/>
      <c r="S180" s="242"/>
      <c r="T180" s="24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4" t="s">
        <v>138</v>
      </c>
      <c r="AU180" s="244" t="s">
        <v>83</v>
      </c>
      <c r="AV180" s="13" t="s">
        <v>83</v>
      </c>
      <c r="AW180" s="13" t="s">
        <v>30</v>
      </c>
      <c r="AX180" s="13" t="s">
        <v>81</v>
      </c>
      <c r="AY180" s="244" t="s">
        <v>130</v>
      </c>
    </row>
    <row r="181" s="12" customFormat="1" ht="22.8" customHeight="1">
      <c r="A181" s="12"/>
      <c r="B181" s="203"/>
      <c r="C181" s="204"/>
      <c r="D181" s="205" t="s">
        <v>72</v>
      </c>
      <c r="E181" s="217" t="s">
        <v>412</v>
      </c>
      <c r="F181" s="217" t="s">
        <v>413</v>
      </c>
      <c r="G181" s="204"/>
      <c r="H181" s="204"/>
      <c r="I181" s="207"/>
      <c r="J181" s="218">
        <f>BK181</f>
        <v>0</v>
      </c>
      <c r="K181" s="204"/>
      <c r="L181" s="209"/>
      <c r="M181" s="210"/>
      <c r="N181" s="211"/>
      <c r="O181" s="211"/>
      <c r="P181" s="212">
        <f>SUM(P182:P183)</f>
        <v>0</v>
      </c>
      <c r="Q181" s="211"/>
      <c r="R181" s="212">
        <f>SUM(R182:R183)</f>
        <v>0</v>
      </c>
      <c r="S181" s="211"/>
      <c r="T181" s="213">
        <f>SUM(T182:T183)</f>
        <v>0</v>
      </c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R181" s="214" t="s">
        <v>81</v>
      </c>
      <c r="AT181" s="215" t="s">
        <v>72</v>
      </c>
      <c r="AU181" s="215" t="s">
        <v>81</v>
      </c>
      <c r="AY181" s="214" t="s">
        <v>130</v>
      </c>
      <c r="BK181" s="216">
        <f>SUM(BK182:BK183)</f>
        <v>0</v>
      </c>
    </row>
    <row r="182" s="2" customFormat="1" ht="16.5" customHeight="1">
      <c r="A182" s="38"/>
      <c r="B182" s="39"/>
      <c r="C182" s="219" t="s">
        <v>278</v>
      </c>
      <c r="D182" s="219" t="s">
        <v>132</v>
      </c>
      <c r="E182" s="220" t="s">
        <v>415</v>
      </c>
      <c r="F182" s="221" t="s">
        <v>416</v>
      </c>
      <c r="G182" s="222" t="s">
        <v>296</v>
      </c>
      <c r="H182" s="223">
        <v>93.609999999999999</v>
      </c>
      <c r="I182" s="224"/>
      <c r="J182" s="225">
        <f>ROUND(I182*H182,2)</f>
        <v>0</v>
      </c>
      <c r="K182" s="226"/>
      <c r="L182" s="44"/>
      <c r="M182" s="227" t="s">
        <v>1</v>
      </c>
      <c r="N182" s="228" t="s">
        <v>38</v>
      </c>
      <c r="O182" s="91"/>
      <c r="P182" s="229">
        <f>O182*H182</f>
        <v>0</v>
      </c>
      <c r="Q182" s="229">
        <v>0</v>
      </c>
      <c r="R182" s="229">
        <f>Q182*H182</f>
        <v>0</v>
      </c>
      <c r="S182" s="229">
        <v>0</v>
      </c>
      <c r="T182" s="230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31" t="s">
        <v>136</v>
      </c>
      <c r="AT182" s="231" t="s">
        <v>132</v>
      </c>
      <c r="AU182" s="231" t="s">
        <v>83</v>
      </c>
      <c r="AY182" s="17" t="s">
        <v>130</v>
      </c>
      <c r="BE182" s="232">
        <f>IF(N182="základní",J182,0)</f>
        <v>0</v>
      </c>
      <c r="BF182" s="232">
        <f>IF(N182="snížená",J182,0)</f>
        <v>0</v>
      </c>
      <c r="BG182" s="232">
        <f>IF(N182="zákl. přenesená",J182,0)</f>
        <v>0</v>
      </c>
      <c r="BH182" s="232">
        <f>IF(N182="sníž. přenesená",J182,0)</f>
        <v>0</v>
      </c>
      <c r="BI182" s="232">
        <f>IF(N182="nulová",J182,0)</f>
        <v>0</v>
      </c>
      <c r="BJ182" s="17" t="s">
        <v>81</v>
      </c>
      <c r="BK182" s="232">
        <f>ROUND(I182*H182,2)</f>
        <v>0</v>
      </c>
      <c r="BL182" s="17" t="s">
        <v>136</v>
      </c>
      <c r="BM182" s="231" t="s">
        <v>544</v>
      </c>
    </row>
    <row r="183" s="2" customFormat="1" ht="24.15" customHeight="1">
      <c r="A183" s="38"/>
      <c r="B183" s="39"/>
      <c r="C183" s="219" t="s">
        <v>283</v>
      </c>
      <c r="D183" s="219" t="s">
        <v>132</v>
      </c>
      <c r="E183" s="220" t="s">
        <v>419</v>
      </c>
      <c r="F183" s="221" t="s">
        <v>420</v>
      </c>
      <c r="G183" s="222" t="s">
        <v>296</v>
      </c>
      <c r="H183" s="223">
        <v>0.83399999999999996</v>
      </c>
      <c r="I183" s="224"/>
      <c r="J183" s="225">
        <f>ROUND(I183*H183,2)</f>
        <v>0</v>
      </c>
      <c r="K183" s="226"/>
      <c r="L183" s="44"/>
      <c r="M183" s="277" t="s">
        <v>1</v>
      </c>
      <c r="N183" s="278" t="s">
        <v>38</v>
      </c>
      <c r="O183" s="279"/>
      <c r="P183" s="280">
        <f>O183*H183</f>
        <v>0</v>
      </c>
      <c r="Q183" s="280">
        <v>0</v>
      </c>
      <c r="R183" s="280">
        <f>Q183*H183</f>
        <v>0</v>
      </c>
      <c r="S183" s="280">
        <v>0</v>
      </c>
      <c r="T183" s="281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31" t="s">
        <v>136</v>
      </c>
      <c r="AT183" s="231" t="s">
        <v>132</v>
      </c>
      <c r="AU183" s="231" t="s">
        <v>83</v>
      </c>
      <c r="AY183" s="17" t="s">
        <v>130</v>
      </c>
      <c r="BE183" s="232">
        <f>IF(N183="základní",J183,0)</f>
        <v>0</v>
      </c>
      <c r="BF183" s="232">
        <f>IF(N183="snížená",J183,0)</f>
        <v>0</v>
      </c>
      <c r="BG183" s="232">
        <f>IF(N183="zákl. přenesená",J183,0)</f>
        <v>0</v>
      </c>
      <c r="BH183" s="232">
        <f>IF(N183="sníž. přenesená",J183,0)</f>
        <v>0</v>
      </c>
      <c r="BI183" s="232">
        <f>IF(N183="nulová",J183,0)</f>
        <v>0</v>
      </c>
      <c r="BJ183" s="17" t="s">
        <v>81</v>
      </c>
      <c r="BK183" s="232">
        <f>ROUND(I183*H183,2)</f>
        <v>0</v>
      </c>
      <c r="BL183" s="17" t="s">
        <v>136</v>
      </c>
      <c r="BM183" s="231" t="s">
        <v>545</v>
      </c>
    </row>
    <row r="184" s="2" customFormat="1" ht="6.96" customHeight="1">
      <c r="A184" s="38"/>
      <c r="B184" s="66"/>
      <c r="C184" s="67"/>
      <c r="D184" s="67"/>
      <c r="E184" s="67"/>
      <c r="F184" s="67"/>
      <c r="G184" s="67"/>
      <c r="H184" s="67"/>
      <c r="I184" s="67"/>
      <c r="J184" s="67"/>
      <c r="K184" s="67"/>
      <c r="L184" s="44"/>
      <c r="M184" s="38"/>
      <c r="O184" s="38"/>
      <c r="P184" s="38"/>
      <c r="Q184" s="38"/>
      <c r="R184" s="38"/>
      <c r="S184" s="38"/>
      <c r="T184" s="38"/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</row>
  </sheetData>
  <sheetProtection sheet="1" autoFilter="0" formatColumns="0" formatRows="0" objects="1" scenarios="1" spinCount="100000" saltValue="+sSIRYZ4FE/p8+JUuNa9FkQiKvy2D0xPSbikzkZG8fQICBBek8V3icaq/P4mOmO6TxYrGSabLtVScAYkJoP3Rw==" hashValue="oK15G0cpFNwEz6F/V/4ILApnLIelWcqyMjoVk4//LtHTCNKWI6kuU9hBor4IrDRUhofo3w/5Hgn8yi5MRP7Ubg==" algorithmName="SHA-512" password="CC35"/>
  <autoFilter ref="C122:K183"/>
  <mergeCells count="9">
    <mergeCell ref="E7:H7"/>
    <mergeCell ref="E9:H9"/>
    <mergeCell ref="E18:H18"/>
    <mergeCell ref="E27:H27"/>
    <mergeCell ref="E85:H85"/>
    <mergeCell ref="E87:H87"/>
    <mergeCell ref="E113:H113"/>
    <mergeCell ref="E115:H11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92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20"/>
      <c r="AT3" s="17" t="s">
        <v>83</v>
      </c>
    </row>
    <row r="4" s="1" customFormat="1" ht="24.96" customHeight="1">
      <c r="B4" s="20"/>
      <c r="D4" s="138" t="s">
        <v>99</v>
      </c>
      <c r="L4" s="20"/>
      <c r="M4" s="13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0" t="s">
        <v>16</v>
      </c>
      <c r="L6" s="20"/>
    </row>
    <row r="7" s="1" customFormat="1" ht="16.5" customHeight="1">
      <c r="B7" s="20"/>
      <c r="E7" s="141" t="str">
        <f>'Rekapitulace stavby'!K6</f>
        <v>Dětské hřiště Osmička</v>
      </c>
      <c r="F7" s="140"/>
      <c r="G7" s="140"/>
      <c r="H7" s="140"/>
      <c r="L7" s="20"/>
    </row>
    <row r="8" s="2" customFormat="1" ht="12" customHeight="1">
      <c r="A8" s="38"/>
      <c r="B8" s="44"/>
      <c r="C8" s="38"/>
      <c r="D8" s="140" t="s">
        <v>100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2" t="s">
        <v>546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0" t="s">
        <v>18</v>
      </c>
      <c r="E11" s="38"/>
      <c r="F11" s="143" t="s">
        <v>1</v>
      </c>
      <c r="G11" s="38"/>
      <c r="H11" s="38"/>
      <c r="I11" s="140" t="s">
        <v>19</v>
      </c>
      <c r="J11" s="143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0" t="s">
        <v>20</v>
      </c>
      <c r="E12" s="38"/>
      <c r="F12" s="143" t="s">
        <v>21</v>
      </c>
      <c r="G12" s="38"/>
      <c r="H12" s="38"/>
      <c r="I12" s="140" t="s">
        <v>22</v>
      </c>
      <c r="J12" s="144" t="str">
        <f>'Rekapitulace stavby'!AN8</f>
        <v>16. 1. 2022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0" t="s">
        <v>24</v>
      </c>
      <c r="E14" s="38"/>
      <c r="F14" s="38"/>
      <c r="G14" s="38"/>
      <c r="H14" s="38"/>
      <c r="I14" s="140" t="s">
        <v>25</v>
      </c>
      <c r="J14" s="143" t="str">
        <f>IF('Rekapitulace stavby'!AN10="","",'Rekapitulace stavby'!AN10)</f>
        <v/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3" t="str">
        <f>IF('Rekapitulace stavby'!E11="","",'Rekapitulace stavby'!E11)</f>
        <v xml:space="preserve"> </v>
      </c>
      <c r="F15" s="38"/>
      <c r="G15" s="38"/>
      <c r="H15" s="38"/>
      <c r="I15" s="140" t="s">
        <v>26</v>
      </c>
      <c r="J15" s="143" t="str">
        <f>IF('Rekapitulace stavby'!AN11="","",'Rekapitulace stavby'!AN11)</f>
        <v/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0" t="s">
        <v>27</v>
      </c>
      <c r="E17" s="38"/>
      <c r="F17" s="38"/>
      <c r="G17" s="38"/>
      <c r="H17" s="38"/>
      <c r="I17" s="14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3"/>
      <c r="G18" s="143"/>
      <c r="H18" s="143"/>
      <c r="I18" s="140" t="s">
        <v>26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0" t="s">
        <v>29</v>
      </c>
      <c r="E20" s="38"/>
      <c r="F20" s="38"/>
      <c r="G20" s="38"/>
      <c r="H20" s="38"/>
      <c r="I20" s="140" t="s">
        <v>25</v>
      </c>
      <c r="J20" s="143" t="str">
        <f>IF('Rekapitulace stavby'!AN16="","",'Rekapitulace stavby'!AN16)</f>
        <v/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3" t="str">
        <f>IF('Rekapitulace stavby'!E17="","",'Rekapitulace stavby'!E17)</f>
        <v xml:space="preserve"> </v>
      </c>
      <c r="F21" s="38"/>
      <c r="G21" s="38"/>
      <c r="H21" s="38"/>
      <c r="I21" s="140" t="s">
        <v>26</v>
      </c>
      <c r="J21" s="143" t="str">
        <f>IF('Rekapitulace stavby'!AN17="","",'Rekapitulace stavby'!AN17)</f>
        <v/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0" t="s">
        <v>31</v>
      </c>
      <c r="E23" s="38"/>
      <c r="F23" s="38"/>
      <c r="G23" s="38"/>
      <c r="H23" s="38"/>
      <c r="I23" s="140" t="s">
        <v>25</v>
      </c>
      <c r="J23" s="143" t="str">
        <f>IF('Rekapitulace stavby'!AN19="","",'Rekapitulace stavby'!AN19)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3" t="str">
        <f>IF('Rekapitulace stavby'!E20="","",'Rekapitulace stavby'!E20)</f>
        <v xml:space="preserve"> </v>
      </c>
      <c r="F24" s="38"/>
      <c r="G24" s="38"/>
      <c r="H24" s="38"/>
      <c r="I24" s="140" t="s">
        <v>26</v>
      </c>
      <c r="J24" s="143" t="str">
        <f>IF('Rekapitulace stavby'!AN20="","",'Rekapitulace stavby'!AN20)</f>
        <v/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0" t="s">
        <v>32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9"/>
      <c r="E29" s="149"/>
      <c r="F29" s="149"/>
      <c r="G29" s="149"/>
      <c r="H29" s="149"/>
      <c r="I29" s="149"/>
      <c r="J29" s="149"/>
      <c r="K29" s="14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0" t="s">
        <v>33</v>
      </c>
      <c r="E30" s="38"/>
      <c r="F30" s="38"/>
      <c r="G30" s="38"/>
      <c r="H30" s="38"/>
      <c r="I30" s="38"/>
      <c r="J30" s="151">
        <f>ROUND(J123,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9"/>
      <c r="E31" s="149"/>
      <c r="F31" s="149"/>
      <c r="G31" s="149"/>
      <c r="H31" s="149"/>
      <c r="I31" s="149"/>
      <c r="J31" s="149"/>
      <c r="K31" s="14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2" t="s">
        <v>35</v>
      </c>
      <c r="G32" s="38"/>
      <c r="H32" s="38"/>
      <c r="I32" s="152" t="s">
        <v>34</v>
      </c>
      <c r="J32" s="152" t="s">
        <v>36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3" t="s">
        <v>37</v>
      </c>
      <c r="E33" s="140" t="s">
        <v>38</v>
      </c>
      <c r="F33" s="154">
        <f>ROUND((SUM(BE123:BE192)),  2)</f>
        <v>0</v>
      </c>
      <c r="G33" s="38"/>
      <c r="H33" s="38"/>
      <c r="I33" s="155">
        <v>0.20999999999999999</v>
      </c>
      <c r="J33" s="154">
        <f>ROUND(((SUM(BE123:BE192))*I33),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0" t="s">
        <v>39</v>
      </c>
      <c r="F34" s="154">
        <f>ROUND((SUM(BF123:BF192)),  2)</f>
        <v>0</v>
      </c>
      <c r="G34" s="38"/>
      <c r="H34" s="38"/>
      <c r="I34" s="155">
        <v>0.14999999999999999</v>
      </c>
      <c r="J34" s="154">
        <f>ROUND(((SUM(BF123:BF192))*I34),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0" t="s">
        <v>40</v>
      </c>
      <c r="F35" s="154">
        <f>ROUND((SUM(BG123:BG192)),  2)</f>
        <v>0</v>
      </c>
      <c r="G35" s="38"/>
      <c r="H35" s="38"/>
      <c r="I35" s="155">
        <v>0.20999999999999999</v>
      </c>
      <c r="J35" s="15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0" t="s">
        <v>41</v>
      </c>
      <c r="F36" s="154">
        <f>ROUND((SUM(BH123:BH192)),  2)</f>
        <v>0</v>
      </c>
      <c r="G36" s="38"/>
      <c r="H36" s="38"/>
      <c r="I36" s="155">
        <v>0.14999999999999999</v>
      </c>
      <c r="J36" s="15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0" t="s">
        <v>42</v>
      </c>
      <c r="F37" s="154">
        <f>ROUND((SUM(BI123:BI192)),  2)</f>
        <v>0</v>
      </c>
      <c r="G37" s="38"/>
      <c r="H37" s="38"/>
      <c r="I37" s="155">
        <v>0</v>
      </c>
      <c r="J37" s="15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6"/>
      <c r="D39" s="157" t="s">
        <v>43</v>
      </c>
      <c r="E39" s="158"/>
      <c r="F39" s="158"/>
      <c r="G39" s="159" t="s">
        <v>44</v>
      </c>
      <c r="H39" s="160" t="s">
        <v>45</v>
      </c>
      <c r="I39" s="158"/>
      <c r="J39" s="161">
        <f>SUM(J30:J37)</f>
        <v>0</v>
      </c>
      <c r="K39" s="16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3" t="s">
        <v>46</v>
      </c>
      <c r="E50" s="164"/>
      <c r="F50" s="164"/>
      <c r="G50" s="163" t="s">
        <v>47</v>
      </c>
      <c r="H50" s="164"/>
      <c r="I50" s="164"/>
      <c r="J50" s="164"/>
      <c r="K50" s="16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5" t="s">
        <v>48</v>
      </c>
      <c r="E61" s="166"/>
      <c r="F61" s="167" t="s">
        <v>49</v>
      </c>
      <c r="G61" s="165" t="s">
        <v>48</v>
      </c>
      <c r="H61" s="166"/>
      <c r="I61" s="166"/>
      <c r="J61" s="168" t="s">
        <v>49</v>
      </c>
      <c r="K61" s="16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3" t="s">
        <v>50</v>
      </c>
      <c r="E65" s="169"/>
      <c r="F65" s="169"/>
      <c r="G65" s="163" t="s">
        <v>51</v>
      </c>
      <c r="H65" s="169"/>
      <c r="I65" s="169"/>
      <c r="J65" s="169"/>
      <c r="K65" s="16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5" t="s">
        <v>48</v>
      </c>
      <c r="E76" s="166"/>
      <c r="F76" s="167" t="s">
        <v>49</v>
      </c>
      <c r="G76" s="165" t="s">
        <v>48</v>
      </c>
      <c r="H76" s="166"/>
      <c r="I76" s="166"/>
      <c r="J76" s="168" t="s">
        <v>49</v>
      </c>
      <c r="K76" s="16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102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74" t="str">
        <f>E7</f>
        <v>Dětské hřiště Osmička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100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SO4 - Sektor 4 - trampolíny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 xml:space="preserve"> </v>
      </c>
      <c r="G89" s="40"/>
      <c r="H89" s="40"/>
      <c r="I89" s="32" t="s">
        <v>22</v>
      </c>
      <c r="J89" s="79" t="str">
        <f>IF(J12="","",J12)</f>
        <v>16. 1. 2022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 xml:space="preserve"> </v>
      </c>
      <c r="G91" s="40"/>
      <c r="H91" s="40"/>
      <c r="I91" s="32" t="s">
        <v>29</v>
      </c>
      <c r="J91" s="36" t="str">
        <f>E21</f>
        <v xml:space="preserve"> 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27</v>
      </c>
      <c r="D92" s="40"/>
      <c r="E92" s="40"/>
      <c r="F92" s="27" t="str">
        <f>IF(E18="","",E18)</f>
        <v>Vyplň údaj</v>
      </c>
      <c r="G92" s="40"/>
      <c r="H92" s="40"/>
      <c r="I92" s="32" t="s">
        <v>31</v>
      </c>
      <c r="J92" s="36" t="str">
        <f>E24</f>
        <v xml:space="preserve"> 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5" t="s">
        <v>103</v>
      </c>
      <c r="D94" s="176"/>
      <c r="E94" s="176"/>
      <c r="F94" s="176"/>
      <c r="G94" s="176"/>
      <c r="H94" s="176"/>
      <c r="I94" s="176"/>
      <c r="J94" s="177" t="s">
        <v>104</v>
      </c>
      <c r="K94" s="17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8" t="s">
        <v>105</v>
      </c>
      <c r="D96" s="40"/>
      <c r="E96" s="40"/>
      <c r="F96" s="40"/>
      <c r="G96" s="40"/>
      <c r="H96" s="40"/>
      <c r="I96" s="40"/>
      <c r="J96" s="110">
        <f>J123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106</v>
      </c>
    </row>
    <row r="97" s="9" customFormat="1" ht="24.96" customHeight="1">
      <c r="A97" s="9"/>
      <c r="B97" s="179"/>
      <c r="C97" s="180"/>
      <c r="D97" s="181" t="s">
        <v>107</v>
      </c>
      <c r="E97" s="182"/>
      <c r="F97" s="182"/>
      <c r="G97" s="182"/>
      <c r="H97" s="182"/>
      <c r="I97" s="182"/>
      <c r="J97" s="183">
        <f>J124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5"/>
      <c r="C98" s="186"/>
      <c r="D98" s="187" t="s">
        <v>108</v>
      </c>
      <c r="E98" s="188"/>
      <c r="F98" s="188"/>
      <c r="G98" s="188"/>
      <c r="H98" s="188"/>
      <c r="I98" s="188"/>
      <c r="J98" s="189">
        <f>J125</f>
        <v>0</v>
      </c>
      <c r="K98" s="186"/>
      <c r="L98" s="19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5"/>
      <c r="C99" s="186"/>
      <c r="D99" s="187" t="s">
        <v>109</v>
      </c>
      <c r="E99" s="188"/>
      <c r="F99" s="188"/>
      <c r="G99" s="188"/>
      <c r="H99" s="188"/>
      <c r="I99" s="188"/>
      <c r="J99" s="189">
        <f>J170</f>
        <v>0</v>
      </c>
      <c r="K99" s="186"/>
      <c r="L99" s="19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5"/>
      <c r="C100" s="186"/>
      <c r="D100" s="187" t="s">
        <v>111</v>
      </c>
      <c r="E100" s="188"/>
      <c r="F100" s="188"/>
      <c r="G100" s="188"/>
      <c r="H100" s="188"/>
      <c r="I100" s="188"/>
      <c r="J100" s="189">
        <f>J175</f>
        <v>0</v>
      </c>
      <c r="K100" s="186"/>
      <c r="L100" s="19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5"/>
      <c r="C101" s="186"/>
      <c r="D101" s="187" t="s">
        <v>112</v>
      </c>
      <c r="E101" s="188"/>
      <c r="F101" s="188"/>
      <c r="G101" s="188"/>
      <c r="H101" s="188"/>
      <c r="I101" s="188"/>
      <c r="J101" s="189">
        <f>J178</f>
        <v>0</v>
      </c>
      <c r="K101" s="186"/>
      <c r="L101" s="19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5"/>
      <c r="C102" s="186"/>
      <c r="D102" s="187" t="s">
        <v>113</v>
      </c>
      <c r="E102" s="188"/>
      <c r="F102" s="188"/>
      <c r="G102" s="188"/>
      <c r="H102" s="188"/>
      <c r="I102" s="188"/>
      <c r="J102" s="189">
        <f>J183</f>
        <v>0</v>
      </c>
      <c r="K102" s="186"/>
      <c r="L102" s="19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5"/>
      <c r="C103" s="186"/>
      <c r="D103" s="187" t="s">
        <v>114</v>
      </c>
      <c r="E103" s="188"/>
      <c r="F103" s="188"/>
      <c r="G103" s="188"/>
      <c r="H103" s="188"/>
      <c r="I103" s="188"/>
      <c r="J103" s="189">
        <f>J190</f>
        <v>0</v>
      </c>
      <c r="K103" s="186"/>
      <c r="L103" s="19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38"/>
      <c r="B104" s="39"/>
      <c r="C104" s="40"/>
      <c r="D104" s="40"/>
      <c r="E104" s="40"/>
      <c r="F104" s="40"/>
      <c r="G104" s="40"/>
      <c r="H104" s="40"/>
      <c r="I104" s="40"/>
      <c r="J104" s="40"/>
      <c r="K104" s="40"/>
      <c r="L104" s="63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5" s="2" customFormat="1" ht="6.96" customHeight="1">
      <c r="A105" s="38"/>
      <c r="B105" s="66"/>
      <c r="C105" s="67"/>
      <c r="D105" s="67"/>
      <c r="E105" s="67"/>
      <c r="F105" s="67"/>
      <c r="G105" s="67"/>
      <c r="H105" s="67"/>
      <c r="I105" s="67"/>
      <c r="J105" s="67"/>
      <c r="K105" s="67"/>
      <c r="L105" s="63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9" s="2" customFormat="1" ht="6.96" customHeight="1">
      <c r="A109" s="38"/>
      <c r="B109" s="68"/>
      <c r="C109" s="69"/>
      <c r="D109" s="69"/>
      <c r="E109" s="69"/>
      <c r="F109" s="69"/>
      <c r="G109" s="69"/>
      <c r="H109" s="69"/>
      <c r="I109" s="69"/>
      <c r="J109" s="69"/>
      <c r="K109" s="69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24.96" customHeight="1">
      <c r="A110" s="38"/>
      <c r="B110" s="39"/>
      <c r="C110" s="23" t="s">
        <v>115</v>
      </c>
      <c r="D110" s="40"/>
      <c r="E110" s="40"/>
      <c r="F110" s="40"/>
      <c r="G110" s="40"/>
      <c r="H110" s="40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6.96" customHeight="1">
      <c r="A111" s="38"/>
      <c r="B111" s="39"/>
      <c r="C111" s="40"/>
      <c r="D111" s="40"/>
      <c r="E111" s="40"/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2" customHeight="1">
      <c r="A112" s="38"/>
      <c r="B112" s="39"/>
      <c r="C112" s="32" t="s">
        <v>16</v>
      </c>
      <c r="D112" s="40"/>
      <c r="E112" s="40"/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6.5" customHeight="1">
      <c r="A113" s="38"/>
      <c r="B113" s="39"/>
      <c r="C113" s="40"/>
      <c r="D113" s="40"/>
      <c r="E113" s="174" t="str">
        <f>E7</f>
        <v>Dětské hřiště Osmička</v>
      </c>
      <c r="F113" s="32"/>
      <c r="G113" s="32"/>
      <c r="H113" s="32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2" customHeight="1">
      <c r="A114" s="38"/>
      <c r="B114" s="39"/>
      <c r="C114" s="32" t="s">
        <v>100</v>
      </c>
      <c r="D114" s="40"/>
      <c r="E114" s="40"/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6.5" customHeight="1">
      <c r="A115" s="38"/>
      <c r="B115" s="39"/>
      <c r="C115" s="40"/>
      <c r="D115" s="40"/>
      <c r="E115" s="76" t="str">
        <f>E9</f>
        <v>SO4 - Sektor 4 - trampolíny</v>
      </c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6.96" customHeight="1">
      <c r="A116" s="38"/>
      <c r="B116" s="39"/>
      <c r="C116" s="40"/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2" customHeight="1">
      <c r="A117" s="38"/>
      <c r="B117" s="39"/>
      <c r="C117" s="32" t="s">
        <v>20</v>
      </c>
      <c r="D117" s="40"/>
      <c r="E117" s="40"/>
      <c r="F117" s="27" t="str">
        <f>F12</f>
        <v xml:space="preserve"> </v>
      </c>
      <c r="G117" s="40"/>
      <c r="H117" s="40"/>
      <c r="I117" s="32" t="s">
        <v>22</v>
      </c>
      <c r="J117" s="79" t="str">
        <f>IF(J12="","",J12)</f>
        <v>16. 1. 2022</v>
      </c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6.96" customHeight="1">
      <c r="A118" s="38"/>
      <c r="B118" s="39"/>
      <c r="C118" s="40"/>
      <c r="D118" s="40"/>
      <c r="E118" s="40"/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5.15" customHeight="1">
      <c r="A119" s="38"/>
      <c r="B119" s="39"/>
      <c r="C119" s="32" t="s">
        <v>24</v>
      </c>
      <c r="D119" s="40"/>
      <c r="E119" s="40"/>
      <c r="F119" s="27" t="str">
        <f>E15</f>
        <v xml:space="preserve"> </v>
      </c>
      <c r="G119" s="40"/>
      <c r="H119" s="40"/>
      <c r="I119" s="32" t="s">
        <v>29</v>
      </c>
      <c r="J119" s="36" t="str">
        <f>E21</f>
        <v xml:space="preserve"> </v>
      </c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5.15" customHeight="1">
      <c r="A120" s="38"/>
      <c r="B120" s="39"/>
      <c r="C120" s="32" t="s">
        <v>27</v>
      </c>
      <c r="D120" s="40"/>
      <c r="E120" s="40"/>
      <c r="F120" s="27" t="str">
        <f>IF(E18="","",E18)</f>
        <v>Vyplň údaj</v>
      </c>
      <c r="G120" s="40"/>
      <c r="H120" s="40"/>
      <c r="I120" s="32" t="s">
        <v>31</v>
      </c>
      <c r="J120" s="36" t="str">
        <f>E24</f>
        <v xml:space="preserve"> </v>
      </c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0.32" customHeight="1">
      <c r="A121" s="38"/>
      <c r="B121" s="39"/>
      <c r="C121" s="40"/>
      <c r="D121" s="40"/>
      <c r="E121" s="40"/>
      <c r="F121" s="40"/>
      <c r="G121" s="40"/>
      <c r="H121" s="40"/>
      <c r="I121" s="40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11" customFormat="1" ht="29.28" customHeight="1">
      <c r="A122" s="191"/>
      <c r="B122" s="192"/>
      <c r="C122" s="193" t="s">
        <v>116</v>
      </c>
      <c r="D122" s="194" t="s">
        <v>58</v>
      </c>
      <c r="E122" s="194" t="s">
        <v>54</v>
      </c>
      <c r="F122" s="194" t="s">
        <v>55</v>
      </c>
      <c r="G122" s="194" t="s">
        <v>117</v>
      </c>
      <c r="H122" s="194" t="s">
        <v>118</v>
      </c>
      <c r="I122" s="194" t="s">
        <v>119</v>
      </c>
      <c r="J122" s="195" t="s">
        <v>104</v>
      </c>
      <c r="K122" s="196" t="s">
        <v>120</v>
      </c>
      <c r="L122" s="197"/>
      <c r="M122" s="100" t="s">
        <v>1</v>
      </c>
      <c r="N122" s="101" t="s">
        <v>37</v>
      </c>
      <c r="O122" s="101" t="s">
        <v>121</v>
      </c>
      <c r="P122" s="101" t="s">
        <v>122</v>
      </c>
      <c r="Q122" s="101" t="s">
        <v>123</v>
      </c>
      <c r="R122" s="101" t="s">
        <v>124</v>
      </c>
      <c r="S122" s="101" t="s">
        <v>125</v>
      </c>
      <c r="T122" s="102" t="s">
        <v>126</v>
      </c>
      <c r="U122" s="191"/>
      <c r="V122" s="191"/>
      <c r="W122" s="191"/>
      <c r="X122" s="191"/>
      <c r="Y122" s="191"/>
      <c r="Z122" s="191"/>
      <c r="AA122" s="191"/>
      <c r="AB122" s="191"/>
      <c r="AC122" s="191"/>
      <c r="AD122" s="191"/>
      <c r="AE122" s="191"/>
    </row>
    <row r="123" s="2" customFormat="1" ht="22.8" customHeight="1">
      <c r="A123" s="38"/>
      <c r="B123" s="39"/>
      <c r="C123" s="107" t="s">
        <v>127</v>
      </c>
      <c r="D123" s="40"/>
      <c r="E123" s="40"/>
      <c r="F123" s="40"/>
      <c r="G123" s="40"/>
      <c r="H123" s="40"/>
      <c r="I123" s="40"/>
      <c r="J123" s="198">
        <f>BK123</f>
        <v>0</v>
      </c>
      <c r="K123" s="40"/>
      <c r="L123" s="44"/>
      <c r="M123" s="103"/>
      <c r="N123" s="199"/>
      <c r="O123" s="104"/>
      <c r="P123" s="200">
        <f>P124</f>
        <v>0</v>
      </c>
      <c r="Q123" s="104"/>
      <c r="R123" s="200">
        <f>R124</f>
        <v>5.4426375999999994</v>
      </c>
      <c r="S123" s="104"/>
      <c r="T123" s="201">
        <f>T124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T123" s="17" t="s">
        <v>72</v>
      </c>
      <c r="AU123" s="17" t="s">
        <v>106</v>
      </c>
      <c r="BK123" s="202">
        <f>BK124</f>
        <v>0</v>
      </c>
    </row>
    <row r="124" s="12" customFormat="1" ht="25.92" customHeight="1">
      <c r="A124" s="12"/>
      <c r="B124" s="203"/>
      <c r="C124" s="204"/>
      <c r="D124" s="205" t="s">
        <v>72</v>
      </c>
      <c r="E124" s="206" t="s">
        <v>128</v>
      </c>
      <c r="F124" s="206" t="s">
        <v>129</v>
      </c>
      <c r="G124" s="204"/>
      <c r="H124" s="204"/>
      <c r="I124" s="207"/>
      <c r="J124" s="208">
        <f>BK124</f>
        <v>0</v>
      </c>
      <c r="K124" s="204"/>
      <c r="L124" s="209"/>
      <c r="M124" s="210"/>
      <c r="N124" s="211"/>
      <c r="O124" s="211"/>
      <c r="P124" s="212">
        <f>P125+P170+P175+P178+P183+P190</f>
        <v>0</v>
      </c>
      <c r="Q124" s="211"/>
      <c r="R124" s="212">
        <f>R125+R170+R175+R178+R183+R190</f>
        <v>5.4426375999999994</v>
      </c>
      <c r="S124" s="211"/>
      <c r="T124" s="213">
        <f>T125+T170+T175+T178+T183+T190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14" t="s">
        <v>81</v>
      </c>
      <c r="AT124" s="215" t="s">
        <v>72</v>
      </c>
      <c r="AU124" s="215" t="s">
        <v>73</v>
      </c>
      <c r="AY124" s="214" t="s">
        <v>130</v>
      </c>
      <c r="BK124" s="216">
        <f>BK125+BK170+BK175+BK178+BK183+BK190</f>
        <v>0</v>
      </c>
    </row>
    <row r="125" s="12" customFormat="1" ht="22.8" customHeight="1">
      <c r="A125" s="12"/>
      <c r="B125" s="203"/>
      <c r="C125" s="204"/>
      <c r="D125" s="205" t="s">
        <v>72</v>
      </c>
      <c r="E125" s="217" t="s">
        <v>81</v>
      </c>
      <c r="F125" s="217" t="s">
        <v>131</v>
      </c>
      <c r="G125" s="204"/>
      <c r="H125" s="204"/>
      <c r="I125" s="207"/>
      <c r="J125" s="218">
        <f>BK125</f>
        <v>0</v>
      </c>
      <c r="K125" s="204"/>
      <c r="L125" s="209"/>
      <c r="M125" s="210"/>
      <c r="N125" s="211"/>
      <c r="O125" s="211"/>
      <c r="P125" s="212">
        <f>SUM(P126:P169)</f>
        <v>0</v>
      </c>
      <c r="Q125" s="211"/>
      <c r="R125" s="212">
        <f>SUM(R126:R169)</f>
        <v>0.0042960000000000003</v>
      </c>
      <c r="S125" s="211"/>
      <c r="T125" s="213">
        <f>SUM(T126:T169)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14" t="s">
        <v>81</v>
      </c>
      <c r="AT125" s="215" t="s">
        <v>72</v>
      </c>
      <c r="AU125" s="215" t="s">
        <v>81</v>
      </c>
      <c r="AY125" s="214" t="s">
        <v>130</v>
      </c>
      <c r="BK125" s="216">
        <f>SUM(BK126:BK169)</f>
        <v>0</v>
      </c>
    </row>
    <row r="126" s="2" customFormat="1" ht="24.15" customHeight="1">
      <c r="A126" s="38"/>
      <c r="B126" s="39"/>
      <c r="C126" s="219" t="s">
        <v>81</v>
      </c>
      <c r="D126" s="219" t="s">
        <v>132</v>
      </c>
      <c r="E126" s="220" t="s">
        <v>133</v>
      </c>
      <c r="F126" s="221" t="s">
        <v>134</v>
      </c>
      <c r="G126" s="222" t="s">
        <v>135</v>
      </c>
      <c r="H126" s="223">
        <v>172.54599999999999</v>
      </c>
      <c r="I126" s="224"/>
      <c r="J126" s="225">
        <f>ROUND(I126*H126,2)</f>
        <v>0</v>
      </c>
      <c r="K126" s="226"/>
      <c r="L126" s="44"/>
      <c r="M126" s="227" t="s">
        <v>1</v>
      </c>
      <c r="N126" s="228" t="s">
        <v>38</v>
      </c>
      <c r="O126" s="91"/>
      <c r="P126" s="229">
        <f>O126*H126</f>
        <v>0</v>
      </c>
      <c r="Q126" s="229">
        <v>0</v>
      </c>
      <c r="R126" s="229">
        <f>Q126*H126</f>
        <v>0</v>
      </c>
      <c r="S126" s="229">
        <v>0</v>
      </c>
      <c r="T126" s="230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31" t="s">
        <v>136</v>
      </c>
      <c r="AT126" s="231" t="s">
        <v>132</v>
      </c>
      <c r="AU126" s="231" t="s">
        <v>83</v>
      </c>
      <c r="AY126" s="17" t="s">
        <v>130</v>
      </c>
      <c r="BE126" s="232">
        <f>IF(N126="základní",J126,0)</f>
        <v>0</v>
      </c>
      <c r="BF126" s="232">
        <f>IF(N126="snížená",J126,0)</f>
        <v>0</v>
      </c>
      <c r="BG126" s="232">
        <f>IF(N126="zákl. přenesená",J126,0)</f>
        <v>0</v>
      </c>
      <c r="BH126" s="232">
        <f>IF(N126="sníž. přenesená",J126,0)</f>
        <v>0</v>
      </c>
      <c r="BI126" s="232">
        <f>IF(N126="nulová",J126,0)</f>
        <v>0</v>
      </c>
      <c r="BJ126" s="17" t="s">
        <v>81</v>
      </c>
      <c r="BK126" s="232">
        <f>ROUND(I126*H126,2)</f>
        <v>0</v>
      </c>
      <c r="BL126" s="17" t="s">
        <v>136</v>
      </c>
      <c r="BM126" s="231" t="s">
        <v>547</v>
      </c>
    </row>
    <row r="127" s="13" customFormat="1">
      <c r="A127" s="13"/>
      <c r="B127" s="233"/>
      <c r="C127" s="234"/>
      <c r="D127" s="235" t="s">
        <v>138</v>
      </c>
      <c r="E127" s="236" t="s">
        <v>1</v>
      </c>
      <c r="F127" s="237" t="s">
        <v>548</v>
      </c>
      <c r="G127" s="234"/>
      <c r="H127" s="238">
        <v>172.54599999999999</v>
      </c>
      <c r="I127" s="239"/>
      <c r="J127" s="234"/>
      <c r="K127" s="234"/>
      <c r="L127" s="240"/>
      <c r="M127" s="241"/>
      <c r="N127" s="242"/>
      <c r="O127" s="242"/>
      <c r="P127" s="242"/>
      <c r="Q127" s="242"/>
      <c r="R127" s="242"/>
      <c r="S127" s="242"/>
      <c r="T127" s="24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4" t="s">
        <v>138</v>
      </c>
      <c r="AU127" s="244" t="s">
        <v>83</v>
      </c>
      <c r="AV127" s="13" t="s">
        <v>83</v>
      </c>
      <c r="AW127" s="13" t="s">
        <v>30</v>
      </c>
      <c r="AX127" s="13" t="s">
        <v>81</v>
      </c>
      <c r="AY127" s="244" t="s">
        <v>130</v>
      </c>
    </row>
    <row r="128" s="2" customFormat="1" ht="33" customHeight="1">
      <c r="A128" s="38"/>
      <c r="B128" s="39"/>
      <c r="C128" s="219" t="s">
        <v>83</v>
      </c>
      <c r="D128" s="219" t="s">
        <v>132</v>
      </c>
      <c r="E128" s="220" t="s">
        <v>140</v>
      </c>
      <c r="F128" s="221" t="s">
        <v>141</v>
      </c>
      <c r="G128" s="222" t="s">
        <v>142</v>
      </c>
      <c r="H128" s="223">
        <v>17.079000000000001</v>
      </c>
      <c r="I128" s="224"/>
      <c r="J128" s="225">
        <f>ROUND(I128*H128,2)</f>
        <v>0</v>
      </c>
      <c r="K128" s="226"/>
      <c r="L128" s="44"/>
      <c r="M128" s="227" t="s">
        <v>1</v>
      </c>
      <c r="N128" s="228" t="s">
        <v>38</v>
      </c>
      <c r="O128" s="91"/>
      <c r="P128" s="229">
        <f>O128*H128</f>
        <v>0</v>
      </c>
      <c r="Q128" s="229">
        <v>0</v>
      </c>
      <c r="R128" s="229">
        <f>Q128*H128</f>
        <v>0</v>
      </c>
      <c r="S128" s="229">
        <v>0</v>
      </c>
      <c r="T128" s="230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31" t="s">
        <v>136</v>
      </c>
      <c r="AT128" s="231" t="s">
        <v>132</v>
      </c>
      <c r="AU128" s="231" t="s">
        <v>83</v>
      </c>
      <c r="AY128" s="17" t="s">
        <v>130</v>
      </c>
      <c r="BE128" s="232">
        <f>IF(N128="základní",J128,0)</f>
        <v>0</v>
      </c>
      <c r="BF128" s="232">
        <f>IF(N128="snížená",J128,0)</f>
        <v>0</v>
      </c>
      <c r="BG128" s="232">
        <f>IF(N128="zákl. přenesená",J128,0)</f>
        <v>0</v>
      </c>
      <c r="BH128" s="232">
        <f>IF(N128="sníž. přenesená",J128,0)</f>
        <v>0</v>
      </c>
      <c r="BI128" s="232">
        <f>IF(N128="nulová",J128,0)</f>
        <v>0</v>
      </c>
      <c r="BJ128" s="17" t="s">
        <v>81</v>
      </c>
      <c r="BK128" s="232">
        <f>ROUND(I128*H128,2)</f>
        <v>0</v>
      </c>
      <c r="BL128" s="17" t="s">
        <v>136</v>
      </c>
      <c r="BM128" s="231" t="s">
        <v>549</v>
      </c>
    </row>
    <row r="129" s="13" customFormat="1">
      <c r="A129" s="13"/>
      <c r="B129" s="233"/>
      <c r="C129" s="234"/>
      <c r="D129" s="235" t="s">
        <v>138</v>
      </c>
      <c r="E129" s="236" t="s">
        <v>1</v>
      </c>
      <c r="F129" s="237" t="s">
        <v>144</v>
      </c>
      <c r="G129" s="234"/>
      <c r="H129" s="238">
        <v>17.079000000000001</v>
      </c>
      <c r="I129" s="239"/>
      <c r="J129" s="234"/>
      <c r="K129" s="234"/>
      <c r="L129" s="240"/>
      <c r="M129" s="241"/>
      <c r="N129" s="242"/>
      <c r="O129" s="242"/>
      <c r="P129" s="242"/>
      <c r="Q129" s="242"/>
      <c r="R129" s="242"/>
      <c r="S129" s="242"/>
      <c r="T129" s="24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4" t="s">
        <v>138</v>
      </c>
      <c r="AU129" s="244" t="s">
        <v>83</v>
      </c>
      <c r="AV129" s="13" t="s">
        <v>83</v>
      </c>
      <c r="AW129" s="13" t="s">
        <v>30</v>
      </c>
      <c r="AX129" s="13" t="s">
        <v>81</v>
      </c>
      <c r="AY129" s="244" t="s">
        <v>130</v>
      </c>
    </row>
    <row r="130" s="2" customFormat="1" ht="24.15" customHeight="1">
      <c r="A130" s="38"/>
      <c r="B130" s="39"/>
      <c r="C130" s="219" t="s">
        <v>145</v>
      </c>
      <c r="D130" s="219" t="s">
        <v>132</v>
      </c>
      <c r="E130" s="220" t="s">
        <v>550</v>
      </c>
      <c r="F130" s="221" t="s">
        <v>551</v>
      </c>
      <c r="G130" s="222" t="s">
        <v>142</v>
      </c>
      <c r="H130" s="223">
        <v>5.1200000000000001</v>
      </c>
      <c r="I130" s="224"/>
      <c r="J130" s="225">
        <f>ROUND(I130*H130,2)</f>
        <v>0</v>
      </c>
      <c r="K130" s="226"/>
      <c r="L130" s="44"/>
      <c r="M130" s="227" t="s">
        <v>1</v>
      </c>
      <c r="N130" s="228" t="s">
        <v>38</v>
      </c>
      <c r="O130" s="91"/>
      <c r="P130" s="229">
        <f>O130*H130</f>
        <v>0</v>
      </c>
      <c r="Q130" s="229">
        <v>0</v>
      </c>
      <c r="R130" s="229">
        <f>Q130*H130</f>
        <v>0</v>
      </c>
      <c r="S130" s="229">
        <v>0</v>
      </c>
      <c r="T130" s="230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31" t="s">
        <v>136</v>
      </c>
      <c r="AT130" s="231" t="s">
        <v>132</v>
      </c>
      <c r="AU130" s="231" t="s">
        <v>83</v>
      </c>
      <c r="AY130" s="17" t="s">
        <v>130</v>
      </c>
      <c r="BE130" s="232">
        <f>IF(N130="základní",J130,0)</f>
        <v>0</v>
      </c>
      <c r="BF130" s="232">
        <f>IF(N130="snížená",J130,0)</f>
        <v>0</v>
      </c>
      <c r="BG130" s="232">
        <f>IF(N130="zákl. přenesená",J130,0)</f>
        <v>0</v>
      </c>
      <c r="BH130" s="232">
        <f>IF(N130="sníž. přenesená",J130,0)</f>
        <v>0</v>
      </c>
      <c r="BI130" s="232">
        <f>IF(N130="nulová",J130,0)</f>
        <v>0</v>
      </c>
      <c r="BJ130" s="17" t="s">
        <v>81</v>
      </c>
      <c r="BK130" s="232">
        <f>ROUND(I130*H130,2)</f>
        <v>0</v>
      </c>
      <c r="BL130" s="17" t="s">
        <v>136</v>
      </c>
      <c r="BM130" s="231" t="s">
        <v>552</v>
      </c>
    </row>
    <row r="131" s="13" customFormat="1">
      <c r="A131" s="13"/>
      <c r="B131" s="233"/>
      <c r="C131" s="234"/>
      <c r="D131" s="235" t="s">
        <v>138</v>
      </c>
      <c r="E131" s="236" t="s">
        <v>1</v>
      </c>
      <c r="F131" s="237" t="s">
        <v>553</v>
      </c>
      <c r="G131" s="234"/>
      <c r="H131" s="238">
        <v>5.1200000000000001</v>
      </c>
      <c r="I131" s="239"/>
      <c r="J131" s="234"/>
      <c r="K131" s="234"/>
      <c r="L131" s="240"/>
      <c r="M131" s="241"/>
      <c r="N131" s="242"/>
      <c r="O131" s="242"/>
      <c r="P131" s="242"/>
      <c r="Q131" s="242"/>
      <c r="R131" s="242"/>
      <c r="S131" s="242"/>
      <c r="T131" s="24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4" t="s">
        <v>138</v>
      </c>
      <c r="AU131" s="244" t="s">
        <v>83</v>
      </c>
      <c r="AV131" s="13" t="s">
        <v>83</v>
      </c>
      <c r="AW131" s="13" t="s">
        <v>30</v>
      </c>
      <c r="AX131" s="13" t="s">
        <v>81</v>
      </c>
      <c r="AY131" s="244" t="s">
        <v>130</v>
      </c>
    </row>
    <row r="132" s="2" customFormat="1" ht="24.15" customHeight="1">
      <c r="A132" s="38"/>
      <c r="B132" s="39"/>
      <c r="C132" s="219" t="s">
        <v>136</v>
      </c>
      <c r="D132" s="219" t="s">
        <v>132</v>
      </c>
      <c r="E132" s="220" t="s">
        <v>151</v>
      </c>
      <c r="F132" s="221" t="s">
        <v>152</v>
      </c>
      <c r="G132" s="222" t="s">
        <v>142</v>
      </c>
      <c r="H132" s="223">
        <v>48.081000000000003</v>
      </c>
      <c r="I132" s="224"/>
      <c r="J132" s="225">
        <f>ROUND(I132*H132,2)</f>
        <v>0</v>
      </c>
      <c r="K132" s="226"/>
      <c r="L132" s="44"/>
      <c r="M132" s="227" t="s">
        <v>1</v>
      </c>
      <c r="N132" s="228" t="s">
        <v>38</v>
      </c>
      <c r="O132" s="91"/>
      <c r="P132" s="229">
        <f>O132*H132</f>
        <v>0</v>
      </c>
      <c r="Q132" s="229">
        <v>0</v>
      </c>
      <c r="R132" s="229">
        <f>Q132*H132</f>
        <v>0</v>
      </c>
      <c r="S132" s="229">
        <v>0</v>
      </c>
      <c r="T132" s="230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31" t="s">
        <v>136</v>
      </c>
      <c r="AT132" s="231" t="s">
        <v>132</v>
      </c>
      <c r="AU132" s="231" t="s">
        <v>83</v>
      </c>
      <c r="AY132" s="17" t="s">
        <v>130</v>
      </c>
      <c r="BE132" s="232">
        <f>IF(N132="základní",J132,0)</f>
        <v>0</v>
      </c>
      <c r="BF132" s="232">
        <f>IF(N132="snížená",J132,0)</f>
        <v>0</v>
      </c>
      <c r="BG132" s="232">
        <f>IF(N132="zákl. přenesená",J132,0)</f>
        <v>0</v>
      </c>
      <c r="BH132" s="232">
        <f>IF(N132="sníž. přenesená",J132,0)</f>
        <v>0</v>
      </c>
      <c r="BI132" s="232">
        <f>IF(N132="nulová",J132,0)</f>
        <v>0</v>
      </c>
      <c r="BJ132" s="17" t="s">
        <v>81</v>
      </c>
      <c r="BK132" s="232">
        <f>ROUND(I132*H132,2)</f>
        <v>0</v>
      </c>
      <c r="BL132" s="17" t="s">
        <v>136</v>
      </c>
      <c r="BM132" s="231" t="s">
        <v>554</v>
      </c>
    </row>
    <row r="133" s="13" customFormat="1">
      <c r="A133" s="13"/>
      <c r="B133" s="233"/>
      <c r="C133" s="234"/>
      <c r="D133" s="235" t="s">
        <v>138</v>
      </c>
      <c r="E133" s="236" t="s">
        <v>1</v>
      </c>
      <c r="F133" s="237" t="s">
        <v>555</v>
      </c>
      <c r="G133" s="234"/>
      <c r="H133" s="238">
        <v>22.199000000000002</v>
      </c>
      <c r="I133" s="239"/>
      <c r="J133" s="234"/>
      <c r="K133" s="234"/>
      <c r="L133" s="240"/>
      <c r="M133" s="241"/>
      <c r="N133" s="242"/>
      <c r="O133" s="242"/>
      <c r="P133" s="242"/>
      <c r="Q133" s="242"/>
      <c r="R133" s="242"/>
      <c r="S133" s="242"/>
      <c r="T133" s="24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4" t="s">
        <v>138</v>
      </c>
      <c r="AU133" s="244" t="s">
        <v>83</v>
      </c>
      <c r="AV133" s="13" t="s">
        <v>83</v>
      </c>
      <c r="AW133" s="13" t="s">
        <v>30</v>
      </c>
      <c r="AX133" s="13" t="s">
        <v>73</v>
      </c>
      <c r="AY133" s="244" t="s">
        <v>130</v>
      </c>
    </row>
    <row r="134" s="13" customFormat="1">
      <c r="A134" s="13"/>
      <c r="B134" s="233"/>
      <c r="C134" s="234"/>
      <c r="D134" s="235" t="s">
        <v>138</v>
      </c>
      <c r="E134" s="236" t="s">
        <v>1</v>
      </c>
      <c r="F134" s="237" t="s">
        <v>556</v>
      </c>
      <c r="G134" s="234"/>
      <c r="H134" s="238">
        <v>25.882000000000001</v>
      </c>
      <c r="I134" s="239"/>
      <c r="J134" s="234"/>
      <c r="K134" s="234"/>
      <c r="L134" s="240"/>
      <c r="M134" s="241"/>
      <c r="N134" s="242"/>
      <c r="O134" s="242"/>
      <c r="P134" s="242"/>
      <c r="Q134" s="242"/>
      <c r="R134" s="242"/>
      <c r="S134" s="242"/>
      <c r="T134" s="24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4" t="s">
        <v>138</v>
      </c>
      <c r="AU134" s="244" t="s">
        <v>83</v>
      </c>
      <c r="AV134" s="13" t="s">
        <v>83</v>
      </c>
      <c r="AW134" s="13" t="s">
        <v>30</v>
      </c>
      <c r="AX134" s="13" t="s">
        <v>73</v>
      </c>
      <c r="AY134" s="244" t="s">
        <v>130</v>
      </c>
    </row>
    <row r="135" s="15" customFormat="1">
      <c r="A135" s="15"/>
      <c r="B135" s="255"/>
      <c r="C135" s="256"/>
      <c r="D135" s="235" t="s">
        <v>138</v>
      </c>
      <c r="E135" s="257" t="s">
        <v>1</v>
      </c>
      <c r="F135" s="258" t="s">
        <v>156</v>
      </c>
      <c r="G135" s="256"/>
      <c r="H135" s="259">
        <v>48.081000000000003</v>
      </c>
      <c r="I135" s="260"/>
      <c r="J135" s="256"/>
      <c r="K135" s="256"/>
      <c r="L135" s="261"/>
      <c r="M135" s="262"/>
      <c r="N135" s="263"/>
      <c r="O135" s="263"/>
      <c r="P135" s="263"/>
      <c r="Q135" s="263"/>
      <c r="R135" s="263"/>
      <c r="S135" s="263"/>
      <c r="T135" s="264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T135" s="265" t="s">
        <v>138</v>
      </c>
      <c r="AU135" s="265" t="s">
        <v>83</v>
      </c>
      <c r="AV135" s="15" t="s">
        <v>136</v>
      </c>
      <c r="AW135" s="15" t="s">
        <v>30</v>
      </c>
      <c r="AX135" s="15" t="s">
        <v>81</v>
      </c>
      <c r="AY135" s="265" t="s">
        <v>130</v>
      </c>
    </row>
    <row r="136" s="2" customFormat="1" ht="24.15" customHeight="1">
      <c r="A136" s="38"/>
      <c r="B136" s="39"/>
      <c r="C136" s="219" t="s">
        <v>157</v>
      </c>
      <c r="D136" s="219" t="s">
        <v>132</v>
      </c>
      <c r="E136" s="220" t="s">
        <v>158</v>
      </c>
      <c r="F136" s="221" t="s">
        <v>502</v>
      </c>
      <c r="G136" s="222" t="s">
        <v>142</v>
      </c>
      <c r="H136" s="223">
        <v>30.359999999999999</v>
      </c>
      <c r="I136" s="224"/>
      <c r="J136" s="225">
        <f>ROUND(I136*H136,2)</f>
        <v>0</v>
      </c>
      <c r="K136" s="226"/>
      <c r="L136" s="44"/>
      <c r="M136" s="227" t="s">
        <v>1</v>
      </c>
      <c r="N136" s="228" t="s">
        <v>38</v>
      </c>
      <c r="O136" s="91"/>
      <c r="P136" s="229">
        <f>O136*H136</f>
        <v>0</v>
      </c>
      <c r="Q136" s="229">
        <v>0</v>
      </c>
      <c r="R136" s="229">
        <f>Q136*H136</f>
        <v>0</v>
      </c>
      <c r="S136" s="229">
        <v>0</v>
      </c>
      <c r="T136" s="230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31" t="s">
        <v>136</v>
      </c>
      <c r="AT136" s="231" t="s">
        <v>132</v>
      </c>
      <c r="AU136" s="231" t="s">
        <v>83</v>
      </c>
      <c r="AY136" s="17" t="s">
        <v>130</v>
      </c>
      <c r="BE136" s="232">
        <f>IF(N136="základní",J136,0)</f>
        <v>0</v>
      </c>
      <c r="BF136" s="232">
        <f>IF(N136="snížená",J136,0)</f>
        <v>0</v>
      </c>
      <c r="BG136" s="232">
        <f>IF(N136="zákl. přenesená",J136,0)</f>
        <v>0</v>
      </c>
      <c r="BH136" s="232">
        <f>IF(N136="sníž. přenesená",J136,0)</f>
        <v>0</v>
      </c>
      <c r="BI136" s="232">
        <f>IF(N136="nulová",J136,0)</f>
        <v>0</v>
      </c>
      <c r="BJ136" s="17" t="s">
        <v>81</v>
      </c>
      <c r="BK136" s="232">
        <f>ROUND(I136*H136,2)</f>
        <v>0</v>
      </c>
      <c r="BL136" s="17" t="s">
        <v>136</v>
      </c>
      <c r="BM136" s="231" t="s">
        <v>557</v>
      </c>
    </row>
    <row r="137" s="2" customFormat="1" ht="24.15" customHeight="1">
      <c r="A137" s="38"/>
      <c r="B137" s="39"/>
      <c r="C137" s="219" t="s">
        <v>161</v>
      </c>
      <c r="D137" s="219" t="s">
        <v>132</v>
      </c>
      <c r="E137" s="220" t="s">
        <v>162</v>
      </c>
      <c r="F137" s="221" t="s">
        <v>163</v>
      </c>
      <c r="G137" s="222" t="s">
        <v>142</v>
      </c>
      <c r="H137" s="223">
        <v>30.359999999999999</v>
      </c>
      <c r="I137" s="224"/>
      <c r="J137" s="225">
        <f>ROUND(I137*H137,2)</f>
        <v>0</v>
      </c>
      <c r="K137" s="226"/>
      <c r="L137" s="44"/>
      <c r="M137" s="227" t="s">
        <v>1</v>
      </c>
      <c r="N137" s="228" t="s">
        <v>38</v>
      </c>
      <c r="O137" s="91"/>
      <c r="P137" s="229">
        <f>O137*H137</f>
        <v>0</v>
      </c>
      <c r="Q137" s="229">
        <v>0</v>
      </c>
      <c r="R137" s="229">
        <f>Q137*H137</f>
        <v>0</v>
      </c>
      <c r="S137" s="229">
        <v>0</v>
      </c>
      <c r="T137" s="230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31" t="s">
        <v>136</v>
      </c>
      <c r="AT137" s="231" t="s">
        <v>132</v>
      </c>
      <c r="AU137" s="231" t="s">
        <v>83</v>
      </c>
      <c r="AY137" s="17" t="s">
        <v>130</v>
      </c>
      <c r="BE137" s="232">
        <f>IF(N137="základní",J137,0)</f>
        <v>0</v>
      </c>
      <c r="BF137" s="232">
        <f>IF(N137="snížená",J137,0)</f>
        <v>0</v>
      </c>
      <c r="BG137" s="232">
        <f>IF(N137="zákl. přenesená",J137,0)</f>
        <v>0</v>
      </c>
      <c r="BH137" s="232">
        <f>IF(N137="sníž. přenesená",J137,0)</f>
        <v>0</v>
      </c>
      <c r="BI137" s="232">
        <f>IF(N137="nulová",J137,0)</f>
        <v>0</v>
      </c>
      <c r="BJ137" s="17" t="s">
        <v>81</v>
      </c>
      <c r="BK137" s="232">
        <f>ROUND(I137*H137,2)</f>
        <v>0</v>
      </c>
      <c r="BL137" s="17" t="s">
        <v>136</v>
      </c>
      <c r="BM137" s="231" t="s">
        <v>558</v>
      </c>
    </row>
    <row r="138" s="2" customFormat="1" ht="24.15" customHeight="1">
      <c r="A138" s="38"/>
      <c r="B138" s="39"/>
      <c r="C138" s="219" t="s">
        <v>165</v>
      </c>
      <c r="D138" s="219" t="s">
        <v>132</v>
      </c>
      <c r="E138" s="220" t="s">
        <v>166</v>
      </c>
      <c r="F138" s="221" t="s">
        <v>167</v>
      </c>
      <c r="G138" s="222" t="s">
        <v>142</v>
      </c>
      <c r="H138" s="223">
        <v>48.081000000000003</v>
      </c>
      <c r="I138" s="224"/>
      <c r="J138" s="225">
        <f>ROUND(I138*H138,2)</f>
        <v>0</v>
      </c>
      <c r="K138" s="226"/>
      <c r="L138" s="44"/>
      <c r="M138" s="227" t="s">
        <v>1</v>
      </c>
      <c r="N138" s="228" t="s">
        <v>38</v>
      </c>
      <c r="O138" s="91"/>
      <c r="P138" s="229">
        <f>O138*H138</f>
        <v>0</v>
      </c>
      <c r="Q138" s="229">
        <v>0</v>
      </c>
      <c r="R138" s="229">
        <f>Q138*H138</f>
        <v>0</v>
      </c>
      <c r="S138" s="229">
        <v>0</v>
      </c>
      <c r="T138" s="230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31" t="s">
        <v>136</v>
      </c>
      <c r="AT138" s="231" t="s">
        <v>132</v>
      </c>
      <c r="AU138" s="231" t="s">
        <v>83</v>
      </c>
      <c r="AY138" s="17" t="s">
        <v>130</v>
      </c>
      <c r="BE138" s="232">
        <f>IF(N138="základní",J138,0)</f>
        <v>0</v>
      </c>
      <c r="BF138" s="232">
        <f>IF(N138="snížená",J138,0)</f>
        <v>0</v>
      </c>
      <c r="BG138" s="232">
        <f>IF(N138="zákl. přenesená",J138,0)</f>
        <v>0</v>
      </c>
      <c r="BH138" s="232">
        <f>IF(N138="sníž. přenesená",J138,0)</f>
        <v>0</v>
      </c>
      <c r="BI138" s="232">
        <f>IF(N138="nulová",J138,0)</f>
        <v>0</v>
      </c>
      <c r="BJ138" s="17" t="s">
        <v>81</v>
      </c>
      <c r="BK138" s="232">
        <f>ROUND(I138*H138,2)</f>
        <v>0</v>
      </c>
      <c r="BL138" s="17" t="s">
        <v>136</v>
      </c>
      <c r="BM138" s="231" t="s">
        <v>559</v>
      </c>
    </row>
    <row r="139" s="2" customFormat="1" ht="24.15" customHeight="1">
      <c r="A139" s="38"/>
      <c r="B139" s="39"/>
      <c r="C139" s="219" t="s">
        <v>169</v>
      </c>
      <c r="D139" s="219" t="s">
        <v>132</v>
      </c>
      <c r="E139" s="220" t="s">
        <v>170</v>
      </c>
      <c r="F139" s="221" t="s">
        <v>171</v>
      </c>
      <c r="G139" s="222" t="s">
        <v>142</v>
      </c>
      <c r="H139" s="223">
        <v>30.359999999999999</v>
      </c>
      <c r="I139" s="224"/>
      <c r="J139" s="225">
        <f>ROUND(I139*H139,2)</f>
        <v>0</v>
      </c>
      <c r="K139" s="226"/>
      <c r="L139" s="44"/>
      <c r="M139" s="227" t="s">
        <v>1</v>
      </c>
      <c r="N139" s="228" t="s">
        <v>38</v>
      </c>
      <c r="O139" s="91"/>
      <c r="P139" s="229">
        <f>O139*H139</f>
        <v>0</v>
      </c>
      <c r="Q139" s="229">
        <v>0</v>
      </c>
      <c r="R139" s="229">
        <f>Q139*H139</f>
        <v>0</v>
      </c>
      <c r="S139" s="229">
        <v>0</v>
      </c>
      <c r="T139" s="230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31" t="s">
        <v>136</v>
      </c>
      <c r="AT139" s="231" t="s">
        <v>132</v>
      </c>
      <c r="AU139" s="231" t="s">
        <v>83</v>
      </c>
      <c r="AY139" s="17" t="s">
        <v>130</v>
      </c>
      <c r="BE139" s="232">
        <f>IF(N139="základní",J139,0)</f>
        <v>0</v>
      </c>
      <c r="BF139" s="232">
        <f>IF(N139="snížená",J139,0)</f>
        <v>0</v>
      </c>
      <c r="BG139" s="232">
        <f>IF(N139="zákl. přenesená",J139,0)</f>
        <v>0</v>
      </c>
      <c r="BH139" s="232">
        <f>IF(N139="sníž. přenesená",J139,0)</f>
        <v>0</v>
      </c>
      <c r="BI139" s="232">
        <f>IF(N139="nulová",J139,0)</f>
        <v>0</v>
      </c>
      <c r="BJ139" s="17" t="s">
        <v>81</v>
      </c>
      <c r="BK139" s="232">
        <f>ROUND(I139*H139,2)</f>
        <v>0</v>
      </c>
      <c r="BL139" s="17" t="s">
        <v>136</v>
      </c>
      <c r="BM139" s="231" t="s">
        <v>560</v>
      </c>
    </row>
    <row r="140" s="14" customFormat="1">
      <c r="A140" s="14"/>
      <c r="B140" s="245"/>
      <c r="C140" s="246"/>
      <c r="D140" s="235" t="s">
        <v>138</v>
      </c>
      <c r="E140" s="247" t="s">
        <v>1</v>
      </c>
      <c r="F140" s="248" t="s">
        <v>173</v>
      </c>
      <c r="G140" s="246"/>
      <c r="H140" s="247" t="s">
        <v>1</v>
      </c>
      <c r="I140" s="249"/>
      <c r="J140" s="246"/>
      <c r="K140" s="246"/>
      <c r="L140" s="250"/>
      <c r="M140" s="251"/>
      <c r="N140" s="252"/>
      <c r="O140" s="252"/>
      <c r="P140" s="252"/>
      <c r="Q140" s="252"/>
      <c r="R140" s="252"/>
      <c r="S140" s="252"/>
      <c r="T140" s="253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4" t="s">
        <v>138</v>
      </c>
      <c r="AU140" s="254" t="s">
        <v>83</v>
      </c>
      <c r="AV140" s="14" t="s">
        <v>81</v>
      </c>
      <c r="AW140" s="14" t="s">
        <v>30</v>
      </c>
      <c r="AX140" s="14" t="s">
        <v>73</v>
      </c>
      <c r="AY140" s="254" t="s">
        <v>130</v>
      </c>
    </row>
    <row r="141" s="13" customFormat="1">
      <c r="A141" s="13"/>
      <c r="B141" s="233"/>
      <c r="C141" s="234"/>
      <c r="D141" s="235" t="s">
        <v>138</v>
      </c>
      <c r="E141" s="236" t="s">
        <v>1</v>
      </c>
      <c r="F141" s="237" t="s">
        <v>561</v>
      </c>
      <c r="G141" s="234"/>
      <c r="H141" s="238">
        <v>30.359999999999999</v>
      </c>
      <c r="I141" s="239"/>
      <c r="J141" s="234"/>
      <c r="K141" s="234"/>
      <c r="L141" s="240"/>
      <c r="M141" s="241"/>
      <c r="N141" s="242"/>
      <c r="O141" s="242"/>
      <c r="P141" s="242"/>
      <c r="Q141" s="242"/>
      <c r="R141" s="242"/>
      <c r="S141" s="242"/>
      <c r="T141" s="24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4" t="s">
        <v>138</v>
      </c>
      <c r="AU141" s="244" t="s">
        <v>83</v>
      </c>
      <c r="AV141" s="13" t="s">
        <v>83</v>
      </c>
      <c r="AW141" s="13" t="s">
        <v>30</v>
      </c>
      <c r="AX141" s="13" t="s">
        <v>81</v>
      </c>
      <c r="AY141" s="244" t="s">
        <v>130</v>
      </c>
    </row>
    <row r="142" s="2" customFormat="1" ht="24.15" customHeight="1">
      <c r="A142" s="38"/>
      <c r="B142" s="39"/>
      <c r="C142" s="219" t="s">
        <v>175</v>
      </c>
      <c r="D142" s="219" t="s">
        <v>132</v>
      </c>
      <c r="E142" s="220" t="s">
        <v>176</v>
      </c>
      <c r="F142" s="221" t="s">
        <v>177</v>
      </c>
      <c r="G142" s="222" t="s">
        <v>142</v>
      </c>
      <c r="H142" s="223">
        <v>30.359999999999999</v>
      </c>
      <c r="I142" s="224"/>
      <c r="J142" s="225">
        <f>ROUND(I142*H142,2)</f>
        <v>0</v>
      </c>
      <c r="K142" s="226"/>
      <c r="L142" s="44"/>
      <c r="M142" s="227" t="s">
        <v>1</v>
      </c>
      <c r="N142" s="228" t="s">
        <v>38</v>
      </c>
      <c r="O142" s="91"/>
      <c r="P142" s="229">
        <f>O142*H142</f>
        <v>0</v>
      </c>
      <c r="Q142" s="229">
        <v>0</v>
      </c>
      <c r="R142" s="229">
        <f>Q142*H142</f>
        <v>0</v>
      </c>
      <c r="S142" s="229">
        <v>0</v>
      </c>
      <c r="T142" s="230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31" t="s">
        <v>136</v>
      </c>
      <c r="AT142" s="231" t="s">
        <v>132</v>
      </c>
      <c r="AU142" s="231" t="s">
        <v>83</v>
      </c>
      <c r="AY142" s="17" t="s">
        <v>130</v>
      </c>
      <c r="BE142" s="232">
        <f>IF(N142="základní",J142,0)</f>
        <v>0</v>
      </c>
      <c r="BF142" s="232">
        <f>IF(N142="snížená",J142,0)</f>
        <v>0</v>
      </c>
      <c r="BG142" s="232">
        <f>IF(N142="zákl. přenesená",J142,0)</f>
        <v>0</v>
      </c>
      <c r="BH142" s="232">
        <f>IF(N142="sníž. přenesená",J142,0)</f>
        <v>0</v>
      </c>
      <c r="BI142" s="232">
        <f>IF(N142="nulová",J142,0)</f>
        <v>0</v>
      </c>
      <c r="BJ142" s="17" t="s">
        <v>81</v>
      </c>
      <c r="BK142" s="232">
        <f>ROUND(I142*H142,2)</f>
        <v>0</v>
      </c>
      <c r="BL142" s="17" t="s">
        <v>136</v>
      </c>
      <c r="BM142" s="231" t="s">
        <v>562</v>
      </c>
    </row>
    <row r="143" s="2" customFormat="1" ht="24.15" customHeight="1">
      <c r="A143" s="38"/>
      <c r="B143" s="39"/>
      <c r="C143" s="219" t="s">
        <v>179</v>
      </c>
      <c r="D143" s="219" t="s">
        <v>132</v>
      </c>
      <c r="E143" s="220" t="s">
        <v>180</v>
      </c>
      <c r="F143" s="221" t="s">
        <v>181</v>
      </c>
      <c r="G143" s="222" t="s">
        <v>135</v>
      </c>
      <c r="H143" s="223">
        <v>57.960000000000001</v>
      </c>
      <c r="I143" s="224"/>
      <c r="J143" s="225">
        <f>ROUND(I143*H143,2)</f>
        <v>0</v>
      </c>
      <c r="K143" s="226"/>
      <c r="L143" s="44"/>
      <c r="M143" s="227" t="s">
        <v>1</v>
      </c>
      <c r="N143" s="228" t="s">
        <v>38</v>
      </c>
      <c r="O143" s="91"/>
      <c r="P143" s="229">
        <f>O143*H143</f>
        <v>0</v>
      </c>
      <c r="Q143" s="229">
        <v>0</v>
      </c>
      <c r="R143" s="229">
        <f>Q143*H143</f>
        <v>0</v>
      </c>
      <c r="S143" s="229">
        <v>0</v>
      </c>
      <c r="T143" s="230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31" t="s">
        <v>136</v>
      </c>
      <c r="AT143" s="231" t="s">
        <v>132</v>
      </c>
      <c r="AU143" s="231" t="s">
        <v>83</v>
      </c>
      <c r="AY143" s="17" t="s">
        <v>130</v>
      </c>
      <c r="BE143" s="232">
        <f>IF(N143="základní",J143,0)</f>
        <v>0</v>
      </c>
      <c r="BF143" s="232">
        <f>IF(N143="snížená",J143,0)</f>
        <v>0</v>
      </c>
      <c r="BG143" s="232">
        <f>IF(N143="zákl. přenesená",J143,0)</f>
        <v>0</v>
      </c>
      <c r="BH143" s="232">
        <f>IF(N143="sníž. přenesená",J143,0)</f>
        <v>0</v>
      </c>
      <c r="BI143" s="232">
        <f>IF(N143="nulová",J143,0)</f>
        <v>0</v>
      </c>
      <c r="BJ143" s="17" t="s">
        <v>81</v>
      </c>
      <c r="BK143" s="232">
        <f>ROUND(I143*H143,2)</f>
        <v>0</v>
      </c>
      <c r="BL143" s="17" t="s">
        <v>136</v>
      </c>
      <c r="BM143" s="231" t="s">
        <v>563</v>
      </c>
    </row>
    <row r="144" s="14" customFormat="1">
      <c r="A144" s="14"/>
      <c r="B144" s="245"/>
      <c r="C144" s="246"/>
      <c r="D144" s="235" t="s">
        <v>138</v>
      </c>
      <c r="E144" s="247" t="s">
        <v>1</v>
      </c>
      <c r="F144" s="248" t="s">
        <v>183</v>
      </c>
      <c r="G144" s="246"/>
      <c r="H144" s="247" t="s">
        <v>1</v>
      </c>
      <c r="I144" s="249"/>
      <c r="J144" s="246"/>
      <c r="K144" s="246"/>
      <c r="L144" s="250"/>
      <c r="M144" s="251"/>
      <c r="N144" s="252"/>
      <c r="O144" s="252"/>
      <c r="P144" s="252"/>
      <c r="Q144" s="252"/>
      <c r="R144" s="252"/>
      <c r="S144" s="252"/>
      <c r="T144" s="253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4" t="s">
        <v>138</v>
      </c>
      <c r="AU144" s="254" t="s">
        <v>83</v>
      </c>
      <c r="AV144" s="14" t="s">
        <v>81</v>
      </c>
      <c r="AW144" s="14" t="s">
        <v>30</v>
      </c>
      <c r="AX144" s="14" t="s">
        <v>73</v>
      </c>
      <c r="AY144" s="254" t="s">
        <v>130</v>
      </c>
    </row>
    <row r="145" s="13" customFormat="1">
      <c r="A145" s="13"/>
      <c r="B145" s="233"/>
      <c r="C145" s="234"/>
      <c r="D145" s="235" t="s">
        <v>138</v>
      </c>
      <c r="E145" s="236" t="s">
        <v>1</v>
      </c>
      <c r="F145" s="237" t="s">
        <v>564</v>
      </c>
      <c r="G145" s="234"/>
      <c r="H145" s="238">
        <v>57.960000000000001</v>
      </c>
      <c r="I145" s="239"/>
      <c r="J145" s="234"/>
      <c r="K145" s="234"/>
      <c r="L145" s="240"/>
      <c r="M145" s="241"/>
      <c r="N145" s="242"/>
      <c r="O145" s="242"/>
      <c r="P145" s="242"/>
      <c r="Q145" s="242"/>
      <c r="R145" s="242"/>
      <c r="S145" s="242"/>
      <c r="T145" s="24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4" t="s">
        <v>138</v>
      </c>
      <c r="AU145" s="244" t="s">
        <v>83</v>
      </c>
      <c r="AV145" s="13" t="s">
        <v>83</v>
      </c>
      <c r="AW145" s="13" t="s">
        <v>30</v>
      </c>
      <c r="AX145" s="13" t="s">
        <v>81</v>
      </c>
      <c r="AY145" s="244" t="s">
        <v>130</v>
      </c>
    </row>
    <row r="146" s="2" customFormat="1" ht="24.15" customHeight="1">
      <c r="A146" s="38"/>
      <c r="B146" s="39"/>
      <c r="C146" s="219" t="s">
        <v>185</v>
      </c>
      <c r="D146" s="219" t="s">
        <v>132</v>
      </c>
      <c r="E146" s="220" t="s">
        <v>186</v>
      </c>
      <c r="F146" s="221" t="s">
        <v>187</v>
      </c>
      <c r="G146" s="222" t="s">
        <v>135</v>
      </c>
      <c r="H146" s="223">
        <v>17.940000000000001</v>
      </c>
      <c r="I146" s="224"/>
      <c r="J146" s="225">
        <f>ROUND(I146*H146,2)</f>
        <v>0</v>
      </c>
      <c r="K146" s="226"/>
      <c r="L146" s="44"/>
      <c r="M146" s="227" t="s">
        <v>1</v>
      </c>
      <c r="N146" s="228" t="s">
        <v>38</v>
      </c>
      <c r="O146" s="91"/>
      <c r="P146" s="229">
        <f>O146*H146</f>
        <v>0</v>
      </c>
      <c r="Q146" s="229">
        <v>0</v>
      </c>
      <c r="R146" s="229">
        <f>Q146*H146</f>
        <v>0</v>
      </c>
      <c r="S146" s="229">
        <v>0</v>
      </c>
      <c r="T146" s="230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31" t="s">
        <v>136</v>
      </c>
      <c r="AT146" s="231" t="s">
        <v>132</v>
      </c>
      <c r="AU146" s="231" t="s">
        <v>83</v>
      </c>
      <c r="AY146" s="17" t="s">
        <v>130</v>
      </c>
      <c r="BE146" s="232">
        <f>IF(N146="základní",J146,0)</f>
        <v>0</v>
      </c>
      <c r="BF146" s="232">
        <f>IF(N146="snížená",J146,0)</f>
        <v>0</v>
      </c>
      <c r="BG146" s="232">
        <f>IF(N146="zákl. přenesená",J146,0)</f>
        <v>0</v>
      </c>
      <c r="BH146" s="232">
        <f>IF(N146="sníž. přenesená",J146,0)</f>
        <v>0</v>
      </c>
      <c r="BI146" s="232">
        <f>IF(N146="nulová",J146,0)</f>
        <v>0</v>
      </c>
      <c r="BJ146" s="17" t="s">
        <v>81</v>
      </c>
      <c r="BK146" s="232">
        <f>ROUND(I146*H146,2)</f>
        <v>0</v>
      </c>
      <c r="BL146" s="17" t="s">
        <v>136</v>
      </c>
      <c r="BM146" s="231" t="s">
        <v>565</v>
      </c>
    </row>
    <row r="147" s="14" customFormat="1">
      <c r="A147" s="14"/>
      <c r="B147" s="245"/>
      <c r="C147" s="246"/>
      <c r="D147" s="235" t="s">
        <v>138</v>
      </c>
      <c r="E147" s="247" t="s">
        <v>1</v>
      </c>
      <c r="F147" s="248" t="s">
        <v>173</v>
      </c>
      <c r="G147" s="246"/>
      <c r="H147" s="247" t="s">
        <v>1</v>
      </c>
      <c r="I147" s="249"/>
      <c r="J147" s="246"/>
      <c r="K147" s="246"/>
      <c r="L147" s="250"/>
      <c r="M147" s="251"/>
      <c r="N147" s="252"/>
      <c r="O147" s="252"/>
      <c r="P147" s="252"/>
      <c r="Q147" s="252"/>
      <c r="R147" s="252"/>
      <c r="S147" s="252"/>
      <c r="T147" s="253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4" t="s">
        <v>138</v>
      </c>
      <c r="AU147" s="254" t="s">
        <v>83</v>
      </c>
      <c r="AV147" s="14" t="s">
        <v>81</v>
      </c>
      <c r="AW147" s="14" t="s">
        <v>30</v>
      </c>
      <c r="AX147" s="14" t="s">
        <v>73</v>
      </c>
      <c r="AY147" s="254" t="s">
        <v>130</v>
      </c>
    </row>
    <row r="148" s="13" customFormat="1">
      <c r="A148" s="13"/>
      <c r="B148" s="233"/>
      <c r="C148" s="234"/>
      <c r="D148" s="235" t="s">
        <v>138</v>
      </c>
      <c r="E148" s="236" t="s">
        <v>1</v>
      </c>
      <c r="F148" s="237" t="s">
        <v>566</v>
      </c>
      <c r="G148" s="234"/>
      <c r="H148" s="238">
        <v>17.940000000000001</v>
      </c>
      <c r="I148" s="239"/>
      <c r="J148" s="234"/>
      <c r="K148" s="234"/>
      <c r="L148" s="240"/>
      <c r="M148" s="241"/>
      <c r="N148" s="242"/>
      <c r="O148" s="242"/>
      <c r="P148" s="242"/>
      <c r="Q148" s="242"/>
      <c r="R148" s="242"/>
      <c r="S148" s="242"/>
      <c r="T148" s="24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4" t="s">
        <v>138</v>
      </c>
      <c r="AU148" s="244" t="s">
        <v>83</v>
      </c>
      <c r="AV148" s="13" t="s">
        <v>83</v>
      </c>
      <c r="AW148" s="13" t="s">
        <v>30</v>
      </c>
      <c r="AX148" s="13" t="s">
        <v>81</v>
      </c>
      <c r="AY148" s="244" t="s">
        <v>130</v>
      </c>
    </row>
    <row r="149" s="2" customFormat="1" ht="16.5" customHeight="1">
      <c r="A149" s="38"/>
      <c r="B149" s="39"/>
      <c r="C149" s="219" t="s">
        <v>190</v>
      </c>
      <c r="D149" s="219" t="s">
        <v>132</v>
      </c>
      <c r="E149" s="220" t="s">
        <v>191</v>
      </c>
      <c r="F149" s="221" t="s">
        <v>192</v>
      </c>
      <c r="G149" s="222" t="s">
        <v>142</v>
      </c>
      <c r="H149" s="223">
        <v>48.081000000000003</v>
      </c>
      <c r="I149" s="224"/>
      <c r="J149" s="225">
        <f>ROUND(I149*H149,2)</f>
        <v>0</v>
      </c>
      <c r="K149" s="226"/>
      <c r="L149" s="44"/>
      <c r="M149" s="227" t="s">
        <v>1</v>
      </c>
      <c r="N149" s="228" t="s">
        <v>38</v>
      </c>
      <c r="O149" s="91"/>
      <c r="P149" s="229">
        <f>O149*H149</f>
        <v>0</v>
      </c>
      <c r="Q149" s="229">
        <v>0</v>
      </c>
      <c r="R149" s="229">
        <f>Q149*H149</f>
        <v>0</v>
      </c>
      <c r="S149" s="229">
        <v>0</v>
      </c>
      <c r="T149" s="230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31" t="s">
        <v>136</v>
      </c>
      <c r="AT149" s="231" t="s">
        <v>132</v>
      </c>
      <c r="AU149" s="231" t="s">
        <v>83</v>
      </c>
      <c r="AY149" s="17" t="s">
        <v>130</v>
      </c>
      <c r="BE149" s="232">
        <f>IF(N149="základní",J149,0)</f>
        <v>0</v>
      </c>
      <c r="BF149" s="232">
        <f>IF(N149="snížená",J149,0)</f>
        <v>0</v>
      </c>
      <c r="BG149" s="232">
        <f>IF(N149="zákl. přenesená",J149,0)</f>
        <v>0</v>
      </c>
      <c r="BH149" s="232">
        <f>IF(N149="sníž. přenesená",J149,0)</f>
        <v>0</v>
      </c>
      <c r="BI149" s="232">
        <f>IF(N149="nulová",J149,0)</f>
        <v>0</v>
      </c>
      <c r="BJ149" s="17" t="s">
        <v>81</v>
      </c>
      <c r="BK149" s="232">
        <f>ROUND(I149*H149,2)</f>
        <v>0</v>
      </c>
      <c r="BL149" s="17" t="s">
        <v>136</v>
      </c>
      <c r="BM149" s="231" t="s">
        <v>567</v>
      </c>
    </row>
    <row r="150" s="2" customFormat="1" ht="37.8" customHeight="1">
      <c r="A150" s="38"/>
      <c r="B150" s="39"/>
      <c r="C150" s="219" t="s">
        <v>194</v>
      </c>
      <c r="D150" s="219" t="s">
        <v>132</v>
      </c>
      <c r="E150" s="220" t="s">
        <v>195</v>
      </c>
      <c r="F150" s="221" t="s">
        <v>196</v>
      </c>
      <c r="G150" s="222" t="s">
        <v>135</v>
      </c>
      <c r="H150" s="223">
        <v>156.86000000000001</v>
      </c>
      <c r="I150" s="224"/>
      <c r="J150" s="225">
        <f>ROUND(I150*H150,2)</f>
        <v>0</v>
      </c>
      <c r="K150" s="226"/>
      <c r="L150" s="44"/>
      <c r="M150" s="227" t="s">
        <v>1</v>
      </c>
      <c r="N150" s="228" t="s">
        <v>38</v>
      </c>
      <c r="O150" s="91"/>
      <c r="P150" s="229">
        <f>O150*H150</f>
        <v>0</v>
      </c>
      <c r="Q150" s="229">
        <v>0</v>
      </c>
      <c r="R150" s="229">
        <f>Q150*H150</f>
        <v>0</v>
      </c>
      <c r="S150" s="229">
        <v>0</v>
      </c>
      <c r="T150" s="230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31" t="s">
        <v>136</v>
      </c>
      <c r="AT150" s="231" t="s">
        <v>132</v>
      </c>
      <c r="AU150" s="231" t="s">
        <v>83</v>
      </c>
      <c r="AY150" s="17" t="s">
        <v>130</v>
      </c>
      <c r="BE150" s="232">
        <f>IF(N150="základní",J150,0)</f>
        <v>0</v>
      </c>
      <c r="BF150" s="232">
        <f>IF(N150="snížená",J150,0)</f>
        <v>0</v>
      </c>
      <c r="BG150" s="232">
        <f>IF(N150="zákl. přenesená",J150,0)</f>
        <v>0</v>
      </c>
      <c r="BH150" s="232">
        <f>IF(N150="sníž. přenesená",J150,0)</f>
        <v>0</v>
      </c>
      <c r="BI150" s="232">
        <f>IF(N150="nulová",J150,0)</f>
        <v>0</v>
      </c>
      <c r="BJ150" s="17" t="s">
        <v>81</v>
      </c>
      <c r="BK150" s="232">
        <f>ROUND(I150*H150,2)</f>
        <v>0</v>
      </c>
      <c r="BL150" s="17" t="s">
        <v>136</v>
      </c>
      <c r="BM150" s="231" t="s">
        <v>568</v>
      </c>
    </row>
    <row r="151" s="14" customFormat="1">
      <c r="A151" s="14"/>
      <c r="B151" s="245"/>
      <c r="C151" s="246"/>
      <c r="D151" s="235" t="s">
        <v>138</v>
      </c>
      <c r="E151" s="247" t="s">
        <v>1</v>
      </c>
      <c r="F151" s="248" t="s">
        <v>569</v>
      </c>
      <c r="G151" s="246"/>
      <c r="H151" s="247" t="s">
        <v>1</v>
      </c>
      <c r="I151" s="249"/>
      <c r="J151" s="246"/>
      <c r="K151" s="246"/>
      <c r="L151" s="250"/>
      <c r="M151" s="251"/>
      <c r="N151" s="252"/>
      <c r="O151" s="252"/>
      <c r="P151" s="252"/>
      <c r="Q151" s="252"/>
      <c r="R151" s="252"/>
      <c r="S151" s="252"/>
      <c r="T151" s="253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54" t="s">
        <v>138</v>
      </c>
      <c r="AU151" s="254" t="s">
        <v>83</v>
      </c>
      <c r="AV151" s="14" t="s">
        <v>81</v>
      </c>
      <c r="AW151" s="14" t="s">
        <v>30</v>
      </c>
      <c r="AX151" s="14" t="s">
        <v>73</v>
      </c>
      <c r="AY151" s="254" t="s">
        <v>130</v>
      </c>
    </row>
    <row r="152" s="13" customFormat="1">
      <c r="A152" s="13"/>
      <c r="B152" s="233"/>
      <c r="C152" s="234"/>
      <c r="D152" s="235" t="s">
        <v>138</v>
      </c>
      <c r="E152" s="236" t="s">
        <v>1</v>
      </c>
      <c r="F152" s="237" t="s">
        <v>570</v>
      </c>
      <c r="G152" s="234"/>
      <c r="H152" s="238">
        <v>156.86000000000001</v>
      </c>
      <c r="I152" s="239"/>
      <c r="J152" s="234"/>
      <c r="K152" s="234"/>
      <c r="L152" s="240"/>
      <c r="M152" s="241"/>
      <c r="N152" s="242"/>
      <c r="O152" s="242"/>
      <c r="P152" s="242"/>
      <c r="Q152" s="242"/>
      <c r="R152" s="242"/>
      <c r="S152" s="242"/>
      <c r="T152" s="24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4" t="s">
        <v>138</v>
      </c>
      <c r="AU152" s="244" t="s">
        <v>83</v>
      </c>
      <c r="AV152" s="13" t="s">
        <v>83</v>
      </c>
      <c r="AW152" s="13" t="s">
        <v>30</v>
      </c>
      <c r="AX152" s="13" t="s">
        <v>81</v>
      </c>
      <c r="AY152" s="244" t="s">
        <v>130</v>
      </c>
    </row>
    <row r="153" s="2" customFormat="1" ht="37.8" customHeight="1">
      <c r="A153" s="38"/>
      <c r="B153" s="39"/>
      <c r="C153" s="219" t="s">
        <v>200</v>
      </c>
      <c r="D153" s="219" t="s">
        <v>132</v>
      </c>
      <c r="E153" s="220" t="s">
        <v>201</v>
      </c>
      <c r="F153" s="221" t="s">
        <v>514</v>
      </c>
      <c r="G153" s="222" t="s">
        <v>135</v>
      </c>
      <c r="H153" s="223">
        <v>57.960000000000001</v>
      </c>
      <c r="I153" s="224"/>
      <c r="J153" s="225">
        <f>ROUND(I153*H153,2)</f>
        <v>0</v>
      </c>
      <c r="K153" s="226"/>
      <c r="L153" s="44"/>
      <c r="M153" s="227" t="s">
        <v>1</v>
      </c>
      <c r="N153" s="228" t="s">
        <v>38</v>
      </c>
      <c r="O153" s="91"/>
      <c r="P153" s="229">
        <f>O153*H153</f>
        <v>0</v>
      </c>
      <c r="Q153" s="229">
        <v>0</v>
      </c>
      <c r="R153" s="229">
        <f>Q153*H153</f>
        <v>0</v>
      </c>
      <c r="S153" s="229">
        <v>0</v>
      </c>
      <c r="T153" s="230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31" t="s">
        <v>136</v>
      </c>
      <c r="AT153" s="231" t="s">
        <v>132</v>
      </c>
      <c r="AU153" s="231" t="s">
        <v>83</v>
      </c>
      <c r="AY153" s="17" t="s">
        <v>130</v>
      </c>
      <c r="BE153" s="232">
        <f>IF(N153="základní",J153,0)</f>
        <v>0</v>
      </c>
      <c r="BF153" s="232">
        <f>IF(N153="snížená",J153,0)</f>
        <v>0</v>
      </c>
      <c r="BG153" s="232">
        <f>IF(N153="zákl. přenesená",J153,0)</f>
        <v>0</v>
      </c>
      <c r="BH153" s="232">
        <f>IF(N153="sníž. přenesená",J153,0)</f>
        <v>0</v>
      </c>
      <c r="BI153" s="232">
        <f>IF(N153="nulová",J153,0)</f>
        <v>0</v>
      </c>
      <c r="BJ153" s="17" t="s">
        <v>81</v>
      </c>
      <c r="BK153" s="232">
        <f>ROUND(I153*H153,2)</f>
        <v>0</v>
      </c>
      <c r="BL153" s="17" t="s">
        <v>136</v>
      </c>
      <c r="BM153" s="231" t="s">
        <v>571</v>
      </c>
    </row>
    <row r="154" s="2" customFormat="1" ht="16.5" customHeight="1">
      <c r="A154" s="38"/>
      <c r="B154" s="39"/>
      <c r="C154" s="219" t="s">
        <v>8</v>
      </c>
      <c r="D154" s="219" t="s">
        <v>132</v>
      </c>
      <c r="E154" s="220" t="s">
        <v>204</v>
      </c>
      <c r="F154" s="221" t="s">
        <v>205</v>
      </c>
      <c r="G154" s="222" t="s">
        <v>142</v>
      </c>
      <c r="H154" s="223">
        <v>25.882000000000001</v>
      </c>
      <c r="I154" s="224"/>
      <c r="J154" s="225">
        <f>ROUND(I154*H154,2)</f>
        <v>0</v>
      </c>
      <c r="K154" s="226"/>
      <c r="L154" s="44"/>
      <c r="M154" s="227" t="s">
        <v>1</v>
      </c>
      <c r="N154" s="228" t="s">
        <v>38</v>
      </c>
      <c r="O154" s="91"/>
      <c r="P154" s="229">
        <f>O154*H154</f>
        <v>0</v>
      </c>
      <c r="Q154" s="229">
        <v>0</v>
      </c>
      <c r="R154" s="229">
        <f>Q154*H154</f>
        <v>0</v>
      </c>
      <c r="S154" s="229">
        <v>0</v>
      </c>
      <c r="T154" s="230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31" t="s">
        <v>136</v>
      </c>
      <c r="AT154" s="231" t="s">
        <v>132</v>
      </c>
      <c r="AU154" s="231" t="s">
        <v>83</v>
      </c>
      <c r="AY154" s="17" t="s">
        <v>130</v>
      </c>
      <c r="BE154" s="232">
        <f>IF(N154="základní",J154,0)</f>
        <v>0</v>
      </c>
      <c r="BF154" s="232">
        <f>IF(N154="snížená",J154,0)</f>
        <v>0</v>
      </c>
      <c r="BG154" s="232">
        <f>IF(N154="zákl. přenesená",J154,0)</f>
        <v>0</v>
      </c>
      <c r="BH154" s="232">
        <f>IF(N154="sníž. přenesená",J154,0)</f>
        <v>0</v>
      </c>
      <c r="BI154" s="232">
        <f>IF(N154="nulová",J154,0)</f>
        <v>0</v>
      </c>
      <c r="BJ154" s="17" t="s">
        <v>81</v>
      </c>
      <c r="BK154" s="232">
        <f>ROUND(I154*H154,2)</f>
        <v>0</v>
      </c>
      <c r="BL154" s="17" t="s">
        <v>136</v>
      </c>
      <c r="BM154" s="231" t="s">
        <v>572</v>
      </c>
    </row>
    <row r="155" s="13" customFormat="1">
      <c r="A155" s="13"/>
      <c r="B155" s="233"/>
      <c r="C155" s="234"/>
      <c r="D155" s="235" t="s">
        <v>138</v>
      </c>
      <c r="E155" s="236" t="s">
        <v>1</v>
      </c>
      <c r="F155" s="237" t="s">
        <v>556</v>
      </c>
      <c r="G155" s="234"/>
      <c r="H155" s="238">
        <v>25.882000000000001</v>
      </c>
      <c r="I155" s="239"/>
      <c r="J155" s="234"/>
      <c r="K155" s="234"/>
      <c r="L155" s="240"/>
      <c r="M155" s="241"/>
      <c r="N155" s="242"/>
      <c r="O155" s="242"/>
      <c r="P155" s="242"/>
      <c r="Q155" s="242"/>
      <c r="R155" s="242"/>
      <c r="S155" s="242"/>
      <c r="T155" s="24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4" t="s">
        <v>138</v>
      </c>
      <c r="AU155" s="244" t="s">
        <v>83</v>
      </c>
      <c r="AV155" s="13" t="s">
        <v>83</v>
      </c>
      <c r="AW155" s="13" t="s">
        <v>30</v>
      </c>
      <c r="AX155" s="13" t="s">
        <v>81</v>
      </c>
      <c r="AY155" s="244" t="s">
        <v>130</v>
      </c>
    </row>
    <row r="156" s="2" customFormat="1" ht="24.15" customHeight="1">
      <c r="A156" s="38"/>
      <c r="B156" s="39"/>
      <c r="C156" s="219" t="s">
        <v>207</v>
      </c>
      <c r="D156" s="219" t="s">
        <v>132</v>
      </c>
      <c r="E156" s="220" t="s">
        <v>208</v>
      </c>
      <c r="F156" s="221" t="s">
        <v>209</v>
      </c>
      <c r="G156" s="222" t="s">
        <v>135</v>
      </c>
      <c r="H156" s="223">
        <v>156.86000000000001</v>
      </c>
      <c r="I156" s="224"/>
      <c r="J156" s="225">
        <f>ROUND(I156*H156,2)</f>
        <v>0</v>
      </c>
      <c r="K156" s="226"/>
      <c r="L156" s="44"/>
      <c r="M156" s="227" t="s">
        <v>1</v>
      </c>
      <c r="N156" s="228" t="s">
        <v>38</v>
      </c>
      <c r="O156" s="91"/>
      <c r="P156" s="229">
        <f>O156*H156</f>
        <v>0</v>
      </c>
      <c r="Q156" s="229">
        <v>0</v>
      </c>
      <c r="R156" s="229">
        <f>Q156*H156</f>
        <v>0</v>
      </c>
      <c r="S156" s="229">
        <v>0</v>
      </c>
      <c r="T156" s="230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31" t="s">
        <v>136</v>
      </c>
      <c r="AT156" s="231" t="s">
        <v>132</v>
      </c>
      <c r="AU156" s="231" t="s">
        <v>83</v>
      </c>
      <c r="AY156" s="17" t="s">
        <v>130</v>
      </c>
      <c r="BE156" s="232">
        <f>IF(N156="základní",J156,0)</f>
        <v>0</v>
      </c>
      <c r="BF156" s="232">
        <f>IF(N156="snížená",J156,0)</f>
        <v>0</v>
      </c>
      <c r="BG156" s="232">
        <f>IF(N156="zákl. přenesená",J156,0)</f>
        <v>0</v>
      </c>
      <c r="BH156" s="232">
        <f>IF(N156="sníž. přenesená",J156,0)</f>
        <v>0</v>
      </c>
      <c r="BI156" s="232">
        <f>IF(N156="nulová",J156,0)</f>
        <v>0</v>
      </c>
      <c r="BJ156" s="17" t="s">
        <v>81</v>
      </c>
      <c r="BK156" s="232">
        <f>ROUND(I156*H156,2)</f>
        <v>0</v>
      </c>
      <c r="BL156" s="17" t="s">
        <v>136</v>
      </c>
      <c r="BM156" s="231" t="s">
        <v>573</v>
      </c>
    </row>
    <row r="157" s="2" customFormat="1" ht="24.15" customHeight="1">
      <c r="A157" s="38"/>
      <c r="B157" s="39"/>
      <c r="C157" s="219" t="s">
        <v>211</v>
      </c>
      <c r="D157" s="219" t="s">
        <v>132</v>
      </c>
      <c r="E157" s="220" t="s">
        <v>212</v>
      </c>
      <c r="F157" s="221" t="s">
        <v>213</v>
      </c>
      <c r="G157" s="222" t="s">
        <v>135</v>
      </c>
      <c r="H157" s="223">
        <v>156.86000000000001</v>
      </c>
      <c r="I157" s="224"/>
      <c r="J157" s="225">
        <f>ROUND(I157*H157,2)</f>
        <v>0</v>
      </c>
      <c r="K157" s="226"/>
      <c r="L157" s="44"/>
      <c r="M157" s="227" t="s">
        <v>1</v>
      </c>
      <c r="N157" s="228" t="s">
        <v>38</v>
      </c>
      <c r="O157" s="91"/>
      <c r="P157" s="229">
        <f>O157*H157</f>
        <v>0</v>
      </c>
      <c r="Q157" s="229">
        <v>0</v>
      </c>
      <c r="R157" s="229">
        <f>Q157*H157</f>
        <v>0</v>
      </c>
      <c r="S157" s="229">
        <v>0</v>
      </c>
      <c r="T157" s="230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31" t="s">
        <v>136</v>
      </c>
      <c r="AT157" s="231" t="s">
        <v>132</v>
      </c>
      <c r="AU157" s="231" t="s">
        <v>83</v>
      </c>
      <c r="AY157" s="17" t="s">
        <v>130</v>
      </c>
      <c r="BE157" s="232">
        <f>IF(N157="základní",J157,0)</f>
        <v>0</v>
      </c>
      <c r="BF157" s="232">
        <f>IF(N157="snížená",J157,0)</f>
        <v>0</v>
      </c>
      <c r="BG157" s="232">
        <f>IF(N157="zákl. přenesená",J157,0)</f>
        <v>0</v>
      </c>
      <c r="BH157" s="232">
        <f>IF(N157="sníž. přenesená",J157,0)</f>
        <v>0</v>
      </c>
      <c r="BI157" s="232">
        <f>IF(N157="nulová",J157,0)</f>
        <v>0</v>
      </c>
      <c r="BJ157" s="17" t="s">
        <v>81</v>
      </c>
      <c r="BK157" s="232">
        <f>ROUND(I157*H157,2)</f>
        <v>0</v>
      </c>
      <c r="BL157" s="17" t="s">
        <v>136</v>
      </c>
      <c r="BM157" s="231" t="s">
        <v>574</v>
      </c>
    </row>
    <row r="158" s="2" customFormat="1" ht="16.5" customHeight="1">
      <c r="A158" s="38"/>
      <c r="B158" s="39"/>
      <c r="C158" s="266" t="s">
        <v>215</v>
      </c>
      <c r="D158" s="266" t="s">
        <v>216</v>
      </c>
      <c r="E158" s="267" t="s">
        <v>217</v>
      </c>
      <c r="F158" s="268" t="s">
        <v>218</v>
      </c>
      <c r="G158" s="269" t="s">
        <v>219</v>
      </c>
      <c r="H158" s="270">
        <v>3.137</v>
      </c>
      <c r="I158" s="271"/>
      <c r="J158" s="272">
        <f>ROUND(I158*H158,2)</f>
        <v>0</v>
      </c>
      <c r="K158" s="273"/>
      <c r="L158" s="274"/>
      <c r="M158" s="275" t="s">
        <v>1</v>
      </c>
      <c r="N158" s="276" t="s">
        <v>38</v>
      </c>
      <c r="O158" s="91"/>
      <c r="P158" s="229">
        <f>O158*H158</f>
        <v>0</v>
      </c>
      <c r="Q158" s="229">
        <v>0.001</v>
      </c>
      <c r="R158" s="229">
        <f>Q158*H158</f>
        <v>0.003137</v>
      </c>
      <c r="S158" s="229">
        <v>0</v>
      </c>
      <c r="T158" s="230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31" t="s">
        <v>169</v>
      </c>
      <c r="AT158" s="231" t="s">
        <v>216</v>
      </c>
      <c r="AU158" s="231" t="s">
        <v>83</v>
      </c>
      <c r="AY158" s="17" t="s">
        <v>130</v>
      </c>
      <c r="BE158" s="232">
        <f>IF(N158="základní",J158,0)</f>
        <v>0</v>
      </c>
      <c r="BF158" s="232">
        <f>IF(N158="snížená",J158,0)</f>
        <v>0</v>
      </c>
      <c r="BG158" s="232">
        <f>IF(N158="zákl. přenesená",J158,0)</f>
        <v>0</v>
      </c>
      <c r="BH158" s="232">
        <f>IF(N158="sníž. přenesená",J158,0)</f>
        <v>0</v>
      </c>
      <c r="BI158" s="232">
        <f>IF(N158="nulová",J158,0)</f>
        <v>0</v>
      </c>
      <c r="BJ158" s="17" t="s">
        <v>81</v>
      </c>
      <c r="BK158" s="232">
        <f>ROUND(I158*H158,2)</f>
        <v>0</v>
      </c>
      <c r="BL158" s="17" t="s">
        <v>136</v>
      </c>
      <c r="BM158" s="231" t="s">
        <v>575</v>
      </c>
    </row>
    <row r="159" s="13" customFormat="1">
      <c r="A159" s="13"/>
      <c r="B159" s="233"/>
      <c r="C159" s="234"/>
      <c r="D159" s="235" t="s">
        <v>138</v>
      </c>
      <c r="E159" s="234"/>
      <c r="F159" s="237" t="s">
        <v>576</v>
      </c>
      <c r="G159" s="234"/>
      <c r="H159" s="238">
        <v>3.137</v>
      </c>
      <c r="I159" s="239"/>
      <c r="J159" s="234"/>
      <c r="K159" s="234"/>
      <c r="L159" s="240"/>
      <c r="M159" s="241"/>
      <c r="N159" s="242"/>
      <c r="O159" s="242"/>
      <c r="P159" s="242"/>
      <c r="Q159" s="242"/>
      <c r="R159" s="242"/>
      <c r="S159" s="242"/>
      <c r="T159" s="24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4" t="s">
        <v>138</v>
      </c>
      <c r="AU159" s="244" t="s">
        <v>83</v>
      </c>
      <c r="AV159" s="13" t="s">
        <v>83</v>
      </c>
      <c r="AW159" s="13" t="s">
        <v>4</v>
      </c>
      <c r="AX159" s="13" t="s">
        <v>81</v>
      </c>
      <c r="AY159" s="244" t="s">
        <v>130</v>
      </c>
    </row>
    <row r="160" s="2" customFormat="1" ht="24.15" customHeight="1">
      <c r="A160" s="38"/>
      <c r="B160" s="39"/>
      <c r="C160" s="219" t="s">
        <v>222</v>
      </c>
      <c r="D160" s="219" t="s">
        <v>132</v>
      </c>
      <c r="E160" s="220" t="s">
        <v>223</v>
      </c>
      <c r="F160" s="221" t="s">
        <v>224</v>
      </c>
      <c r="G160" s="222" t="s">
        <v>135</v>
      </c>
      <c r="H160" s="223">
        <v>57.960000000000001</v>
      </c>
      <c r="I160" s="224"/>
      <c r="J160" s="225">
        <f>ROUND(I160*H160,2)</f>
        <v>0</v>
      </c>
      <c r="K160" s="226"/>
      <c r="L160" s="44"/>
      <c r="M160" s="227" t="s">
        <v>1</v>
      </c>
      <c r="N160" s="228" t="s">
        <v>38</v>
      </c>
      <c r="O160" s="91"/>
      <c r="P160" s="229">
        <f>O160*H160</f>
        <v>0</v>
      </c>
      <c r="Q160" s="229">
        <v>0</v>
      </c>
      <c r="R160" s="229">
        <f>Q160*H160</f>
        <v>0</v>
      </c>
      <c r="S160" s="229">
        <v>0</v>
      </c>
      <c r="T160" s="230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31" t="s">
        <v>136</v>
      </c>
      <c r="AT160" s="231" t="s">
        <v>132</v>
      </c>
      <c r="AU160" s="231" t="s">
        <v>83</v>
      </c>
      <c r="AY160" s="17" t="s">
        <v>130</v>
      </c>
      <c r="BE160" s="232">
        <f>IF(N160="základní",J160,0)</f>
        <v>0</v>
      </c>
      <c r="BF160" s="232">
        <f>IF(N160="snížená",J160,0)</f>
        <v>0</v>
      </c>
      <c r="BG160" s="232">
        <f>IF(N160="zákl. přenesená",J160,0)</f>
        <v>0</v>
      </c>
      <c r="BH160" s="232">
        <f>IF(N160="sníž. přenesená",J160,0)</f>
        <v>0</v>
      </c>
      <c r="BI160" s="232">
        <f>IF(N160="nulová",J160,0)</f>
        <v>0</v>
      </c>
      <c r="BJ160" s="17" t="s">
        <v>81</v>
      </c>
      <c r="BK160" s="232">
        <f>ROUND(I160*H160,2)</f>
        <v>0</v>
      </c>
      <c r="BL160" s="17" t="s">
        <v>136</v>
      </c>
      <c r="BM160" s="231" t="s">
        <v>577</v>
      </c>
    </row>
    <row r="161" s="2" customFormat="1" ht="16.5" customHeight="1">
      <c r="A161" s="38"/>
      <c r="B161" s="39"/>
      <c r="C161" s="266" t="s">
        <v>226</v>
      </c>
      <c r="D161" s="266" t="s">
        <v>216</v>
      </c>
      <c r="E161" s="267" t="s">
        <v>217</v>
      </c>
      <c r="F161" s="268" t="s">
        <v>218</v>
      </c>
      <c r="G161" s="269" t="s">
        <v>219</v>
      </c>
      <c r="H161" s="270">
        <v>1.159</v>
      </c>
      <c r="I161" s="271"/>
      <c r="J161" s="272">
        <f>ROUND(I161*H161,2)</f>
        <v>0</v>
      </c>
      <c r="K161" s="273"/>
      <c r="L161" s="274"/>
      <c r="M161" s="275" t="s">
        <v>1</v>
      </c>
      <c r="N161" s="276" t="s">
        <v>38</v>
      </c>
      <c r="O161" s="91"/>
      <c r="P161" s="229">
        <f>O161*H161</f>
        <v>0</v>
      </c>
      <c r="Q161" s="229">
        <v>0.001</v>
      </c>
      <c r="R161" s="229">
        <f>Q161*H161</f>
        <v>0.0011590000000000001</v>
      </c>
      <c r="S161" s="229">
        <v>0</v>
      </c>
      <c r="T161" s="230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31" t="s">
        <v>169</v>
      </c>
      <c r="AT161" s="231" t="s">
        <v>216</v>
      </c>
      <c r="AU161" s="231" t="s">
        <v>83</v>
      </c>
      <c r="AY161" s="17" t="s">
        <v>130</v>
      </c>
      <c r="BE161" s="232">
        <f>IF(N161="základní",J161,0)</f>
        <v>0</v>
      </c>
      <c r="BF161" s="232">
        <f>IF(N161="snížená",J161,0)</f>
        <v>0</v>
      </c>
      <c r="BG161" s="232">
        <f>IF(N161="zákl. přenesená",J161,0)</f>
        <v>0</v>
      </c>
      <c r="BH161" s="232">
        <f>IF(N161="sníž. přenesená",J161,0)</f>
        <v>0</v>
      </c>
      <c r="BI161" s="232">
        <f>IF(N161="nulová",J161,0)</f>
        <v>0</v>
      </c>
      <c r="BJ161" s="17" t="s">
        <v>81</v>
      </c>
      <c r="BK161" s="232">
        <f>ROUND(I161*H161,2)</f>
        <v>0</v>
      </c>
      <c r="BL161" s="17" t="s">
        <v>136</v>
      </c>
      <c r="BM161" s="231" t="s">
        <v>578</v>
      </c>
    </row>
    <row r="162" s="13" customFormat="1">
      <c r="A162" s="13"/>
      <c r="B162" s="233"/>
      <c r="C162" s="234"/>
      <c r="D162" s="235" t="s">
        <v>138</v>
      </c>
      <c r="E162" s="234"/>
      <c r="F162" s="237" t="s">
        <v>579</v>
      </c>
      <c r="G162" s="234"/>
      <c r="H162" s="238">
        <v>1.159</v>
      </c>
      <c r="I162" s="239"/>
      <c r="J162" s="234"/>
      <c r="K162" s="234"/>
      <c r="L162" s="240"/>
      <c r="M162" s="241"/>
      <c r="N162" s="242"/>
      <c r="O162" s="242"/>
      <c r="P162" s="242"/>
      <c r="Q162" s="242"/>
      <c r="R162" s="242"/>
      <c r="S162" s="242"/>
      <c r="T162" s="24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4" t="s">
        <v>138</v>
      </c>
      <c r="AU162" s="244" t="s">
        <v>83</v>
      </c>
      <c r="AV162" s="13" t="s">
        <v>83</v>
      </c>
      <c r="AW162" s="13" t="s">
        <v>4</v>
      </c>
      <c r="AX162" s="13" t="s">
        <v>81</v>
      </c>
      <c r="AY162" s="244" t="s">
        <v>130</v>
      </c>
    </row>
    <row r="163" s="2" customFormat="1" ht="24.15" customHeight="1">
      <c r="A163" s="38"/>
      <c r="B163" s="39"/>
      <c r="C163" s="219" t="s">
        <v>7</v>
      </c>
      <c r="D163" s="219" t="s">
        <v>132</v>
      </c>
      <c r="E163" s="220" t="s">
        <v>234</v>
      </c>
      <c r="F163" s="221" t="s">
        <v>235</v>
      </c>
      <c r="G163" s="222" t="s">
        <v>135</v>
      </c>
      <c r="H163" s="223">
        <v>57.960000000000001</v>
      </c>
      <c r="I163" s="224"/>
      <c r="J163" s="225">
        <f>ROUND(I163*H163,2)</f>
        <v>0</v>
      </c>
      <c r="K163" s="226"/>
      <c r="L163" s="44"/>
      <c r="M163" s="227" t="s">
        <v>1</v>
      </c>
      <c r="N163" s="228" t="s">
        <v>38</v>
      </c>
      <c r="O163" s="91"/>
      <c r="P163" s="229">
        <f>O163*H163</f>
        <v>0</v>
      </c>
      <c r="Q163" s="229">
        <v>0</v>
      </c>
      <c r="R163" s="229">
        <f>Q163*H163</f>
        <v>0</v>
      </c>
      <c r="S163" s="229">
        <v>0</v>
      </c>
      <c r="T163" s="230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31" t="s">
        <v>136</v>
      </c>
      <c r="AT163" s="231" t="s">
        <v>132</v>
      </c>
      <c r="AU163" s="231" t="s">
        <v>83</v>
      </c>
      <c r="AY163" s="17" t="s">
        <v>130</v>
      </c>
      <c r="BE163" s="232">
        <f>IF(N163="základní",J163,0)</f>
        <v>0</v>
      </c>
      <c r="BF163" s="232">
        <f>IF(N163="snížená",J163,0)</f>
        <v>0</v>
      </c>
      <c r="BG163" s="232">
        <f>IF(N163="zákl. přenesená",J163,0)</f>
        <v>0</v>
      </c>
      <c r="BH163" s="232">
        <f>IF(N163="sníž. přenesená",J163,0)</f>
        <v>0</v>
      </c>
      <c r="BI163" s="232">
        <f>IF(N163="nulová",J163,0)</f>
        <v>0</v>
      </c>
      <c r="BJ163" s="17" t="s">
        <v>81</v>
      </c>
      <c r="BK163" s="232">
        <f>ROUND(I163*H163,2)</f>
        <v>0</v>
      </c>
      <c r="BL163" s="17" t="s">
        <v>136</v>
      </c>
      <c r="BM163" s="231" t="s">
        <v>580</v>
      </c>
    </row>
    <row r="164" s="2" customFormat="1" ht="21.75" customHeight="1">
      <c r="A164" s="38"/>
      <c r="B164" s="39"/>
      <c r="C164" s="219" t="s">
        <v>233</v>
      </c>
      <c r="D164" s="219" t="s">
        <v>132</v>
      </c>
      <c r="E164" s="220" t="s">
        <v>238</v>
      </c>
      <c r="F164" s="221" t="s">
        <v>239</v>
      </c>
      <c r="G164" s="222" t="s">
        <v>135</v>
      </c>
      <c r="H164" s="223">
        <v>156.86000000000001</v>
      </c>
      <c r="I164" s="224"/>
      <c r="J164" s="225">
        <f>ROUND(I164*H164,2)</f>
        <v>0</v>
      </c>
      <c r="K164" s="226"/>
      <c r="L164" s="44"/>
      <c r="M164" s="227" t="s">
        <v>1</v>
      </c>
      <c r="N164" s="228" t="s">
        <v>38</v>
      </c>
      <c r="O164" s="91"/>
      <c r="P164" s="229">
        <f>O164*H164</f>
        <v>0</v>
      </c>
      <c r="Q164" s="229">
        <v>0</v>
      </c>
      <c r="R164" s="229">
        <f>Q164*H164</f>
        <v>0</v>
      </c>
      <c r="S164" s="229">
        <v>0</v>
      </c>
      <c r="T164" s="230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31" t="s">
        <v>136</v>
      </c>
      <c r="AT164" s="231" t="s">
        <v>132</v>
      </c>
      <c r="AU164" s="231" t="s">
        <v>83</v>
      </c>
      <c r="AY164" s="17" t="s">
        <v>130</v>
      </c>
      <c r="BE164" s="232">
        <f>IF(N164="základní",J164,0)</f>
        <v>0</v>
      </c>
      <c r="BF164" s="232">
        <f>IF(N164="snížená",J164,0)</f>
        <v>0</v>
      </c>
      <c r="BG164" s="232">
        <f>IF(N164="zákl. přenesená",J164,0)</f>
        <v>0</v>
      </c>
      <c r="BH164" s="232">
        <f>IF(N164="sníž. přenesená",J164,0)</f>
        <v>0</v>
      </c>
      <c r="BI164" s="232">
        <f>IF(N164="nulová",J164,0)</f>
        <v>0</v>
      </c>
      <c r="BJ164" s="17" t="s">
        <v>81</v>
      </c>
      <c r="BK164" s="232">
        <f>ROUND(I164*H164,2)</f>
        <v>0</v>
      </c>
      <c r="BL164" s="17" t="s">
        <v>136</v>
      </c>
      <c r="BM164" s="231" t="s">
        <v>581</v>
      </c>
    </row>
    <row r="165" s="2" customFormat="1" ht="21.75" customHeight="1">
      <c r="A165" s="38"/>
      <c r="B165" s="39"/>
      <c r="C165" s="219" t="s">
        <v>237</v>
      </c>
      <c r="D165" s="219" t="s">
        <v>132</v>
      </c>
      <c r="E165" s="220" t="s">
        <v>242</v>
      </c>
      <c r="F165" s="221" t="s">
        <v>243</v>
      </c>
      <c r="G165" s="222" t="s">
        <v>135</v>
      </c>
      <c r="H165" s="223">
        <v>57.960000000000001</v>
      </c>
      <c r="I165" s="224"/>
      <c r="J165" s="225">
        <f>ROUND(I165*H165,2)</f>
        <v>0</v>
      </c>
      <c r="K165" s="226"/>
      <c r="L165" s="44"/>
      <c r="M165" s="227" t="s">
        <v>1</v>
      </c>
      <c r="N165" s="228" t="s">
        <v>38</v>
      </c>
      <c r="O165" s="91"/>
      <c r="P165" s="229">
        <f>O165*H165</f>
        <v>0</v>
      </c>
      <c r="Q165" s="229">
        <v>0</v>
      </c>
      <c r="R165" s="229">
        <f>Q165*H165</f>
        <v>0</v>
      </c>
      <c r="S165" s="229">
        <v>0</v>
      </c>
      <c r="T165" s="230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31" t="s">
        <v>136</v>
      </c>
      <c r="AT165" s="231" t="s">
        <v>132</v>
      </c>
      <c r="AU165" s="231" t="s">
        <v>83</v>
      </c>
      <c r="AY165" s="17" t="s">
        <v>130</v>
      </c>
      <c r="BE165" s="232">
        <f>IF(N165="základní",J165,0)</f>
        <v>0</v>
      </c>
      <c r="BF165" s="232">
        <f>IF(N165="snížená",J165,0)</f>
        <v>0</v>
      </c>
      <c r="BG165" s="232">
        <f>IF(N165="zákl. přenesená",J165,0)</f>
        <v>0</v>
      </c>
      <c r="BH165" s="232">
        <f>IF(N165="sníž. přenesená",J165,0)</f>
        <v>0</v>
      </c>
      <c r="BI165" s="232">
        <f>IF(N165="nulová",J165,0)</f>
        <v>0</v>
      </c>
      <c r="BJ165" s="17" t="s">
        <v>81</v>
      </c>
      <c r="BK165" s="232">
        <f>ROUND(I165*H165,2)</f>
        <v>0</v>
      </c>
      <c r="BL165" s="17" t="s">
        <v>136</v>
      </c>
      <c r="BM165" s="231" t="s">
        <v>582</v>
      </c>
    </row>
    <row r="166" s="2" customFormat="1" ht="33" customHeight="1">
      <c r="A166" s="38"/>
      <c r="B166" s="39"/>
      <c r="C166" s="219" t="s">
        <v>241</v>
      </c>
      <c r="D166" s="219" t="s">
        <v>132</v>
      </c>
      <c r="E166" s="220" t="s">
        <v>246</v>
      </c>
      <c r="F166" s="221" t="s">
        <v>247</v>
      </c>
      <c r="G166" s="222" t="s">
        <v>135</v>
      </c>
      <c r="H166" s="223">
        <v>156.86000000000001</v>
      </c>
      <c r="I166" s="224"/>
      <c r="J166" s="225">
        <f>ROUND(I166*H166,2)</f>
        <v>0</v>
      </c>
      <c r="K166" s="226"/>
      <c r="L166" s="44"/>
      <c r="M166" s="227" t="s">
        <v>1</v>
      </c>
      <c r="N166" s="228" t="s">
        <v>38</v>
      </c>
      <c r="O166" s="91"/>
      <c r="P166" s="229">
        <f>O166*H166</f>
        <v>0</v>
      </c>
      <c r="Q166" s="229">
        <v>0</v>
      </c>
      <c r="R166" s="229">
        <f>Q166*H166</f>
        <v>0</v>
      </c>
      <c r="S166" s="229">
        <v>0</v>
      </c>
      <c r="T166" s="230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31" t="s">
        <v>136</v>
      </c>
      <c r="AT166" s="231" t="s">
        <v>132</v>
      </c>
      <c r="AU166" s="231" t="s">
        <v>83</v>
      </c>
      <c r="AY166" s="17" t="s">
        <v>130</v>
      </c>
      <c r="BE166" s="232">
        <f>IF(N166="základní",J166,0)</f>
        <v>0</v>
      </c>
      <c r="BF166" s="232">
        <f>IF(N166="snížená",J166,0)</f>
        <v>0</v>
      </c>
      <c r="BG166" s="232">
        <f>IF(N166="zákl. přenesená",J166,0)</f>
        <v>0</v>
      </c>
      <c r="BH166" s="232">
        <f>IF(N166="sníž. přenesená",J166,0)</f>
        <v>0</v>
      </c>
      <c r="BI166" s="232">
        <f>IF(N166="nulová",J166,0)</f>
        <v>0</v>
      </c>
      <c r="BJ166" s="17" t="s">
        <v>81</v>
      </c>
      <c r="BK166" s="232">
        <f>ROUND(I166*H166,2)</f>
        <v>0</v>
      </c>
      <c r="BL166" s="17" t="s">
        <v>136</v>
      </c>
      <c r="BM166" s="231" t="s">
        <v>583</v>
      </c>
    </row>
    <row r="167" s="2" customFormat="1" ht="33" customHeight="1">
      <c r="A167" s="38"/>
      <c r="B167" s="39"/>
      <c r="C167" s="219" t="s">
        <v>245</v>
      </c>
      <c r="D167" s="219" t="s">
        <v>132</v>
      </c>
      <c r="E167" s="220" t="s">
        <v>250</v>
      </c>
      <c r="F167" s="221" t="s">
        <v>251</v>
      </c>
      <c r="G167" s="222" t="s">
        <v>135</v>
      </c>
      <c r="H167" s="223">
        <v>57.960000000000001</v>
      </c>
      <c r="I167" s="224"/>
      <c r="J167" s="225">
        <f>ROUND(I167*H167,2)</f>
        <v>0</v>
      </c>
      <c r="K167" s="226"/>
      <c r="L167" s="44"/>
      <c r="M167" s="227" t="s">
        <v>1</v>
      </c>
      <c r="N167" s="228" t="s">
        <v>38</v>
      </c>
      <c r="O167" s="91"/>
      <c r="P167" s="229">
        <f>O167*H167</f>
        <v>0</v>
      </c>
      <c r="Q167" s="229">
        <v>0</v>
      </c>
      <c r="R167" s="229">
        <f>Q167*H167</f>
        <v>0</v>
      </c>
      <c r="S167" s="229">
        <v>0</v>
      </c>
      <c r="T167" s="230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31" t="s">
        <v>136</v>
      </c>
      <c r="AT167" s="231" t="s">
        <v>132</v>
      </c>
      <c r="AU167" s="231" t="s">
        <v>83</v>
      </c>
      <c r="AY167" s="17" t="s">
        <v>130</v>
      </c>
      <c r="BE167" s="232">
        <f>IF(N167="základní",J167,0)</f>
        <v>0</v>
      </c>
      <c r="BF167" s="232">
        <f>IF(N167="snížená",J167,0)</f>
        <v>0</v>
      </c>
      <c r="BG167" s="232">
        <f>IF(N167="zákl. přenesená",J167,0)</f>
        <v>0</v>
      </c>
      <c r="BH167" s="232">
        <f>IF(N167="sníž. přenesená",J167,0)</f>
        <v>0</v>
      </c>
      <c r="BI167" s="232">
        <f>IF(N167="nulová",J167,0)</f>
        <v>0</v>
      </c>
      <c r="BJ167" s="17" t="s">
        <v>81</v>
      </c>
      <c r="BK167" s="232">
        <f>ROUND(I167*H167,2)</f>
        <v>0</v>
      </c>
      <c r="BL167" s="17" t="s">
        <v>136</v>
      </c>
      <c r="BM167" s="231" t="s">
        <v>584</v>
      </c>
    </row>
    <row r="168" s="2" customFormat="1" ht="21.75" customHeight="1">
      <c r="A168" s="38"/>
      <c r="B168" s="39"/>
      <c r="C168" s="219" t="s">
        <v>249</v>
      </c>
      <c r="D168" s="219" t="s">
        <v>132</v>
      </c>
      <c r="E168" s="220" t="s">
        <v>254</v>
      </c>
      <c r="F168" s="221" t="s">
        <v>255</v>
      </c>
      <c r="G168" s="222" t="s">
        <v>135</v>
      </c>
      <c r="H168" s="223">
        <v>156.86000000000001</v>
      </c>
      <c r="I168" s="224"/>
      <c r="J168" s="225">
        <f>ROUND(I168*H168,2)</f>
        <v>0</v>
      </c>
      <c r="K168" s="226"/>
      <c r="L168" s="44"/>
      <c r="M168" s="227" t="s">
        <v>1</v>
      </c>
      <c r="N168" s="228" t="s">
        <v>38</v>
      </c>
      <c r="O168" s="91"/>
      <c r="P168" s="229">
        <f>O168*H168</f>
        <v>0</v>
      </c>
      <c r="Q168" s="229">
        <v>0</v>
      </c>
      <c r="R168" s="229">
        <f>Q168*H168</f>
        <v>0</v>
      </c>
      <c r="S168" s="229">
        <v>0</v>
      </c>
      <c r="T168" s="230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31" t="s">
        <v>136</v>
      </c>
      <c r="AT168" s="231" t="s">
        <v>132</v>
      </c>
      <c r="AU168" s="231" t="s">
        <v>83</v>
      </c>
      <c r="AY168" s="17" t="s">
        <v>130</v>
      </c>
      <c r="BE168" s="232">
        <f>IF(N168="základní",J168,0)</f>
        <v>0</v>
      </c>
      <c r="BF168" s="232">
        <f>IF(N168="snížená",J168,0)</f>
        <v>0</v>
      </c>
      <c r="BG168" s="232">
        <f>IF(N168="zákl. přenesená",J168,0)</f>
        <v>0</v>
      </c>
      <c r="BH168" s="232">
        <f>IF(N168="sníž. přenesená",J168,0)</f>
        <v>0</v>
      </c>
      <c r="BI168" s="232">
        <f>IF(N168="nulová",J168,0)</f>
        <v>0</v>
      </c>
      <c r="BJ168" s="17" t="s">
        <v>81</v>
      </c>
      <c r="BK168" s="232">
        <f>ROUND(I168*H168,2)</f>
        <v>0</v>
      </c>
      <c r="BL168" s="17" t="s">
        <v>136</v>
      </c>
      <c r="BM168" s="231" t="s">
        <v>585</v>
      </c>
    </row>
    <row r="169" s="2" customFormat="1" ht="21.75" customHeight="1">
      <c r="A169" s="38"/>
      <c r="B169" s="39"/>
      <c r="C169" s="219" t="s">
        <v>253</v>
      </c>
      <c r="D169" s="219" t="s">
        <v>132</v>
      </c>
      <c r="E169" s="220" t="s">
        <v>258</v>
      </c>
      <c r="F169" s="221" t="s">
        <v>259</v>
      </c>
      <c r="G169" s="222" t="s">
        <v>135</v>
      </c>
      <c r="H169" s="223">
        <v>57.960000000000001</v>
      </c>
      <c r="I169" s="224"/>
      <c r="J169" s="225">
        <f>ROUND(I169*H169,2)</f>
        <v>0</v>
      </c>
      <c r="K169" s="226"/>
      <c r="L169" s="44"/>
      <c r="M169" s="227" t="s">
        <v>1</v>
      </c>
      <c r="N169" s="228" t="s">
        <v>38</v>
      </c>
      <c r="O169" s="91"/>
      <c r="P169" s="229">
        <f>O169*H169</f>
        <v>0</v>
      </c>
      <c r="Q169" s="229">
        <v>0</v>
      </c>
      <c r="R169" s="229">
        <f>Q169*H169</f>
        <v>0</v>
      </c>
      <c r="S169" s="229">
        <v>0</v>
      </c>
      <c r="T169" s="230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31" t="s">
        <v>136</v>
      </c>
      <c r="AT169" s="231" t="s">
        <v>132</v>
      </c>
      <c r="AU169" s="231" t="s">
        <v>83</v>
      </c>
      <c r="AY169" s="17" t="s">
        <v>130</v>
      </c>
      <c r="BE169" s="232">
        <f>IF(N169="základní",J169,0)</f>
        <v>0</v>
      </c>
      <c r="BF169" s="232">
        <f>IF(N169="snížená",J169,0)</f>
        <v>0</v>
      </c>
      <c r="BG169" s="232">
        <f>IF(N169="zákl. přenesená",J169,0)</f>
        <v>0</v>
      </c>
      <c r="BH169" s="232">
        <f>IF(N169="sníž. přenesená",J169,0)</f>
        <v>0</v>
      </c>
      <c r="BI169" s="232">
        <f>IF(N169="nulová",J169,0)</f>
        <v>0</v>
      </c>
      <c r="BJ169" s="17" t="s">
        <v>81</v>
      </c>
      <c r="BK169" s="232">
        <f>ROUND(I169*H169,2)</f>
        <v>0</v>
      </c>
      <c r="BL169" s="17" t="s">
        <v>136</v>
      </c>
      <c r="BM169" s="231" t="s">
        <v>586</v>
      </c>
    </row>
    <row r="170" s="12" customFormat="1" ht="22.8" customHeight="1">
      <c r="A170" s="12"/>
      <c r="B170" s="203"/>
      <c r="C170" s="204"/>
      <c r="D170" s="205" t="s">
        <v>72</v>
      </c>
      <c r="E170" s="217" t="s">
        <v>83</v>
      </c>
      <c r="F170" s="217" t="s">
        <v>261</v>
      </c>
      <c r="G170" s="204"/>
      <c r="H170" s="204"/>
      <c r="I170" s="207"/>
      <c r="J170" s="218">
        <f>BK170</f>
        <v>0</v>
      </c>
      <c r="K170" s="204"/>
      <c r="L170" s="209"/>
      <c r="M170" s="210"/>
      <c r="N170" s="211"/>
      <c r="O170" s="211"/>
      <c r="P170" s="212">
        <f>SUM(P171:P174)</f>
        <v>0</v>
      </c>
      <c r="Q170" s="211"/>
      <c r="R170" s="212">
        <f>SUM(R171:R174)</f>
        <v>0.0101656</v>
      </c>
      <c r="S170" s="211"/>
      <c r="T170" s="213">
        <f>SUM(T171:T174)</f>
        <v>0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214" t="s">
        <v>81</v>
      </c>
      <c r="AT170" s="215" t="s">
        <v>72</v>
      </c>
      <c r="AU170" s="215" t="s">
        <v>81</v>
      </c>
      <c r="AY170" s="214" t="s">
        <v>130</v>
      </c>
      <c r="BK170" s="216">
        <f>SUM(BK171:BK174)</f>
        <v>0</v>
      </c>
    </row>
    <row r="171" s="2" customFormat="1" ht="24.15" customHeight="1">
      <c r="A171" s="38"/>
      <c r="B171" s="39"/>
      <c r="C171" s="219" t="s">
        <v>257</v>
      </c>
      <c r="D171" s="219" t="s">
        <v>132</v>
      </c>
      <c r="E171" s="220" t="s">
        <v>263</v>
      </c>
      <c r="F171" s="221" t="s">
        <v>264</v>
      </c>
      <c r="G171" s="222" t="s">
        <v>135</v>
      </c>
      <c r="H171" s="223">
        <v>32</v>
      </c>
      <c r="I171" s="224"/>
      <c r="J171" s="225">
        <f>ROUND(I171*H171,2)</f>
        <v>0</v>
      </c>
      <c r="K171" s="226"/>
      <c r="L171" s="44"/>
      <c r="M171" s="227" t="s">
        <v>1</v>
      </c>
      <c r="N171" s="228" t="s">
        <v>38</v>
      </c>
      <c r="O171" s="91"/>
      <c r="P171" s="229">
        <f>O171*H171</f>
        <v>0</v>
      </c>
      <c r="Q171" s="229">
        <v>0.00013999999999999999</v>
      </c>
      <c r="R171" s="229">
        <f>Q171*H171</f>
        <v>0.0044799999999999996</v>
      </c>
      <c r="S171" s="229">
        <v>0</v>
      </c>
      <c r="T171" s="230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31" t="s">
        <v>136</v>
      </c>
      <c r="AT171" s="231" t="s">
        <v>132</v>
      </c>
      <c r="AU171" s="231" t="s">
        <v>83</v>
      </c>
      <c r="AY171" s="17" t="s">
        <v>130</v>
      </c>
      <c r="BE171" s="232">
        <f>IF(N171="základní",J171,0)</f>
        <v>0</v>
      </c>
      <c r="BF171" s="232">
        <f>IF(N171="snížená",J171,0)</f>
        <v>0</v>
      </c>
      <c r="BG171" s="232">
        <f>IF(N171="zákl. přenesená",J171,0)</f>
        <v>0</v>
      </c>
      <c r="BH171" s="232">
        <f>IF(N171="sníž. přenesená",J171,0)</f>
        <v>0</v>
      </c>
      <c r="BI171" s="232">
        <f>IF(N171="nulová",J171,0)</f>
        <v>0</v>
      </c>
      <c r="BJ171" s="17" t="s">
        <v>81</v>
      </c>
      <c r="BK171" s="232">
        <f>ROUND(I171*H171,2)</f>
        <v>0</v>
      </c>
      <c r="BL171" s="17" t="s">
        <v>136</v>
      </c>
      <c r="BM171" s="231" t="s">
        <v>587</v>
      </c>
    </row>
    <row r="172" s="13" customFormat="1">
      <c r="A172" s="13"/>
      <c r="B172" s="233"/>
      <c r="C172" s="234"/>
      <c r="D172" s="235" t="s">
        <v>138</v>
      </c>
      <c r="E172" s="236" t="s">
        <v>1</v>
      </c>
      <c r="F172" s="237" t="s">
        <v>588</v>
      </c>
      <c r="G172" s="234"/>
      <c r="H172" s="238">
        <v>32</v>
      </c>
      <c r="I172" s="239"/>
      <c r="J172" s="234"/>
      <c r="K172" s="234"/>
      <c r="L172" s="240"/>
      <c r="M172" s="241"/>
      <c r="N172" s="242"/>
      <c r="O172" s="242"/>
      <c r="P172" s="242"/>
      <c r="Q172" s="242"/>
      <c r="R172" s="242"/>
      <c r="S172" s="242"/>
      <c r="T172" s="24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4" t="s">
        <v>138</v>
      </c>
      <c r="AU172" s="244" t="s">
        <v>83</v>
      </c>
      <c r="AV172" s="13" t="s">
        <v>83</v>
      </c>
      <c r="AW172" s="13" t="s">
        <v>30</v>
      </c>
      <c r="AX172" s="13" t="s">
        <v>81</v>
      </c>
      <c r="AY172" s="244" t="s">
        <v>130</v>
      </c>
    </row>
    <row r="173" s="2" customFormat="1" ht="24.15" customHeight="1">
      <c r="A173" s="38"/>
      <c r="B173" s="39"/>
      <c r="C173" s="266" t="s">
        <v>262</v>
      </c>
      <c r="D173" s="266" t="s">
        <v>216</v>
      </c>
      <c r="E173" s="267" t="s">
        <v>268</v>
      </c>
      <c r="F173" s="268" t="s">
        <v>269</v>
      </c>
      <c r="G173" s="269" t="s">
        <v>135</v>
      </c>
      <c r="H173" s="270">
        <v>37.904000000000003</v>
      </c>
      <c r="I173" s="271"/>
      <c r="J173" s="272">
        <f>ROUND(I173*H173,2)</f>
        <v>0</v>
      </c>
      <c r="K173" s="273"/>
      <c r="L173" s="274"/>
      <c r="M173" s="275" t="s">
        <v>1</v>
      </c>
      <c r="N173" s="276" t="s">
        <v>38</v>
      </c>
      <c r="O173" s="91"/>
      <c r="P173" s="229">
        <f>O173*H173</f>
        <v>0</v>
      </c>
      <c r="Q173" s="229">
        <v>0.00014999999999999999</v>
      </c>
      <c r="R173" s="229">
        <f>Q173*H173</f>
        <v>0.0056855999999999999</v>
      </c>
      <c r="S173" s="229">
        <v>0</v>
      </c>
      <c r="T173" s="230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31" t="s">
        <v>169</v>
      </c>
      <c r="AT173" s="231" t="s">
        <v>216</v>
      </c>
      <c r="AU173" s="231" t="s">
        <v>83</v>
      </c>
      <c r="AY173" s="17" t="s">
        <v>130</v>
      </c>
      <c r="BE173" s="232">
        <f>IF(N173="základní",J173,0)</f>
        <v>0</v>
      </c>
      <c r="BF173" s="232">
        <f>IF(N173="snížená",J173,0)</f>
        <v>0</v>
      </c>
      <c r="BG173" s="232">
        <f>IF(N173="zákl. přenesená",J173,0)</f>
        <v>0</v>
      </c>
      <c r="BH173" s="232">
        <f>IF(N173="sníž. přenesená",J173,0)</f>
        <v>0</v>
      </c>
      <c r="BI173" s="232">
        <f>IF(N173="nulová",J173,0)</f>
        <v>0</v>
      </c>
      <c r="BJ173" s="17" t="s">
        <v>81</v>
      </c>
      <c r="BK173" s="232">
        <f>ROUND(I173*H173,2)</f>
        <v>0</v>
      </c>
      <c r="BL173" s="17" t="s">
        <v>136</v>
      </c>
      <c r="BM173" s="231" t="s">
        <v>589</v>
      </c>
    </row>
    <row r="174" s="13" customFormat="1">
      <c r="A174" s="13"/>
      <c r="B174" s="233"/>
      <c r="C174" s="234"/>
      <c r="D174" s="235" t="s">
        <v>138</v>
      </c>
      <c r="E174" s="234"/>
      <c r="F174" s="237" t="s">
        <v>590</v>
      </c>
      <c r="G174" s="234"/>
      <c r="H174" s="238">
        <v>37.904000000000003</v>
      </c>
      <c r="I174" s="239"/>
      <c r="J174" s="234"/>
      <c r="K174" s="234"/>
      <c r="L174" s="240"/>
      <c r="M174" s="241"/>
      <c r="N174" s="242"/>
      <c r="O174" s="242"/>
      <c r="P174" s="242"/>
      <c r="Q174" s="242"/>
      <c r="R174" s="242"/>
      <c r="S174" s="242"/>
      <c r="T174" s="24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4" t="s">
        <v>138</v>
      </c>
      <c r="AU174" s="244" t="s">
        <v>83</v>
      </c>
      <c r="AV174" s="13" t="s">
        <v>83</v>
      </c>
      <c r="AW174" s="13" t="s">
        <v>4</v>
      </c>
      <c r="AX174" s="13" t="s">
        <v>81</v>
      </c>
      <c r="AY174" s="244" t="s">
        <v>130</v>
      </c>
    </row>
    <row r="175" s="12" customFormat="1" ht="22.8" customHeight="1">
      <c r="A175" s="12"/>
      <c r="B175" s="203"/>
      <c r="C175" s="204"/>
      <c r="D175" s="205" t="s">
        <v>72</v>
      </c>
      <c r="E175" s="217" t="s">
        <v>136</v>
      </c>
      <c r="F175" s="217" t="s">
        <v>317</v>
      </c>
      <c r="G175" s="204"/>
      <c r="H175" s="204"/>
      <c r="I175" s="207"/>
      <c r="J175" s="218">
        <f>BK175</f>
        <v>0</v>
      </c>
      <c r="K175" s="204"/>
      <c r="L175" s="209"/>
      <c r="M175" s="210"/>
      <c r="N175" s="211"/>
      <c r="O175" s="211"/>
      <c r="P175" s="212">
        <f>SUM(P176:P177)</f>
        <v>0</v>
      </c>
      <c r="Q175" s="211"/>
      <c r="R175" s="212">
        <f>SUM(R176:R177)</f>
        <v>0</v>
      </c>
      <c r="S175" s="211"/>
      <c r="T175" s="213">
        <f>SUM(T176:T177)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214" t="s">
        <v>81</v>
      </c>
      <c r="AT175" s="215" t="s">
        <v>72</v>
      </c>
      <c r="AU175" s="215" t="s">
        <v>81</v>
      </c>
      <c r="AY175" s="214" t="s">
        <v>130</v>
      </c>
      <c r="BK175" s="216">
        <f>SUM(BK176:BK177)</f>
        <v>0</v>
      </c>
    </row>
    <row r="176" s="2" customFormat="1" ht="24.15" customHeight="1">
      <c r="A176" s="38"/>
      <c r="B176" s="39"/>
      <c r="C176" s="219" t="s">
        <v>267</v>
      </c>
      <c r="D176" s="219" t="s">
        <v>132</v>
      </c>
      <c r="E176" s="220" t="s">
        <v>318</v>
      </c>
      <c r="F176" s="221" t="s">
        <v>319</v>
      </c>
      <c r="G176" s="222" t="s">
        <v>142</v>
      </c>
      <c r="H176" s="223">
        <v>0.29999999999999999</v>
      </c>
      <c r="I176" s="224"/>
      <c r="J176" s="225">
        <f>ROUND(I176*H176,2)</f>
        <v>0</v>
      </c>
      <c r="K176" s="226"/>
      <c r="L176" s="44"/>
      <c r="M176" s="227" t="s">
        <v>1</v>
      </c>
      <c r="N176" s="228" t="s">
        <v>38</v>
      </c>
      <c r="O176" s="91"/>
      <c r="P176" s="229">
        <f>O176*H176</f>
        <v>0</v>
      </c>
      <c r="Q176" s="229">
        <v>0</v>
      </c>
      <c r="R176" s="229">
        <f>Q176*H176</f>
        <v>0</v>
      </c>
      <c r="S176" s="229">
        <v>0</v>
      </c>
      <c r="T176" s="230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31" t="s">
        <v>136</v>
      </c>
      <c r="AT176" s="231" t="s">
        <v>132</v>
      </c>
      <c r="AU176" s="231" t="s">
        <v>83</v>
      </c>
      <c r="AY176" s="17" t="s">
        <v>130</v>
      </c>
      <c r="BE176" s="232">
        <f>IF(N176="základní",J176,0)</f>
        <v>0</v>
      </c>
      <c r="BF176" s="232">
        <f>IF(N176="snížená",J176,0)</f>
        <v>0</v>
      </c>
      <c r="BG176" s="232">
        <f>IF(N176="zákl. přenesená",J176,0)</f>
        <v>0</v>
      </c>
      <c r="BH176" s="232">
        <f>IF(N176="sníž. přenesená",J176,0)</f>
        <v>0</v>
      </c>
      <c r="BI176" s="232">
        <f>IF(N176="nulová",J176,0)</f>
        <v>0</v>
      </c>
      <c r="BJ176" s="17" t="s">
        <v>81</v>
      </c>
      <c r="BK176" s="232">
        <f>ROUND(I176*H176,2)</f>
        <v>0</v>
      </c>
      <c r="BL176" s="17" t="s">
        <v>136</v>
      </c>
      <c r="BM176" s="231" t="s">
        <v>591</v>
      </c>
    </row>
    <row r="177" s="13" customFormat="1">
      <c r="A177" s="13"/>
      <c r="B177" s="233"/>
      <c r="C177" s="234"/>
      <c r="D177" s="235" t="s">
        <v>138</v>
      </c>
      <c r="E177" s="236" t="s">
        <v>1</v>
      </c>
      <c r="F177" s="237" t="s">
        <v>321</v>
      </c>
      <c r="G177" s="234"/>
      <c r="H177" s="238">
        <v>0.29999999999999999</v>
      </c>
      <c r="I177" s="239"/>
      <c r="J177" s="234"/>
      <c r="K177" s="234"/>
      <c r="L177" s="240"/>
      <c r="M177" s="241"/>
      <c r="N177" s="242"/>
      <c r="O177" s="242"/>
      <c r="P177" s="242"/>
      <c r="Q177" s="242"/>
      <c r="R177" s="242"/>
      <c r="S177" s="242"/>
      <c r="T177" s="24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4" t="s">
        <v>138</v>
      </c>
      <c r="AU177" s="244" t="s">
        <v>83</v>
      </c>
      <c r="AV177" s="13" t="s">
        <v>83</v>
      </c>
      <c r="AW177" s="13" t="s">
        <v>30</v>
      </c>
      <c r="AX177" s="13" t="s">
        <v>81</v>
      </c>
      <c r="AY177" s="244" t="s">
        <v>130</v>
      </c>
    </row>
    <row r="178" s="12" customFormat="1" ht="22.8" customHeight="1">
      <c r="A178" s="12"/>
      <c r="B178" s="203"/>
      <c r="C178" s="204"/>
      <c r="D178" s="205" t="s">
        <v>72</v>
      </c>
      <c r="E178" s="217" t="s">
        <v>169</v>
      </c>
      <c r="F178" s="217" t="s">
        <v>322</v>
      </c>
      <c r="G178" s="204"/>
      <c r="H178" s="204"/>
      <c r="I178" s="207"/>
      <c r="J178" s="218">
        <f>BK178</f>
        <v>0</v>
      </c>
      <c r="K178" s="204"/>
      <c r="L178" s="209"/>
      <c r="M178" s="210"/>
      <c r="N178" s="211"/>
      <c r="O178" s="211"/>
      <c r="P178" s="212">
        <f>SUM(P179:P182)</f>
        <v>0</v>
      </c>
      <c r="Q178" s="211"/>
      <c r="R178" s="212">
        <f>SUM(R179:R182)</f>
        <v>0.041526</v>
      </c>
      <c r="S178" s="211"/>
      <c r="T178" s="213">
        <f>SUM(T179:T182)</f>
        <v>0</v>
      </c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R178" s="214" t="s">
        <v>81</v>
      </c>
      <c r="AT178" s="215" t="s">
        <v>72</v>
      </c>
      <c r="AU178" s="215" t="s">
        <v>81</v>
      </c>
      <c r="AY178" s="214" t="s">
        <v>130</v>
      </c>
      <c r="BK178" s="216">
        <f>SUM(BK179:BK182)</f>
        <v>0</v>
      </c>
    </row>
    <row r="179" s="2" customFormat="1" ht="24.15" customHeight="1">
      <c r="A179" s="38"/>
      <c r="B179" s="39"/>
      <c r="C179" s="219" t="s">
        <v>272</v>
      </c>
      <c r="D179" s="219" t="s">
        <v>132</v>
      </c>
      <c r="E179" s="220" t="s">
        <v>324</v>
      </c>
      <c r="F179" s="221" t="s">
        <v>325</v>
      </c>
      <c r="G179" s="222" t="s">
        <v>326</v>
      </c>
      <c r="H179" s="223">
        <v>1.3</v>
      </c>
      <c r="I179" s="224"/>
      <c r="J179" s="225">
        <f>ROUND(I179*H179,2)</f>
        <v>0</v>
      </c>
      <c r="K179" s="226"/>
      <c r="L179" s="44"/>
      <c r="M179" s="227" t="s">
        <v>1</v>
      </c>
      <c r="N179" s="228" t="s">
        <v>38</v>
      </c>
      <c r="O179" s="91"/>
      <c r="P179" s="229">
        <f>O179*H179</f>
        <v>0</v>
      </c>
      <c r="Q179" s="229">
        <v>6.0000000000000002E-05</v>
      </c>
      <c r="R179" s="229">
        <f>Q179*H179</f>
        <v>7.7999999999999999E-05</v>
      </c>
      <c r="S179" s="229">
        <v>0</v>
      </c>
      <c r="T179" s="230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31" t="s">
        <v>136</v>
      </c>
      <c r="AT179" s="231" t="s">
        <v>132</v>
      </c>
      <c r="AU179" s="231" t="s">
        <v>83</v>
      </c>
      <c r="AY179" s="17" t="s">
        <v>130</v>
      </c>
      <c r="BE179" s="232">
        <f>IF(N179="základní",J179,0)</f>
        <v>0</v>
      </c>
      <c r="BF179" s="232">
        <f>IF(N179="snížená",J179,0)</f>
        <v>0</v>
      </c>
      <c r="BG179" s="232">
        <f>IF(N179="zákl. přenesená",J179,0)</f>
        <v>0</v>
      </c>
      <c r="BH179" s="232">
        <f>IF(N179="sníž. přenesená",J179,0)</f>
        <v>0</v>
      </c>
      <c r="BI179" s="232">
        <f>IF(N179="nulová",J179,0)</f>
        <v>0</v>
      </c>
      <c r="BJ179" s="17" t="s">
        <v>81</v>
      </c>
      <c r="BK179" s="232">
        <f>ROUND(I179*H179,2)</f>
        <v>0</v>
      </c>
      <c r="BL179" s="17" t="s">
        <v>136</v>
      </c>
      <c r="BM179" s="231" t="s">
        <v>592</v>
      </c>
    </row>
    <row r="180" s="2" customFormat="1" ht="24.15" customHeight="1">
      <c r="A180" s="38"/>
      <c r="B180" s="39"/>
      <c r="C180" s="266" t="s">
        <v>278</v>
      </c>
      <c r="D180" s="266" t="s">
        <v>216</v>
      </c>
      <c r="E180" s="267" t="s">
        <v>329</v>
      </c>
      <c r="F180" s="268" t="s">
        <v>330</v>
      </c>
      <c r="G180" s="269" t="s">
        <v>326</v>
      </c>
      <c r="H180" s="270">
        <v>1.3200000000000001</v>
      </c>
      <c r="I180" s="271"/>
      <c r="J180" s="272">
        <f>ROUND(I180*H180,2)</f>
        <v>0</v>
      </c>
      <c r="K180" s="273"/>
      <c r="L180" s="274"/>
      <c r="M180" s="275" t="s">
        <v>1</v>
      </c>
      <c r="N180" s="276" t="s">
        <v>38</v>
      </c>
      <c r="O180" s="91"/>
      <c r="P180" s="229">
        <f>O180*H180</f>
        <v>0</v>
      </c>
      <c r="Q180" s="229">
        <v>0.031399999999999997</v>
      </c>
      <c r="R180" s="229">
        <f>Q180*H180</f>
        <v>0.041447999999999999</v>
      </c>
      <c r="S180" s="229">
        <v>0</v>
      </c>
      <c r="T180" s="230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31" t="s">
        <v>169</v>
      </c>
      <c r="AT180" s="231" t="s">
        <v>216</v>
      </c>
      <c r="AU180" s="231" t="s">
        <v>83</v>
      </c>
      <c r="AY180" s="17" t="s">
        <v>130</v>
      </c>
      <c r="BE180" s="232">
        <f>IF(N180="základní",J180,0)</f>
        <v>0</v>
      </c>
      <c r="BF180" s="232">
        <f>IF(N180="snížená",J180,0)</f>
        <v>0</v>
      </c>
      <c r="BG180" s="232">
        <f>IF(N180="zákl. přenesená",J180,0)</f>
        <v>0</v>
      </c>
      <c r="BH180" s="232">
        <f>IF(N180="sníž. přenesená",J180,0)</f>
        <v>0</v>
      </c>
      <c r="BI180" s="232">
        <f>IF(N180="nulová",J180,0)</f>
        <v>0</v>
      </c>
      <c r="BJ180" s="17" t="s">
        <v>81</v>
      </c>
      <c r="BK180" s="232">
        <f>ROUND(I180*H180,2)</f>
        <v>0</v>
      </c>
      <c r="BL180" s="17" t="s">
        <v>136</v>
      </c>
      <c r="BM180" s="231" t="s">
        <v>593</v>
      </c>
    </row>
    <row r="181" s="13" customFormat="1">
      <c r="A181" s="13"/>
      <c r="B181" s="233"/>
      <c r="C181" s="234"/>
      <c r="D181" s="235" t="s">
        <v>138</v>
      </c>
      <c r="E181" s="234"/>
      <c r="F181" s="237" t="s">
        <v>332</v>
      </c>
      <c r="G181" s="234"/>
      <c r="H181" s="238">
        <v>1.3200000000000001</v>
      </c>
      <c r="I181" s="239"/>
      <c r="J181" s="234"/>
      <c r="K181" s="234"/>
      <c r="L181" s="240"/>
      <c r="M181" s="241"/>
      <c r="N181" s="242"/>
      <c r="O181" s="242"/>
      <c r="P181" s="242"/>
      <c r="Q181" s="242"/>
      <c r="R181" s="242"/>
      <c r="S181" s="242"/>
      <c r="T181" s="24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4" t="s">
        <v>138</v>
      </c>
      <c r="AU181" s="244" t="s">
        <v>83</v>
      </c>
      <c r="AV181" s="13" t="s">
        <v>83</v>
      </c>
      <c r="AW181" s="13" t="s">
        <v>4</v>
      </c>
      <c r="AX181" s="13" t="s">
        <v>81</v>
      </c>
      <c r="AY181" s="244" t="s">
        <v>130</v>
      </c>
    </row>
    <row r="182" s="2" customFormat="1" ht="24.15" customHeight="1">
      <c r="A182" s="38"/>
      <c r="B182" s="39"/>
      <c r="C182" s="219" t="s">
        <v>283</v>
      </c>
      <c r="D182" s="219" t="s">
        <v>132</v>
      </c>
      <c r="E182" s="220" t="s">
        <v>334</v>
      </c>
      <c r="F182" s="221" t="s">
        <v>335</v>
      </c>
      <c r="G182" s="222" t="s">
        <v>336</v>
      </c>
      <c r="H182" s="223">
        <v>2</v>
      </c>
      <c r="I182" s="224"/>
      <c r="J182" s="225">
        <f>ROUND(I182*H182,2)</f>
        <v>0</v>
      </c>
      <c r="K182" s="226"/>
      <c r="L182" s="44"/>
      <c r="M182" s="227" t="s">
        <v>1</v>
      </c>
      <c r="N182" s="228" t="s">
        <v>38</v>
      </c>
      <c r="O182" s="91"/>
      <c r="P182" s="229">
        <f>O182*H182</f>
        <v>0</v>
      </c>
      <c r="Q182" s="229">
        <v>0</v>
      </c>
      <c r="R182" s="229">
        <f>Q182*H182</f>
        <v>0</v>
      </c>
      <c r="S182" s="229">
        <v>0</v>
      </c>
      <c r="T182" s="230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31" t="s">
        <v>136</v>
      </c>
      <c r="AT182" s="231" t="s">
        <v>132</v>
      </c>
      <c r="AU182" s="231" t="s">
        <v>83</v>
      </c>
      <c r="AY182" s="17" t="s">
        <v>130</v>
      </c>
      <c r="BE182" s="232">
        <f>IF(N182="základní",J182,0)</f>
        <v>0</v>
      </c>
      <c r="BF182" s="232">
        <f>IF(N182="snížená",J182,0)</f>
        <v>0</v>
      </c>
      <c r="BG182" s="232">
        <f>IF(N182="zákl. přenesená",J182,0)</f>
        <v>0</v>
      </c>
      <c r="BH182" s="232">
        <f>IF(N182="sníž. přenesená",J182,0)</f>
        <v>0</v>
      </c>
      <c r="BI182" s="232">
        <f>IF(N182="nulová",J182,0)</f>
        <v>0</v>
      </c>
      <c r="BJ182" s="17" t="s">
        <v>81</v>
      </c>
      <c r="BK182" s="232">
        <f>ROUND(I182*H182,2)</f>
        <v>0</v>
      </c>
      <c r="BL182" s="17" t="s">
        <v>136</v>
      </c>
      <c r="BM182" s="231" t="s">
        <v>594</v>
      </c>
    </row>
    <row r="183" s="12" customFormat="1" ht="22.8" customHeight="1">
      <c r="A183" s="12"/>
      <c r="B183" s="203"/>
      <c r="C183" s="204"/>
      <c r="D183" s="205" t="s">
        <v>72</v>
      </c>
      <c r="E183" s="217" t="s">
        <v>175</v>
      </c>
      <c r="F183" s="217" t="s">
        <v>338</v>
      </c>
      <c r="G183" s="204"/>
      <c r="H183" s="204"/>
      <c r="I183" s="207"/>
      <c r="J183" s="218">
        <f>BK183</f>
        <v>0</v>
      </c>
      <c r="K183" s="204"/>
      <c r="L183" s="209"/>
      <c r="M183" s="210"/>
      <c r="N183" s="211"/>
      <c r="O183" s="211"/>
      <c r="P183" s="212">
        <f>SUM(P184:P189)</f>
        <v>0</v>
      </c>
      <c r="Q183" s="211"/>
      <c r="R183" s="212">
        <f>SUM(R184:R189)</f>
        <v>5.3866499999999995</v>
      </c>
      <c r="S183" s="211"/>
      <c r="T183" s="213">
        <f>SUM(T184:T189)</f>
        <v>0</v>
      </c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R183" s="214" t="s">
        <v>81</v>
      </c>
      <c r="AT183" s="215" t="s">
        <v>72</v>
      </c>
      <c r="AU183" s="215" t="s">
        <v>81</v>
      </c>
      <c r="AY183" s="214" t="s">
        <v>130</v>
      </c>
      <c r="BK183" s="216">
        <f>SUM(BK184:BK189)</f>
        <v>0</v>
      </c>
    </row>
    <row r="184" s="2" customFormat="1" ht="33" customHeight="1">
      <c r="A184" s="38"/>
      <c r="B184" s="39"/>
      <c r="C184" s="219" t="s">
        <v>289</v>
      </c>
      <c r="D184" s="219" t="s">
        <v>132</v>
      </c>
      <c r="E184" s="220" t="s">
        <v>340</v>
      </c>
      <c r="F184" s="221" t="s">
        <v>341</v>
      </c>
      <c r="G184" s="222" t="s">
        <v>326</v>
      </c>
      <c r="H184" s="223">
        <v>2.5</v>
      </c>
      <c r="I184" s="224"/>
      <c r="J184" s="225">
        <f>ROUND(I184*H184,2)</f>
        <v>0</v>
      </c>
      <c r="K184" s="226"/>
      <c r="L184" s="44"/>
      <c r="M184" s="227" t="s">
        <v>1</v>
      </c>
      <c r="N184" s="228" t="s">
        <v>38</v>
      </c>
      <c r="O184" s="91"/>
      <c r="P184" s="229">
        <f>O184*H184</f>
        <v>0</v>
      </c>
      <c r="Q184" s="229">
        <v>0.1295</v>
      </c>
      <c r="R184" s="229">
        <f>Q184*H184</f>
        <v>0.32374999999999998</v>
      </c>
      <c r="S184" s="229">
        <v>0</v>
      </c>
      <c r="T184" s="230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31" t="s">
        <v>136</v>
      </c>
      <c r="AT184" s="231" t="s">
        <v>132</v>
      </c>
      <c r="AU184" s="231" t="s">
        <v>83</v>
      </c>
      <c r="AY184" s="17" t="s">
        <v>130</v>
      </c>
      <c r="BE184" s="232">
        <f>IF(N184="základní",J184,0)</f>
        <v>0</v>
      </c>
      <c r="BF184" s="232">
        <f>IF(N184="snížená",J184,0)</f>
        <v>0</v>
      </c>
      <c r="BG184" s="232">
        <f>IF(N184="zákl. přenesená",J184,0)</f>
        <v>0</v>
      </c>
      <c r="BH184" s="232">
        <f>IF(N184="sníž. přenesená",J184,0)</f>
        <v>0</v>
      </c>
      <c r="BI184" s="232">
        <f>IF(N184="nulová",J184,0)</f>
        <v>0</v>
      </c>
      <c r="BJ184" s="17" t="s">
        <v>81</v>
      </c>
      <c r="BK184" s="232">
        <f>ROUND(I184*H184,2)</f>
        <v>0</v>
      </c>
      <c r="BL184" s="17" t="s">
        <v>136</v>
      </c>
      <c r="BM184" s="231" t="s">
        <v>595</v>
      </c>
    </row>
    <row r="185" s="2" customFormat="1" ht="16.5" customHeight="1">
      <c r="A185" s="38"/>
      <c r="B185" s="39"/>
      <c r="C185" s="266" t="s">
        <v>293</v>
      </c>
      <c r="D185" s="266" t="s">
        <v>216</v>
      </c>
      <c r="E185" s="267" t="s">
        <v>345</v>
      </c>
      <c r="F185" s="268" t="s">
        <v>346</v>
      </c>
      <c r="G185" s="269" t="s">
        <v>326</v>
      </c>
      <c r="H185" s="270">
        <v>2.5499999999999998</v>
      </c>
      <c r="I185" s="271"/>
      <c r="J185" s="272">
        <f>ROUND(I185*H185,2)</f>
        <v>0</v>
      </c>
      <c r="K185" s="273"/>
      <c r="L185" s="274"/>
      <c r="M185" s="275" t="s">
        <v>1</v>
      </c>
      <c r="N185" s="276" t="s">
        <v>38</v>
      </c>
      <c r="O185" s="91"/>
      <c r="P185" s="229">
        <f>O185*H185</f>
        <v>0</v>
      </c>
      <c r="Q185" s="229">
        <v>0.021999999999999999</v>
      </c>
      <c r="R185" s="229">
        <f>Q185*H185</f>
        <v>0.05609999999999999</v>
      </c>
      <c r="S185" s="229">
        <v>0</v>
      </c>
      <c r="T185" s="230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31" t="s">
        <v>169</v>
      </c>
      <c r="AT185" s="231" t="s">
        <v>216</v>
      </c>
      <c r="AU185" s="231" t="s">
        <v>83</v>
      </c>
      <c r="AY185" s="17" t="s">
        <v>130</v>
      </c>
      <c r="BE185" s="232">
        <f>IF(N185="základní",J185,0)</f>
        <v>0</v>
      </c>
      <c r="BF185" s="232">
        <f>IF(N185="snížená",J185,0)</f>
        <v>0</v>
      </c>
      <c r="BG185" s="232">
        <f>IF(N185="zákl. přenesená",J185,0)</f>
        <v>0</v>
      </c>
      <c r="BH185" s="232">
        <f>IF(N185="sníž. přenesená",J185,0)</f>
        <v>0</v>
      </c>
      <c r="BI185" s="232">
        <f>IF(N185="nulová",J185,0)</f>
        <v>0</v>
      </c>
      <c r="BJ185" s="17" t="s">
        <v>81</v>
      </c>
      <c r="BK185" s="232">
        <f>ROUND(I185*H185,2)</f>
        <v>0</v>
      </c>
      <c r="BL185" s="17" t="s">
        <v>136</v>
      </c>
      <c r="BM185" s="231" t="s">
        <v>596</v>
      </c>
    </row>
    <row r="186" s="13" customFormat="1">
      <c r="A186" s="13"/>
      <c r="B186" s="233"/>
      <c r="C186" s="234"/>
      <c r="D186" s="235" t="s">
        <v>138</v>
      </c>
      <c r="E186" s="234"/>
      <c r="F186" s="237" t="s">
        <v>597</v>
      </c>
      <c r="G186" s="234"/>
      <c r="H186" s="238">
        <v>2.5499999999999998</v>
      </c>
      <c r="I186" s="239"/>
      <c r="J186" s="234"/>
      <c r="K186" s="234"/>
      <c r="L186" s="240"/>
      <c r="M186" s="241"/>
      <c r="N186" s="242"/>
      <c r="O186" s="242"/>
      <c r="P186" s="242"/>
      <c r="Q186" s="242"/>
      <c r="R186" s="242"/>
      <c r="S186" s="242"/>
      <c r="T186" s="24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4" t="s">
        <v>138</v>
      </c>
      <c r="AU186" s="244" t="s">
        <v>83</v>
      </c>
      <c r="AV186" s="13" t="s">
        <v>83</v>
      </c>
      <c r="AW186" s="13" t="s">
        <v>4</v>
      </c>
      <c r="AX186" s="13" t="s">
        <v>81</v>
      </c>
      <c r="AY186" s="244" t="s">
        <v>130</v>
      </c>
    </row>
    <row r="187" s="2" customFormat="1" ht="16.5" customHeight="1">
      <c r="A187" s="38"/>
      <c r="B187" s="39"/>
      <c r="C187" s="219" t="s">
        <v>299</v>
      </c>
      <c r="D187" s="219" t="s">
        <v>132</v>
      </c>
      <c r="E187" s="220" t="s">
        <v>350</v>
      </c>
      <c r="F187" s="221" t="s">
        <v>471</v>
      </c>
      <c r="G187" s="222" t="s">
        <v>326</v>
      </c>
      <c r="H187" s="223">
        <v>2.5</v>
      </c>
      <c r="I187" s="224"/>
      <c r="J187" s="225">
        <f>ROUND(I187*H187,2)</f>
        <v>0</v>
      </c>
      <c r="K187" s="226"/>
      <c r="L187" s="44"/>
      <c r="M187" s="227" t="s">
        <v>1</v>
      </c>
      <c r="N187" s="228" t="s">
        <v>38</v>
      </c>
      <c r="O187" s="91"/>
      <c r="P187" s="229">
        <f>O187*H187</f>
        <v>0</v>
      </c>
      <c r="Q187" s="229">
        <v>0</v>
      </c>
      <c r="R187" s="229">
        <f>Q187*H187</f>
        <v>0</v>
      </c>
      <c r="S187" s="229">
        <v>0</v>
      </c>
      <c r="T187" s="230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231" t="s">
        <v>136</v>
      </c>
      <c r="AT187" s="231" t="s">
        <v>132</v>
      </c>
      <c r="AU187" s="231" t="s">
        <v>83</v>
      </c>
      <c r="AY187" s="17" t="s">
        <v>130</v>
      </c>
      <c r="BE187" s="232">
        <f>IF(N187="základní",J187,0)</f>
        <v>0</v>
      </c>
      <c r="BF187" s="232">
        <f>IF(N187="snížená",J187,0)</f>
        <v>0</v>
      </c>
      <c r="BG187" s="232">
        <f>IF(N187="zákl. přenesená",J187,0)</f>
        <v>0</v>
      </c>
      <c r="BH187" s="232">
        <f>IF(N187="sníž. přenesená",J187,0)</f>
        <v>0</v>
      </c>
      <c r="BI187" s="232">
        <f>IF(N187="nulová",J187,0)</f>
        <v>0</v>
      </c>
      <c r="BJ187" s="17" t="s">
        <v>81</v>
      </c>
      <c r="BK187" s="232">
        <f>ROUND(I187*H187,2)</f>
        <v>0</v>
      </c>
      <c r="BL187" s="17" t="s">
        <v>136</v>
      </c>
      <c r="BM187" s="231" t="s">
        <v>598</v>
      </c>
    </row>
    <row r="188" s="2" customFormat="1" ht="16.5" customHeight="1">
      <c r="A188" s="38"/>
      <c r="B188" s="39"/>
      <c r="C188" s="219" t="s">
        <v>304</v>
      </c>
      <c r="D188" s="219" t="s">
        <v>132</v>
      </c>
      <c r="E188" s="220" t="s">
        <v>599</v>
      </c>
      <c r="F188" s="221" t="s">
        <v>600</v>
      </c>
      <c r="G188" s="222" t="s">
        <v>336</v>
      </c>
      <c r="H188" s="223">
        <v>4</v>
      </c>
      <c r="I188" s="224"/>
      <c r="J188" s="225">
        <f>ROUND(I188*H188,2)</f>
        <v>0</v>
      </c>
      <c r="K188" s="226"/>
      <c r="L188" s="44"/>
      <c r="M188" s="227" t="s">
        <v>1</v>
      </c>
      <c r="N188" s="228" t="s">
        <v>38</v>
      </c>
      <c r="O188" s="91"/>
      <c r="P188" s="229">
        <f>O188*H188</f>
        <v>0</v>
      </c>
      <c r="Q188" s="229">
        <v>1.2286999999999999</v>
      </c>
      <c r="R188" s="229">
        <f>Q188*H188</f>
        <v>4.9147999999999996</v>
      </c>
      <c r="S188" s="229">
        <v>0</v>
      </c>
      <c r="T188" s="230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231" t="s">
        <v>136</v>
      </c>
      <c r="AT188" s="231" t="s">
        <v>132</v>
      </c>
      <c r="AU188" s="231" t="s">
        <v>83</v>
      </c>
      <c r="AY188" s="17" t="s">
        <v>130</v>
      </c>
      <c r="BE188" s="232">
        <f>IF(N188="základní",J188,0)</f>
        <v>0</v>
      </c>
      <c r="BF188" s="232">
        <f>IF(N188="snížená",J188,0)</f>
        <v>0</v>
      </c>
      <c r="BG188" s="232">
        <f>IF(N188="zákl. přenesená",J188,0)</f>
        <v>0</v>
      </c>
      <c r="BH188" s="232">
        <f>IF(N188="sníž. přenesená",J188,0)</f>
        <v>0</v>
      </c>
      <c r="BI188" s="232">
        <f>IF(N188="nulová",J188,0)</f>
        <v>0</v>
      </c>
      <c r="BJ188" s="17" t="s">
        <v>81</v>
      </c>
      <c r="BK188" s="232">
        <f>ROUND(I188*H188,2)</f>
        <v>0</v>
      </c>
      <c r="BL188" s="17" t="s">
        <v>136</v>
      </c>
      <c r="BM188" s="231" t="s">
        <v>601</v>
      </c>
    </row>
    <row r="189" s="2" customFormat="1" ht="16.5" customHeight="1">
      <c r="A189" s="38"/>
      <c r="B189" s="39"/>
      <c r="C189" s="266" t="s">
        <v>308</v>
      </c>
      <c r="D189" s="266" t="s">
        <v>216</v>
      </c>
      <c r="E189" s="267" t="s">
        <v>602</v>
      </c>
      <c r="F189" s="268" t="s">
        <v>603</v>
      </c>
      <c r="G189" s="269" t="s">
        <v>336</v>
      </c>
      <c r="H189" s="270">
        <v>4</v>
      </c>
      <c r="I189" s="271"/>
      <c r="J189" s="272">
        <f>ROUND(I189*H189,2)</f>
        <v>0</v>
      </c>
      <c r="K189" s="273"/>
      <c r="L189" s="274"/>
      <c r="M189" s="275" t="s">
        <v>1</v>
      </c>
      <c r="N189" s="276" t="s">
        <v>38</v>
      </c>
      <c r="O189" s="91"/>
      <c r="P189" s="229">
        <f>O189*H189</f>
        <v>0</v>
      </c>
      <c r="Q189" s="229">
        <v>0.023</v>
      </c>
      <c r="R189" s="229">
        <f>Q189*H189</f>
        <v>0.091999999999999998</v>
      </c>
      <c r="S189" s="229">
        <v>0</v>
      </c>
      <c r="T189" s="230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231" t="s">
        <v>169</v>
      </c>
      <c r="AT189" s="231" t="s">
        <v>216</v>
      </c>
      <c r="AU189" s="231" t="s">
        <v>83</v>
      </c>
      <c r="AY189" s="17" t="s">
        <v>130</v>
      </c>
      <c r="BE189" s="232">
        <f>IF(N189="základní",J189,0)</f>
        <v>0</v>
      </c>
      <c r="BF189" s="232">
        <f>IF(N189="snížená",J189,0)</f>
        <v>0</v>
      </c>
      <c r="BG189" s="232">
        <f>IF(N189="zákl. přenesená",J189,0)</f>
        <v>0</v>
      </c>
      <c r="BH189" s="232">
        <f>IF(N189="sníž. přenesená",J189,0)</f>
        <v>0</v>
      </c>
      <c r="BI189" s="232">
        <f>IF(N189="nulová",J189,0)</f>
        <v>0</v>
      </c>
      <c r="BJ189" s="17" t="s">
        <v>81</v>
      </c>
      <c r="BK189" s="232">
        <f>ROUND(I189*H189,2)</f>
        <v>0</v>
      </c>
      <c r="BL189" s="17" t="s">
        <v>136</v>
      </c>
      <c r="BM189" s="231" t="s">
        <v>604</v>
      </c>
    </row>
    <row r="190" s="12" customFormat="1" ht="22.8" customHeight="1">
      <c r="A190" s="12"/>
      <c r="B190" s="203"/>
      <c r="C190" s="204"/>
      <c r="D190" s="205" t="s">
        <v>72</v>
      </c>
      <c r="E190" s="217" t="s">
        <v>412</v>
      </c>
      <c r="F190" s="217" t="s">
        <v>413</v>
      </c>
      <c r="G190" s="204"/>
      <c r="H190" s="204"/>
      <c r="I190" s="207"/>
      <c r="J190" s="218">
        <f>BK190</f>
        <v>0</v>
      </c>
      <c r="K190" s="204"/>
      <c r="L190" s="209"/>
      <c r="M190" s="210"/>
      <c r="N190" s="211"/>
      <c r="O190" s="211"/>
      <c r="P190" s="212">
        <f>SUM(P191:P192)</f>
        <v>0</v>
      </c>
      <c r="Q190" s="211"/>
      <c r="R190" s="212">
        <f>SUM(R191:R192)</f>
        <v>0</v>
      </c>
      <c r="S190" s="211"/>
      <c r="T190" s="213">
        <f>SUM(T191:T192)</f>
        <v>0</v>
      </c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R190" s="214" t="s">
        <v>81</v>
      </c>
      <c r="AT190" s="215" t="s">
        <v>72</v>
      </c>
      <c r="AU190" s="215" t="s">
        <v>81</v>
      </c>
      <c r="AY190" s="214" t="s">
        <v>130</v>
      </c>
      <c r="BK190" s="216">
        <f>SUM(BK191:BK192)</f>
        <v>0</v>
      </c>
    </row>
    <row r="191" s="2" customFormat="1" ht="16.5" customHeight="1">
      <c r="A191" s="38"/>
      <c r="B191" s="39"/>
      <c r="C191" s="219" t="s">
        <v>312</v>
      </c>
      <c r="D191" s="219" t="s">
        <v>132</v>
      </c>
      <c r="E191" s="220" t="s">
        <v>415</v>
      </c>
      <c r="F191" s="221" t="s">
        <v>416</v>
      </c>
      <c r="G191" s="222" t="s">
        <v>296</v>
      </c>
      <c r="H191" s="223">
        <v>5.0069999999999997</v>
      </c>
      <c r="I191" s="224"/>
      <c r="J191" s="225">
        <f>ROUND(I191*H191,2)</f>
        <v>0</v>
      </c>
      <c r="K191" s="226"/>
      <c r="L191" s="44"/>
      <c r="M191" s="227" t="s">
        <v>1</v>
      </c>
      <c r="N191" s="228" t="s">
        <v>38</v>
      </c>
      <c r="O191" s="91"/>
      <c r="P191" s="229">
        <f>O191*H191</f>
        <v>0</v>
      </c>
      <c r="Q191" s="229">
        <v>0</v>
      </c>
      <c r="R191" s="229">
        <f>Q191*H191</f>
        <v>0</v>
      </c>
      <c r="S191" s="229">
        <v>0</v>
      </c>
      <c r="T191" s="230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31" t="s">
        <v>136</v>
      </c>
      <c r="AT191" s="231" t="s">
        <v>132</v>
      </c>
      <c r="AU191" s="231" t="s">
        <v>83</v>
      </c>
      <c r="AY191" s="17" t="s">
        <v>130</v>
      </c>
      <c r="BE191" s="232">
        <f>IF(N191="základní",J191,0)</f>
        <v>0</v>
      </c>
      <c r="BF191" s="232">
        <f>IF(N191="snížená",J191,0)</f>
        <v>0</v>
      </c>
      <c r="BG191" s="232">
        <f>IF(N191="zákl. přenesená",J191,0)</f>
        <v>0</v>
      </c>
      <c r="BH191" s="232">
        <f>IF(N191="sníž. přenesená",J191,0)</f>
        <v>0</v>
      </c>
      <c r="BI191" s="232">
        <f>IF(N191="nulová",J191,0)</f>
        <v>0</v>
      </c>
      <c r="BJ191" s="17" t="s">
        <v>81</v>
      </c>
      <c r="BK191" s="232">
        <f>ROUND(I191*H191,2)</f>
        <v>0</v>
      </c>
      <c r="BL191" s="17" t="s">
        <v>136</v>
      </c>
      <c r="BM191" s="231" t="s">
        <v>605</v>
      </c>
    </row>
    <row r="192" s="2" customFormat="1" ht="24.15" customHeight="1">
      <c r="A192" s="38"/>
      <c r="B192" s="39"/>
      <c r="C192" s="219" t="s">
        <v>199</v>
      </c>
      <c r="D192" s="219" t="s">
        <v>132</v>
      </c>
      <c r="E192" s="220" t="s">
        <v>419</v>
      </c>
      <c r="F192" s="221" t="s">
        <v>420</v>
      </c>
      <c r="G192" s="222" t="s">
        <v>296</v>
      </c>
      <c r="H192" s="223">
        <v>0.436</v>
      </c>
      <c r="I192" s="224"/>
      <c r="J192" s="225">
        <f>ROUND(I192*H192,2)</f>
        <v>0</v>
      </c>
      <c r="K192" s="226"/>
      <c r="L192" s="44"/>
      <c r="M192" s="277" t="s">
        <v>1</v>
      </c>
      <c r="N192" s="278" t="s">
        <v>38</v>
      </c>
      <c r="O192" s="279"/>
      <c r="P192" s="280">
        <f>O192*H192</f>
        <v>0</v>
      </c>
      <c r="Q192" s="280">
        <v>0</v>
      </c>
      <c r="R192" s="280">
        <f>Q192*H192</f>
        <v>0</v>
      </c>
      <c r="S192" s="280">
        <v>0</v>
      </c>
      <c r="T192" s="281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31" t="s">
        <v>136</v>
      </c>
      <c r="AT192" s="231" t="s">
        <v>132</v>
      </c>
      <c r="AU192" s="231" t="s">
        <v>83</v>
      </c>
      <c r="AY192" s="17" t="s">
        <v>130</v>
      </c>
      <c r="BE192" s="232">
        <f>IF(N192="základní",J192,0)</f>
        <v>0</v>
      </c>
      <c r="BF192" s="232">
        <f>IF(N192="snížená",J192,0)</f>
        <v>0</v>
      </c>
      <c r="BG192" s="232">
        <f>IF(N192="zákl. přenesená",J192,0)</f>
        <v>0</v>
      </c>
      <c r="BH192" s="232">
        <f>IF(N192="sníž. přenesená",J192,0)</f>
        <v>0</v>
      </c>
      <c r="BI192" s="232">
        <f>IF(N192="nulová",J192,0)</f>
        <v>0</v>
      </c>
      <c r="BJ192" s="17" t="s">
        <v>81</v>
      </c>
      <c r="BK192" s="232">
        <f>ROUND(I192*H192,2)</f>
        <v>0</v>
      </c>
      <c r="BL192" s="17" t="s">
        <v>136</v>
      </c>
      <c r="BM192" s="231" t="s">
        <v>606</v>
      </c>
    </row>
    <row r="193" s="2" customFormat="1" ht="6.96" customHeight="1">
      <c r="A193" s="38"/>
      <c r="B193" s="66"/>
      <c r="C193" s="67"/>
      <c r="D193" s="67"/>
      <c r="E193" s="67"/>
      <c r="F193" s="67"/>
      <c r="G193" s="67"/>
      <c r="H193" s="67"/>
      <c r="I193" s="67"/>
      <c r="J193" s="67"/>
      <c r="K193" s="67"/>
      <c r="L193" s="44"/>
      <c r="M193" s="38"/>
      <c r="O193" s="38"/>
      <c r="P193" s="38"/>
      <c r="Q193" s="38"/>
      <c r="R193" s="38"/>
      <c r="S193" s="38"/>
      <c r="T193" s="38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</row>
  </sheetData>
  <sheetProtection sheet="1" autoFilter="0" formatColumns="0" formatRows="0" objects="1" scenarios="1" spinCount="100000" saltValue="90WNxTfkfToUdfL1YcwrOnzSVHHoeoScnSXlNWpN0UEnoXEKX0oxXoQkA84fs498EtJh4fv3mynS24jlXP82GA==" hashValue="0xe6Iia/uqGZTfAMThDgwAE9ygxdNgxKm1wxYyCcrjD8Em6BuUzjaOrlVq5fj3c9ls1e1NukRn9llA8LlB355A==" algorithmName="SHA-512" password="CC35"/>
  <autoFilter ref="C122:K192"/>
  <mergeCells count="9">
    <mergeCell ref="E7:H7"/>
    <mergeCell ref="E9:H9"/>
    <mergeCell ref="E18:H18"/>
    <mergeCell ref="E27:H27"/>
    <mergeCell ref="E85:H85"/>
    <mergeCell ref="E87:H87"/>
    <mergeCell ref="E113:H113"/>
    <mergeCell ref="E115:H11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95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20"/>
      <c r="AT3" s="17" t="s">
        <v>83</v>
      </c>
    </row>
    <row r="4" s="1" customFormat="1" ht="24.96" customHeight="1">
      <c r="B4" s="20"/>
      <c r="D4" s="138" t="s">
        <v>99</v>
      </c>
      <c r="L4" s="20"/>
      <c r="M4" s="13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0" t="s">
        <v>16</v>
      </c>
      <c r="L6" s="20"/>
    </row>
    <row r="7" s="1" customFormat="1" ht="16.5" customHeight="1">
      <c r="B7" s="20"/>
      <c r="E7" s="141" t="str">
        <f>'Rekapitulace stavby'!K6</f>
        <v>Dětské hřiště Osmička</v>
      </c>
      <c r="F7" s="140"/>
      <c r="G7" s="140"/>
      <c r="H7" s="140"/>
      <c r="L7" s="20"/>
    </row>
    <row r="8" s="2" customFormat="1" ht="12" customHeight="1">
      <c r="A8" s="38"/>
      <c r="B8" s="44"/>
      <c r="C8" s="38"/>
      <c r="D8" s="140" t="s">
        <v>100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2" t="s">
        <v>607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0" t="s">
        <v>18</v>
      </c>
      <c r="E11" s="38"/>
      <c r="F11" s="143" t="s">
        <v>1</v>
      </c>
      <c r="G11" s="38"/>
      <c r="H11" s="38"/>
      <c r="I11" s="140" t="s">
        <v>19</v>
      </c>
      <c r="J11" s="143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0" t="s">
        <v>20</v>
      </c>
      <c r="E12" s="38"/>
      <c r="F12" s="143" t="s">
        <v>21</v>
      </c>
      <c r="G12" s="38"/>
      <c r="H12" s="38"/>
      <c r="I12" s="140" t="s">
        <v>22</v>
      </c>
      <c r="J12" s="144" t="str">
        <f>'Rekapitulace stavby'!AN8</f>
        <v>16. 1. 2022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0" t="s">
        <v>24</v>
      </c>
      <c r="E14" s="38"/>
      <c r="F14" s="38"/>
      <c r="G14" s="38"/>
      <c r="H14" s="38"/>
      <c r="I14" s="140" t="s">
        <v>25</v>
      </c>
      <c r="J14" s="143" t="str">
        <f>IF('Rekapitulace stavby'!AN10="","",'Rekapitulace stavby'!AN10)</f>
        <v/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3" t="str">
        <f>IF('Rekapitulace stavby'!E11="","",'Rekapitulace stavby'!E11)</f>
        <v xml:space="preserve"> </v>
      </c>
      <c r="F15" s="38"/>
      <c r="G15" s="38"/>
      <c r="H15" s="38"/>
      <c r="I15" s="140" t="s">
        <v>26</v>
      </c>
      <c r="J15" s="143" t="str">
        <f>IF('Rekapitulace stavby'!AN11="","",'Rekapitulace stavby'!AN11)</f>
        <v/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0" t="s">
        <v>27</v>
      </c>
      <c r="E17" s="38"/>
      <c r="F17" s="38"/>
      <c r="G17" s="38"/>
      <c r="H17" s="38"/>
      <c r="I17" s="14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3"/>
      <c r="G18" s="143"/>
      <c r="H18" s="143"/>
      <c r="I18" s="140" t="s">
        <v>26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0" t="s">
        <v>29</v>
      </c>
      <c r="E20" s="38"/>
      <c r="F20" s="38"/>
      <c r="G20" s="38"/>
      <c r="H20" s="38"/>
      <c r="I20" s="140" t="s">
        <v>25</v>
      </c>
      <c r="J20" s="143" t="str">
        <f>IF('Rekapitulace stavby'!AN16="","",'Rekapitulace stavby'!AN16)</f>
        <v/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3" t="str">
        <f>IF('Rekapitulace stavby'!E17="","",'Rekapitulace stavby'!E17)</f>
        <v xml:space="preserve"> </v>
      </c>
      <c r="F21" s="38"/>
      <c r="G21" s="38"/>
      <c r="H21" s="38"/>
      <c r="I21" s="140" t="s">
        <v>26</v>
      </c>
      <c r="J21" s="143" t="str">
        <f>IF('Rekapitulace stavby'!AN17="","",'Rekapitulace stavby'!AN17)</f>
        <v/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0" t="s">
        <v>31</v>
      </c>
      <c r="E23" s="38"/>
      <c r="F23" s="38"/>
      <c r="G23" s="38"/>
      <c r="H23" s="38"/>
      <c r="I23" s="140" t="s">
        <v>25</v>
      </c>
      <c r="J23" s="143" t="str">
        <f>IF('Rekapitulace stavby'!AN19="","",'Rekapitulace stavby'!AN19)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3" t="str">
        <f>IF('Rekapitulace stavby'!E20="","",'Rekapitulace stavby'!E20)</f>
        <v xml:space="preserve"> </v>
      </c>
      <c r="F24" s="38"/>
      <c r="G24" s="38"/>
      <c r="H24" s="38"/>
      <c r="I24" s="140" t="s">
        <v>26</v>
      </c>
      <c r="J24" s="143" t="str">
        <f>IF('Rekapitulace stavby'!AN20="","",'Rekapitulace stavby'!AN20)</f>
        <v/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0" t="s">
        <v>32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9"/>
      <c r="E29" s="149"/>
      <c r="F29" s="149"/>
      <c r="G29" s="149"/>
      <c r="H29" s="149"/>
      <c r="I29" s="149"/>
      <c r="J29" s="149"/>
      <c r="K29" s="14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0" t="s">
        <v>33</v>
      </c>
      <c r="E30" s="38"/>
      <c r="F30" s="38"/>
      <c r="G30" s="38"/>
      <c r="H30" s="38"/>
      <c r="I30" s="38"/>
      <c r="J30" s="151">
        <f>ROUND(J123,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9"/>
      <c r="E31" s="149"/>
      <c r="F31" s="149"/>
      <c r="G31" s="149"/>
      <c r="H31" s="149"/>
      <c r="I31" s="149"/>
      <c r="J31" s="149"/>
      <c r="K31" s="14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2" t="s">
        <v>35</v>
      </c>
      <c r="G32" s="38"/>
      <c r="H32" s="38"/>
      <c r="I32" s="152" t="s">
        <v>34</v>
      </c>
      <c r="J32" s="152" t="s">
        <v>36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3" t="s">
        <v>37</v>
      </c>
      <c r="E33" s="140" t="s">
        <v>38</v>
      </c>
      <c r="F33" s="154">
        <f>ROUND((SUM(BE123:BE214)),  2)</f>
        <v>0</v>
      </c>
      <c r="G33" s="38"/>
      <c r="H33" s="38"/>
      <c r="I33" s="155">
        <v>0.20999999999999999</v>
      </c>
      <c r="J33" s="154">
        <f>ROUND(((SUM(BE123:BE214))*I33),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0" t="s">
        <v>39</v>
      </c>
      <c r="F34" s="154">
        <f>ROUND((SUM(BF123:BF214)),  2)</f>
        <v>0</v>
      </c>
      <c r="G34" s="38"/>
      <c r="H34" s="38"/>
      <c r="I34" s="155">
        <v>0.14999999999999999</v>
      </c>
      <c r="J34" s="154">
        <f>ROUND(((SUM(BF123:BF214))*I34),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0" t="s">
        <v>40</v>
      </c>
      <c r="F35" s="154">
        <f>ROUND((SUM(BG123:BG214)),  2)</f>
        <v>0</v>
      </c>
      <c r="G35" s="38"/>
      <c r="H35" s="38"/>
      <c r="I35" s="155">
        <v>0.20999999999999999</v>
      </c>
      <c r="J35" s="15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0" t="s">
        <v>41</v>
      </c>
      <c r="F36" s="154">
        <f>ROUND((SUM(BH123:BH214)),  2)</f>
        <v>0</v>
      </c>
      <c r="G36" s="38"/>
      <c r="H36" s="38"/>
      <c r="I36" s="155">
        <v>0.14999999999999999</v>
      </c>
      <c r="J36" s="15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0" t="s">
        <v>42</v>
      </c>
      <c r="F37" s="154">
        <f>ROUND((SUM(BI123:BI214)),  2)</f>
        <v>0</v>
      </c>
      <c r="G37" s="38"/>
      <c r="H37" s="38"/>
      <c r="I37" s="155">
        <v>0</v>
      </c>
      <c r="J37" s="15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6"/>
      <c r="D39" s="157" t="s">
        <v>43</v>
      </c>
      <c r="E39" s="158"/>
      <c r="F39" s="158"/>
      <c r="G39" s="159" t="s">
        <v>44</v>
      </c>
      <c r="H39" s="160" t="s">
        <v>45</v>
      </c>
      <c r="I39" s="158"/>
      <c r="J39" s="161">
        <f>SUM(J30:J37)</f>
        <v>0</v>
      </c>
      <c r="K39" s="16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3" t="s">
        <v>46</v>
      </c>
      <c r="E50" s="164"/>
      <c r="F50" s="164"/>
      <c r="G50" s="163" t="s">
        <v>47</v>
      </c>
      <c r="H50" s="164"/>
      <c r="I50" s="164"/>
      <c r="J50" s="164"/>
      <c r="K50" s="16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5" t="s">
        <v>48</v>
      </c>
      <c r="E61" s="166"/>
      <c r="F61" s="167" t="s">
        <v>49</v>
      </c>
      <c r="G61" s="165" t="s">
        <v>48</v>
      </c>
      <c r="H61" s="166"/>
      <c r="I61" s="166"/>
      <c r="J61" s="168" t="s">
        <v>49</v>
      </c>
      <c r="K61" s="16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3" t="s">
        <v>50</v>
      </c>
      <c r="E65" s="169"/>
      <c r="F65" s="169"/>
      <c r="G65" s="163" t="s">
        <v>51</v>
      </c>
      <c r="H65" s="169"/>
      <c r="I65" s="169"/>
      <c r="J65" s="169"/>
      <c r="K65" s="16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5" t="s">
        <v>48</v>
      </c>
      <c r="E76" s="166"/>
      <c r="F76" s="167" t="s">
        <v>49</v>
      </c>
      <c r="G76" s="165" t="s">
        <v>48</v>
      </c>
      <c r="H76" s="166"/>
      <c r="I76" s="166"/>
      <c r="J76" s="168" t="s">
        <v>49</v>
      </c>
      <c r="K76" s="16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102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74" t="str">
        <f>E7</f>
        <v>Dětské hřiště Osmička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100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SO5 - Oplocení, přístup areálu a mobiliář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 xml:space="preserve"> </v>
      </c>
      <c r="G89" s="40"/>
      <c r="H89" s="40"/>
      <c r="I89" s="32" t="s">
        <v>22</v>
      </c>
      <c r="J89" s="79" t="str">
        <f>IF(J12="","",J12)</f>
        <v>16. 1. 2022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 xml:space="preserve"> </v>
      </c>
      <c r="G91" s="40"/>
      <c r="H91" s="40"/>
      <c r="I91" s="32" t="s">
        <v>29</v>
      </c>
      <c r="J91" s="36" t="str">
        <f>E21</f>
        <v xml:space="preserve"> 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27</v>
      </c>
      <c r="D92" s="40"/>
      <c r="E92" s="40"/>
      <c r="F92" s="27" t="str">
        <f>IF(E18="","",E18)</f>
        <v>Vyplň údaj</v>
      </c>
      <c r="G92" s="40"/>
      <c r="H92" s="40"/>
      <c r="I92" s="32" t="s">
        <v>31</v>
      </c>
      <c r="J92" s="36" t="str">
        <f>E24</f>
        <v xml:space="preserve"> 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5" t="s">
        <v>103</v>
      </c>
      <c r="D94" s="176"/>
      <c r="E94" s="176"/>
      <c r="F94" s="176"/>
      <c r="G94" s="176"/>
      <c r="H94" s="176"/>
      <c r="I94" s="176"/>
      <c r="J94" s="177" t="s">
        <v>104</v>
      </c>
      <c r="K94" s="17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8" t="s">
        <v>105</v>
      </c>
      <c r="D96" s="40"/>
      <c r="E96" s="40"/>
      <c r="F96" s="40"/>
      <c r="G96" s="40"/>
      <c r="H96" s="40"/>
      <c r="I96" s="40"/>
      <c r="J96" s="110">
        <f>J123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106</v>
      </c>
    </row>
    <row r="97" s="9" customFormat="1" ht="24.96" customHeight="1">
      <c r="A97" s="9"/>
      <c r="B97" s="179"/>
      <c r="C97" s="180"/>
      <c r="D97" s="181" t="s">
        <v>107</v>
      </c>
      <c r="E97" s="182"/>
      <c r="F97" s="182"/>
      <c r="G97" s="182"/>
      <c r="H97" s="182"/>
      <c r="I97" s="182"/>
      <c r="J97" s="183">
        <f>J124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5"/>
      <c r="C98" s="186"/>
      <c r="D98" s="187" t="s">
        <v>108</v>
      </c>
      <c r="E98" s="188"/>
      <c r="F98" s="188"/>
      <c r="G98" s="188"/>
      <c r="H98" s="188"/>
      <c r="I98" s="188"/>
      <c r="J98" s="189">
        <f>J125</f>
        <v>0</v>
      </c>
      <c r="K98" s="186"/>
      <c r="L98" s="19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5"/>
      <c r="C99" s="186"/>
      <c r="D99" s="187" t="s">
        <v>109</v>
      </c>
      <c r="E99" s="188"/>
      <c r="F99" s="188"/>
      <c r="G99" s="188"/>
      <c r="H99" s="188"/>
      <c r="I99" s="188"/>
      <c r="J99" s="189">
        <f>J168</f>
        <v>0</v>
      </c>
      <c r="K99" s="186"/>
      <c r="L99" s="19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5"/>
      <c r="C100" s="186"/>
      <c r="D100" s="187" t="s">
        <v>110</v>
      </c>
      <c r="E100" s="188"/>
      <c r="F100" s="188"/>
      <c r="G100" s="188"/>
      <c r="H100" s="188"/>
      <c r="I100" s="188"/>
      <c r="J100" s="189">
        <f>J173</f>
        <v>0</v>
      </c>
      <c r="K100" s="186"/>
      <c r="L100" s="19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5"/>
      <c r="C101" s="186"/>
      <c r="D101" s="187" t="s">
        <v>608</v>
      </c>
      <c r="E101" s="188"/>
      <c r="F101" s="188"/>
      <c r="G101" s="188"/>
      <c r="H101" s="188"/>
      <c r="I101" s="188"/>
      <c r="J101" s="189">
        <f>J181</f>
        <v>0</v>
      </c>
      <c r="K101" s="186"/>
      <c r="L101" s="19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5"/>
      <c r="C102" s="186"/>
      <c r="D102" s="187" t="s">
        <v>113</v>
      </c>
      <c r="E102" s="188"/>
      <c r="F102" s="188"/>
      <c r="G102" s="188"/>
      <c r="H102" s="188"/>
      <c r="I102" s="188"/>
      <c r="J102" s="189">
        <f>J197</f>
        <v>0</v>
      </c>
      <c r="K102" s="186"/>
      <c r="L102" s="19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5"/>
      <c r="C103" s="186"/>
      <c r="D103" s="187" t="s">
        <v>114</v>
      </c>
      <c r="E103" s="188"/>
      <c r="F103" s="188"/>
      <c r="G103" s="188"/>
      <c r="H103" s="188"/>
      <c r="I103" s="188"/>
      <c r="J103" s="189">
        <f>J211</f>
        <v>0</v>
      </c>
      <c r="K103" s="186"/>
      <c r="L103" s="19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38"/>
      <c r="B104" s="39"/>
      <c r="C104" s="40"/>
      <c r="D104" s="40"/>
      <c r="E104" s="40"/>
      <c r="F104" s="40"/>
      <c r="G104" s="40"/>
      <c r="H104" s="40"/>
      <c r="I104" s="40"/>
      <c r="J104" s="40"/>
      <c r="K104" s="40"/>
      <c r="L104" s="63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5" s="2" customFormat="1" ht="6.96" customHeight="1">
      <c r="A105" s="38"/>
      <c r="B105" s="66"/>
      <c r="C105" s="67"/>
      <c r="D105" s="67"/>
      <c r="E105" s="67"/>
      <c r="F105" s="67"/>
      <c r="G105" s="67"/>
      <c r="H105" s="67"/>
      <c r="I105" s="67"/>
      <c r="J105" s="67"/>
      <c r="K105" s="67"/>
      <c r="L105" s="63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9" s="2" customFormat="1" ht="6.96" customHeight="1">
      <c r="A109" s="38"/>
      <c r="B109" s="68"/>
      <c r="C109" s="69"/>
      <c r="D109" s="69"/>
      <c r="E109" s="69"/>
      <c r="F109" s="69"/>
      <c r="G109" s="69"/>
      <c r="H109" s="69"/>
      <c r="I109" s="69"/>
      <c r="J109" s="69"/>
      <c r="K109" s="69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24.96" customHeight="1">
      <c r="A110" s="38"/>
      <c r="B110" s="39"/>
      <c r="C110" s="23" t="s">
        <v>115</v>
      </c>
      <c r="D110" s="40"/>
      <c r="E110" s="40"/>
      <c r="F110" s="40"/>
      <c r="G110" s="40"/>
      <c r="H110" s="40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6.96" customHeight="1">
      <c r="A111" s="38"/>
      <c r="B111" s="39"/>
      <c r="C111" s="40"/>
      <c r="D111" s="40"/>
      <c r="E111" s="40"/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2" customHeight="1">
      <c r="A112" s="38"/>
      <c r="B112" s="39"/>
      <c r="C112" s="32" t="s">
        <v>16</v>
      </c>
      <c r="D112" s="40"/>
      <c r="E112" s="40"/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6.5" customHeight="1">
      <c r="A113" s="38"/>
      <c r="B113" s="39"/>
      <c r="C113" s="40"/>
      <c r="D113" s="40"/>
      <c r="E113" s="174" t="str">
        <f>E7</f>
        <v>Dětské hřiště Osmička</v>
      </c>
      <c r="F113" s="32"/>
      <c r="G113" s="32"/>
      <c r="H113" s="32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2" customHeight="1">
      <c r="A114" s="38"/>
      <c r="B114" s="39"/>
      <c r="C114" s="32" t="s">
        <v>100</v>
      </c>
      <c r="D114" s="40"/>
      <c r="E114" s="40"/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6.5" customHeight="1">
      <c r="A115" s="38"/>
      <c r="B115" s="39"/>
      <c r="C115" s="40"/>
      <c r="D115" s="40"/>
      <c r="E115" s="76" t="str">
        <f>E9</f>
        <v>SO5 - Oplocení, přístup areálu a mobiliář</v>
      </c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6.96" customHeight="1">
      <c r="A116" s="38"/>
      <c r="B116" s="39"/>
      <c r="C116" s="40"/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2" customHeight="1">
      <c r="A117" s="38"/>
      <c r="B117" s="39"/>
      <c r="C117" s="32" t="s">
        <v>20</v>
      </c>
      <c r="D117" s="40"/>
      <c r="E117" s="40"/>
      <c r="F117" s="27" t="str">
        <f>F12</f>
        <v xml:space="preserve"> </v>
      </c>
      <c r="G117" s="40"/>
      <c r="H117" s="40"/>
      <c r="I117" s="32" t="s">
        <v>22</v>
      </c>
      <c r="J117" s="79" t="str">
        <f>IF(J12="","",J12)</f>
        <v>16. 1. 2022</v>
      </c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6.96" customHeight="1">
      <c r="A118" s="38"/>
      <c r="B118" s="39"/>
      <c r="C118" s="40"/>
      <c r="D118" s="40"/>
      <c r="E118" s="40"/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5.15" customHeight="1">
      <c r="A119" s="38"/>
      <c r="B119" s="39"/>
      <c r="C119" s="32" t="s">
        <v>24</v>
      </c>
      <c r="D119" s="40"/>
      <c r="E119" s="40"/>
      <c r="F119" s="27" t="str">
        <f>E15</f>
        <v xml:space="preserve"> </v>
      </c>
      <c r="G119" s="40"/>
      <c r="H119" s="40"/>
      <c r="I119" s="32" t="s">
        <v>29</v>
      </c>
      <c r="J119" s="36" t="str">
        <f>E21</f>
        <v xml:space="preserve"> </v>
      </c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5.15" customHeight="1">
      <c r="A120" s="38"/>
      <c r="B120" s="39"/>
      <c r="C120" s="32" t="s">
        <v>27</v>
      </c>
      <c r="D120" s="40"/>
      <c r="E120" s="40"/>
      <c r="F120" s="27" t="str">
        <f>IF(E18="","",E18)</f>
        <v>Vyplň údaj</v>
      </c>
      <c r="G120" s="40"/>
      <c r="H120" s="40"/>
      <c r="I120" s="32" t="s">
        <v>31</v>
      </c>
      <c r="J120" s="36" t="str">
        <f>E24</f>
        <v xml:space="preserve"> </v>
      </c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0.32" customHeight="1">
      <c r="A121" s="38"/>
      <c r="B121" s="39"/>
      <c r="C121" s="40"/>
      <c r="D121" s="40"/>
      <c r="E121" s="40"/>
      <c r="F121" s="40"/>
      <c r="G121" s="40"/>
      <c r="H121" s="40"/>
      <c r="I121" s="40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11" customFormat="1" ht="29.28" customHeight="1">
      <c r="A122" s="191"/>
      <c r="B122" s="192"/>
      <c r="C122" s="193" t="s">
        <v>116</v>
      </c>
      <c r="D122" s="194" t="s">
        <v>58</v>
      </c>
      <c r="E122" s="194" t="s">
        <v>54</v>
      </c>
      <c r="F122" s="194" t="s">
        <v>55</v>
      </c>
      <c r="G122" s="194" t="s">
        <v>117</v>
      </c>
      <c r="H122" s="194" t="s">
        <v>118</v>
      </c>
      <c r="I122" s="194" t="s">
        <v>119</v>
      </c>
      <c r="J122" s="195" t="s">
        <v>104</v>
      </c>
      <c r="K122" s="196" t="s">
        <v>120</v>
      </c>
      <c r="L122" s="197"/>
      <c r="M122" s="100" t="s">
        <v>1</v>
      </c>
      <c r="N122" s="101" t="s">
        <v>37</v>
      </c>
      <c r="O122" s="101" t="s">
        <v>121</v>
      </c>
      <c r="P122" s="101" t="s">
        <v>122</v>
      </c>
      <c r="Q122" s="101" t="s">
        <v>123</v>
      </c>
      <c r="R122" s="101" t="s">
        <v>124</v>
      </c>
      <c r="S122" s="101" t="s">
        <v>125</v>
      </c>
      <c r="T122" s="102" t="s">
        <v>126</v>
      </c>
      <c r="U122" s="191"/>
      <c r="V122" s="191"/>
      <c r="W122" s="191"/>
      <c r="X122" s="191"/>
      <c r="Y122" s="191"/>
      <c r="Z122" s="191"/>
      <c r="AA122" s="191"/>
      <c r="AB122" s="191"/>
      <c r="AC122" s="191"/>
      <c r="AD122" s="191"/>
      <c r="AE122" s="191"/>
    </row>
    <row r="123" s="2" customFormat="1" ht="22.8" customHeight="1">
      <c r="A123" s="38"/>
      <c r="B123" s="39"/>
      <c r="C123" s="107" t="s">
        <v>127</v>
      </c>
      <c r="D123" s="40"/>
      <c r="E123" s="40"/>
      <c r="F123" s="40"/>
      <c r="G123" s="40"/>
      <c r="H123" s="40"/>
      <c r="I123" s="40"/>
      <c r="J123" s="198">
        <f>BK123</f>
        <v>0</v>
      </c>
      <c r="K123" s="40"/>
      <c r="L123" s="44"/>
      <c r="M123" s="103"/>
      <c r="N123" s="199"/>
      <c r="O123" s="104"/>
      <c r="P123" s="200">
        <f>P124</f>
        <v>0</v>
      </c>
      <c r="Q123" s="104"/>
      <c r="R123" s="200">
        <f>R124</f>
        <v>93.481392</v>
      </c>
      <c r="S123" s="104"/>
      <c r="T123" s="201">
        <f>T124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T123" s="17" t="s">
        <v>72</v>
      </c>
      <c r="AU123" s="17" t="s">
        <v>106</v>
      </c>
      <c r="BK123" s="202">
        <f>BK124</f>
        <v>0</v>
      </c>
    </row>
    <row r="124" s="12" customFormat="1" ht="25.92" customHeight="1">
      <c r="A124" s="12"/>
      <c r="B124" s="203"/>
      <c r="C124" s="204"/>
      <c r="D124" s="205" t="s">
        <v>72</v>
      </c>
      <c r="E124" s="206" t="s">
        <v>128</v>
      </c>
      <c r="F124" s="206" t="s">
        <v>129</v>
      </c>
      <c r="G124" s="204"/>
      <c r="H124" s="204"/>
      <c r="I124" s="207"/>
      <c r="J124" s="208">
        <f>BK124</f>
        <v>0</v>
      </c>
      <c r="K124" s="204"/>
      <c r="L124" s="209"/>
      <c r="M124" s="210"/>
      <c r="N124" s="211"/>
      <c r="O124" s="211"/>
      <c r="P124" s="212">
        <f>P125+P168+P173+P181+P197+P211</f>
        <v>0</v>
      </c>
      <c r="Q124" s="211"/>
      <c r="R124" s="212">
        <f>R125+R168+R173+R181+R197+R211</f>
        <v>93.481392</v>
      </c>
      <c r="S124" s="211"/>
      <c r="T124" s="213">
        <f>T125+T168+T173+T181+T197+T211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14" t="s">
        <v>81</v>
      </c>
      <c r="AT124" s="215" t="s">
        <v>72</v>
      </c>
      <c r="AU124" s="215" t="s">
        <v>73</v>
      </c>
      <c r="AY124" s="214" t="s">
        <v>130</v>
      </c>
      <c r="BK124" s="216">
        <f>BK125+BK168+BK173+BK181+BK197+BK211</f>
        <v>0</v>
      </c>
    </row>
    <row r="125" s="12" customFormat="1" ht="22.8" customHeight="1">
      <c r="A125" s="12"/>
      <c r="B125" s="203"/>
      <c r="C125" s="204"/>
      <c r="D125" s="205" t="s">
        <v>72</v>
      </c>
      <c r="E125" s="217" t="s">
        <v>81</v>
      </c>
      <c r="F125" s="217" t="s">
        <v>131</v>
      </c>
      <c r="G125" s="204"/>
      <c r="H125" s="204"/>
      <c r="I125" s="207"/>
      <c r="J125" s="218">
        <f>BK125</f>
        <v>0</v>
      </c>
      <c r="K125" s="204"/>
      <c r="L125" s="209"/>
      <c r="M125" s="210"/>
      <c r="N125" s="211"/>
      <c r="O125" s="211"/>
      <c r="P125" s="212">
        <f>SUM(P126:P167)</f>
        <v>0</v>
      </c>
      <c r="Q125" s="211"/>
      <c r="R125" s="212">
        <f>SUM(R126:R167)</f>
        <v>0.0015500000000000002</v>
      </c>
      <c r="S125" s="211"/>
      <c r="T125" s="213">
        <f>SUM(T126:T167)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14" t="s">
        <v>81</v>
      </c>
      <c r="AT125" s="215" t="s">
        <v>72</v>
      </c>
      <c r="AU125" s="215" t="s">
        <v>81</v>
      </c>
      <c r="AY125" s="214" t="s">
        <v>130</v>
      </c>
      <c r="BK125" s="216">
        <f>SUM(BK126:BK167)</f>
        <v>0</v>
      </c>
    </row>
    <row r="126" s="2" customFormat="1" ht="24.15" customHeight="1">
      <c r="A126" s="38"/>
      <c r="B126" s="39"/>
      <c r="C126" s="219" t="s">
        <v>81</v>
      </c>
      <c r="D126" s="219" t="s">
        <v>132</v>
      </c>
      <c r="E126" s="220" t="s">
        <v>133</v>
      </c>
      <c r="F126" s="221" t="s">
        <v>134</v>
      </c>
      <c r="G126" s="222" t="s">
        <v>135</v>
      </c>
      <c r="H126" s="223">
        <v>155</v>
      </c>
      <c r="I126" s="224"/>
      <c r="J126" s="225">
        <f>ROUND(I126*H126,2)</f>
        <v>0</v>
      </c>
      <c r="K126" s="226"/>
      <c r="L126" s="44"/>
      <c r="M126" s="227" t="s">
        <v>1</v>
      </c>
      <c r="N126" s="228" t="s">
        <v>38</v>
      </c>
      <c r="O126" s="91"/>
      <c r="P126" s="229">
        <f>O126*H126</f>
        <v>0</v>
      </c>
      <c r="Q126" s="229">
        <v>0</v>
      </c>
      <c r="R126" s="229">
        <f>Q126*H126</f>
        <v>0</v>
      </c>
      <c r="S126" s="229">
        <v>0</v>
      </c>
      <c r="T126" s="230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31" t="s">
        <v>136</v>
      </c>
      <c r="AT126" s="231" t="s">
        <v>132</v>
      </c>
      <c r="AU126" s="231" t="s">
        <v>83</v>
      </c>
      <c r="AY126" s="17" t="s">
        <v>130</v>
      </c>
      <c r="BE126" s="232">
        <f>IF(N126="základní",J126,0)</f>
        <v>0</v>
      </c>
      <c r="BF126" s="232">
        <f>IF(N126="snížená",J126,0)</f>
        <v>0</v>
      </c>
      <c r="BG126" s="232">
        <f>IF(N126="zákl. přenesená",J126,0)</f>
        <v>0</v>
      </c>
      <c r="BH126" s="232">
        <f>IF(N126="sníž. přenesená",J126,0)</f>
        <v>0</v>
      </c>
      <c r="BI126" s="232">
        <f>IF(N126="nulová",J126,0)</f>
        <v>0</v>
      </c>
      <c r="BJ126" s="17" t="s">
        <v>81</v>
      </c>
      <c r="BK126" s="232">
        <f>ROUND(I126*H126,2)</f>
        <v>0</v>
      </c>
      <c r="BL126" s="17" t="s">
        <v>136</v>
      </c>
      <c r="BM126" s="231" t="s">
        <v>609</v>
      </c>
    </row>
    <row r="127" s="13" customFormat="1">
      <c r="A127" s="13"/>
      <c r="B127" s="233"/>
      <c r="C127" s="234"/>
      <c r="D127" s="235" t="s">
        <v>138</v>
      </c>
      <c r="E127" s="236" t="s">
        <v>1</v>
      </c>
      <c r="F127" s="237" t="s">
        <v>610</v>
      </c>
      <c r="G127" s="234"/>
      <c r="H127" s="238">
        <v>155</v>
      </c>
      <c r="I127" s="239"/>
      <c r="J127" s="234"/>
      <c r="K127" s="234"/>
      <c r="L127" s="240"/>
      <c r="M127" s="241"/>
      <c r="N127" s="242"/>
      <c r="O127" s="242"/>
      <c r="P127" s="242"/>
      <c r="Q127" s="242"/>
      <c r="R127" s="242"/>
      <c r="S127" s="242"/>
      <c r="T127" s="24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4" t="s">
        <v>138</v>
      </c>
      <c r="AU127" s="244" t="s">
        <v>83</v>
      </c>
      <c r="AV127" s="13" t="s">
        <v>83</v>
      </c>
      <c r="AW127" s="13" t="s">
        <v>30</v>
      </c>
      <c r="AX127" s="13" t="s">
        <v>81</v>
      </c>
      <c r="AY127" s="244" t="s">
        <v>130</v>
      </c>
    </row>
    <row r="128" s="2" customFormat="1" ht="33" customHeight="1">
      <c r="A128" s="38"/>
      <c r="B128" s="39"/>
      <c r="C128" s="219" t="s">
        <v>83</v>
      </c>
      <c r="D128" s="219" t="s">
        <v>132</v>
      </c>
      <c r="E128" s="220" t="s">
        <v>140</v>
      </c>
      <c r="F128" s="221" t="s">
        <v>141</v>
      </c>
      <c r="G128" s="222" t="s">
        <v>142</v>
      </c>
      <c r="H128" s="223">
        <v>24.216000000000001</v>
      </c>
      <c r="I128" s="224"/>
      <c r="J128" s="225">
        <f>ROUND(I128*H128,2)</f>
        <v>0</v>
      </c>
      <c r="K128" s="226"/>
      <c r="L128" s="44"/>
      <c r="M128" s="227" t="s">
        <v>1</v>
      </c>
      <c r="N128" s="228" t="s">
        <v>38</v>
      </c>
      <c r="O128" s="91"/>
      <c r="P128" s="229">
        <f>O128*H128</f>
        <v>0</v>
      </c>
      <c r="Q128" s="229">
        <v>0</v>
      </c>
      <c r="R128" s="229">
        <f>Q128*H128</f>
        <v>0</v>
      </c>
      <c r="S128" s="229">
        <v>0</v>
      </c>
      <c r="T128" s="230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31" t="s">
        <v>136</v>
      </c>
      <c r="AT128" s="231" t="s">
        <v>132</v>
      </c>
      <c r="AU128" s="231" t="s">
        <v>83</v>
      </c>
      <c r="AY128" s="17" t="s">
        <v>130</v>
      </c>
      <c r="BE128" s="232">
        <f>IF(N128="základní",J128,0)</f>
        <v>0</v>
      </c>
      <c r="BF128" s="232">
        <f>IF(N128="snížená",J128,0)</f>
        <v>0</v>
      </c>
      <c r="BG128" s="232">
        <f>IF(N128="zákl. přenesená",J128,0)</f>
        <v>0</v>
      </c>
      <c r="BH128" s="232">
        <f>IF(N128="sníž. přenesená",J128,0)</f>
        <v>0</v>
      </c>
      <c r="BI128" s="232">
        <f>IF(N128="nulová",J128,0)</f>
        <v>0</v>
      </c>
      <c r="BJ128" s="17" t="s">
        <v>81</v>
      </c>
      <c r="BK128" s="232">
        <f>ROUND(I128*H128,2)</f>
        <v>0</v>
      </c>
      <c r="BL128" s="17" t="s">
        <v>136</v>
      </c>
      <c r="BM128" s="231" t="s">
        <v>611</v>
      </c>
    </row>
    <row r="129" s="13" customFormat="1">
      <c r="A129" s="13"/>
      <c r="B129" s="233"/>
      <c r="C129" s="234"/>
      <c r="D129" s="235" t="s">
        <v>138</v>
      </c>
      <c r="E129" s="236" t="s">
        <v>1</v>
      </c>
      <c r="F129" s="237" t="s">
        <v>612</v>
      </c>
      <c r="G129" s="234"/>
      <c r="H129" s="238">
        <v>18.600000000000001</v>
      </c>
      <c r="I129" s="239"/>
      <c r="J129" s="234"/>
      <c r="K129" s="234"/>
      <c r="L129" s="240"/>
      <c r="M129" s="241"/>
      <c r="N129" s="242"/>
      <c r="O129" s="242"/>
      <c r="P129" s="242"/>
      <c r="Q129" s="242"/>
      <c r="R129" s="242"/>
      <c r="S129" s="242"/>
      <c r="T129" s="24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4" t="s">
        <v>138</v>
      </c>
      <c r="AU129" s="244" t="s">
        <v>83</v>
      </c>
      <c r="AV129" s="13" t="s">
        <v>83</v>
      </c>
      <c r="AW129" s="13" t="s">
        <v>30</v>
      </c>
      <c r="AX129" s="13" t="s">
        <v>73</v>
      </c>
      <c r="AY129" s="244" t="s">
        <v>130</v>
      </c>
    </row>
    <row r="130" s="13" customFormat="1">
      <c r="A130" s="13"/>
      <c r="B130" s="233"/>
      <c r="C130" s="234"/>
      <c r="D130" s="235" t="s">
        <v>138</v>
      </c>
      <c r="E130" s="236" t="s">
        <v>1</v>
      </c>
      <c r="F130" s="237" t="s">
        <v>613</v>
      </c>
      <c r="G130" s="234"/>
      <c r="H130" s="238">
        <v>5.6159999999999997</v>
      </c>
      <c r="I130" s="239"/>
      <c r="J130" s="234"/>
      <c r="K130" s="234"/>
      <c r="L130" s="240"/>
      <c r="M130" s="241"/>
      <c r="N130" s="242"/>
      <c r="O130" s="242"/>
      <c r="P130" s="242"/>
      <c r="Q130" s="242"/>
      <c r="R130" s="242"/>
      <c r="S130" s="242"/>
      <c r="T130" s="24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4" t="s">
        <v>138</v>
      </c>
      <c r="AU130" s="244" t="s">
        <v>83</v>
      </c>
      <c r="AV130" s="13" t="s">
        <v>83</v>
      </c>
      <c r="AW130" s="13" t="s">
        <v>30</v>
      </c>
      <c r="AX130" s="13" t="s">
        <v>73</v>
      </c>
      <c r="AY130" s="244" t="s">
        <v>130</v>
      </c>
    </row>
    <row r="131" s="15" customFormat="1">
      <c r="A131" s="15"/>
      <c r="B131" s="255"/>
      <c r="C131" s="256"/>
      <c r="D131" s="235" t="s">
        <v>138</v>
      </c>
      <c r="E131" s="257" t="s">
        <v>1</v>
      </c>
      <c r="F131" s="258" t="s">
        <v>156</v>
      </c>
      <c r="G131" s="256"/>
      <c r="H131" s="259">
        <v>24.216000000000001</v>
      </c>
      <c r="I131" s="260"/>
      <c r="J131" s="256"/>
      <c r="K131" s="256"/>
      <c r="L131" s="261"/>
      <c r="M131" s="262"/>
      <c r="N131" s="263"/>
      <c r="O131" s="263"/>
      <c r="P131" s="263"/>
      <c r="Q131" s="263"/>
      <c r="R131" s="263"/>
      <c r="S131" s="263"/>
      <c r="T131" s="264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T131" s="265" t="s">
        <v>138</v>
      </c>
      <c r="AU131" s="265" t="s">
        <v>83</v>
      </c>
      <c r="AV131" s="15" t="s">
        <v>136</v>
      </c>
      <c r="AW131" s="15" t="s">
        <v>30</v>
      </c>
      <c r="AX131" s="15" t="s">
        <v>81</v>
      </c>
      <c r="AY131" s="265" t="s">
        <v>130</v>
      </c>
    </row>
    <row r="132" s="2" customFormat="1" ht="24.15" customHeight="1">
      <c r="A132" s="38"/>
      <c r="B132" s="39"/>
      <c r="C132" s="219" t="s">
        <v>145</v>
      </c>
      <c r="D132" s="219" t="s">
        <v>132</v>
      </c>
      <c r="E132" s="220" t="s">
        <v>614</v>
      </c>
      <c r="F132" s="221" t="s">
        <v>615</v>
      </c>
      <c r="G132" s="222" t="s">
        <v>142</v>
      </c>
      <c r="H132" s="223">
        <v>3.8500000000000001</v>
      </c>
      <c r="I132" s="224"/>
      <c r="J132" s="225">
        <f>ROUND(I132*H132,2)</f>
        <v>0</v>
      </c>
      <c r="K132" s="226"/>
      <c r="L132" s="44"/>
      <c r="M132" s="227" t="s">
        <v>1</v>
      </c>
      <c r="N132" s="228" t="s">
        <v>38</v>
      </c>
      <c r="O132" s="91"/>
      <c r="P132" s="229">
        <f>O132*H132</f>
        <v>0</v>
      </c>
      <c r="Q132" s="229">
        <v>0</v>
      </c>
      <c r="R132" s="229">
        <f>Q132*H132</f>
        <v>0</v>
      </c>
      <c r="S132" s="229">
        <v>0</v>
      </c>
      <c r="T132" s="230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31" t="s">
        <v>136</v>
      </c>
      <c r="AT132" s="231" t="s">
        <v>132</v>
      </c>
      <c r="AU132" s="231" t="s">
        <v>83</v>
      </c>
      <c r="AY132" s="17" t="s">
        <v>130</v>
      </c>
      <c r="BE132" s="232">
        <f>IF(N132="základní",J132,0)</f>
        <v>0</v>
      </c>
      <c r="BF132" s="232">
        <f>IF(N132="snížená",J132,0)</f>
        <v>0</v>
      </c>
      <c r="BG132" s="232">
        <f>IF(N132="zákl. přenesená",J132,0)</f>
        <v>0</v>
      </c>
      <c r="BH132" s="232">
        <f>IF(N132="sníž. přenesená",J132,0)</f>
        <v>0</v>
      </c>
      <c r="BI132" s="232">
        <f>IF(N132="nulová",J132,0)</f>
        <v>0</v>
      </c>
      <c r="BJ132" s="17" t="s">
        <v>81</v>
      </c>
      <c r="BK132" s="232">
        <f>ROUND(I132*H132,2)</f>
        <v>0</v>
      </c>
      <c r="BL132" s="17" t="s">
        <v>136</v>
      </c>
      <c r="BM132" s="231" t="s">
        <v>616</v>
      </c>
    </row>
    <row r="133" s="13" customFormat="1">
      <c r="A133" s="13"/>
      <c r="B133" s="233"/>
      <c r="C133" s="234"/>
      <c r="D133" s="235" t="s">
        <v>138</v>
      </c>
      <c r="E133" s="236" t="s">
        <v>1</v>
      </c>
      <c r="F133" s="237" t="s">
        <v>617</v>
      </c>
      <c r="G133" s="234"/>
      <c r="H133" s="238">
        <v>3.8500000000000001</v>
      </c>
      <c r="I133" s="239"/>
      <c r="J133" s="234"/>
      <c r="K133" s="234"/>
      <c r="L133" s="240"/>
      <c r="M133" s="241"/>
      <c r="N133" s="242"/>
      <c r="O133" s="242"/>
      <c r="P133" s="242"/>
      <c r="Q133" s="242"/>
      <c r="R133" s="242"/>
      <c r="S133" s="242"/>
      <c r="T133" s="24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4" t="s">
        <v>138</v>
      </c>
      <c r="AU133" s="244" t="s">
        <v>83</v>
      </c>
      <c r="AV133" s="13" t="s">
        <v>83</v>
      </c>
      <c r="AW133" s="13" t="s">
        <v>30</v>
      </c>
      <c r="AX133" s="13" t="s">
        <v>81</v>
      </c>
      <c r="AY133" s="244" t="s">
        <v>130</v>
      </c>
    </row>
    <row r="134" s="2" customFormat="1" ht="24.15" customHeight="1">
      <c r="A134" s="38"/>
      <c r="B134" s="39"/>
      <c r="C134" s="219" t="s">
        <v>136</v>
      </c>
      <c r="D134" s="219" t="s">
        <v>132</v>
      </c>
      <c r="E134" s="220" t="s">
        <v>151</v>
      </c>
      <c r="F134" s="221" t="s">
        <v>152</v>
      </c>
      <c r="G134" s="222" t="s">
        <v>142</v>
      </c>
      <c r="H134" s="223">
        <v>51.316000000000002</v>
      </c>
      <c r="I134" s="224"/>
      <c r="J134" s="225">
        <f>ROUND(I134*H134,2)</f>
        <v>0</v>
      </c>
      <c r="K134" s="226"/>
      <c r="L134" s="44"/>
      <c r="M134" s="227" t="s">
        <v>1</v>
      </c>
      <c r="N134" s="228" t="s">
        <v>38</v>
      </c>
      <c r="O134" s="91"/>
      <c r="P134" s="229">
        <f>O134*H134</f>
        <v>0</v>
      </c>
      <c r="Q134" s="229">
        <v>0</v>
      </c>
      <c r="R134" s="229">
        <f>Q134*H134</f>
        <v>0</v>
      </c>
      <c r="S134" s="229">
        <v>0</v>
      </c>
      <c r="T134" s="230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31" t="s">
        <v>136</v>
      </c>
      <c r="AT134" s="231" t="s">
        <v>132</v>
      </c>
      <c r="AU134" s="231" t="s">
        <v>83</v>
      </c>
      <c r="AY134" s="17" t="s">
        <v>130</v>
      </c>
      <c r="BE134" s="232">
        <f>IF(N134="základní",J134,0)</f>
        <v>0</v>
      </c>
      <c r="BF134" s="232">
        <f>IF(N134="snížená",J134,0)</f>
        <v>0</v>
      </c>
      <c r="BG134" s="232">
        <f>IF(N134="zákl. přenesená",J134,0)</f>
        <v>0</v>
      </c>
      <c r="BH134" s="232">
        <f>IF(N134="sníž. přenesená",J134,0)</f>
        <v>0</v>
      </c>
      <c r="BI134" s="232">
        <f>IF(N134="nulová",J134,0)</f>
        <v>0</v>
      </c>
      <c r="BJ134" s="17" t="s">
        <v>81</v>
      </c>
      <c r="BK134" s="232">
        <f>ROUND(I134*H134,2)</f>
        <v>0</v>
      </c>
      <c r="BL134" s="17" t="s">
        <v>136</v>
      </c>
      <c r="BM134" s="231" t="s">
        <v>618</v>
      </c>
    </row>
    <row r="135" s="13" customFormat="1">
      <c r="A135" s="13"/>
      <c r="B135" s="233"/>
      <c r="C135" s="234"/>
      <c r="D135" s="235" t="s">
        <v>138</v>
      </c>
      <c r="E135" s="236" t="s">
        <v>1</v>
      </c>
      <c r="F135" s="237" t="s">
        <v>619</v>
      </c>
      <c r="G135" s="234"/>
      <c r="H135" s="238">
        <v>28.065999999999999</v>
      </c>
      <c r="I135" s="239"/>
      <c r="J135" s="234"/>
      <c r="K135" s="234"/>
      <c r="L135" s="240"/>
      <c r="M135" s="241"/>
      <c r="N135" s="242"/>
      <c r="O135" s="242"/>
      <c r="P135" s="242"/>
      <c r="Q135" s="242"/>
      <c r="R135" s="242"/>
      <c r="S135" s="242"/>
      <c r="T135" s="24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4" t="s">
        <v>138</v>
      </c>
      <c r="AU135" s="244" t="s">
        <v>83</v>
      </c>
      <c r="AV135" s="13" t="s">
        <v>83</v>
      </c>
      <c r="AW135" s="13" t="s">
        <v>30</v>
      </c>
      <c r="AX135" s="13" t="s">
        <v>73</v>
      </c>
      <c r="AY135" s="244" t="s">
        <v>130</v>
      </c>
    </row>
    <row r="136" s="13" customFormat="1">
      <c r="A136" s="13"/>
      <c r="B136" s="233"/>
      <c r="C136" s="234"/>
      <c r="D136" s="235" t="s">
        <v>138</v>
      </c>
      <c r="E136" s="236" t="s">
        <v>1</v>
      </c>
      <c r="F136" s="237" t="s">
        <v>620</v>
      </c>
      <c r="G136" s="234"/>
      <c r="H136" s="238">
        <v>23.25</v>
      </c>
      <c r="I136" s="239"/>
      <c r="J136" s="234"/>
      <c r="K136" s="234"/>
      <c r="L136" s="240"/>
      <c r="M136" s="241"/>
      <c r="N136" s="242"/>
      <c r="O136" s="242"/>
      <c r="P136" s="242"/>
      <c r="Q136" s="242"/>
      <c r="R136" s="242"/>
      <c r="S136" s="242"/>
      <c r="T136" s="24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4" t="s">
        <v>138</v>
      </c>
      <c r="AU136" s="244" t="s">
        <v>83</v>
      </c>
      <c r="AV136" s="13" t="s">
        <v>83</v>
      </c>
      <c r="AW136" s="13" t="s">
        <v>30</v>
      </c>
      <c r="AX136" s="13" t="s">
        <v>73</v>
      </c>
      <c r="AY136" s="244" t="s">
        <v>130</v>
      </c>
    </row>
    <row r="137" s="15" customFormat="1">
      <c r="A137" s="15"/>
      <c r="B137" s="255"/>
      <c r="C137" s="256"/>
      <c r="D137" s="235" t="s">
        <v>138</v>
      </c>
      <c r="E137" s="257" t="s">
        <v>1</v>
      </c>
      <c r="F137" s="258" t="s">
        <v>156</v>
      </c>
      <c r="G137" s="256"/>
      <c r="H137" s="259">
        <v>51.316000000000002</v>
      </c>
      <c r="I137" s="260"/>
      <c r="J137" s="256"/>
      <c r="K137" s="256"/>
      <c r="L137" s="261"/>
      <c r="M137" s="262"/>
      <c r="N137" s="263"/>
      <c r="O137" s="263"/>
      <c r="P137" s="263"/>
      <c r="Q137" s="263"/>
      <c r="R137" s="263"/>
      <c r="S137" s="263"/>
      <c r="T137" s="264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T137" s="265" t="s">
        <v>138</v>
      </c>
      <c r="AU137" s="265" t="s">
        <v>83</v>
      </c>
      <c r="AV137" s="15" t="s">
        <v>136</v>
      </c>
      <c r="AW137" s="15" t="s">
        <v>30</v>
      </c>
      <c r="AX137" s="15" t="s">
        <v>81</v>
      </c>
      <c r="AY137" s="265" t="s">
        <v>130</v>
      </c>
    </row>
    <row r="138" s="2" customFormat="1" ht="37.8" customHeight="1">
      <c r="A138" s="38"/>
      <c r="B138" s="39"/>
      <c r="C138" s="219" t="s">
        <v>157</v>
      </c>
      <c r="D138" s="219" t="s">
        <v>132</v>
      </c>
      <c r="E138" s="220" t="s">
        <v>621</v>
      </c>
      <c r="F138" s="221" t="s">
        <v>622</v>
      </c>
      <c r="G138" s="222" t="s">
        <v>142</v>
      </c>
      <c r="H138" s="223">
        <v>160.20099999999999</v>
      </c>
      <c r="I138" s="224"/>
      <c r="J138" s="225">
        <f>ROUND(I138*H138,2)</f>
        <v>0</v>
      </c>
      <c r="K138" s="226"/>
      <c r="L138" s="44"/>
      <c r="M138" s="227" t="s">
        <v>1</v>
      </c>
      <c r="N138" s="228" t="s">
        <v>38</v>
      </c>
      <c r="O138" s="91"/>
      <c r="P138" s="229">
        <f>O138*H138</f>
        <v>0</v>
      </c>
      <c r="Q138" s="229">
        <v>0</v>
      </c>
      <c r="R138" s="229">
        <f>Q138*H138</f>
        <v>0</v>
      </c>
      <c r="S138" s="229">
        <v>0</v>
      </c>
      <c r="T138" s="230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31" t="s">
        <v>136</v>
      </c>
      <c r="AT138" s="231" t="s">
        <v>132</v>
      </c>
      <c r="AU138" s="231" t="s">
        <v>83</v>
      </c>
      <c r="AY138" s="17" t="s">
        <v>130</v>
      </c>
      <c r="BE138" s="232">
        <f>IF(N138="základní",J138,0)</f>
        <v>0</v>
      </c>
      <c r="BF138" s="232">
        <f>IF(N138="snížená",J138,0)</f>
        <v>0</v>
      </c>
      <c r="BG138" s="232">
        <f>IF(N138="zákl. přenesená",J138,0)</f>
        <v>0</v>
      </c>
      <c r="BH138" s="232">
        <f>IF(N138="sníž. přenesená",J138,0)</f>
        <v>0</v>
      </c>
      <c r="BI138" s="232">
        <f>IF(N138="nulová",J138,0)</f>
        <v>0</v>
      </c>
      <c r="BJ138" s="17" t="s">
        <v>81</v>
      </c>
      <c r="BK138" s="232">
        <f>ROUND(I138*H138,2)</f>
        <v>0</v>
      </c>
      <c r="BL138" s="17" t="s">
        <v>136</v>
      </c>
      <c r="BM138" s="231" t="s">
        <v>623</v>
      </c>
    </row>
    <row r="139" s="14" customFormat="1">
      <c r="A139" s="14"/>
      <c r="B139" s="245"/>
      <c r="C139" s="246"/>
      <c r="D139" s="235" t="s">
        <v>138</v>
      </c>
      <c r="E139" s="247" t="s">
        <v>1</v>
      </c>
      <c r="F139" s="248" t="s">
        <v>624</v>
      </c>
      <c r="G139" s="246"/>
      <c r="H139" s="247" t="s">
        <v>1</v>
      </c>
      <c r="I139" s="249"/>
      <c r="J139" s="246"/>
      <c r="K139" s="246"/>
      <c r="L139" s="250"/>
      <c r="M139" s="251"/>
      <c r="N139" s="252"/>
      <c r="O139" s="252"/>
      <c r="P139" s="252"/>
      <c r="Q139" s="252"/>
      <c r="R139" s="252"/>
      <c r="S139" s="252"/>
      <c r="T139" s="253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4" t="s">
        <v>138</v>
      </c>
      <c r="AU139" s="254" t="s">
        <v>83</v>
      </c>
      <c r="AV139" s="14" t="s">
        <v>81</v>
      </c>
      <c r="AW139" s="14" t="s">
        <v>30</v>
      </c>
      <c r="AX139" s="14" t="s">
        <v>73</v>
      </c>
      <c r="AY139" s="254" t="s">
        <v>130</v>
      </c>
    </row>
    <row r="140" s="13" customFormat="1">
      <c r="A140" s="13"/>
      <c r="B140" s="233"/>
      <c r="C140" s="234"/>
      <c r="D140" s="235" t="s">
        <v>138</v>
      </c>
      <c r="E140" s="236" t="s">
        <v>1</v>
      </c>
      <c r="F140" s="237" t="s">
        <v>625</v>
      </c>
      <c r="G140" s="234"/>
      <c r="H140" s="238">
        <v>163.17400000000001</v>
      </c>
      <c r="I140" s="239"/>
      <c r="J140" s="234"/>
      <c r="K140" s="234"/>
      <c r="L140" s="240"/>
      <c r="M140" s="241"/>
      <c r="N140" s="242"/>
      <c r="O140" s="242"/>
      <c r="P140" s="242"/>
      <c r="Q140" s="242"/>
      <c r="R140" s="242"/>
      <c r="S140" s="242"/>
      <c r="T140" s="24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4" t="s">
        <v>138</v>
      </c>
      <c r="AU140" s="244" t="s">
        <v>83</v>
      </c>
      <c r="AV140" s="13" t="s">
        <v>83</v>
      </c>
      <c r="AW140" s="13" t="s">
        <v>30</v>
      </c>
      <c r="AX140" s="13" t="s">
        <v>73</v>
      </c>
      <c r="AY140" s="244" t="s">
        <v>130</v>
      </c>
    </row>
    <row r="141" s="14" customFormat="1">
      <c r="A141" s="14"/>
      <c r="B141" s="245"/>
      <c r="C141" s="246"/>
      <c r="D141" s="235" t="s">
        <v>138</v>
      </c>
      <c r="E141" s="247" t="s">
        <v>1</v>
      </c>
      <c r="F141" s="248" t="s">
        <v>626</v>
      </c>
      <c r="G141" s="246"/>
      <c r="H141" s="247" t="s">
        <v>1</v>
      </c>
      <c r="I141" s="249"/>
      <c r="J141" s="246"/>
      <c r="K141" s="246"/>
      <c r="L141" s="250"/>
      <c r="M141" s="251"/>
      <c r="N141" s="252"/>
      <c r="O141" s="252"/>
      <c r="P141" s="252"/>
      <c r="Q141" s="252"/>
      <c r="R141" s="252"/>
      <c r="S141" s="252"/>
      <c r="T141" s="253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4" t="s">
        <v>138</v>
      </c>
      <c r="AU141" s="254" t="s">
        <v>83</v>
      </c>
      <c r="AV141" s="14" t="s">
        <v>81</v>
      </c>
      <c r="AW141" s="14" t="s">
        <v>30</v>
      </c>
      <c r="AX141" s="14" t="s">
        <v>73</v>
      </c>
      <c r="AY141" s="254" t="s">
        <v>130</v>
      </c>
    </row>
    <row r="142" s="13" customFormat="1">
      <c r="A142" s="13"/>
      <c r="B142" s="233"/>
      <c r="C142" s="234"/>
      <c r="D142" s="235" t="s">
        <v>138</v>
      </c>
      <c r="E142" s="236" t="s">
        <v>1</v>
      </c>
      <c r="F142" s="237" t="s">
        <v>627</v>
      </c>
      <c r="G142" s="234"/>
      <c r="H142" s="238">
        <v>-14.164999999999999</v>
      </c>
      <c r="I142" s="239"/>
      <c r="J142" s="234"/>
      <c r="K142" s="234"/>
      <c r="L142" s="240"/>
      <c r="M142" s="241"/>
      <c r="N142" s="242"/>
      <c r="O142" s="242"/>
      <c r="P142" s="242"/>
      <c r="Q142" s="242"/>
      <c r="R142" s="242"/>
      <c r="S142" s="242"/>
      <c r="T142" s="24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4" t="s">
        <v>138</v>
      </c>
      <c r="AU142" s="244" t="s">
        <v>83</v>
      </c>
      <c r="AV142" s="13" t="s">
        <v>83</v>
      </c>
      <c r="AW142" s="13" t="s">
        <v>30</v>
      </c>
      <c r="AX142" s="13" t="s">
        <v>73</v>
      </c>
      <c r="AY142" s="244" t="s">
        <v>130</v>
      </c>
    </row>
    <row r="143" s="13" customFormat="1">
      <c r="A143" s="13"/>
      <c r="B143" s="233"/>
      <c r="C143" s="234"/>
      <c r="D143" s="235" t="s">
        <v>138</v>
      </c>
      <c r="E143" s="236" t="s">
        <v>1</v>
      </c>
      <c r="F143" s="237" t="s">
        <v>628</v>
      </c>
      <c r="G143" s="234"/>
      <c r="H143" s="238">
        <v>-25.492999999999999</v>
      </c>
      <c r="I143" s="239"/>
      <c r="J143" s="234"/>
      <c r="K143" s="234"/>
      <c r="L143" s="240"/>
      <c r="M143" s="241"/>
      <c r="N143" s="242"/>
      <c r="O143" s="242"/>
      <c r="P143" s="242"/>
      <c r="Q143" s="242"/>
      <c r="R143" s="242"/>
      <c r="S143" s="242"/>
      <c r="T143" s="24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4" t="s">
        <v>138</v>
      </c>
      <c r="AU143" s="244" t="s">
        <v>83</v>
      </c>
      <c r="AV143" s="13" t="s">
        <v>83</v>
      </c>
      <c r="AW143" s="13" t="s">
        <v>30</v>
      </c>
      <c r="AX143" s="13" t="s">
        <v>73</v>
      </c>
      <c r="AY143" s="244" t="s">
        <v>130</v>
      </c>
    </row>
    <row r="144" s="13" customFormat="1">
      <c r="A144" s="13"/>
      <c r="B144" s="233"/>
      <c r="C144" s="234"/>
      <c r="D144" s="235" t="s">
        <v>138</v>
      </c>
      <c r="E144" s="236" t="s">
        <v>1</v>
      </c>
      <c r="F144" s="237" t="s">
        <v>629</v>
      </c>
      <c r="G144" s="234"/>
      <c r="H144" s="238">
        <v>-7.7110000000000003</v>
      </c>
      <c r="I144" s="239"/>
      <c r="J144" s="234"/>
      <c r="K144" s="234"/>
      <c r="L144" s="240"/>
      <c r="M144" s="241"/>
      <c r="N144" s="242"/>
      <c r="O144" s="242"/>
      <c r="P144" s="242"/>
      <c r="Q144" s="242"/>
      <c r="R144" s="242"/>
      <c r="S144" s="242"/>
      <c r="T144" s="24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4" t="s">
        <v>138</v>
      </c>
      <c r="AU144" s="244" t="s">
        <v>83</v>
      </c>
      <c r="AV144" s="13" t="s">
        <v>83</v>
      </c>
      <c r="AW144" s="13" t="s">
        <v>30</v>
      </c>
      <c r="AX144" s="13" t="s">
        <v>73</v>
      </c>
      <c r="AY144" s="244" t="s">
        <v>130</v>
      </c>
    </row>
    <row r="145" s="13" customFormat="1">
      <c r="A145" s="13"/>
      <c r="B145" s="233"/>
      <c r="C145" s="234"/>
      <c r="D145" s="235" t="s">
        <v>138</v>
      </c>
      <c r="E145" s="236" t="s">
        <v>1</v>
      </c>
      <c r="F145" s="237" t="s">
        <v>630</v>
      </c>
      <c r="G145" s="234"/>
      <c r="H145" s="238">
        <v>-32.222999999999999</v>
      </c>
      <c r="I145" s="239"/>
      <c r="J145" s="234"/>
      <c r="K145" s="234"/>
      <c r="L145" s="240"/>
      <c r="M145" s="241"/>
      <c r="N145" s="242"/>
      <c r="O145" s="242"/>
      <c r="P145" s="242"/>
      <c r="Q145" s="242"/>
      <c r="R145" s="242"/>
      <c r="S145" s="242"/>
      <c r="T145" s="24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4" t="s">
        <v>138</v>
      </c>
      <c r="AU145" s="244" t="s">
        <v>83</v>
      </c>
      <c r="AV145" s="13" t="s">
        <v>83</v>
      </c>
      <c r="AW145" s="13" t="s">
        <v>30</v>
      </c>
      <c r="AX145" s="13" t="s">
        <v>73</v>
      </c>
      <c r="AY145" s="244" t="s">
        <v>130</v>
      </c>
    </row>
    <row r="146" s="13" customFormat="1">
      <c r="A146" s="13"/>
      <c r="B146" s="233"/>
      <c r="C146" s="234"/>
      <c r="D146" s="235" t="s">
        <v>138</v>
      </c>
      <c r="E146" s="236" t="s">
        <v>1</v>
      </c>
      <c r="F146" s="237" t="s">
        <v>631</v>
      </c>
      <c r="G146" s="234"/>
      <c r="H146" s="238">
        <v>-11.625</v>
      </c>
      <c r="I146" s="239"/>
      <c r="J146" s="234"/>
      <c r="K146" s="234"/>
      <c r="L146" s="240"/>
      <c r="M146" s="241"/>
      <c r="N146" s="242"/>
      <c r="O146" s="242"/>
      <c r="P146" s="242"/>
      <c r="Q146" s="242"/>
      <c r="R146" s="242"/>
      <c r="S146" s="242"/>
      <c r="T146" s="24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4" t="s">
        <v>138</v>
      </c>
      <c r="AU146" s="244" t="s">
        <v>83</v>
      </c>
      <c r="AV146" s="13" t="s">
        <v>83</v>
      </c>
      <c r="AW146" s="13" t="s">
        <v>30</v>
      </c>
      <c r="AX146" s="13" t="s">
        <v>73</v>
      </c>
      <c r="AY146" s="244" t="s">
        <v>130</v>
      </c>
    </row>
    <row r="147" s="14" customFormat="1">
      <c r="A147" s="14"/>
      <c r="B147" s="245"/>
      <c r="C147" s="246"/>
      <c r="D147" s="235" t="s">
        <v>138</v>
      </c>
      <c r="E147" s="247" t="s">
        <v>1</v>
      </c>
      <c r="F147" s="248" t="s">
        <v>632</v>
      </c>
      <c r="G147" s="246"/>
      <c r="H147" s="247" t="s">
        <v>1</v>
      </c>
      <c r="I147" s="249"/>
      <c r="J147" s="246"/>
      <c r="K147" s="246"/>
      <c r="L147" s="250"/>
      <c r="M147" s="251"/>
      <c r="N147" s="252"/>
      <c r="O147" s="252"/>
      <c r="P147" s="252"/>
      <c r="Q147" s="252"/>
      <c r="R147" s="252"/>
      <c r="S147" s="252"/>
      <c r="T147" s="253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4" t="s">
        <v>138</v>
      </c>
      <c r="AU147" s="254" t="s">
        <v>83</v>
      </c>
      <c r="AV147" s="14" t="s">
        <v>81</v>
      </c>
      <c r="AW147" s="14" t="s">
        <v>30</v>
      </c>
      <c r="AX147" s="14" t="s">
        <v>73</v>
      </c>
      <c r="AY147" s="254" t="s">
        <v>130</v>
      </c>
    </row>
    <row r="148" s="13" customFormat="1">
      <c r="A148" s="13"/>
      <c r="B148" s="233"/>
      <c r="C148" s="234"/>
      <c r="D148" s="235" t="s">
        <v>138</v>
      </c>
      <c r="E148" s="236" t="s">
        <v>1</v>
      </c>
      <c r="F148" s="237" t="s">
        <v>633</v>
      </c>
      <c r="G148" s="234"/>
      <c r="H148" s="238">
        <v>174.04400000000001</v>
      </c>
      <c r="I148" s="239"/>
      <c r="J148" s="234"/>
      <c r="K148" s="234"/>
      <c r="L148" s="240"/>
      <c r="M148" s="241"/>
      <c r="N148" s="242"/>
      <c r="O148" s="242"/>
      <c r="P148" s="242"/>
      <c r="Q148" s="242"/>
      <c r="R148" s="242"/>
      <c r="S148" s="242"/>
      <c r="T148" s="24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4" t="s">
        <v>138</v>
      </c>
      <c r="AU148" s="244" t="s">
        <v>83</v>
      </c>
      <c r="AV148" s="13" t="s">
        <v>83</v>
      </c>
      <c r="AW148" s="13" t="s">
        <v>30</v>
      </c>
      <c r="AX148" s="13" t="s">
        <v>73</v>
      </c>
      <c r="AY148" s="244" t="s">
        <v>130</v>
      </c>
    </row>
    <row r="149" s="14" customFormat="1">
      <c r="A149" s="14"/>
      <c r="B149" s="245"/>
      <c r="C149" s="246"/>
      <c r="D149" s="235" t="s">
        <v>138</v>
      </c>
      <c r="E149" s="247" t="s">
        <v>1</v>
      </c>
      <c r="F149" s="248" t="s">
        <v>634</v>
      </c>
      <c r="G149" s="246"/>
      <c r="H149" s="247" t="s">
        <v>1</v>
      </c>
      <c r="I149" s="249"/>
      <c r="J149" s="246"/>
      <c r="K149" s="246"/>
      <c r="L149" s="250"/>
      <c r="M149" s="251"/>
      <c r="N149" s="252"/>
      <c r="O149" s="252"/>
      <c r="P149" s="252"/>
      <c r="Q149" s="252"/>
      <c r="R149" s="252"/>
      <c r="S149" s="252"/>
      <c r="T149" s="253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4" t="s">
        <v>138</v>
      </c>
      <c r="AU149" s="254" t="s">
        <v>83</v>
      </c>
      <c r="AV149" s="14" t="s">
        <v>81</v>
      </c>
      <c r="AW149" s="14" t="s">
        <v>30</v>
      </c>
      <c r="AX149" s="14" t="s">
        <v>73</v>
      </c>
      <c r="AY149" s="254" t="s">
        <v>130</v>
      </c>
    </row>
    <row r="150" s="13" customFormat="1">
      <c r="A150" s="13"/>
      <c r="B150" s="233"/>
      <c r="C150" s="234"/>
      <c r="D150" s="235" t="s">
        <v>138</v>
      </c>
      <c r="E150" s="236" t="s">
        <v>1</v>
      </c>
      <c r="F150" s="237" t="s">
        <v>635</v>
      </c>
      <c r="G150" s="234"/>
      <c r="H150" s="238">
        <v>-85.799999999999997</v>
      </c>
      <c r="I150" s="239"/>
      <c r="J150" s="234"/>
      <c r="K150" s="234"/>
      <c r="L150" s="240"/>
      <c r="M150" s="241"/>
      <c r="N150" s="242"/>
      <c r="O150" s="242"/>
      <c r="P150" s="242"/>
      <c r="Q150" s="242"/>
      <c r="R150" s="242"/>
      <c r="S150" s="242"/>
      <c r="T150" s="24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4" t="s">
        <v>138</v>
      </c>
      <c r="AU150" s="244" t="s">
        <v>83</v>
      </c>
      <c r="AV150" s="13" t="s">
        <v>83</v>
      </c>
      <c r="AW150" s="13" t="s">
        <v>30</v>
      </c>
      <c r="AX150" s="13" t="s">
        <v>73</v>
      </c>
      <c r="AY150" s="244" t="s">
        <v>130</v>
      </c>
    </row>
    <row r="151" s="15" customFormat="1">
      <c r="A151" s="15"/>
      <c r="B151" s="255"/>
      <c r="C151" s="256"/>
      <c r="D151" s="235" t="s">
        <v>138</v>
      </c>
      <c r="E151" s="257" t="s">
        <v>1</v>
      </c>
      <c r="F151" s="258" t="s">
        <v>156</v>
      </c>
      <c r="G151" s="256"/>
      <c r="H151" s="259">
        <v>160.20100000000002</v>
      </c>
      <c r="I151" s="260"/>
      <c r="J151" s="256"/>
      <c r="K151" s="256"/>
      <c r="L151" s="261"/>
      <c r="M151" s="262"/>
      <c r="N151" s="263"/>
      <c r="O151" s="263"/>
      <c r="P151" s="263"/>
      <c r="Q151" s="263"/>
      <c r="R151" s="263"/>
      <c r="S151" s="263"/>
      <c r="T151" s="264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T151" s="265" t="s">
        <v>138</v>
      </c>
      <c r="AU151" s="265" t="s">
        <v>83</v>
      </c>
      <c r="AV151" s="15" t="s">
        <v>136</v>
      </c>
      <c r="AW151" s="15" t="s">
        <v>30</v>
      </c>
      <c r="AX151" s="15" t="s">
        <v>81</v>
      </c>
      <c r="AY151" s="265" t="s">
        <v>130</v>
      </c>
    </row>
    <row r="152" s="2" customFormat="1" ht="24.15" customHeight="1">
      <c r="A152" s="38"/>
      <c r="B152" s="39"/>
      <c r="C152" s="219" t="s">
        <v>161</v>
      </c>
      <c r="D152" s="219" t="s">
        <v>132</v>
      </c>
      <c r="E152" s="220" t="s">
        <v>636</v>
      </c>
      <c r="F152" s="221" t="s">
        <v>637</v>
      </c>
      <c r="G152" s="222" t="s">
        <v>142</v>
      </c>
      <c r="H152" s="223">
        <v>160.20099999999999</v>
      </c>
      <c r="I152" s="224"/>
      <c r="J152" s="225">
        <f>ROUND(I152*H152,2)</f>
        <v>0</v>
      </c>
      <c r="K152" s="226"/>
      <c r="L152" s="44"/>
      <c r="M152" s="227" t="s">
        <v>1</v>
      </c>
      <c r="N152" s="228" t="s">
        <v>38</v>
      </c>
      <c r="O152" s="91"/>
      <c r="P152" s="229">
        <f>O152*H152</f>
        <v>0</v>
      </c>
      <c r="Q152" s="229">
        <v>0</v>
      </c>
      <c r="R152" s="229">
        <f>Q152*H152</f>
        <v>0</v>
      </c>
      <c r="S152" s="229">
        <v>0</v>
      </c>
      <c r="T152" s="230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31" t="s">
        <v>136</v>
      </c>
      <c r="AT152" s="231" t="s">
        <v>132</v>
      </c>
      <c r="AU152" s="231" t="s">
        <v>83</v>
      </c>
      <c r="AY152" s="17" t="s">
        <v>130</v>
      </c>
      <c r="BE152" s="232">
        <f>IF(N152="základní",J152,0)</f>
        <v>0</v>
      </c>
      <c r="BF152" s="232">
        <f>IF(N152="snížená",J152,0)</f>
        <v>0</v>
      </c>
      <c r="BG152" s="232">
        <f>IF(N152="zákl. přenesená",J152,0)</f>
        <v>0</v>
      </c>
      <c r="BH152" s="232">
        <f>IF(N152="sníž. přenesená",J152,0)</f>
        <v>0</v>
      </c>
      <c r="BI152" s="232">
        <f>IF(N152="nulová",J152,0)</f>
        <v>0</v>
      </c>
      <c r="BJ152" s="17" t="s">
        <v>81</v>
      </c>
      <c r="BK152" s="232">
        <f>ROUND(I152*H152,2)</f>
        <v>0</v>
      </c>
      <c r="BL152" s="17" t="s">
        <v>136</v>
      </c>
      <c r="BM152" s="231" t="s">
        <v>638</v>
      </c>
    </row>
    <row r="153" s="2" customFormat="1" ht="24.15" customHeight="1">
      <c r="A153" s="38"/>
      <c r="B153" s="39"/>
      <c r="C153" s="219" t="s">
        <v>165</v>
      </c>
      <c r="D153" s="219" t="s">
        <v>132</v>
      </c>
      <c r="E153" s="220" t="s">
        <v>166</v>
      </c>
      <c r="F153" s="221" t="s">
        <v>167</v>
      </c>
      <c r="G153" s="222" t="s">
        <v>142</v>
      </c>
      <c r="H153" s="223">
        <v>51.316000000000002</v>
      </c>
      <c r="I153" s="224"/>
      <c r="J153" s="225">
        <f>ROUND(I153*H153,2)</f>
        <v>0</v>
      </c>
      <c r="K153" s="226"/>
      <c r="L153" s="44"/>
      <c r="M153" s="227" t="s">
        <v>1</v>
      </c>
      <c r="N153" s="228" t="s">
        <v>38</v>
      </c>
      <c r="O153" s="91"/>
      <c r="P153" s="229">
        <f>O153*H153</f>
        <v>0</v>
      </c>
      <c r="Q153" s="229">
        <v>0</v>
      </c>
      <c r="R153" s="229">
        <f>Q153*H153</f>
        <v>0</v>
      </c>
      <c r="S153" s="229">
        <v>0</v>
      </c>
      <c r="T153" s="230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31" t="s">
        <v>136</v>
      </c>
      <c r="AT153" s="231" t="s">
        <v>132</v>
      </c>
      <c r="AU153" s="231" t="s">
        <v>83</v>
      </c>
      <c r="AY153" s="17" t="s">
        <v>130</v>
      </c>
      <c r="BE153" s="232">
        <f>IF(N153="základní",J153,0)</f>
        <v>0</v>
      </c>
      <c r="BF153" s="232">
        <f>IF(N153="snížená",J153,0)</f>
        <v>0</v>
      </c>
      <c r="BG153" s="232">
        <f>IF(N153="zákl. přenesená",J153,0)</f>
        <v>0</v>
      </c>
      <c r="BH153" s="232">
        <f>IF(N153="sníž. přenesená",J153,0)</f>
        <v>0</v>
      </c>
      <c r="BI153" s="232">
        <f>IF(N153="nulová",J153,0)</f>
        <v>0</v>
      </c>
      <c r="BJ153" s="17" t="s">
        <v>81</v>
      </c>
      <c r="BK153" s="232">
        <f>ROUND(I153*H153,2)</f>
        <v>0</v>
      </c>
      <c r="BL153" s="17" t="s">
        <v>136</v>
      </c>
      <c r="BM153" s="231" t="s">
        <v>639</v>
      </c>
    </row>
    <row r="154" s="2" customFormat="1" ht="16.5" customHeight="1">
      <c r="A154" s="38"/>
      <c r="B154" s="39"/>
      <c r="C154" s="219" t="s">
        <v>169</v>
      </c>
      <c r="D154" s="219" t="s">
        <v>132</v>
      </c>
      <c r="E154" s="220" t="s">
        <v>191</v>
      </c>
      <c r="F154" s="221" t="s">
        <v>192</v>
      </c>
      <c r="G154" s="222" t="s">
        <v>142</v>
      </c>
      <c r="H154" s="223">
        <v>51.316000000000002</v>
      </c>
      <c r="I154" s="224"/>
      <c r="J154" s="225">
        <f>ROUND(I154*H154,2)</f>
        <v>0</v>
      </c>
      <c r="K154" s="226"/>
      <c r="L154" s="44"/>
      <c r="M154" s="227" t="s">
        <v>1</v>
      </c>
      <c r="N154" s="228" t="s">
        <v>38</v>
      </c>
      <c r="O154" s="91"/>
      <c r="P154" s="229">
        <f>O154*H154</f>
        <v>0</v>
      </c>
      <c r="Q154" s="229">
        <v>0</v>
      </c>
      <c r="R154" s="229">
        <f>Q154*H154</f>
        <v>0</v>
      </c>
      <c r="S154" s="229">
        <v>0</v>
      </c>
      <c r="T154" s="230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31" t="s">
        <v>136</v>
      </c>
      <c r="AT154" s="231" t="s">
        <v>132</v>
      </c>
      <c r="AU154" s="231" t="s">
        <v>83</v>
      </c>
      <c r="AY154" s="17" t="s">
        <v>130</v>
      </c>
      <c r="BE154" s="232">
        <f>IF(N154="základní",J154,0)</f>
        <v>0</v>
      </c>
      <c r="BF154" s="232">
        <f>IF(N154="snížená",J154,0)</f>
        <v>0</v>
      </c>
      <c r="BG154" s="232">
        <f>IF(N154="zákl. přenesená",J154,0)</f>
        <v>0</v>
      </c>
      <c r="BH154" s="232">
        <f>IF(N154="sníž. přenesená",J154,0)</f>
        <v>0</v>
      </c>
      <c r="BI154" s="232">
        <f>IF(N154="nulová",J154,0)</f>
        <v>0</v>
      </c>
      <c r="BJ154" s="17" t="s">
        <v>81</v>
      </c>
      <c r="BK154" s="232">
        <f>ROUND(I154*H154,2)</f>
        <v>0</v>
      </c>
      <c r="BL154" s="17" t="s">
        <v>136</v>
      </c>
      <c r="BM154" s="231" t="s">
        <v>640</v>
      </c>
    </row>
    <row r="155" s="2" customFormat="1" ht="24.15" customHeight="1">
      <c r="A155" s="38"/>
      <c r="B155" s="39"/>
      <c r="C155" s="219" t="s">
        <v>175</v>
      </c>
      <c r="D155" s="219" t="s">
        <v>132</v>
      </c>
      <c r="E155" s="220" t="s">
        <v>641</v>
      </c>
      <c r="F155" s="221" t="s">
        <v>642</v>
      </c>
      <c r="G155" s="222" t="s">
        <v>142</v>
      </c>
      <c r="H155" s="223">
        <v>160.20099999999999</v>
      </c>
      <c r="I155" s="224"/>
      <c r="J155" s="225">
        <f>ROUND(I155*H155,2)</f>
        <v>0</v>
      </c>
      <c r="K155" s="226"/>
      <c r="L155" s="44"/>
      <c r="M155" s="227" t="s">
        <v>1</v>
      </c>
      <c r="N155" s="228" t="s">
        <v>38</v>
      </c>
      <c r="O155" s="91"/>
      <c r="P155" s="229">
        <f>O155*H155</f>
        <v>0</v>
      </c>
      <c r="Q155" s="229">
        <v>0</v>
      </c>
      <c r="R155" s="229">
        <f>Q155*H155</f>
        <v>0</v>
      </c>
      <c r="S155" s="229">
        <v>0</v>
      </c>
      <c r="T155" s="230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31" t="s">
        <v>136</v>
      </c>
      <c r="AT155" s="231" t="s">
        <v>132</v>
      </c>
      <c r="AU155" s="231" t="s">
        <v>83</v>
      </c>
      <c r="AY155" s="17" t="s">
        <v>130</v>
      </c>
      <c r="BE155" s="232">
        <f>IF(N155="základní",J155,0)</f>
        <v>0</v>
      </c>
      <c r="BF155" s="232">
        <f>IF(N155="snížená",J155,0)</f>
        <v>0</v>
      </c>
      <c r="BG155" s="232">
        <f>IF(N155="zákl. přenesená",J155,0)</f>
        <v>0</v>
      </c>
      <c r="BH155" s="232">
        <f>IF(N155="sníž. přenesená",J155,0)</f>
        <v>0</v>
      </c>
      <c r="BI155" s="232">
        <f>IF(N155="nulová",J155,0)</f>
        <v>0</v>
      </c>
      <c r="BJ155" s="17" t="s">
        <v>81</v>
      </c>
      <c r="BK155" s="232">
        <f>ROUND(I155*H155,2)</f>
        <v>0</v>
      </c>
      <c r="BL155" s="17" t="s">
        <v>136</v>
      </c>
      <c r="BM155" s="231" t="s">
        <v>643</v>
      </c>
    </row>
    <row r="156" s="2" customFormat="1" ht="37.8" customHeight="1">
      <c r="A156" s="38"/>
      <c r="B156" s="39"/>
      <c r="C156" s="219" t="s">
        <v>179</v>
      </c>
      <c r="D156" s="219" t="s">
        <v>132</v>
      </c>
      <c r="E156" s="220" t="s">
        <v>195</v>
      </c>
      <c r="F156" s="221" t="s">
        <v>644</v>
      </c>
      <c r="G156" s="222" t="s">
        <v>135</v>
      </c>
      <c r="H156" s="223">
        <v>77.5</v>
      </c>
      <c r="I156" s="224"/>
      <c r="J156" s="225">
        <f>ROUND(I156*H156,2)</f>
        <v>0</v>
      </c>
      <c r="K156" s="226"/>
      <c r="L156" s="44"/>
      <c r="M156" s="227" t="s">
        <v>1</v>
      </c>
      <c r="N156" s="228" t="s">
        <v>38</v>
      </c>
      <c r="O156" s="91"/>
      <c r="P156" s="229">
        <f>O156*H156</f>
        <v>0</v>
      </c>
      <c r="Q156" s="229">
        <v>0</v>
      </c>
      <c r="R156" s="229">
        <f>Q156*H156</f>
        <v>0</v>
      </c>
      <c r="S156" s="229">
        <v>0</v>
      </c>
      <c r="T156" s="230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31" t="s">
        <v>136</v>
      </c>
      <c r="AT156" s="231" t="s">
        <v>132</v>
      </c>
      <c r="AU156" s="231" t="s">
        <v>83</v>
      </c>
      <c r="AY156" s="17" t="s">
        <v>130</v>
      </c>
      <c r="BE156" s="232">
        <f>IF(N156="základní",J156,0)</f>
        <v>0</v>
      </c>
      <c r="BF156" s="232">
        <f>IF(N156="snížená",J156,0)</f>
        <v>0</v>
      </c>
      <c r="BG156" s="232">
        <f>IF(N156="zákl. přenesená",J156,0)</f>
        <v>0</v>
      </c>
      <c r="BH156" s="232">
        <f>IF(N156="sníž. přenesená",J156,0)</f>
        <v>0</v>
      </c>
      <c r="BI156" s="232">
        <f>IF(N156="nulová",J156,0)</f>
        <v>0</v>
      </c>
      <c r="BJ156" s="17" t="s">
        <v>81</v>
      </c>
      <c r="BK156" s="232">
        <f>ROUND(I156*H156,2)</f>
        <v>0</v>
      </c>
      <c r="BL156" s="17" t="s">
        <v>136</v>
      </c>
      <c r="BM156" s="231" t="s">
        <v>645</v>
      </c>
    </row>
    <row r="157" s="13" customFormat="1">
      <c r="A157" s="13"/>
      <c r="B157" s="233"/>
      <c r="C157" s="234"/>
      <c r="D157" s="235" t="s">
        <v>138</v>
      </c>
      <c r="E157" s="236" t="s">
        <v>1</v>
      </c>
      <c r="F157" s="237" t="s">
        <v>646</v>
      </c>
      <c r="G157" s="234"/>
      <c r="H157" s="238">
        <v>77.5</v>
      </c>
      <c r="I157" s="239"/>
      <c r="J157" s="234"/>
      <c r="K157" s="234"/>
      <c r="L157" s="240"/>
      <c r="M157" s="241"/>
      <c r="N157" s="242"/>
      <c r="O157" s="242"/>
      <c r="P157" s="242"/>
      <c r="Q157" s="242"/>
      <c r="R157" s="242"/>
      <c r="S157" s="242"/>
      <c r="T157" s="24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4" t="s">
        <v>138</v>
      </c>
      <c r="AU157" s="244" t="s">
        <v>83</v>
      </c>
      <c r="AV157" s="13" t="s">
        <v>83</v>
      </c>
      <c r="AW157" s="13" t="s">
        <v>30</v>
      </c>
      <c r="AX157" s="13" t="s">
        <v>81</v>
      </c>
      <c r="AY157" s="244" t="s">
        <v>130</v>
      </c>
    </row>
    <row r="158" s="2" customFormat="1" ht="24.15" customHeight="1">
      <c r="A158" s="38"/>
      <c r="B158" s="39"/>
      <c r="C158" s="219" t="s">
        <v>185</v>
      </c>
      <c r="D158" s="219" t="s">
        <v>132</v>
      </c>
      <c r="E158" s="220" t="s">
        <v>208</v>
      </c>
      <c r="F158" s="221" t="s">
        <v>209</v>
      </c>
      <c r="G158" s="222" t="s">
        <v>135</v>
      </c>
      <c r="H158" s="223">
        <v>77.5</v>
      </c>
      <c r="I158" s="224"/>
      <c r="J158" s="225">
        <f>ROUND(I158*H158,2)</f>
        <v>0</v>
      </c>
      <c r="K158" s="226"/>
      <c r="L158" s="44"/>
      <c r="M158" s="227" t="s">
        <v>1</v>
      </c>
      <c r="N158" s="228" t="s">
        <v>38</v>
      </c>
      <c r="O158" s="91"/>
      <c r="P158" s="229">
        <f>O158*H158</f>
        <v>0</v>
      </c>
      <c r="Q158" s="229">
        <v>0</v>
      </c>
      <c r="R158" s="229">
        <f>Q158*H158</f>
        <v>0</v>
      </c>
      <c r="S158" s="229">
        <v>0</v>
      </c>
      <c r="T158" s="230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31" t="s">
        <v>136</v>
      </c>
      <c r="AT158" s="231" t="s">
        <v>132</v>
      </c>
      <c r="AU158" s="231" t="s">
        <v>83</v>
      </c>
      <c r="AY158" s="17" t="s">
        <v>130</v>
      </c>
      <c r="BE158" s="232">
        <f>IF(N158="základní",J158,0)</f>
        <v>0</v>
      </c>
      <c r="BF158" s="232">
        <f>IF(N158="snížená",J158,0)</f>
        <v>0</v>
      </c>
      <c r="BG158" s="232">
        <f>IF(N158="zákl. přenesená",J158,0)</f>
        <v>0</v>
      </c>
      <c r="BH158" s="232">
        <f>IF(N158="sníž. přenesená",J158,0)</f>
        <v>0</v>
      </c>
      <c r="BI158" s="232">
        <f>IF(N158="nulová",J158,0)</f>
        <v>0</v>
      </c>
      <c r="BJ158" s="17" t="s">
        <v>81</v>
      </c>
      <c r="BK158" s="232">
        <f>ROUND(I158*H158,2)</f>
        <v>0</v>
      </c>
      <c r="BL158" s="17" t="s">
        <v>136</v>
      </c>
      <c r="BM158" s="231" t="s">
        <v>647</v>
      </c>
    </row>
    <row r="159" s="2" customFormat="1" ht="24.15" customHeight="1">
      <c r="A159" s="38"/>
      <c r="B159" s="39"/>
      <c r="C159" s="219" t="s">
        <v>190</v>
      </c>
      <c r="D159" s="219" t="s">
        <v>132</v>
      </c>
      <c r="E159" s="220" t="s">
        <v>212</v>
      </c>
      <c r="F159" s="221" t="s">
        <v>213</v>
      </c>
      <c r="G159" s="222" t="s">
        <v>135</v>
      </c>
      <c r="H159" s="223">
        <v>77.5</v>
      </c>
      <c r="I159" s="224"/>
      <c r="J159" s="225">
        <f>ROUND(I159*H159,2)</f>
        <v>0</v>
      </c>
      <c r="K159" s="226"/>
      <c r="L159" s="44"/>
      <c r="M159" s="227" t="s">
        <v>1</v>
      </c>
      <c r="N159" s="228" t="s">
        <v>38</v>
      </c>
      <c r="O159" s="91"/>
      <c r="P159" s="229">
        <f>O159*H159</f>
        <v>0</v>
      </c>
      <c r="Q159" s="229">
        <v>0</v>
      </c>
      <c r="R159" s="229">
        <f>Q159*H159</f>
        <v>0</v>
      </c>
      <c r="S159" s="229">
        <v>0</v>
      </c>
      <c r="T159" s="230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31" t="s">
        <v>136</v>
      </c>
      <c r="AT159" s="231" t="s">
        <v>132</v>
      </c>
      <c r="AU159" s="231" t="s">
        <v>83</v>
      </c>
      <c r="AY159" s="17" t="s">
        <v>130</v>
      </c>
      <c r="BE159" s="232">
        <f>IF(N159="základní",J159,0)</f>
        <v>0</v>
      </c>
      <c r="BF159" s="232">
        <f>IF(N159="snížená",J159,0)</f>
        <v>0</v>
      </c>
      <c r="BG159" s="232">
        <f>IF(N159="zákl. přenesená",J159,0)</f>
        <v>0</v>
      </c>
      <c r="BH159" s="232">
        <f>IF(N159="sníž. přenesená",J159,0)</f>
        <v>0</v>
      </c>
      <c r="BI159" s="232">
        <f>IF(N159="nulová",J159,0)</f>
        <v>0</v>
      </c>
      <c r="BJ159" s="17" t="s">
        <v>81</v>
      </c>
      <c r="BK159" s="232">
        <f>ROUND(I159*H159,2)</f>
        <v>0</v>
      </c>
      <c r="BL159" s="17" t="s">
        <v>136</v>
      </c>
      <c r="BM159" s="231" t="s">
        <v>648</v>
      </c>
    </row>
    <row r="160" s="2" customFormat="1" ht="16.5" customHeight="1">
      <c r="A160" s="38"/>
      <c r="B160" s="39"/>
      <c r="C160" s="266" t="s">
        <v>194</v>
      </c>
      <c r="D160" s="266" t="s">
        <v>216</v>
      </c>
      <c r="E160" s="267" t="s">
        <v>217</v>
      </c>
      <c r="F160" s="268" t="s">
        <v>218</v>
      </c>
      <c r="G160" s="269" t="s">
        <v>219</v>
      </c>
      <c r="H160" s="270">
        <v>1.55</v>
      </c>
      <c r="I160" s="271"/>
      <c r="J160" s="272">
        <f>ROUND(I160*H160,2)</f>
        <v>0</v>
      </c>
      <c r="K160" s="273"/>
      <c r="L160" s="274"/>
      <c r="M160" s="275" t="s">
        <v>1</v>
      </c>
      <c r="N160" s="276" t="s">
        <v>38</v>
      </c>
      <c r="O160" s="91"/>
      <c r="P160" s="229">
        <f>O160*H160</f>
        <v>0</v>
      </c>
      <c r="Q160" s="229">
        <v>0.001</v>
      </c>
      <c r="R160" s="229">
        <f>Q160*H160</f>
        <v>0.0015500000000000002</v>
      </c>
      <c r="S160" s="229">
        <v>0</v>
      </c>
      <c r="T160" s="230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31" t="s">
        <v>169</v>
      </c>
      <c r="AT160" s="231" t="s">
        <v>216</v>
      </c>
      <c r="AU160" s="231" t="s">
        <v>83</v>
      </c>
      <c r="AY160" s="17" t="s">
        <v>130</v>
      </c>
      <c r="BE160" s="232">
        <f>IF(N160="základní",J160,0)</f>
        <v>0</v>
      </c>
      <c r="BF160" s="232">
        <f>IF(N160="snížená",J160,0)</f>
        <v>0</v>
      </c>
      <c r="BG160" s="232">
        <f>IF(N160="zákl. přenesená",J160,0)</f>
        <v>0</v>
      </c>
      <c r="BH160" s="232">
        <f>IF(N160="sníž. přenesená",J160,0)</f>
        <v>0</v>
      </c>
      <c r="BI160" s="232">
        <f>IF(N160="nulová",J160,0)</f>
        <v>0</v>
      </c>
      <c r="BJ160" s="17" t="s">
        <v>81</v>
      </c>
      <c r="BK160" s="232">
        <f>ROUND(I160*H160,2)</f>
        <v>0</v>
      </c>
      <c r="BL160" s="17" t="s">
        <v>136</v>
      </c>
      <c r="BM160" s="231" t="s">
        <v>649</v>
      </c>
    </row>
    <row r="161" s="13" customFormat="1">
      <c r="A161" s="13"/>
      <c r="B161" s="233"/>
      <c r="C161" s="234"/>
      <c r="D161" s="235" t="s">
        <v>138</v>
      </c>
      <c r="E161" s="234"/>
      <c r="F161" s="237" t="s">
        <v>650</v>
      </c>
      <c r="G161" s="234"/>
      <c r="H161" s="238">
        <v>1.55</v>
      </c>
      <c r="I161" s="239"/>
      <c r="J161" s="234"/>
      <c r="K161" s="234"/>
      <c r="L161" s="240"/>
      <c r="M161" s="241"/>
      <c r="N161" s="242"/>
      <c r="O161" s="242"/>
      <c r="P161" s="242"/>
      <c r="Q161" s="242"/>
      <c r="R161" s="242"/>
      <c r="S161" s="242"/>
      <c r="T161" s="24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4" t="s">
        <v>138</v>
      </c>
      <c r="AU161" s="244" t="s">
        <v>83</v>
      </c>
      <c r="AV161" s="13" t="s">
        <v>83</v>
      </c>
      <c r="AW161" s="13" t="s">
        <v>4</v>
      </c>
      <c r="AX161" s="13" t="s">
        <v>81</v>
      </c>
      <c r="AY161" s="244" t="s">
        <v>130</v>
      </c>
    </row>
    <row r="162" s="2" customFormat="1" ht="24.15" customHeight="1">
      <c r="A162" s="38"/>
      <c r="B162" s="39"/>
      <c r="C162" s="219" t="s">
        <v>200</v>
      </c>
      <c r="D162" s="219" t="s">
        <v>132</v>
      </c>
      <c r="E162" s="220" t="s">
        <v>229</v>
      </c>
      <c r="F162" s="221" t="s">
        <v>230</v>
      </c>
      <c r="G162" s="222" t="s">
        <v>135</v>
      </c>
      <c r="H162" s="223">
        <v>28.079999999999998</v>
      </c>
      <c r="I162" s="224"/>
      <c r="J162" s="225">
        <f>ROUND(I162*H162,2)</f>
        <v>0</v>
      </c>
      <c r="K162" s="226"/>
      <c r="L162" s="44"/>
      <c r="M162" s="227" t="s">
        <v>1</v>
      </c>
      <c r="N162" s="228" t="s">
        <v>38</v>
      </c>
      <c r="O162" s="91"/>
      <c r="P162" s="229">
        <f>O162*H162</f>
        <v>0</v>
      </c>
      <c r="Q162" s="229">
        <v>0</v>
      </c>
      <c r="R162" s="229">
        <f>Q162*H162</f>
        <v>0</v>
      </c>
      <c r="S162" s="229">
        <v>0</v>
      </c>
      <c r="T162" s="230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31" t="s">
        <v>136</v>
      </c>
      <c r="AT162" s="231" t="s">
        <v>132</v>
      </c>
      <c r="AU162" s="231" t="s">
        <v>83</v>
      </c>
      <c r="AY162" s="17" t="s">
        <v>130</v>
      </c>
      <c r="BE162" s="232">
        <f>IF(N162="základní",J162,0)</f>
        <v>0</v>
      </c>
      <c r="BF162" s="232">
        <f>IF(N162="snížená",J162,0)</f>
        <v>0</v>
      </c>
      <c r="BG162" s="232">
        <f>IF(N162="zákl. přenesená",J162,0)</f>
        <v>0</v>
      </c>
      <c r="BH162" s="232">
        <f>IF(N162="sníž. přenesená",J162,0)</f>
        <v>0</v>
      </c>
      <c r="BI162" s="232">
        <f>IF(N162="nulová",J162,0)</f>
        <v>0</v>
      </c>
      <c r="BJ162" s="17" t="s">
        <v>81</v>
      </c>
      <c r="BK162" s="232">
        <f>ROUND(I162*H162,2)</f>
        <v>0</v>
      </c>
      <c r="BL162" s="17" t="s">
        <v>136</v>
      </c>
      <c r="BM162" s="231" t="s">
        <v>651</v>
      </c>
    </row>
    <row r="163" s="13" customFormat="1">
      <c r="A163" s="13"/>
      <c r="B163" s="233"/>
      <c r="C163" s="234"/>
      <c r="D163" s="235" t="s">
        <v>138</v>
      </c>
      <c r="E163" s="236" t="s">
        <v>1</v>
      </c>
      <c r="F163" s="237" t="s">
        <v>652</v>
      </c>
      <c r="G163" s="234"/>
      <c r="H163" s="238">
        <v>93</v>
      </c>
      <c r="I163" s="239"/>
      <c r="J163" s="234"/>
      <c r="K163" s="234"/>
      <c r="L163" s="240"/>
      <c r="M163" s="241"/>
      <c r="N163" s="242"/>
      <c r="O163" s="242"/>
      <c r="P163" s="242"/>
      <c r="Q163" s="242"/>
      <c r="R163" s="242"/>
      <c r="S163" s="242"/>
      <c r="T163" s="24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4" t="s">
        <v>138</v>
      </c>
      <c r="AU163" s="244" t="s">
        <v>83</v>
      </c>
      <c r="AV163" s="13" t="s">
        <v>83</v>
      </c>
      <c r="AW163" s="13" t="s">
        <v>30</v>
      </c>
      <c r="AX163" s="13" t="s">
        <v>73</v>
      </c>
      <c r="AY163" s="244" t="s">
        <v>130</v>
      </c>
    </row>
    <row r="164" s="13" customFormat="1">
      <c r="A164" s="13"/>
      <c r="B164" s="233"/>
      <c r="C164" s="234"/>
      <c r="D164" s="235" t="s">
        <v>138</v>
      </c>
      <c r="E164" s="236" t="s">
        <v>1</v>
      </c>
      <c r="F164" s="237" t="s">
        <v>653</v>
      </c>
      <c r="G164" s="234"/>
      <c r="H164" s="238">
        <v>28.079999999999998</v>
      </c>
      <c r="I164" s="239"/>
      <c r="J164" s="234"/>
      <c r="K164" s="234"/>
      <c r="L164" s="240"/>
      <c r="M164" s="241"/>
      <c r="N164" s="242"/>
      <c r="O164" s="242"/>
      <c r="P164" s="242"/>
      <c r="Q164" s="242"/>
      <c r="R164" s="242"/>
      <c r="S164" s="242"/>
      <c r="T164" s="24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4" t="s">
        <v>138</v>
      </c>
      <c r="AU164" s="244" t="s">
        <v>83</v>
      </c>
      <c r="AV164" s="13" t="s">
        <v>83</v>
      </c>
      <c r="AW164" s="13" t="s">
        <v>30</v>
      </c>
      <c r="AX164" s="13" t="s">
        <v>81</v>
      </c>
      <c r="AY164" s="244" t="s">
        <v>130</v>
      </c>
    </row>
    <row r="165" s="2" customFormat="1" ht="21.75" customHeight="1">
      <c r="A165" s="38"/>
      <c r="B165" s="39"/>
      <c r="C165" s="219" t="s">
        <v>8</v>
      </c>
      <c r="D165" s="219" t="s">
        <v>132</v>
      </c>
      <c r="E165" s="220" t="s">
        <v>238</v>
      </c>
      <c r="F165" s="221" t="s">
        <v>239</v>
      </c>
      <c r="G165" s="222" t="s">
        <v>135</v>
      </c>
      <c r="H165" s="223">
        <v>77.5</v>
      </c>
      <c r="I165" s="224"/>
      <c r="J165" s="225">
        <f>ROUND(I165*H165,2)</f>
        <v>0</v>
      </c>
      <c r="K165" s="226"/>
      <c r="L165" s="44"/>
      <c r="M165" s="227" t="s">
        <v>1</v>
      </c>
      <c r="N165" s="228" t="s">
        <v>38</v>
      </c>
      <c r="O165" s="91"/>
      <c r="P165" s="229">
        <f>O165*H165</f>
        <v>0</v>
      </c>
      <c r="Q165" s="229">
        <v>0</v>
      </c>
      <c r="R165" s="229">
        <f>Q165*H165</f>
        <v>0</v>
      </c>
      <c r="S165" s="229">
        <v>0</v>
      </c>
      <c r="T165" s="230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31" t="s">
        <v>136</v>
      </c>
      <c r="AT165" s="231" t="s">
        <v>132</v>
      </c>
      <c r="AU165" s="231" t="s">
        <v>83</v>
      </c>
      <c r="AY165" s="17" t="s">
        <v>130</v>
      </c>
      <c r="BE165" s="232">
        <f>IF(N165="základní",J165,0)</f>
        <v>0</v>
      </c>
      <c r="BF165" s="232">
        <f>IF(N165="snížená",J165,0)</f>
        <v>0</v>
      </c>
      <c r="BG165" s="232">
        <f>IF(N165="zákl. přenesená",J165,0)</f>
        <v>0</v>
      </c>
      <c r="BH165" s="232">
        <f>IF(N165="sníž. přenesená",J165,0)</f>
        <v>0</v>
      </c>
      <c r="BI165" s="232">
        <f>IF(N165="nulová",J165,0)</f>
        <v>0</v>
      </c>
      <c r="BJ165" s="17" t="s">
        <v>81</v>
      </c>
      <c r="BK165" s="232">
        <f>ROUND(I165*H165,2)</f>
        <v>0</v>
      </c>
      <c r="BL165" s="17" t="s">
        <v>136</v>
      </c>
      <c r="BM165" s="231" t="s">
        <v>654</v>
      </c>
    </row>
    <row r="166" s="2" customFormat="1" ht="33" customHeight="1">
      <c r="A166" s="38"/>
      <c r="B166" s="39"/>
      <c r="C166" s="219" t="s">
        <v>207</v>
      </c>
      <c r="D166" s="219" t="s">
        <v>132</v>
      </c>
      <c r="E166" s="220" t="s">
        <v>246</v>
      </c>
      <c r="F166" s="221" t="s">
        <v>247</v>
      </c>
      <c r="G166" s="222" t="s">
        <v>135</v>
      </c>
      <c r="H166" s="223">
        <v>77.5</v>
      </c>
      <c r="I166" s="224"/>
      <c r="J166" s="225">
        <f>ROUND(I166*H166,2)</f>
        <v>0</v>
      </c>
      <c r="K166" s="226"/>
      <c r="L166" s="44"/>
      <c r="M166" s="227" t="s">
        <v>1</v>
      </c>
      <c r="N166" s="228" t="s">
        <v>38</v>
      </c>
      <c r="O166" s="91"/>
      <c r="P166" s="229">
        <f>O166*H166</f>
        <v>0</v>
      </c>
      <c r="Q166" s="229">
        <v>0</v>
      </c>
      <c r="R166" s="229">
        <f>Q166*H166</f>
        <v>0</v>
      </c>
      <c r="S166" s="229">
        <v>0</v>
      </c>
      <c r="T166" s="230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31" t="s">
        <v>136</v>
      </c>
      <c r="AT166" s="231" t="s">
        <v>132</v>
      </c>
      <c r="AU166" s="231" t="s">
        <v>83</v>
      </c>
      <c r="AY166" s="17" t="s">
        <v>130</v>
      </c>
      <c r="BE166" s="232">
        <f>IF(N166="základní",J166,0)</f>
        <v>0</v>
      </c>
      <c r="BF166" s="232">
        <f>IF(N166="snížená",J166,0)</f>
        <v>0</v>
      </c>
      <c r="BG166" s="232">
        <f>IF(N166="zákl. přenesená",J166,0)</f>
        <v>0</v>
      </c>
      <c r="BH166" s="232">
        <f>IF(N166="sníž. přenesená",J166,0)</f>
        <v>0</v>
      </c>
      <c r="BI166" s="232">
        <f>IF(N166="nulová",J166,0)</f>
        <v>0</v>
      </c>
      <c r="BJ166" s="17" t="s">
        <v>81</v>
      </c>
      <c r="BK166" s="232">
        <f>ROUND(I166*H166,2)</f>
        <v>0</v>
      </c>
      <c r="BL166" s="17" t="s">
        <v>136</v>
      </c>
      <c r="BM166" s="231" t="s">
        <v>655</v>
      </c>
    </row>
    <row r="167" s="2" customFormat="1" ht="21.75" customHeight="1">
      <c r="A167" s="38"/>
      <c r="B167" s="39"/>
      <c r="C167" s="219" t="s">
        <v>211</v>
      </c>
      <c r="D167" s="219" t="s">
        <v>132</v>
      </c>
      <c r="E167" s="220" t="s">
        <v>254</v>
      </c>
      <c r="F167" s="221" t="s">
        <v>255</v>
      </c>
      <c r="G167" s="222" t="s">
        <v>135</v>
      </c>
      <c r="H167" s="223">
        <v>77.5</v>
      </c>
      <c r="I167" s="224"/>
      <c r="J167" s="225">
        <f>ROUND(I167*H167,2)</f>
        <v>0</v>
      </c>
      <c r="K167" s="226"/>
      <c r="L167" s="44"/>
      <c r="M167" s="227" t="s">
        <v>1</v>
      </c>
      <c r="N167" s="228" t="s">
        <v>38</v>
      </c>
      <c r="O167" s="91"/>
      <c r="P167" s="229">
        <f>O167*H167</f>
        <v>0</v>
      </c>
      <c r="Q167" s="229">
        <v>0</v>
      </c>
      <c r="R167" s="229">
        <f>Q167*H167</f>
        <v>0</v>
      </c>
      <c r="S167" s="229">
        <v>0</v>
      </c>
      <c r="T167" s="230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31" t="s">
        <v>136</v>
      </c>
      <c r="AT167" s="231" t="s">
        <v>132</v>
      </c>
      <c r="AU167" s="231" t="s">
        <v>83</v>
      </c>
      <c r="AY167" s="17" t="s">
        <v>130</v>
      </c>
      <c r="BE167" s="232">
        <f>IF(N167="základní",J167,0)</f>
        <v>0</v>
      </c>
      <c r="BF167" s="232">
        <f>IF(N167="snížená",J167,0)</f>
        <v>0</v>
      </c>
      <c r="BG167" s="232">
        <f>IF(N167="zákl. přenesená",J167,0)</f>
        <v>0</v>
      </c>
      <c r="BH167" s="232">
        <f>IF(N167="sníž. přenesená",J167,0)</f>
        <v>0</v>
      </c>
      <c r="BI167" s="232">
        <f>IF(N167="nulová",J167,0)</f>
        <v>0</v>
      </c>
      <c r="BJ167" s="17" t="s">
        <v>81</v>
      </c>
      <c r="BK167" s="232">
        <f>ROUND(I167*H167,2)</f>
        <v>0</v>
      </c>
      <c r="BL167" s="17" t="s">
        <v>136</v>
      </c>
      <c r="BM167" s="231" t="s">
        <v>656</v>
      </c>
    </row>
    <row r="168" s="12" customFormat="1" ht="22.8" customHeight="1">
      <c r="A168" s="12"/>
      <c r="B168" s="203"/>
      <c r="C168" s="204"/>
      <c r="D168" s="205" t="s">
        <v>72</v>
      </c>
      <c r="E168" s="217" t="s">
        <v>83</v>
      </c>
      <c r="F168" s="217" t="s">
        <v>261</v>
      </c>
      <c r="G168" s="204"/>
      <c r="H168" s="204"/>
      <c r="I168" s="207"/>
      <c r="J168" s="218">
        <f>BK168</f>
        <v>0</v>
      </c>
      <c r="K168" s="204"/>
      <c r="L168" s="209"/>
      <c r="M168" s="210"/>
      <c r="N168" s="211"/>
      <c r="O168" s="211"/>
      <c r="P168" s="212">
        <f>SUM(P169:P172)</f>
        <v>0</v>
      </c>
      <c r="Q168" s="211"/>
      <c r="R168" s="212">
        <f>SUM(R169:R172)</f>
        <v>7.9904219999999988</v>
      </c>
      <c r="S168" s="211"/>
      <c r="T168" s="213">
        <f>SUM(T169:T172)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14" t="s">
        <v>81</v>
      </c>
      <c r="AT168" s="215" t="s">
        <v>72</v>
      </c>
      <c r="AU168" s="215" t="s">
        <v>81</v>
      </c>
      <c r="AY168" s="214" t="s">
        <v>130</v>
      </c>
      <c r="BK168" s="216">
        <f>SUM(BK169:BK172)</f>
        <v>0</v>
      </c>
    </row>
    <row r="169" s="2" customFormat="1" ht="24.15" customHeight="1">
      <c r="A169" s="38"/>
      <c r="B169" s="39"/>
      <c r="C169" s="219" t="s">
        <v>215</v>
      </c>
      <c r="D169" s="219" t="s">
        <v>132</v>
      </c>
      <c r="E169" s="220" t="s">
        <v>657</v>
      </c>
      <c r="F169" s="221" t="s">
        <v>658</v>
      </c>
      <c r="G169" s="222" t="s">
        <v>142</v>
      </c>
      <c r="H169" s="223">
        <v>0.27500000000000002</v>
      </c>
      <c r="I169" s="224"/>
      <c r="J169" s="225">
        <f>ROUND(I169*H169,2)</f>
        <v>0</v>
      </c>
      <c r="K169" s="226"/>
      <c r="L169" s="44"/>
      <c r="M169" s="227" t="s">
        <v>1</v>
      </c>
      <c r="N169" s="228" t="s">
        <v>38</v>
      </c>
      <c r="O169" s="91"/>
      <c r="P169" s="229">
        <f>O169*H169</f>
        <v>0</v>
      </c>
      <c r="Q169" s="229">
        <v>1.98</v>
      </c>
      <c r="R169" s="229">
        <f>Q169*H169</f>
        <v>0.54449999999999998</v>
      </c>
      <c r="S169" s="229">
        <v>0</v>
      </c>
      <c r="T169" s="230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31" t="s">
        <v>136</v>
      </c>
      <c r="AT169" s="231" t="s">
        <v>132</v>
      </c>
      <c r="AU169" s="231" t="s">
        <v>83</v>
      </c>
      <c r="AY169" s="17" t="s">
        <v>130</v>
      </c>
      <c r="BE169" s="232">
        <f>IF(N169="základní",J169,0)</f>
        <v>0</v>
      </c>
      <c r="BF169" s="232">
        <f>IF(N169="snížená",J169,0)</f>
        <v>0</v>
      </c>
      <c r="BG169" s="232">
        <f>IF(N169="zákl. přenesená",J169,0)</f>
        <v>0</v>
      </c>
      <c r="BH169" s="232">
        <f>IF(N169="sníž. přenesená",J169,0)</f>
        <v>0</v>
      </c>
      <c r="BI169" s="232">
        <f>IF(N169="nulová",J169,0)</f>
        <v>0</v>
      </c>
      <c r="BJ169" s="17" t="s">
        <v>81</v>
      </c>
      <c r="BK169" s="232">
        <f>ROUND(I169*H169,2)</f>
        <v>0</v>
      </c>
      <c r="BL169" s="17" t="s">
        <v>136</v>
      </c>
      <c r="BM169" s="231" t="s">
        <v>659</v>
      </c>
    </row>
    <row r="170" s="13" customFormat="1">
      <c r="A170" s="13"/>
      <c r="B170" s="233"/>
      <c r="C170" s="234"/>
      <c r="D170" s="235" t="s">
        <v>138</v>
      </c>
      <c r="E170" s="236" t="s">
        <v>1</v>
      </c>
      <c r="F170" s="237" t="s">
        <v>660</v>
      </c>
      <c r="G170" s="234"/>
      <c r="H170" s="238">
        <v>0.27500000000000002</v>
      </c>
      <c r="I170" s="239"/>
      <c r="J170" s="234"/>
      <c r="K170" s="234"/>
      <c r="L170" s="240"/>
      <c r="M170" s="241"/>
      <c r="N170" s="242"/>
      <c r="O170" s="242"/>
      <c r="P170" s="242"/>
      <c r="Q170" s="242"/>
      <c r="R170" s="242"/>
      <c r="S170" s="242"/>
      <c r="T170" s="24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4" t="s">
        <v>138</v>
      </c>
      <c r="AU170" s="244" t="s">
        <v>83</v>
      </c>
      <c r="AV170" s="13" t="s">
        <v>83</v>
      </c>
      <c r="AW170" s="13" t="s">
        <v>30</v>
      </c>
      <c r="AX170" s="13" t="s">
        <v>81</v>
      </c>
      <c r="AY170" s="244" t="s">
        <v>130</v>
      </c>
    </row>
    <row r="171" s="2" customFormat="1" ht="16.5" customHeight="1">
      <c r="A171" s="38"/>
      <c r="B171" s="39"/>
      <c r="C171" s="219" t="s">
        <v>222</v>
      </c>
      <c r="D171" s="219" t="s">
        <v>132</v>
      </c>
      <c r="E171" s="220" t="s">
        <v>661</v>
      </c>
      <c r="F171" s="221" t="s">
        <v>662</v>
      </c>
      <c r="G171" s="222" t="s">
        <v>142</v>
      </c>
      <c r="H171" s="223">
        <v>3.2999999999999998</v>
      </c>
      <c r="I171" s="224"/>
      <c r="J171" s="225">
        <f>ROUND(I171*H171,2)</f>
        <v>0</v>
      </c>
      <c r="K171" s="226"/>
      <c r="L171" s="44"/>
      <c r="M171" s="227" t="s">
        <v>1</v>
      </c>
      <c r="N171" s="228" t="s">
        <v>38</v>
      </c>
      <c r="O171" s="91"/>
      <c r="P171" s="229">
        <f>O171*H171</f>
        <v>0</v>
      </c>
      <c r="Q171" s="229">
        <v>2.2563399999999998</v>
      </c>
      <c r="R171" s="229">
        <f>Q171*H171</f>
        <v>7.4459219999999986</v>
      </c>
      <c r="S171" s="229">
        <v>0</v>
      </c>
      <c r="T171" s="230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31" t="s">
        <v>136</v>
      </c>
      <c r="AT171" s="231" t="s">
        <v>132</v>
      </c>
      <c r="AU171" s="231" t="s">
        <v>83</v>
      </c>
      <c r="AY171" s="17" t="s">
        <v>130</v>
      </c>
      <c r="BE171" s="232">
        <f>IF(N171="základní",J171,0)</f>
        <v>0</v>
      </c>
      <c r="BF171" s="232">
        <f>IF(N171="snížená",J171,0)</f>
        <v>0</v>
      </c>
      <c r="BG171" s="232">
        <f>IF(N171="zákl. přenesená",J171,0)</f>
        <v>0</v>
      </c>
      <c r="BH171" s="232">
        <f>IF(N171="sníž. přenesená",J171,0)</f>
        <v>0</v>
      </c>
      <c r="BI171" s="232">
        <f>IF(N171="nulová",J171,0)</f>
        <v>0</v>
      </c>
      <c r="BJ171" s="17" t="s">
        <v>81</v>
      </c>
      <c r="BK171" s="232">
        <f>ROUND(I171*H171,2)</f>
        <v>0</v>
      </c>
      <c r="BL171" s="17" t="s">
        <v>136</v>
      </c>
      <c r="BM171" s="231" t="s">
        <v>663</v>
      </c>
    </row>
    <row r="172" s="13" customFormat="1">
      <c r="A172" s="13"/>
      <c r="B172" s="233"/>
      <c r="C172" s="234"/>
      <c r="D172" s="235" t="s">
        <v>138</v>
      </c>
      <c r="E172" s="236" t="s">
        <v>1</v>
      </c>
      <c r="F172" s="237" t="s">
        <v>664</v>
      </c>
      <c r="G172" s="234"/>
      <c r="H172" s="238">
        <v>3.2999999999999998</v>
      </c>
      <c r="I172" s="239"/>
      <c r="J172" s="234"/>
      <c r="K172" s="234"/>
      <c r="L172" s="240"/>
      <c r="M172" s="241"/>
      <c r="N172" s="242"/>
      <c r="O172" s="242"/>
      <c r="P172" s="242"/>
      <c r="Q172" s="242"/>
      <c r="R172" s="242"/>
      <c r="S172" s="242"/>
      <c r="T172" s="24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4" t="s">
        <v>138</v>
      </c>
      <c r="AU172" s="244" t="s">
        <v>83</v>
      </c>
      <c r="AV172" s="13" t="s">
        <v>83</v>
      </c>
      <c r="AW172" s="13" t="s">
        <v>30</v>
      </c>
      <c r="AX172" s="13" t="s">
        <v>81</v>
      </c>
      <c r="AY172" s="244" t="s">
        <v>130</v>
      </c>
    </row>
    <row r="173" s="12" customFormat="1" ht="22.8" customHeight="1">
      <c r="A173" s="12"/>
      <c r="B173" s="203"/>
      <c r="C173" s="204"/>
      <c r="D173" s="205" t="s">
        <v>72</v>
      </c>
      <c r="E173" s="217" t="s">
        <v>145</v>
      </c>
      <c r="F173" s="217" t="s">
        <v>277</v>
      </c>
      <c r="G173" s="204"/>
      <c r="H173" s="204"/>
      <c r="I173" s="207"/>
      <c r="J173" s="218">
        <f>BK173</f>
        <v>0</v>
      </c>
      <c r="K173" s="204"/>
      <c r="L173" s="209"/>
      <c r="M173" s="210"/>
      <c r="N173" s="211"/>
      <c r="O173" s="211"/>
      <c r="P173" s="212">
        <f>SUM(P174:P180)</f>
        <v>0</v>
      </c>
      <c r="Q173" s="211"/>
      <c r="R173" s="212">
        <f>SUM(R174:R180)</f>
        <v>14.455275</v>
      </c>
      <c r="S173" s="211"/>
      <c r="T173" s="213">
        <f>SUM(T174:T180)</f>
        <v>0</v>
      </c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R173" s="214" t="s">
        <v>81</v>
      </c>
      <c r="AT173" s="215" t="s">
        <v>72</v>
      </c>
      <c r="AU173" s="215" t="s">
        <v>81</v>
      </c>
      <c r="AY173" s="214" t="s">
        <v>130</v>
      </c>
      <c r="BK173" s="216">
        <f>SUM(BK174:BK180)</f>
        <v>0</v>
      </c>
    </row>
    <row r="174" s="2" customFormat="1" ht="24.15" customHeight="1">
      <c r="A174" s="38"/>
      <c r="B174" s="39"/>
      <c r="C174" s="219" t="s">
        <v>226</v>
      </c>
      <c r="D174" s="219" t="s">
        <v>132</v>
      </c>
      <c r="E174" s="220" t="s">
        <v>665</v>
      </c>
      <c r="F174" s="221" t="s">
        <v>666</v>
      </c>
      <c r="G174" s="222" t="s">
        <v>336</v>
      </c>
      <c r="H174" s="223">
        <v>80</v>
      </c>
      <c r="I174" s="224"/>
      <c r="J174" s="225">
        <f>ROUND(I174*H174,2)</f>
        <v>0</v>
      </c>
      <c r="K174" s="226"/>
      <c r="L174" s="44"/>
      <c r="M174" s="227" t="s">
        <v>1</v>
      </c>
      <c r="N174" s="228" t="s">
        <v>38</v>
      </c>
      <c r="O174" s="91"/>
      <c r="P174" s="229">
        <f>O174*H174</f>
        <v>0</v>
      </c>
      <c r="Q174" s="229">
        <v>0.17488999999999999</v>
      </c>
      <c r="R174" s="229">
        <f>Q174*H174</f>
        <v>13.991199999999999</v>
      </c>
      <c r="S174" s="229">
        <v>0</v>
      </c>
      <c r="T174" s="230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31" t="s">
        <v>136</v>
      </c>
      <c r="AT174" s="231" t="s">
        <v>132</v>
      </c>
      <c r="AU174" s="231" t="s">
        <v>83</v>
      </c>
      <c r="AY174" s="17" t="s">
        <v>130</v>
      </c>
      <c r="BE174" s="232">
        <f>IF(N174="základní",J174,0)</f>
        <v>0</v>
      </c>
      <c r="BF174" s="232">
        <f>IF(N174="snížená",J174,0)</f>
        <v>0</v>
      </c>
      <c r="BG174" s="232">
        <f>IF(N174="zákl. přenesená",J174,0)</f>
        <v>0</v>
      </c>
      <c r="BH174" s="232">
        <f>IF(N174="sníž. přenesená",J174,0)</f>
        <v>0</v>
      </c>
      <c r="BI174" s="232">
        <f>IF(N174="nulová",J174,0)</f>
        <v>0</v>
      </c>
      <c r="BJ174" s="17" t="s">
        <v>81</v>
      </c>
      <c r="BK174" s="232">
        <f>ROUND(I174*H174,2)</f>
        <v>0</v>
      </c>
      <c r="BL174" s="17" t="s">
        <v>136</v>
      </c>
      <c r="BM174" s="231" t="s">
        <v>667</v>
      </c>
    </row>
    <row r="175" s="2" customFormat="1" ht="24.15" customHeight="1">
      <c r="A175" s="38"/>
      <c r="B175" s="39"/>
      <c r="C175" s="266" t="s">
        <v>7</v>
      </c>
      <c r="D175" s="266" t="s">
        <v>216</v>
      </c>
      <c r="E175" s="267" t="s">
        <v>668</v>
      </c>
      <c r="F175" s="268" t="s">
        <v>669</v>
      </c>
      <c r="G175" s="269" t="s">
        <v>336</v>
      </c>
      <c r="H175" s="270">
        <v>80</v>
      </c>
      <c r="I175" s="271"/>
      <c r="J175" s="272">
        <f>ROUND(I175*H175,2)</f>
        <v>0</v>
      </c>
      <c r="K175" s="273"/>
      <c r="L175" s="274"/>
      <c r="M175" s="275" t="s">
        <v>1</v>
      </c>
      <c r="N175" s="276" t="s">
        <v>38</v>
      </c>
      <c r="O175" s="91"/>
      <c r="P175" s="229">
        <f>O175*H175</f>
        <v>0</v>
      </c>
      <c r="Q175" s="229">
        <v>0.002</v>
      </c>
      <c r="R175" s="229">
        <f>Q175*H175</f>
        <v>0.16</v>
      </c>
      <c r="S175" s="229">
        <v>0</v>
      </c>
      <c r="T175" s="230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31" t="s">
        <v>169</v>
      </c>
      <c r="AT175" s="231" t="s">
        <v>216</v>
      </c>
      <c r="AU175" s="231" t="s">
        <v>83</v>
      </c>
      <c r="AY175" s="17" t="s">
        <v>130</v>
      </c>
      <c r="BE175" s="232">
        <f>IF(N175="základní",J175,0)</f>
        <v>0</v>
      </c>
      <c r="BF175" s="232">
        <f>IF(N175="snížená",J175,0)</f>
        <v>0</v>
      </c>
      <c r="BG175" s="232">
        <f>IF(N175="zákl. přenesená",J175,0)</f>
        <v>0</v>
      </c>
      <c r="BH175" s="232">
        <f>IF(N175="sníž. přenesená",J175,0)</f>
        <v>0</v>
      </c>
      <c r="BI175" s="232">
        <f>IF(N175="nulová",J175,0)</f>
        <v>0</v>
      </c>
      <c r="BJ175" s="17" t="s">
        <v>81</v>
      </c>
      <c r="BK175" s="232">
        <f>ROUND(I175*H175,2)</f>
        <v>0</v>
      </c>
      <c r="BL175" s="17" t="s">
        <v>136</v>
      </c>
      <c r="BM175" s="231" t="s">
        <v>670</v>
      </c>
    </row>
    <row r="176" s="2" customFormat="1" ht="24.15" customHeight="1">
      <c r="A176" s="38"/>
      <c r="B176" s="39"/>
      <c r="C176" s="219" t="s">
        <v>233</v>
      </c>
      <c r="D176" s="219" t="s">
        <v>132</v>
      </c>
      <c r="E176" s="220" t="s">
        <v>671</v>
      </c>
      <c r="F176" s="221" t="s">
        <v>672</v>
      </c>
      <c r="G176" s="222" t="s">
        <v>336</v>
      </c>
      <c r="H176" s="223">
        <v>2</v>
      </c>
      <c r="I176" s="224"/>
      <c r="J176" s="225">
        <f>ROUND(I176*H176,2)</f>
        <v>0</v>
      </c>
      <c r="K176" s="226"/>
      <c r="L176" s="44"/>
      <c r="M176" s="227" t="s">
        <v>1</v>
      </c>
      <c r="N176" s="228" t="s">
        <v>38</v>
      </c>
      <c r="O176" s="91"/>
      <c r="P176" s="229">
        <f>O176*H176</f>
        <v>0</v>
      </c>
      <c r="Q176" s="229">
        <v>0</v>
      </c>
      <c r="R176" s="229">
        <f>Q176*H176</f>
        <v>0</v>
      </c>
      <c r="S176" s="229">
        <v>0</v>
      </c>
      <c r="T176" s="230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31" t="s">
        <v>136</v>
      </c>
      <c r="AT176" s="231" t="s">
        <v>132</v>
      </c>
      <c r="AU176" s="231" t="s">
        <v>83</v>
      </c>
      <c r="AY176" s="17" t="s">
        <v>130</v>
      </c>
      <c r="BE176" s="232">
        <f>IF(N176="základní",J176,0)</f>
        <v>0</v>
      </c>
      <c r="BF176" s="232">
        <f>IF(N176="snížená",J176,0)</f>
        <v>0</v>
      </c>
      <c r="BG176" s="232">
        <f>IF(N176="zákl. přenesená",J176,0)</f>
        <v>0</v>
      </c>
      <c r="BH176" s="232">
        <f>IF(N176="sníž. přenesená",J176,0)</f>
        <v>0</v>
      </c>
      <c r="BI176" s="232">
        <f>IF(N176="nulová",J176,0)</f>
        <v>0</v>
      </c>
      <c r="BJ176" s="17" t="s">
        <v>81</v>
      </c>
      <c r="BK176" s="232">
        <f>ROUND(I176*H176,2)</f>
        <v>0</v>
      </c>
      <c r="BL176" s="17" t="s">
        <v>136</v>
      </c>
      <c r="BM176" s="231" t="s">
        <v>673</v>
      </c>
    </row>
    <row r="177" s="2" customFormat="1" ht="16.5" customHeight="1">
      <c r="A177" s="38"/>
      <c r="B177" s="39"/>
      <c r="C177" s="266" t="s">
        <v>237</v>
      </c>
      <c r="D177" s="266" t="s">
        <v>216</v>
      </c>
      <c r="E177" s="267" t="s">
        <v>674</v>
      </c>
      <c r="F177" s="268" t="s">
        <v>675</v>
      </c>
      <c r="G177" s="269" t="s">
        <v>336</v>
      </c>
      <c r="H177" s="270">
        <v>2</v>
      </c>
      <c r="I177" s="271"/>
      <c r="J177" s="272">
        <f>ROUND(I177*H177,2)</f>
        <v>0</v>
      </c>
      <c r="K177" s="273"/>
      <c r="L177" s="274"/>
      <c r="M177" s="275" t="s">
        <v>1</v>
      </c>
      <c r="N177" s="276" t="s">
        <v>38</v>
      </c>
      <c r="O177" s="91"/>
      <c r="P177" s="229">
        <f>O177*H177</f>
        <v>0</v>
      </c>
      <c r="Q177" s="229">
        <v>0.078799999999999995</v>
      </c>
      <c r="R177" s="229">
        <f>Q177*H177</f>
        <v>0.15759999999999999</v>
      </c>
      <c r="S177" s="229">
        <v>0</v>
      </c>
      <c r="T177" s="230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31" t="s">
        <v>169</v>
      </c>
      <c r="AT177" s="231" t="s">
        <v>216</v>
      </c>
      <c r="AU177" s="231" t="s">
        <v>83</v>
      </c>
      <c r="AY177" s="17" t="s">
        <v>130</v>
      </c>
      <c r="BE177" s="232">
        <f>IF(N177="základní",J177,0)</f>
        <v>0</v>
      </c>
      <c r="BF177" s="232">
        <f>IF(N177="snížená",J177,0)</f>
        <v>0</v>
      </c>
      <c r="BG177" s="232">
        <f>IF(N177="zákl. přenesená",J177,0)</f>
        <v>0</v>
      </c>
      <c r="BH177" s="232">
        <f>IF(N177="sníž. přenesená",J177,0)</f>
        <v>0</v>
      </c>
      <c r="BI177" s="232">
        <f>IF(N177="nulová",J177,0)</f>
        <v>0</v>
      </c>
      <c r="BJ177" s="17" t="s">
        <v>81</v>
      </c>
      <c r="BK177" s="232">
        <f>ROUND(I177*H177,2)</f>
        <v>0</v>
      </c>
      <c r="BL177" s="17" t="s">
        <v>136</v>
      </c>
      <c r="BM177" s="231" t="s">
        <v>676</v>
      </c>
    </row>
    <row r="178" s="2" customFormat="1" ht="33" customHeight="1">
      <c r="A178" s="38"/>
      <c r="B178" s="39"/>
      <c r="C178" s="219" t="s">
        <v>241</v>
      </c>
      <c r="D178" s="219" t="s">
        <v>132</v>
      </c>
      <c r="E178" s="220" t="s">
        <v>677</v>
      </c>
      <c r="F178" s="221" t="s">
        <v>678</v>
      </c>
      <c r="G178" s="222" t="s">
        <v>326</v>
      </c>
      <c r="H178" s="223">
        <v>155</v>
      </c>
      <c r="I178" s="224"/>
      <c r="J178" s="225">
        <f>ROUND(I178*H178,2)</f>
        <v>0</v>
      </c>
      <c r="K178" s="226"/>
      <c r="L178" s="44"/>
      <c r="M178" s="227" t="s">
        <v>1</v>
      </c>
      <c r="N178" s="228" t="s">
        <v>38</v>
      </c>
      <c r="O178" s="91"/>
      <c r="P178" s="229">
        <f>O178*H178</f>
        <v>0</v>
      </c>
      <c r="Q178" s="229">
        <v>0</v>
      </c>
      <c r="R178" s="229">
        <f>Q178*H178</f>
        <v>0</v>
      </c>
      <c r="S178" s="229">
        <v>0</v>
      </c>
      <c r="T178" s="230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31" t="s">
        <v>136</v>
      </c>
      <c r="AT178" s="231" t="s">
        <v>132</v>
      </c>
      <c r="AU178" s="231" t="s">
        <v>83</v>
      </c>
      <c r="AY178" s="17" t="s">
        <v>130</v>
      </c>
      <c r="BE178" s="232">
        <f>IF(N178="základní",J178,0)</f>
        <v>0</v>
      </c>
      <c r="BF178" s="232">
        <f>IF(N178="snížená",J178,0)</f>
        <v>0</v>
      </c>
      <c r="BG178" s="232">
        <f>IF(N178="zákl. přenesená",J178,0)</f>
        <v>0</v>
      </c>
      <c r="BH178" s="232">
        <f>IF(N178="sníž. přenesená",J178,0)</f>
        <v>0</v>
      </c>
      <c r="BI178" s="232">
        <f>IF(N178="nulová",J178,0)</f>
        <v>0</v>
      </c>
      <c r="BJ178" s="17" t="s">
        <v>81</v>
      </c>
      <c r="BK178" s="232">
        <f>ROUND(I178*H178,2)</f>
        <v>0</v>
      </c>
      <c r="BL178" s="17" t="s">
        <v>136</v>
      </c>
      <c r="BM178" s="231" t="s">
        <v>679</v>
      </c>
    </row>
    <row r="179" s="2" customFormat="1" ht="24.15" customHeight="1">
      <c r="A179" s="38"/>
      <c r="B179" s="39"/>
      <c r="C179" s="266" t="s">
        <v>245</v>
      </c>
      <c r="D179" s="266" t="s">
        <v>216</v>
      </c>
      <c r="E179" s="267" t="s">
        <v>680</v>
      </c>
      <c r="F179" s="268" t="s">
        <v>681</v>
      </c>
      <c r="G179" s="269" t="s">
        <v>326</v>
      </c>
      <c r="H179" s="270">
        <v>162.75</v>
      </c>
      <c r="I179" s="271"/>
      <c r="J179" s="272">
        <f>ROUND(I179*H179,2)</f>
        <v>0</v>
      </c>
      <c r="K179" s="273"/>
      <c r="L179" s="274"/>
      <c r="M179" s="275" t="s">
        <v>1</v>
      </c>
      <c r="N179" s="276" t="s">
        <v>38</v>
      </c>
      <c r="O179" s="91"/>
      <c r="P179" s="229">
        <f>O179*H179</f>
        <v>0</v>
      </c>
      <c r="Q179" s="229">
        <v>0.00089999999999999998</v>
      </c>
      <c r="R179" s="229">
        <f>Q179*H179</f>
        <v>0.14647499999999999</v>
      </c>
      <c r="S179" s="229">
        <v>0</v>
      </c>
      <c r="T179" s="230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31" t="s">
        <v>169</v>
      </c>
      <c r="AT179" s="231" t="s">
        <v>216</v>
      </c>
      <c r="AU179" s="231" t="s">
        <v>83</v>
      </c>
      <c r="AY179" s="17" t="s">
        <v>130</v>
      </c>
      <c r="BE179" s="232">
        <f>IF(N179="základní",J179,0)</f>
        <v>0</v>
      </c>
      <c r="BF179" s="232">
        <f>IF(N179="snížená",J179,0)</f>
        <v>0</v>
      </c>
      <c r="BG179" s="232">
        <f>IF(N179="zákl. přenesená",J179,0)</f>
        <v>0</v>
      </c>
      <c r="BH179" s="232">
        <f>IF(N179="sníž. přenesená",J179,0)</f>
        <v>0</v>
      </c>
      <c r="BI179" s="232">
        <f>IF(N179="nulová",J179,0)</f>
        <v>0</v>
      </c>
      <c r="BJ179" s="17" t="s">
        <v>81</v>
      </c>
      <c r="BK179" s="232">
        <f>ROUND(I179*H179,2)</f>
        <v>0</v>
      </c>
      <c r="BL179" s="17" t="s">
        <v>136</v>
      </c>
      <c r="BM179" s="231" t="s">
        <v>682</v>
      </c>
    </row>
    <row r="180" s="13" customFormat="1">
      <c r="A180" s="13"/>
      <c r="B180" s="233"/>
      <c r="C180" s="234"/>
      <c r="D180" s="235" t="s">
        <v>138</v>
      </c>
      <c r="E180" s="234"/>
      <c r="F180" s="237" t="s">
        <v>683</v>
      </c>
      <c r="G180" s="234"/>
      <c r="H180" s="238">
        <v>162.75</v>
      </c>
      <c r="I180" s="239"/>
      <c r="J180" s="234"/>
      <c r="K180" s="234"/>
      <c r="L180" s="240"/>
      <c r="M180" s="241"/>
      <c r="N180" s="242"/>
      <c r="O180" s="242"/>
      <c r="P180" s="242"/>
      <c r="Q180" s="242"/>
      <c r="R180" s="242"/>
      <c r="S180" s="242"/>
      <c r="T180" s="24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4" t="s">
        <v>138</v>
      </c>
      <c r="AU180" s="244" t="s">
        <v>83</v>
      </c>
      <c r="AV180" s="13" t="s">
        <v>83</v>
      </c>
      <c r="AW180" s="13" t="s">
        <v>4</v>
      </c>
      <c r="AX180" s="13" t="s">
        <v>81</v>
      </c>
      <c r="AY180" s="244" t="s">
        <v>130</v>
      </c>
    </row>
    <row r="181" s="12" customFormat="1" ht="22.8" customHeight="1">
      <c r="A181" s="12"/>
      <c r="B181" s="203"/>
      <c r="C181" s="204"/>
      <c r="D181" s="205" t="s">
        <v>72</v>
      </c>
      <c r="E181" s="217" t="s">
        <v>157</v>
      </c>
      <c r="F181" s="217" t="s">
        <v>684</v>
      </c>
      <c r="G181" s="204"/>
      <c r="H181" s="204"/>
      <c r="I181" s="207"/>
      <c r="J181" s="218">
        <f>BK181</f>
        <v>0</v>
      </c>
      <c r="K181" s="204"/>
      <c r="L181" s="209"/>
      <c r="M181" s="210"/>
      <c r="N181" s="211"/>
      <c r="O181" s="211"/>
      <c r="P181" s="212">
        <f>SUM(P182:P196)</f>
        <v>0</v>
      </c>
      <c r="Q181" s="211"/>
      <c r="R181" s="212">
        <f>SUM(R182:R196)</f>
        <v>21.495895000000001</v>
      </c>
      <c r="S181" s="211"/>
      <c r="T181" s="213">
        <f>SUM(T182:T196)</f>
        <v>0</v>
      </c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R181" s="214" t="s">
        <v>81</v>
      </c>
      <c r="AT181" s="215" t="s">
        <v>72</v>
      </c>
      <c r="AU181" s="215" t="s">
        <v>81</v>
      </c>
      <c r="AY181" s="214" t="s">
        <v>130</v>
      </c>
      <c r="BK181" s="216">
        <f>SUM(BK182:BK196)</f>
        <v>0</v>
      </c>
    </row>
    <row r="182" s="2" customFormat="1" ht="24.15" customHeight="1">
      <c r="A182" s="38"/>
      <c r="B182" s="39"/>
      <c r="C182" s="219" t="s">
        <v>249</v>
      </c>
      <c r="D182" s="219" t="s">
        <v>132</v>
      </c>
      <c r="E182" s="220" t="s">
        <v>685</v>
      </c>
      <c r="F182" s="221" t="s">
        <v>686</v>
      </c>
      <c r="G182" s="222" t="s">
        <v>135</v>
      </c>
      <c r="H182" s="223">
        <v>103.42</v>
      </c>
      <c r="I182" s="224"/>
      <c r="J182" s="225">
        <f>ROUND(I182*H182,2)</f>
        <v>0</v>
      </c>
      <c r="K182" s="226"/>
      <c r="L182" s="44"/>
      <c r="M182" s="227" t="s">
        <v>1</v>
      </c>
      <c r="N182" s="228" t="s">
        <v>38</v>
      </c>
      <c r="O182" s="91"/>
      <c r="P182" s="229">
        <f>O182*H182</f>
        <v>0</v>
      </c>
      <c r="Q182" s="229">
        <v>0</v>
      </c>
      <c r="R182" s="229">
        <f>Q182*H182</f>
        <v>0</v>
      </c>
      <c r="S182" s="229">
        <v>0</v>
      </c>
      <c r="T182" s="230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31" t="s">
        <v>136</v>
      </c>
      <c r="AT182" s="231" t="s">
        <v>132</v>
      </c>
      <c r="AU182" s="231" t="s">
        <v>83</v>
      </c>
      <c r="AY182" s="17" t="s">
        <v>130</v>
      </c>
      <c r="BE182" s="232">
        <f>IF(N182="základní",J182,0)</f>
        <v>0</v>
      </c>
      <c r="BF182" s="232">
        <f>IF(N182="snížená",J182,0)</f>
        <v>0</v>
      </c>
      <c r="BG182" s="232">
        <f>IF(N182="zákl. přenesená",J182,0)</f>
        <v>0</v>
      </c>
      <c r="BH182" s="232">
        <f>IF(N182="sníž. přenesená",J182,0)</f>
        <v>0</v>
      </c>
      <c r="BI182" s="232">
        <f>IF(N182="nulová",J182,0)</f>
        <v>0</v>
      </c>
      <c r="BJ182" s="17" t="s">
        <v>81</v>
      </c>
      <c r="BK182" s="232">
        <f>ROUND(I182*H182,2)</f>
        <v>0</v>
      </c>
      <c r="BL182" s="17" t="s">
        <v>136</v>
      </c>
      <c r="BM182" s="231" t="s">
        <v>687</v>
      </c>
    </row>
    <row r="183" s="13" customFormat="1">
      <c r="A183" s="13"/>
      <c r="B183" s="233"/>
      <c r="C183" s="234"/>
      <c r="D183" s="235" t="s">
        <v>138</v>
      </c>
      <c r="E183" s="236" t="s">
        <v>1</v>
      </c>
      <c r="F183" s="237" t="s">
        <v>688</v>
      </c>
      <c r="G183" s="234"/>
      <c r="H183" s="238">
        <v>25.920000000000002</v>
      </c>
      <c r="I183" s="239"/>
      <c r="J183" s="234"/>
      <c r="K183" s="234"/>
      <c r="L183" s="240"/>
      <c r="M183" s="241"/>
      <c r="N183" s="242"/>
      <c r="O183" s="242"/>
      <c r="P183" s="242"/>
      <c r="Q183" s="242"/>
      <c r="R183" s="242"/>
      <c r="S183" s="242"/>
      <c r="T183" s="24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4" t="s">
        <v>138</v>
      </c>
      <c r="AU183" s="244" t="s">
        <v>83</v>
      </c>
      <c r="AV183" s="13" t="s">
        <v>83</v>
      </c>
      <c r="AW183" s="13" t="s">
        <v>30</v>
      </c>
      <c r="AX183" s="13" t="s">
        <v>73</v>
      </c>
      <c r="AY183" s="244" t="s">
        <v>130</v>
      </c>
    </row>
    <row r="184" s="13" customFormat="1">
      <c r="A184" s="13"/>
      <c r="B184" s="233"/>
      <c r="C184" s="234"/>
      <c r="D184" s="235" t="s">
        <v>138</v>
      </c>
      <c r="E184" s="236" t="s">
        <v>1</v>
      </c>
      <c r="F184" s="237" t="s">
        <v>646</v>
      </c>
      <c r="G184" s="234"/>
      <c r="H184" s="238">
        <v>77.5</v>
      </c>
      <c r="I184" s="239"/>
      <c r="J184" s="234"/>
      <c r="K184" s="234"/>
      <c r="L184" s="240"/>
      <c r="M184" s="241"/>
      <c r="N184" s="242"/>
      <c r="O184" s="242"/>
      <c r="P184" s="242"/>
      <c r="Q184" s="242"/>
      <c r="R184" s="242"/>
      <c r="S184" s="242"/>
      <c r="T184" s="24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4" t="s">
        <v>138</v>
      </c>
      <c r="AU184" s="244" t="s">
        <v>83</v>
      </c>
      <c r="AV184" s="13" t="s">
        <v>83</v>
      </c>
      <c r="AW184" s="13" t="s">
        <v>30</v>
      </c>
      <c r="AX184" s="13" t="s">
        <v>73</v>
      </c>
      <c r="AY184" s="244" t="s">
        <v>130</v>
      </c>
    </row>
    <row r="185" s="15" customFormat="1">
      <c r="A185" s="15"/>
      <c r="B185" s="255"/>
      <c r="C185" s="256"/>
      <c r="D185" s="235" t="s">
        <v>138</v>
      </c>
      <c r="E185" s="257" t="s">
        <v>1</v>
      </c>
      <c r="F185" s="258" t="s">
        <v>156</v>
      </c>
      <c r="G185" s="256"/>
      <c r="H185" s="259">
        <v>103.42</v>
      </c>
      <c r="I185" s="260"/>
      <c r="J185" s="256"/>
      <c r="K185" s="256"/>
      <c r="L185" s="261"/>
      <c r="M185" s="262"/>
      <c r="N185" s="263"/>
      <c r="O185" s="263"/>
      <c r="P185" s="263"/>
      <c r="Q185" s="263"/>
      <c r="R185" s="263"/>
      <c r="S185" s="263"/>
      <c r="T185" s="264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T185" s="265" t="s">
        <v>138</v>
      </c>
      <c r="AU185" s="265" t="s">
        <v>83</v>
      </c>
      <c r="AV185" s="15" t="s">
        <v>136</v>
      </c>
      <c r="AW185" s="15" t="s">
        <v>30</v>
      </c>
      <c r="AX185" s="15" t="s">
        <v>81</v>
      </c>
      <c r="AY185" s="265" t="s">
        <v>130</v>
      </c>
    </row>
    <row r="186" s="2" customFormat="1" ht="24.15" customHeight="1">
      <c r="A186" s="38"/>
      <c r="B186" s="39"/>
      <c r="C186" s="219" t="s">
        <v>253</v>
      </c>
      <c r="D186" s="219" t="s">
        <v>132</v>
      </c>
      <c r="E186" s="220" t="s">
        <v>689</v>
      </c>
      <c r="F186" s="221" t="s">
        <v>690</v>
      </c>
      <c r="G186" s="222" t="s">
        <v>135</v>
      </c>
      <c r="H186" s="223">
        <v>103.42</v>
      </c>
      <c r="I186" s="224"/>
      <c r="J186" s="225">
        <f>ROUND(I186*H186,2)</f>
        <v>0</v>
      </c>
      <c r="K186" s="226"/>
      <c r="L186" s="44"/>
      <c r="M186" s="227" t="s">
        <v>1</v>
      </c>
      <c r="N186" s="228" t="s">
        <v>38</v>
      </c>
      <c r="O186" s="91"/>
      <c r="P186" s="229">
        <f>O186*H186</f>
        <v>0</v>
      </c>
      <c r="Q186" s="229">
        <v>0</v>
      </c>
      <c r="R186" s="229">
        <f>Q186*H186</f>
        <v>0</v>
      </c>
      <c r="S186" s="229">
        <v>0</v>
      </c>
      <c r="T186" s="230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31" t="s">
        <v>136</v>
      </c>
      <c r="AT186" s="231" t="s">
        <v>132</v>
      </c>
      <c r="AU186" s="231" t="s">
        <v>83</v>
      </c>
      <c r="AY186" s="17" t="s">
        <v>130</v>
      </c>
      <c r="BE186" s="232">
        <f>IF(N186="základní",J186,0)</f>
        <v>0</v>
      </c>
      <c r="BF186" s="232">
        <f>IF(N186="snížená",J186,0)</f>
        <v>0</v>
      </c>
      <c r="BG186" s="232">
        <f>IF(N186="zákl. přenesená",J186,0)</f>
        <v>0</v>
      </c>
      <c r="BH186" s="232">
        <f>IF(N186="sníž. přenesená",J186,0)</f>
        <v>0</v>
      </c>
      <c r="BI186" s="232">
        <f>IF(N186="nulová",J186,0)</f>
        <v>0</v>
      </c>
      <c r="BJ186" s="17" t="s">
        <v>81</v>
      </c>
      <c r="BK186" s="232">
        <f>ROUND(I186*H186,2)</f>
        <v>0</v>
      </c>
      <c r="BL186" s="17" t="s">
        <v>136</v>
      </c>
      <c r="BM186" s="231" t="s">
        <v>691</v>
      </c>
    </row>
    <row r="187" s="2" customFormat="1" ht="24.15" customHeight="1">
      <c r="A187" s="38"/>
      <c r="B187" s="39"/>
      <c r="C187" s="219" t="s">
        <v>257</v>
      </c>
      <c r="D187" s="219" t="s">
        <v>132</v>
      </c>
      <c r="E187" s="220" t="s">
        <v>692</v>
      </c>
      <c r="F187" s="221" t="s">
        <v>693</v>
      </c>
      <c r="G187" s="222" t="s">
        <v>135</v>
      </c>
      <c r="H187" s="223">
        <v>25.920000000000002</v>
      </c>
      <c r="I187" s="224"/>
      <c r="J187" s="225">
        <f>ROUND(I187*H187,2)</f>
        <v>0</v>
      </c>
      <c r="K187" s="226"/>
      <c r="L187" s="44"/>
      <c r="M187" s="227" t="s">
        <v>1</v>
      </c>
      <c r="N187" s="228" t="s">
        <v>38</v>
      </c>
      <c r="O187" s="91"/>
      <c r="P187" s="229">
        <f>O187*H187</f>
        <v>0</v>
      </c>
      <c r="Q187" s="229">
        <v>0.084250000000000005</v>
      </c>
      <c r="R187" s="229">
        <f>Q187*H187</f>
        <v>2.1837600000000004</v>
      </c>
      <c r="S187" s="229">
        <v>0</v>
      </c>
      <c r="T187" s="230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231" t="s">
        <v>136</v>
      </c>
      <c r="AT187" s="231" t="s">
        <v>132</v>
      </c>
      <c r="AU187" s="231" t="s">
        <v>83</v>
      </c>
      <c r="AY187" s="17" t="s">
        <v>130</v>
      </c>
      <c r="BE187" s="232">
        <f>IF(N187="základní",J187,0)</f>
        <v>0</v>
      </c>
      <c r="BF187" s="232">
        <f>IF(N187="snížená",J187,0)</f>
        <v>0</v>
      </c>
      <c r="BG187" s="232">
        <f>IF(N187="zákl. přenesená",J187,0)</f>
        <v>0</v>
      </c>
      <c r="BH187" s="232">
        <f>IF(N187="sníž. přenesená",J187,0)</f>
        <v>0</v>
      </c>
      <c r="BI187" s="232">
        <f>IF(N187="nulová",J187,0)</f>
        <v>0</v>
      </c>
      <c r="BJ187" s="17" t="s">
        <v>81</v>
      </c>
      <c r="BK187" s="232">
        <f>ROUND(I187*H187,2)</f>
        <v>0</v>
      </c>
      <c r="BL187" s="17" t="s">
        <v>136</v>
      </c>
      <c r="BM187" s="231" t="s">
        <v>694</v>
      </c>
    </row>
    <row r="188" s="13" customFormat="1">
      <c r="A188" s="13"/>
      <c r="B188" s="233"/>
      <c r="C188" s="234"/>
      <c r="D188" s="235" t="s">
        <v>138</v>
      </c>
      <c r="E188" s="236" t="s">
        <v>1</v>
      </c>
      <c r="F188" s="237" t="s">
        <v>695</v>
      </c>
      <c r="G188" s="234"/>
      <c r="H188" s="238">
        <v>17.280000000000001</v>
      </c>
      <c r="I188" s="239"/>
      <c r="J188" s="234"/>
      <c r="K188" s="234"/>
      <c r="L188" s="240"/>
      <c r="M188" s="241"/>
      <c r="N188" s="242"/>
      <c r="O188" s="242"/>
      <c r="P188" s="242"/>
      <c r="Q188" s="242"/>
      <c r="R188" s="242"/>
      <c r="S188" s="242"/>
      <c r="T188" s="24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4" t="s">
        <v>138</v>
      </c>
      <c r="AU188" s="244" t="s">
        <v>83</v>
      </c>
      <c r="AV188" s="13" t="s">
        <v>83</v>
      </c>
      <c r="AW188" s="13" t="s">
        <v>30</v>
      </c>
      <c r="AX188" s="13" t="s">
        <v>73</v>
      </c>
      <c r="AY188" s="244" t="s">
        <v>130</v>
      </c>
    </row>
    <row r="189" s="13" customFormat="1">
      <c r="A189" s="13"/>
      <c r="B189" s="233"/>
      <c r="C189" s="234"/>
      <c r="D189" s="235" t="s">
        <v>138</v>
      </c>
      <c r="E189" s="236" t="s">
        <v>1</v>
      </c>
      <c r="F189" s="237" t="s">
        <v>696</v>
      </c>
      <c r="G189" s="234"/>
      <c r="H189" s="238">
        <v>8.6400000000000006</v>
      </c>
      <c r="I189" s="239"/>
      <c r="J189" s="234"/>
      <c r="K189" s="234"/>
      <c r="L189" s="240"/>
      <c r="M189" s="241"/>
      <c r="N189" s="242"/>
      <c r="O189" s="242"/>
      <c r="P189" s="242"/>
      <c r="Q189" s="242"/>
      <c r="R189" s="242"/>
      <c r="S189" s="242"/>
      <c r="T189" s="24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4" t="s">
        <v>138</v>
      </c>
      <c r="AU189" s="244" t="s">
        <v>83</v>
      </c>
      <c r="AV189" s="13" t="s">
        <v>83</v>
      </c>
      <c r="AW189" s="13" t="s">
        <v>30</v>
      </c>
      <c r="AX189" s="13" t="s">
        <v>73</v>
      </c>
      <c r="AY189" s="244" t="s">
        <v>130</v>
      </c>
    </row>
    <row r="190" s="15" customFormat="1">
      <c r="A190" s="15"/>
      <c r="B190" s="255"/>
      <c r="C190" s="256"/>
      <c r="D190" s="235" t="s">
        <v>138</v>
      </c>
      <c r="E190" s="257" t="s">
        <v>1</v>
      </c>
      <c r="F190" s="258" t="s">
        <v>156</v>
      </c>
      <c r="G190" s="256"/>
      <c r="H190" s="259">
        <v>25.920000000000002</v>
      </c>
      <c r="I190" s="260"/>
      <c r="J190" s="256"/>
      <c r="K190" s="256"/>
      <c r="L190" s="261"/>
      <c r="M190" s="262"/>
      <c r="N190" s="263"/>
      <c r="O190" s="263"/>
      <c r="P190" s="263"/>
      <c r="Q190" s="263"/>
      <c r="R190" s="263"/>
      <c r="S190" s="263"/>
      <c r="T190" s="264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T190" s="265" t="s">
        <v>138</v>
      </c>
      <c r="AU190" s="265" t="s">
        <v>83</v>
      </c>
      <c r="AV190" s="15" t="s">
        <v>136</v>
      </c>
      <c r="AW190" s="15" t="s">
        <v>30</v>
      </c>
      <c r="AX190" s="15" t="s">
        <v>81</v>
      </c>
      <c r="AY190" s="265" t="s">
        <v>130</v>
      </c>
    </row>
    <row r="191" s="2" customFormat="1" ht="21.75" customHeight="1">
      <c r="A191" s="38"/>
      <c r="B191" s="39"/>
      <c r="C191" s="266" t="s">
        <v>262</v>
      </c>
      <c r="D191" s="266" t="s">
        <v>216</v>
      </c>
      <c r="E191" s="267" t="s">
        <v>697</v>
      </c>
      <c r="F191" s="268" t="s">
        <v>698</v>
      </c>
      <c r="G191" s="269" t="s">
        <v>135</v>
      </c>
      <c r="H191" s="270">
        <v>26.698</v>
      </c>
      <c r="I191" s="271"/>
      <c r="J191" s="272">
        <f>ROUND(I191*H191,2)</f>
        <v>0</v>
      </c>
      <c r="K191" s="273"/>
      <c r="L191" s="274"/>
      <c r="M191" s="275" t="s">
        <v>1</v>
      </c>
      <c r="N191" s="276" t="s">
        <v>38</v>
      </c>
      <c r="O191" s="91"/>
      <c r="P191" s="229">
        <f>O191*H191</f>
        <v>0</v>
      </c>
      <c r="Q191" s="229">
        <v>0.12</v>
      </c>
      <c r="R191" s="229">
        <f>Q191*H191</f>
        <v>3.2037599999999999</v>
      </c>
      <c r="S191" s="229">
        <v>0</v>
      </c>
      <c r="T191" s="230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31" t="s">
        <v>169</v>
      </c>
      <c r="AT191" s="231" t="s">
        <v>216</v>
      </c>
      <c r="AU191" s="231" t="s">
        <v>83</v>
      </c>
      <c r="AY191" s="17" t="s">
        <v>130</v>
      </c>
      <c r="BE191" s="232">
        <f>IF(N191="základní",J191,0)</f>
        <v>0</v>
      </c>
      <c r="BF191" s="232">
        <f>IF(N191="snížená",J191,0)</f>
        <v>0</v>
      </c>
      <c r="BG191" s="232">
        <f>IF(N191="zákl. přenesená",J191,0)</f>
        <v>0</v>
      </c>
      <c r="BH191" s="232">
        <f>IF(N191="sníž. přenesená",J191,0)</f>
        <v>0</v>
      </c>
      <c r="BI191" s="232">
        <f>IF(N191="nulová",J191,0)</f>
        <v>0</v>
      </c>
      <c r="BJ191" s="17" t="s">
        <v>81</v>
      </c>
      <c r="BK191" s="232">
        <f>ROUND(I191*H191,2)</f>
        <v>0</v>
      </c>
      <c r="BL191" s="17" t="s">
        <v>136</v>
      </c>
      <c r="BM191" s="231" t="s">
        <v>699</v>
      </c>
    </row>
    <row r="192" s="13" customFormat="1">
      <c r="A192" s="13"/>
      <c r="B192" s="233"/>
      <c r="C192" s="234"/>
      <c r="D192" s="235" t="s">
        <v>138</v>
      </c>
      <c r="E192" s="234"/>
      <c r="F192" s="237" t="s">
        <v>700</v>
      </c>
      <c r="G192" s="234"/>
      <c r="H192" s="238">
        <v>26.698</v>
      </c>
      <c r="I192" s="239"/>
      <c r="J192" s="234"/>
      <c r="K192" s="234"/>
      <c r="L192" s="240"/>
      <c r="M192" s="241"/>
      <c r="N192" s="242"/>
      <c r="O192" s="242"/>
      <c r="P192" s="242"/>
      <c r="Q192" s="242"/>
      <c r="R192" s="242"/>
      <c r="S192" s="242"/>
      <c r="T192" s="24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4" t="s">
        <v>138</v>
      </c>
      <c r="AU192" s="244" t="s">
        <v>83</v>
      </c>
      <c r="AV192" s="13" t="s">
        <v>83</v>
      </c>
      <c r="AW192" s="13" t="s">
        <v>4</v>
      </c>
      <c r="AX192" s="13" t="s">
        <v>81</v>
      </c>
      <c r="AY192" s="244" t="s">
        <v>130</v>
      </c>
    </row>
    <row r="193" s="2" customFormat="1" ht="24.15" customHeight="1">
      <c r="A193" s="38"/>
      <c r="B193" s="39"/>
      <c r="C193" s="219" t="s">
        <v>267</v>
      </c>
      <c r="D193" s="219" t="s">
        <v>132</v>
      </c>
      <c r="E193" s="220" t="s">
        <v>701</v>
      </c>
      <c r="F193" s="221" t="s">
        <v>702</v>
      </c>
      <c r="G193" s="222" t="s">
        <v>135</v>
      </c>
      <c r="H193" s="223">
        <v>77.5</v>
      </c>
      <c r="I193" s="224"/>
      <c r="J193" s="225">
        <f>ROUND(I193*H193,2)</f>
        <v>0</v>
      </c>
      <c r="K193" s="226"/>
      <c r="L193" s="44"/>
      <c r="M193" s="227" t="s">
        <v>1</v>
      </c>
      <c r="N193" s="228" t="s">
        <v>38</v>
      </c>
      <c r="O193" s="91"/>
      <c r="P193" s="229">
        <f>O193*H193</f>
        <v>0</v>
      </c>
      <c r="Q193" s="229">
        <v>0.084250000000000005</v>
      </c>
      <c r="R193" s="229">
        <f>Q193*H193</f>
        <v>6.5293750000000008</v>
      </c>
      <c r="S193" s="229">
        <v>0</v>
      </c>
      <c r="T193" s="230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231" t="s">
        <v>136</v>
      </c>
      <c r="AT193" s="231" t="s">
        <v>132</v>
      </c>
      <c r="AU193" s="231" t="s">
        <v>83</v>
      </c>
      <c r="AY193" s="17" t="s">
        <v>130</v>
      </c>
      <c r="BE193" s="232">
        <f>IF(N193="základní",J193,0)</f>
        <v>0</v>
      </c>
      <c r="BF193" s="232">
        <f>IF(N193="snížená",J193,0)</f>
        <v>0</v>
      </c>
      <c r="BG193" s="232">
        <f>IF(N193="zákl. přenesená",J193,0)</f>
        <v>0</v>
      </c>
      <c r="BH193" s="232">
        <f>IF(N193="sníž. přenesená",J193,0)</f>
        <v>0</v>
      </c>
      <c r="BI193" s="232">
        <f>IF(N193="nulová",J193,0)</f>
        <v>0</v>
      </c>
      <c r="BJ193" s="17" t="s">
        <v>81</v>
      </c>
      <c r="BK193" s="232">
        <f>ROUND(I193*H193,2)</f>
        <v>0</v>
      </c>
      <c r="BL193" s="17" t="s">
        <v>136</v>
      </c>
      <c r="BM193" s="231" t="s">
        <v>703</v>
      </c>
    </row>
    <row r="194" s="13" customFormat="1">
      <c r="A194" s="13"/>
      <c r="B194" s="233"/>
      <c r="C194" s="234"/>
      <c r="D194" s="235" t="s">
        <v>138</v>
      </c>
      <c r="E194" s="236" t="s">
        <v>1</v>
      </c>
      <c r="F194" s="237" t="s">
        <v>646</v>
      </c>
      <c r="G194" s="234"/>
      <c r="H194" s="238">
        <v>77.5</v>
      </c>
      <c r="I194" s="239"/>
      <c r="J194" s="234"/>
      <c r="K194" s="234"/>
      <c r="L194" s="240"/>
      <c r="M194" s="241"/>
      <c r="N194" s="242"/>
      <c r="O194" s="242"/>
      <c r="P194" s="242"/>
      <c r="Q194" s="242"/>
      <c r="R194" s="242"/>
      <c r="S194" s="242"/>
      <c r="T194" s="24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4" t="s">
        <v>138</v>
      </c>
      <c r="AU194" s="244" t="s">
        <v>83</v>
      </c>
      <c r="AV194" s="13" t="s">
        <v>83</v>
      </c>
      <c r="AW194" s="13" t="s">
        <v>30</v>
      </c>
      <c r="AX194" s="13" t="s">
        <v>81</v>
      </c>
      <c r="AY194" s="244" t="s">
        <v>130</v>
      </c>
    </row>
    <row r="195" s="2" customFormat="1" ht="21.75" customHeight="1">
      <c r="A195" s="38"/>
      <c r="B195" s="39"/>
      <c r="C195" s="266" t="s">
        <v>272</v>
      </c>
      <c r="D195" s="266" t="s">
        <v>216</v>
      </c>
      <c r="E195" s="267" t="s">
        <v>697</v>
      </c>
      <c r="F195" s="268" t="s">
        <v>698</v>
      </c>
      <c r="G195" s="269" t="s">
        <v>135</v>
      </c>
      <c r="H195" s="270">
        <v>79.825000000000003</v>
      </c>
      <c r="I195" s="271"/>
      <c r="J195" s="272">
        <f>ROUND(I195*H195,2)</f>
        <v>0</v>
      </c>
      <c r="K195" s="273"/>
      <c r="L195" s="274"/>
      <c r="M195" s="275" t="s">
        <v>1</v>
      </c>
      <c r="N195" s="276" t="s">
        <v>38</v>
      </c>
      <c r="O195" s="91"/>
      <c r="P195" s="229">
        <f>O195*H195</f>
        <v>0</v>
      </c>
      <c r="Q195" s="229">
        <v>0.12</v>
      </c>
      <c r="R195" s="229">
        <f>Q195*H195</f>
        <v>9.5790000000000006</v>
      </c>
      <c r="S195" s="229">
        <v>0</v>
      </c>
      <c r="T195" s="230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231" t="s">
        <v>169</v>
      </c>
      <c r="AT195" s="231" t="s">
        <v>216</v>
      </c>
      <c r="AU195" s="231" t="s">
        <v>83</v>
      </c>
      <c r="AY195" s="17" t="s">
        <v>130</v>
      </c>
      <c r="BE195" s="232">
        <f>IF(N195="základní",J195,0)</f>
        <v>0</v>
      </c>
      <c r="BF195" s="232">
        <f>IF(N195="snížená",J195,0)</f>
        <v>0</v>
      </c>
      <c r="BG195" s="232">
        <f>IF(N195="zákl. přenesená",J195,0)</f>
        <v>0</v>
      </c>
      <c r="BH195" s="232">
        <f>IF(N195="sníž. přenesená",J195,0)</f>
        <v>0</v>
      </c>
      <c r="BI195" s="232">
        <f>IF(N195="nulová",J195,0)</f>
        <v>0</v>
      </c>
      <c r="BJ195" s="17" t="s">
        <v>81</v>
      </c>
      <c r="BK195" s="232">
        <f>ROUND(I195*H195,2)</f>
        <v>0</v>
      </c>
      <c r="BL195" s="17" t="s">
        <v>136</v>
      </c>
      <c r="BM195" s="231" t="s">
        <v>704</v>
      </c>
    </row>
    <row r="196" s="13" customFormat="1">
      <c r="A196" s="13"/>
      <c r="B196" s="233"/>
      <c r="C196" s="234"/>
      <c r="D196" s="235" t="s">
        <v>138</v>
      </c>
      <c r="E196" s="234"/>
      <c r="F196" s="237" t="s">
        <v>705</v>
      </c>
      <c r="G196" s="234"/>
      <c r="H196" s="238">
        <v>79.825000000000003</v>
      </c>
      <c r="I196" s="239"/>
      <c r="J196" s="234"/>
      <c r="K196" s="234"/>
      <c r="L196" s="240"/>
      <c r="M196" s="241"/>
      <c r="N196" s="242"/>
      <c r="O196" s="242"/>
      <c r="P196" s="242"/>
      <c r="Q196" s="242"/>
      <c r="R196" s="242"/>
      <c r="S196" s="242"/>
      <c r="T196" s="24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4" t="s">
        <v>138</v>
      </c>
      <c r="AU196" s="244" t="s">
        <v>83</v>
      </c>
      <c r="AV196" s="13" t="s">
        <v>83</v>
      </c>
      <c r="AW196" s="13" t="s">
        <v>4</v>
      </c>
      <c r="AX196" s="13" t="s">
        <v>81</v>
      </c>
      <c r="AY196" s="244" t="s">
        <v>130</v>
      </c>
    </row>
    <row r="197" s="12" customFormat="1" ht="22.8" customHeight="1">
      <c r="A197" s="12"/>
      <c r="B197" s="203"/>
      <c r="C197" s="204"/>
      <c r="D197" s="205" t="s">
        <v>72</v>
      </c>
      <c r="E197" s="217" t="s">
        <v>175</v>
      </c>
      <c r="F197" s="217" t="s">
        <v>338</v>
      </c>
      <c r="G197" s="204"/>
      <c r="H197" s="204"/>
      <c r="I197" s="207"/>
      <c r="J197" s="218">
        <f>BK197</f>
        <v>0</v>
      </c>
      <c r="K197" s="204"/>
      <c r="L197" s="209"/>
      <c r="M197" s="210"/>
      <c r="N197" s="211"/>
      <c r="O197" s="211"/>
      <c r="P197" s="212">
        <f>SUM(P198:P210)</f>
        <v>0</v>
      </c>
      <c r="Q197" s="211"/>
      <c r="R197" s="212">
        <f>SUM(R198:R210)</f>
        <v>49.538250000000005</v>
      </c>
      <c r="S197" s="211"/>
      <c r="T197" s="213">
        <f>SUM(T198:T210)</f>
        <v>0</v>
      </c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R197" s="214" t="s">
        <v>81</v>
      </c>
      <c r="AT197" s="215" t="s">
        <v>72</v>
      </c>
      <c r="AU197" s="215" t="s">
        <v>81</v>
      </c>
      <c r="AY197" s="214" t="s">
        <v>130</v>
      </c>
      <c r="BK197" s="216">
        <f>SUM(BK198:BK210)</f>
        <v>0</v>
      </c>
    </row>
    <row r="198" s="2" customFormat="1" ht="33" customHeight="1">
      <c r="A198" s="38"/>
      <c r="B198" s="39"/>
      <c r="C198" s="219" t="s">
        <v>278</v>
      </c>
      <c r="D198" s="219" t="s">
        <v>132</v>
      </c>
      <c r="E198" s="220" t="s">
        <v>340</v>
      </c>
      <c r="F198" s="221" t="s">
        <v>341</v>
      </c>
      <c r="G198" s="222" t="s">
        <v>326</v>
      </c>
      <c r="H198" s="223">
        <v>310</v>
      </c>
      <c r="I198" s="224"/>
      <c r="J198" s="225">
        <f>ROUND(I198*H198,2)</f>
        <v>0</v>
      </c>
      <c r="K198" s="226"/>
      <c r="L198" s="44"/>
      <c r="M198" s="227" t="s">
        <v>1</v>
      </c>
      <c r="N198" s="228" t="s">
        <v>38</v>
      </c>
      <c r="O198" s="91"/>
      <c r="P198" s="229">
        <f>O198*H198</f>
        <v>0</v>
      </c>
      <c r="Q198" s="229">
        <v>0.1295</v>
      </c>
      <c r="R198" s="229">
        <f>Q198*H198</f>
        <v>40.145000000000003</v>
      </c>
      <c r="S198" s="229">
        <v>0</v>
      </c>
      <c r="T198" s="230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231" t="s">
        <v>136</v>
      </c>
      <c r="AT198" s="231" t="s">
        <v>132</v>
      </c>
      <c r="AU198" s="231" t="s">
        <v>83</v>
      </c>
      <c r="AY198" s="17" t="s">
        <v>130</v>
      </c>
      <c r="BE198" s="232">
        <f>IF(N198="základní",J198,0)</f>
        <v>0</v>
      </c>
      <c r="BF198" s="232">
        <f>IF(N198="snížená",J198,0)</f>
        <v>0</v>
      </c>
      <c r="BG198" s="232">
        <f>IF(N198="zákl. přenesená",J198,0)</f>
        <v>0</v>
      </c>
      <c r="BH198" s="232">
        <f>IF(N198="sníž. přenesená",J198,0)</f>
        <v>0</v>
      </c>
      <c r="BI198" s="232">
        <f>IF(N198="nulová",J198,0)</f>
        <v>0</v>
      </c>
      <c r="BJ198" s="17" t="s">
        <v>81</v>
      </c>
      <c r="BK198" s="232">
        <f>ROUND(I198*H198,2)</f>
        <v>0</v>
      </c>
      <c r="BL198" s="17" t="s">
        <v>136</v>
      </c>
      <c r="BM198" s="231" t="s">
        <v>706</v>
      </c>
    </row>
    <row r="199" s="13" customFormat="1">
      <c r="A199" s="13"/>
      <c r="B199" s="233"/>
      <c r="C199" s="234"/>
      <c r="D199" s="235" t="s">
        <v>138</v>
      </c>
      <c r="E199" s="236" t="s">
        <v>1</v>
      </c>
      <c r="F199" s="237" t="s">
        <v>707</v>
      </c>
      <c r="G199" s="234"/>
      <c r="H199" s="238">
        <v>310</v>
      </c>
      <c r="I199" s="239"/>
      <c r="J199" s="234"/>
      <c r="K199" s="234"/>
      <c r="L199" s="240"/>
      <c r="M199" s="241"/>
      <c r="N199" s="242"/>
      <c r="O199" s="242"/>
      <c r="P199" s="242"/>
      <c r="Q199" s="242"/>
      <c r="R199" s="242"/>
      <c r="S199" s="242"/>
      <c r="T199" s="24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4" t="s">
        <v>138</v>
      </c>
      <c r="AU199" s="244" t="s">
        <v>83</v>
      </c>
      <c r="AV199" s="13" t="s">
        <v>83</v>
      </c>
      <c r="AW199" s="13" t="s">
        <v>30</v>
      </c>
      <c r="AX199" s="13" t="s">
        <v>81</v>
      </c>
      <c r="AY199" s="244" t="s">
        <v>130</v>
      </c>
    </row>
    <row r="200" s="2" customFormat="1" ht="16.5" customHeight="1">
      <c r="A200" s="38"/>
      <c r="B200" s="39"/>
      <c r="C200" s="266" t="s">
        <v>283</v>
      </c>
      <c r="D200" s="266" t="s">
        <v>216</v>
      </c>
      <c r="E200" s="267" t="s">
        <v>345</v>
      </c>
      <c r="F200" s="268" t="s">
        <v>346</v>
      </c>
      <c r="G200" s="269" t="s">
        <v>326</v>
      </c>
      <c r="H200" s="270">
        <v>316.19999999999999</v>
      </c>
      <c r="I200" s="271"/>
      <c r="J200" s="272">
        <f>ROUND(I200*H200,2)</f>
        <v>0</v>
      </c>
      <c r="K200" s="273"/>
      <c r="L200" s="274"/>
      <c r="M200" s="275" t="s">
        <v>1</v>
      </c>
      <c r="N200" s="276" t="s">
        <v>38</v>
      </c>
      <c r="O200" s="91"/>
      <c r="P200" s="229">
        <f>O200*H200</f>
        <v>0</v>
      </c>
      <c r="Q200" s="229">
        <v>0.021999999999999999</v>
      </c>
      <c r="R200" s="229">
        <f>Q200*H200</f>
        <v>6.9563999999999995</v>
      </c>
      <c r="S200" s="229">
        <v>0</v>
      </c>
      <c r="T200" s="230">
        <f>S200*H200</f>
        <v>0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231" t="s">
        <v>169</v>
      </c>
      <c r="AT200" s="231" t="s">
        <v>216</v>
      </c>
      <c r="AU200" s="231" t="s">
        <v>83</v>
      </c>
      <c r="AY200" s="17" t="s">
        <v>130</v>
      </c>
      <c r="BE200" s="232">
        <f>IF(N200="základní",J200,0)</f>
        <v>0</v>
      </c>
      <c r="BF200" s="232">
        <f>IF(N200="snížená",J200,0)</f>
        <v>0</v>
      </c>
      <c r="BG200" s="232">
        <f>IF(N200="zákl. přenesená",J200,0)</f>
        <v>0</v>
      </c>
      <c r="BH200" s="232">
        <f>IF(N200="sníž. přenesená",J200,0)</f>
        <v>0</v>
      </c>
      <c r="BI200" s="232">
        <f>IF(N200="nulová",J200,0)</f>
        <v>0</v>
      </c>
      <c r="BJ200" s="17" t="s">
        <v>81</v>
      </c>
      <c r="BK200" s="232">
        <f>ROUND(I200*H200,2)</f>
        <v>0</v>
      </c>
      <c r="BL200" s="17" t="s">
        <v>136</v>
      </c>
      <c r="BM200" s="231" t="s">
        <v>708</v>
      </c>
    </row>
    <row r="201" s="13" customFormat="1">
      <c r="A201" s="13"/>
      <c r="B201" s="233"/>
      <c r="C201" s="234"/>
      <c r="D201" s="235" t="s">
        <v>138</v>
      </c>
      <c r="E201" s="234"/>
      <c r="F201" s="237" t="s">
        <v>709</v>
      </c>
      <c r="G201" s="234"/>
      <c r="H201" s="238">
        <v>316.19999999999999</v>
      </c>
      <c r="I201" s="239"/>
      <c r="J201" s="234"/>
      <c r="K201" s="234"/>
      <c r="L201" s="240"/>
      <c r="M201" s="241"/>
      <c r="N201" s="242"/>
      <c r="O201" s="242"/>
      <c r="P201" s="242"/>
      <c r="Q201" s="242"/>
      <c r="R201" s="242"/>
      <c r="S201" s="242"/>
      <c r="T201" s="243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4" t="s">
        <v>138</v>
      </c>
      <c r="AU201" s="244" t="s">
        <v>83</v>
      </c>
      <c r="AV201" s="13" t="s">
        <v>83</v>
      </c>
      <c r="AW201" s="13" t="s">
        <v>4</v>
      </c>
      <c r="AX201" s="13" t="s">
        <v>81</v>
      </c>
      <c r="AY201" s="244" t="s">
        <v>130</v>
      </c>
    </row>
    <row r="202" s="2" customFormat="1" ht="16.5" customHeight="1">
      <c r="A202" s="38"/>
      <c r="B202" s="39"/>
      <c r="C202" s="219" t="s">
        <v>289</v>
      </c>
      <c r="D202" s="219" t="s">
        <v>132</v>
      </c>
      <c r="E202" s="220" t="s">
        <v>350</v>
      </c>
      <c r="F202" s="221" t="s">
        <v>351</v>
      </c>
      <c r="G202" s="222" t="s">
        <v>326</v>
      </c>
      <c r="H202" s="223">
        <v>310</v>
      </c>
      <c r="I202" s="224"/>
      <c r="J202" s="225">
        <f>ROUND(I202*H202,2)</f>
        <v>0</v>
      </c>
      <c r="K202" s="226"/>
      <c r="L202" s="44"/>
      <c r="M202" s="227" t="s">
        <v>1</v>
      </c>
      <c r="N202" s="228" t="s">
        <v>38</v>
      </c>
      <c r="O202" s="91"/>
      <c r="P202" s="229">
        <f>O202*H202</f>
        <v>0</v>
      </c>
      <c r="Q202" s="229">
        <v>0</v>
      </c>
      <c r="R202" s="229">
        <f>Q202*H202</f>
        <v>0</v>
      </c>
      <c r="S202" s="229">
        <v>0</v>
      </c>
      <c r="T202" s="230">
        <f>S202*H202</f>
        <v>0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231" t="s">
        <v>136</v>
      </c>
      <c r="AT202" s="231" t="s">
        <v>132</v>
      </c>
      <c r="AU202" s="231" t="s">
        <v>83</v>
      </c>
      <c r="AY202" s="17" t="s">
        <v>130</v>
      </c>
      <c r="BE202" s="232">
        <f>IF(N202="základní",J202,0)</f>
        <v>0</v>
      </c>
      <c r="BF202" s="232">
        <f>IF(N202="snížená",J202,0)</f>
        <v>0</v>
      </c>
      <c r="BG202" s="232">
        <f>IF(N202="zákl. přenesená",J202,0)</f>
        <v>0</v>
      </c>
      <c r="BH202" s="232">
        <f>IF(N202="sníž. přenesená",J202,0)</f>
        <v>0</v>
      </c>
      <c r="BI202" s="232">
        <f>IF(N202="nulová",J202,0)</f>
        <v>0</v>
      </c>
      <c r="BJ202" s="17" t="s">
        <v>81</v>
      </c>
      <c r="BK202" s="232">
        <f>ROUND(I202*H202,2)</f>
        <v>0</v>
      </c>
      <c r="BL202" s="17" t="s">
        <v>136</v>
      </c>
      <c r="BM202" s="231" t="s">
        <v>710</v>
      </c>
    </row>
    <row r="203" s="2" customFormat="1" ht="16.5" customHeight="1">
      <c r="A203" s="38"/>
      <c r="B203" s="39"/>
      <c r="C203" s="219" t="s">
        <v>293</v>
      </c>
      <c r="D203" s="219" t="s">
        <v>132</v>
      </c>
      <c r="E203" s="220" t="s">
        <v>711</v>
      </c>
      <c r="F203" s="221" t="s">
        <v>712</v>
      </c>
      <c r="G203" s="222" t="s">
        <v>336</v>
      </c>
      <c r="H203" s="223">
        <v>3</v>
      </c>
      <c r="I203" s="224"/>
      <c r="J203" s="225">
        <f>ROUND(I203*H203,2)</f>
        <v>0</v>
      </c>
      <c r="K203" s="226"/>
      <c r="L203" s="44"/>
      <c r="M203" s="227" t="s">
        <v>1</v>
      </c>
      <c r="N203" s="228" t="s">
        <v>38</v>
      </c>
      <c r="O203" s="91"/>
      <c r="P203" s="229">
        <f>O203*H203</f>
        <v>0</v>
      </c>
      <c r="Q203" s="229">
        <v>0.072870000000000004</v>
      </c>
      <c r="R203" s="229">
        <f>Q203*H203</f>
        <v>0.21861000000000003</v>
      </c>
      <c r="S203" s="229">
        <v>0</v>
      </c>
      <c r="T203" s="230">
        <f>S203*H203</f>
        <v>0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231" t="s">
        <v>136</v>
      </c>
      <c r="AT203" s="231" t="s">
        <v>132</v>
      </c>
      <c r="AU203" s="231" t="s">
        <v>83</v>
      </c>
      <c r="AY203" s="17" t="s">
        <v>130</v>
      </c>
      <c r="BE203" s="232">
        <f>IF(N203="základní",J203,0)</f>
        <v>0</v>
      </c>
      <c r="BF203" s="232">
        <f>IF(N203="snížená",J203,0)</f>
        <v>0</v>
      </c>
      <c r="BG203" s="232">
        <f>IF(N203="zákl. přenesená",J203,0)</f>
        <v>0</v>
      </c>
      <c r="BH203" s="232">
        <f>IF(N203="sníž. přenesená",J203,0)</f>
        <v>0</v>
      </c>
      <c r="BI203" s="232">
        <f>IF(N203="nulová",J203,0)</f>
        <v>0</v>
      </c>
      <c r="BJ203" s="17" t="s">
        <v>81</v>
      </c>
      <c r="BK203" s="232">
        <f>ROUND(I203*H203,2)</f>
        <v>0</v>
      </c>
      <c r="BL203" s="17" t="s">
        <v>136</v>
      </c>
      <c r="BM203" s="231" t="s">
        <v>713</v>
      </c>
    </row>
    <row r="204" s="2" customFormat="1" ht="16.5" customHeight="1">
      <c r="A204" s="38"/>
      <c r="B204" s="39"/>
      <c r="C204" s="266" t="s">
        <v>299</v>
      </c>
      <c r="D204" s="266" t="s">
        <v>216</v>
      </c>
      <c r="E204" s="267" t="s">
        <v>714</v>
      </c>
      <c r="F204" s="268" t="s">
        <v>715</v>
      </c>
      <c r="G204" s="269" t="s">
        <v>336</v>
      </c>
      <c r="H204" s="270">
        <v>3</v>
      </c>
      <c r="I204" s="271"/>
      <c r="J204" s="272">
        <f>ROUND(I204*H204,2)</f>
        <v>0</v>
      </c>
      <c r="K204" s="273"/>
      <c r="L204" s="274"/>
      <c r="M204" s="275" t="s">
        <v>1</v>
      </c>
      <c r="N204" s="276" t="s">
        <v>38</v>
      </c>
      <c r="O204" s="91"/>
      <c r="P204" s="229">
        <f>O204*H204</f>
        <v>0</v>
      </c>
      <c r="Q204" s="229">
        <v>0.01</v>
      </c>
      <c r="R204" s="229">
        <f>Q204*H204</f>
        <v>0.029999999999999999</v>
      </c>
      <c r="S204" s="229">
        <v>0</v>
      </c>
      <c r="T204" s="230">
        <f>S204*H204</f>
        <v>0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231" t="s">
        <v>169</v>
      </c>
      <c r="AT204" s="231" t="s">
        <v>216</v>
      </c>
      <c r="AU204" s="231" t="s">
        <v>83</v>
      </c>
      <c r="AY204" s="17" t="s">
        <v>130</v>
      </c>
      <c r="BE204" s="232">
        <f>IF(N204="základní",J204,0)</f>
        <v>0</v>
      </c>
      <c r="BF204" s="232">
        <f>IF(N204="snížená",J204,0)</f>
        <v>0</v>
      </c>
      <c r="BG204" s="232">
        <f>IF(N204="zákl. přenesená",J204,0)</f>
        <v>0</v>
      </c>
      <c r="BH204" s="232">
        <f>IF(N204="sníž. přenesená",J204,0)</f>
        <v>0</v>
      </c>
      <c r="BI204" s="232">
        <f>IF(N204="nulová",J204,0)</f>
        <v>0</v>
      </c>
      <c r="BJ204" s="17" t="s">
        <v>81</v>
      </c>
      <c r="BK204" s="232">
        <f>ROUND(I204*H204,2)</f>
        <v>0</v>
      </c>
      <c r="BL204" s="17" t="s">
        <v>136</v>
      </c>
      <c r="BM204" s="231" t="s">
        <v>716</v>
      </c>
    </row>
    <row r="205" s="2" customFormat="1" ht="24.15" customHeight="1">
      <c r="A205" s="38"/>
      <c r="B205" s="39"/>
      <c r="C205" s="219" t="s">
        <v>304</v>
      </c>
      <c r="D205" s="219" t="s">
        <v>132</v>
      </c>
      <c r="E205" s="220" t="s">
        <v>717</v>
      </c>
      <c r="F205" s="221" t="s">
        <v>718</v>
      </c>
      <c r="G205" s="222" t="s">
        <v>336</v>
      </c>
      <c r="H205" s="223">
        <v>2</v>
      </c>
      <c r="I205" s="224"/>
      <c r="J205" s="225">
        <f>ROUND(I205*H205,2)</f>
        <v>0</v>
      </c>
      <c r="K205" s="226"/>
      <c r="L205" s="44"/>
      <c r="M205" s="227" t="s">
        <v>1</v>
      </c>
      <c r="N205" s="228" t="s">
        <v>38</v>
      </c>
      <c r="O205" s="91"/>
      <c r="P205" s="229">
        <f>O205*H205</f>
        <v>0</v>
      </c>
      <c r="Q205" s="229">
        <v>0.001</v>
      </c>
      <c r="R205" s="229">
        <f>Q205*H205</f>
        <v>0.002</v>
      </c>
      <c r="S205" s="229">
        <v>0</v>
      </c>
      <c r="T205" s="230">
        <f>S205*H205</f>
        <v>0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231" t="s">
        <v>136</v>
      </c>
      <c r="AT205" s="231" t="s">
        <v>132</v>
      </c>
      <c r="AU205" s="231" t="s">
        <v>83</v>
      </c>
      <c r="AY205" s="17" t="s">
        <v>130</v>
      </c>
      <c r="BE205" s="232">
        <f>IF(N205="základní",J205,0)</f>
        <v>0</v>
      </c>
      <c r="BF205" s="232">
        <f>IF(N205="snížená",J205,0)</f>
        <v>0</v>
      </c>
      <c r="BG205" s="232">
        <f>IF(N205="zákl. přenesená",J205,0)</f>
        <v>0</v>
      </c>
      <c r="BH205" s="232">
        <f>IF(N205="sníž. přenesená",J205,0)</f>
        <v>0</v>
      </c>
      <c r="BI205" s="232">
        <f>IF(N205="nulová",J205,0)</f>
        <v>0</v>
      </c>
      <c r="BJ205" s="17" t="s">
        <v>81</v>
      </c>
      <c r="BK205" s="232">
        <f>ROUND(I205*H205,2)</f>
        <v>0</v>
      </c>
      <c r="BL205" s="17" t="s">
        <v>136</v>
      </c>
      <c r="BM205" s="231" t="s">
        <v>719</v>
      </c>
    </row>
    <row r="206" s="2" customFormat="1" ht="16.5" customHeight="1">
      <c r="A206" s="38"/>
      <c r="B206" s="39"/>
      <c r="C206" s="266" t="s">
        <v>308</v>
      </c>
      <c r="D206" s="266" t="s">
        <v>216</v>
      </c>
      <c r="E206" s="267" t="s">
        <v>720</v>
      </c>
      <c r="F206" s="268" t="s">
        <v>721</v>
      </c>
      <c r="G206" s="269" t="s">
        <v>336</v>
      </c>
      <c r="H206" s="270">
        <v>1</v>
      </c>
      <c r="I206" s="271"/>
      <c r="J206" s="272">
        <f>ROUND(I206*H206,2)</f>
        <v>0</v>
      </c>
      <c r="K206" s="273"/>
      <c r="L206" s="274"/>
      <c r="M206" s="275" t="s">
        <v>1</v>
      </c>
      <c r="N206" s="276" t="s">
        <v>38</v>
      </c>
      <c r="O206" s="91"/>
      <c r="P206" s="229">
        <f>O206*H206</f>
        <v>0</v>
      </c>
      <c r="Q206" s="229">
        <v>0</v>
      </c>
      <c r="R206" s="229">
        <f>Q206*H206</f>
        <v>0</v>
      </c>
      <c r="S206" s="229">
        <v>0</v>
      </c>
      <c r="T206" s="230">
        <f>S206*H206</f>
        <v>0</v>
      </c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R206" s="231" t="s">
        <v>169</v>
      </c>
      <c r="AT206" s="231" t="s">
        <v>216</v>
      </c>
      <c r="AU206" s="231" t="s">
        <v>83</v>
      </c>
      <c r="AY206" s="17" t="s">
        <v>130</v>
      </c>
      <c r="BE206" s="232">
        <f>IF(N206="základní",J206,0)</f>
        <v>0</v>
      </c>
      <c r="BF206" s="232">
        <f>IF(N206="snížená",J206,0)</f>
        <v>0</v>
      </c>
      <c r="BG206" s="232">
        <f>IF(N206="zákl. přenesená",J206,0)</f>
        <v>0</v>
      </c>
      <c r="BH206" s="232">
        <f>IF(N206="sníž. přenesená",J206,0)</f>
        <v>0</v>
      </c>
      <c r="BI206" s="232">
        <f>IF(N206="nulová",J206,0)</f>
        <v>0</v>
      </c>
      <c r="BJ206" s="17" t="s">
        <v>81</v>
      </c>
      <c r="BK206" s="232">
        <f>ROUND(I206*H206,2)</f>
        <v>0</v>
      </c>
      <c r="BL206" s="17" t="s">
        <v>136</v>
      </c>
      <c r="BM206" s="231" t="s">
        <v>722</v>
      </c>
    </row>
    <row r="207" s="2" customFormat="1" ht="21.75" customHeight="1">
      <c r="A207" s="38"/>
      <c r="B207" s="39"/>
      <c r="C207" s="219" t="s">
        <v>312</v>
      </c>
      <c r="D207" s="219" t="s">
        <v>132</v>
      </c>
      <c r="E207" s="220" t="s">
        <v>723</v>
      </c>
      <c r="F207" s="221" t="s">
        <v>724</v>
      </c>
      <c r="G207" s="222" t="s">
        <v>336</v>
      </c>
      <c r="H207" s="223">
        <v>6</v>
      </c>
      <c r="I207" s="224"/>
      <c r="J207" s="225">
        <f>ROUND(I207*H207,2)</f>
        <v>0</v>
      </c>
      <c r="K207" s="226"/>
      <c r="L207" s="44"/>
      <c r="M207" s="227" t="s">
        <v>1</v>
      </c>
      <c r="N207" s="228" t="s">
        <v>38</v>
      </c>
      <c r="O207" s="91"/>
      <c r="P207" s="229">
        <f>O207*H207</f>
        <v>0</v>
      </c>
      <c r="Q207" s="229">
        <v>0.35743999999999998</v>
      </c>
      <c r="R207" s="229">
        <f>Q207*H207</f>
        <v>2.1446399999999999</v>
      </c>
      <c r="S207" s="229">
        <v>0</v>
      </c>
      <c r="T207" s="230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231" t="s">
        <v>136</v>
      </c>
      <c r="AT207" s="231" t="s">
        <v>132</v>
      </c>
      <c r="AU207" s="231" t="s">
        <v>83</v>
      </c>
      <c r="AY207" s="17" t="s">
        <v>130</v>
      </c>
      <c r="BE207" s="232">
        <f>IF(N207="základní",J207,0)</f>
        <v>0</v>
      </c>
      <c r="BF207" s="232">
        <f>IF(N207="snížená",J207,0)</f>
        <v>0</v>
      </c>
      <c r="BG207" s="232">
        <f>IF(N207="zákl. přenesená",J207,0)</f>
        <v>0</v>
      </c>
      <c r="BH207" s="232">
        <f>IF(N207="sníž. přenesená",J207,0)</f>
        <v>0</v>
      </c>
      <c r="BI207" s="232">
        <f>IF(N207="nulová",J207,0)</f>
        <v>0</v>
      </c>
      <c r="BJ207" s="17" t="s">
        <v>81</v>
      </c>
      <c r="BK207" s="232">
        <f>ROUND(I207*H207,2)</f>
        <v>0</v>
      </c>
      <c r="BL207" s="17" t="s">
        <v>136</v>
      </c>
      <c r="BM207" s="231" t="s">
        <v>725</v>
      </c>
    </row>
    <row r="208" s="2" customFormat="1" ht="24.15" customHeight="1">
      <c r="A208" s="38"/>
      <c r="B208" s="39"/>
      <c r="C208" s="266" t="s">
        <v>199</v>
      </c>
      <c r="D208" s="266" t="s">
        <v>216</v>
      </c>
      <c r="E208" s="267" t="s">
        <v>726</v>
      </c>
      <c r="F208" s="268" t="s">
        <v>727</v>
      </c>
      <c r="G208" s="269" t="s">
        <v>336</v>
      </c>
      <c r="H208" s="270">
        <v>6</v>
      </c>
      <c r="I208" s="271"/>
      <c r="J208" s="272">
        <f>ROUND(I208*H208,2)</f>
        <v>0</v>
      </c>
      <c r="K208" s="273"/>
      <c r="L208" s="274"/>
      <c r="M208" s="275" t="s">
        <v>1</v>
      </c>
      <c r="N208" s="276" t="s">
        <v>38</v>
      </c>
      <c r="O208" s="91"/>
      <c r="P208" s="229">
        <f>O208*H208</f>
        <v>0</v>
      </c>
      <c r="Q208" s="229">
        <v>0</v>
      </c>
      <c r="R208" s="229">
        <f>Q208*H208</f>
        <v>0</v>
      </c>
      <c r="S208" s="229">
        <v>0</v>
      </c>
      <c r="T208" s="230">
        <f>S208*H208</f>
        <v>0</v>
      </c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R208" s="231" t="s">
        <v>169</v>
      </c>
      <c r="AT208" s="231" t="s">
        <v>216</v>
      </c>
      <c r="AU208" s="231" t="s">
        <v>83</v>
      </c>
      <c r="AY208" s="17" t="s">
        <v>130</v>
      </c>
      <c r="BE208" s="232">
        <f>IF(N208="základní",J208,0)</f>
        <v>0</v>
      </c>
      <c r="BF208" s="232">
        <f>IF(N208="snížená",J208,0)</f>
        <v>0</v>
      </c>
      <c r="BG208" s="232">
        <f>IF(N208="zákl. přenesená",J208,0)</f>
        <v>0</v>
      </c>
      <c r="BH208" s="232">
        <f>IF(N208="sníž. přenesená",J208,0)</f>
        <v>0</v>
      </c>
      <c r="BI208" s="232">
        <f>IF(N208="nulová",J208,0)</f>
        <v>0</v>
      </c>
      <c r="BJ208" s="17" t="s">
        <v>81</v>
      </c>
      <c r="BK208" s="232">
        <f>ROUND(I208*H208,2)</f>
        <v>0</v>
      </c>
      <c r="BL208" s="17" t="s">
        <v>136</v>
      </c>
      <c r="BM208" s="231" t="s">
        <v>728</v>
      </c>
    </row>
    <row r="209" s="2" customFormat="1" ht="24.15" customHeight="1">
      <c r="A209" s="38"/>
      <c r="B209" s="39"/>
      <c r="C209" s="219" t="s">
        <v>323</v>
      </c>
      <c r="D209" s="219" t="s">
        <v>132</v>
      </c>
      <c r="E209" s="220" t="s">
        <v>729</v>
      </c>
      <c r="F209" s="221" t="s">
        <v>730</v>
      </c>
      <c r="G209" s="222" t="s">
        <v>336</v>
      </c>
      <c r="H209" s="223">
        <v>2</v>
      </c>
      <c r="I209" s="224"/>
      <c r="J209" s="225">
        <f>ROUND(I209*H209,2)</f>
        <v>0</v>
      </c>
      <c r="K209" s="226"/>
      <c r="L209" s="44"/>
      <c r="M209" s="227" t="s">
        <v>1</v>
      </c>
      <c r="N209" s="228" t="s">
        <v>38</v>
      </c>
      <c r="O209" s="91"/>
      <c r="P209" s="229">
        <f>O209*H209</f>
        <v>0</v>
      </c>
      <c r="Q209" s="229">
        <v>0.00080000000000000004</v>
      </c>
      <c r="R209" s="229">
        <f>Q209*H209</f>
        <v>0.0016000000000000001</v>
      </c>
      <c r="S209" s="229">
        <v>0</v>
      </c>
      <c r="T209" s="230">
        <f>S209*H209</f>
        <v>0</v>
      </c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R209" s="231" t="s">
        <v>136</v>
      </c>
      <c r="AT209" s="231" t="s">
        <v>132</v>
      </c>
      <c r="AU209" s="231" t="s">
        <v>83</v>
      </c>
      <c r="AY209" s="17" t="s">
        <v>130</v>
      </c>
      <c r="BE209" s="232">
        <f>IF(N209="základní",J209,0)</f>
        <v>0</v>
      </c>
      <c r="BF209" s="232">
        <f>IF(N209="snížená",J209,0)</f>
        <v>0</v>
      </c>
      <c r="BG209" s="232">
        <f>IF(N209="zákl. přenesená",J209,0)</f>
        <v>0</v>
      </c>
      <c r="BH209" s="232">
        <f>IF(N209="sníž. přenesená",J209,0)</f>
        <v>0</v>
      </c>
      <c r="BI209" s="232">
        <f>IF(N209="nulová",J209,0)</f>
        <v>0</v>
      </c>
      <c r="BJ209" s="17" t="s">
        <v>81</v>
      </c>
      <c r="BK209" s="232">
        <f>ROUND(I209*H209,2)</f>
        <v>0</v>
      </c>
      <c r="BL209" s="17" t="s">
        <v>136</v>
      </c>
      <c r="BM209" s="231" t="s">
        <v>731</v>
      </c>
    </row>
    <row r="210" s="2" customFormat="1" ht="21.75" customHeight="1">
      <c r="A210" s="38"/>
      <c r="B210" s="39"/>
      <c r="C210" s="266" t="s">
        <v>328</v>
      </c>
      <c r="D210" s="266" t="s">
        <v>216</v>
      </c>
      <c r="E210" s="267" t="s">
        <v>732</v>
      </c>
      <c r="F210" s="268" t="s">
        <v>733</v>
      </c>
      <c r="G210" s="269" t="s">
        <v>336</v>
      </c>
      <c r="H210" s="270">
        <v>2</v>
      </c>
      <c r="I210" s="271"/>
      <c r="J210" s="272">
        <f>ROUND(I210*H210,2)</f>
        <v>0</v>
      </c>
      <c r="K210" s="273"/>
      <c r="L210" s="274"/>
      <c r="M210" s="275" t="s">
        <v>1</v>
      </c>
      <c r="N210" s="276" t="s">
        <v>38</v>
      </c>
      <c r="O210" s="91"/>
      <c r="P210" s="229">
        <f>O210*H210</f>
        <v>0</v>
      </c>
      <c r="Q210" s="229">
        <v>0.02</v>
      </c>
      <c r="R210" s="229">
        <f>Q210*H210</f>
        <v>0.040000000000000001</v>
      </c>
      <c r="S210" s="229">
        <v>0</v>
      </c>
      <c r="T210" s="230">
        <f>S210*H210</f>
        <v>0</v>
      </c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R210" s="231" t="s">
        <v>169</v>
      </c>
      <c r="AT210" s="231" t="s">
        <v>216</v>
      </c>
      <c r="AU210" s="231" t="s">
        <v>83</v>
      </c>
      <c r="AY210" s="17" t="s">
        <v>130</v>
      </c>
      <c r="BE210" s="232">
        <f>IF(N210="základní",J210,0)</f>
        <v>0</v>
      </c>
      <c r="BF210" s="232">
        <f>IF(N210="snížená",J210,0)</f>
        <v>0</v>
      </c>
      <c r="BG210" s="232">
        <f>IF(N210="zákl. přenesená",J210,0)</f>
        <v>0</v>
      </c>
      <c r="BH210" s="232">
        <f>IF(N210="sníž. přenesená",J210,0)</f>
        <v>0</v>
      </c>
      <c r="BI210" s="232">
        <f>IF(N210="nulová",J210,0)</f>
        <v>0</v>
      </c>
      <c r="BJ210" s="17" t="s">
        <v>81</v>
      </c>
      <c r="BK210" s="232">
        <f>ROUND(I210*H210,2)</f>
        <v>0</v>
      </c>
      <c r="BL210" s="17" t="s">
        <v>136</v>
      </c>
      <c r="BM210" s="231" t="s">
        <v>734</v>
      </c>
    </row>
    <row r="211" s="12" customFormat="1" ht="22.8" customHeight="1">
      <c r="A211" s="12"/>
      <c r="B211" s="203"/>
      <c r="C211" s="204"/>
      <c r="D211" s="205" t="s">
        <v>72</v>
      </c>
      <c r="E211" s="217" t="s">
        <v>412</v>
      </c>
      <c r="F211" s="217" t="s">
        <v>413</v>
      </c>
      <c r="G211" s="204"/>
      <c r="H211" s="204"/>
      <c r="I211" s="207"/>
      <c r="J211" s="218">
        <f>BK211</f>
        <v>0</v>
      </c>
      <c r="K211" s="204"/>
      <c r="L211" s="209"/>
      <c r="M211" s="210"/>
      <c r="N211" s="211"/>
      <c r="O211" s="211"/>
      <c r="P211" s="212">
        <f>SUM(P212:P214)</f>
        <v>0</v>
      </c>
      <c r="Q211" s="211"/>
      <c r="R211" s="212">
        <f>SUM(R212:R214)</f>
        <v>0</v>
      </c>
      <c r="S211" s="211"/>
      <c r="T211" s="213">
        <f>SUM(T212:T214)</f>
        <v>0</v>
      </c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R211" s="214" t="s">
        <v>81</v>
      </c>
      <c r="AT211" s="215" t="s">
        <v>72</v>
      </c>
      <c r="AU211" s="215" t="s">
        <v>81</v>
      </c>
      <c r="AY211" s="214" t="s">
        <v>130</v>
      </c>
      <c r="BK211" s="216">
        <f>SUM(BK212:BK214)</f>
        <v>0</v>
      </c>
    </row>
    <row r="212" s="2" customFormat="1" ht="24.15" customHeight="1">
      <c r="A212" s="38"/>
      <c r="B212" s="39"/>
      <c r="C212" s="219" t="s">
        <v>333</v>
      </c>
      <c r="D212" s="219" t="s">
        <v>132</v>
      </c>
      <c r="E212" s="220" t="s">
        <v>735</v>
      </c>
      <c r="F212" s="221" t="s">
        <v>736</v>
      </c>
      <c r="G212" s="222" t="s">
        <v>296</v>
      </c>
      <c r="H212" s="223">
        <v>68.599000000000004</v>
      </c>
      <c r="I212" s="224"/>
      <c r="J212" s="225">
        <f>ROUND(I212*H212,2)</f>
        <v>0</v>
      </c>
      <c r="K212" s="226"/>
      <c r="L212" s="44"/>
      <c r="M212" s="227" t="s">
        <v>1</v>
      </c>
      <c r="N212" s="228" t="s">
        <v>38</v>
      </c>
      <c r="O212" s="91"/>
      <c r="P212" s="229">
        <f>O212*H212</f>
        <v>0</v>
      </c>
      <c r="Q212" s="229">
        <v>0</v>
      </c>
      <c r="R212" s="229">
        <f>Q212*H212</f>
        <v>0</v>
      </c>
      <c r="S212" s="229">
        <v>0</v>
      </c>
      <c r="T212" s="230">
        <f>S212*H212</f>
        <v>0</v>
      </c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R212" s="231" t="s">
        <v>136</v>
      </c>
      <c r="AT212" s="231" t="s">
        <v>132</v>
      </c>
      <c r="AU212" s="231" t="s">
        <v>83</v>
      </c>
      <c r="AY212" s="17" t="s">
        <v>130</v>
      </c>
      <c r="BE212" s="232">
        <f>IF(N212="základní",J212,0)</f>
        <v>0</v>
      </c>
      <c r="BF212" s="232">
        <f>IF(N212="snížená",J212,0)</f>
        <v>0</v>
      </c>
      <c r="BG212" s="232">
        <f>IF(N212="zákl. přenesená",J212,0)</f>
        <v>0</v>
      </c>
      <c r="BH212" s="232">
        <f>IF(N212="sníž. přenesená",J212,0)</f>
        <v>0</v>
      </c>
      <c r="BI212" s="232">
        <f>IF(N212="nulová",J212,0)</f>
        <v>0</v>
      </c>
      <c r="BJ212" s="17" t="s">
        <v>81</v>
      </c>
      <c r="BK212" s="232">
        <f>ROUND(I212*H212,2)</f>
        <v>0</v>
      </c>
      <c r="BL212" s="17" t="s">
        <v>136</v>
      </c>
      <c r="BM212" s="231" t="s">
        <v>737</v>
      </c>
    </row>
    <row r="213" s="2" customFormat="1" ht="24.15" customHeight="1">
      <c r="A213" s="38"/>
      <c r="B213" s="39"/>
      <c r="C213" s="219" t="s">
        <v>339</v>
      </c>
      <c r="D213" s="219" t="s">
        <v>132</v>
      </c>
      <c r="E213" s="220" t="s">
        <v>419</v>
      </c>
      <c r="F213" s="221" t="s">
        <v>420</v>
      </c>
      <c r="G213" s="222" t="s">
        <v>296</v>
      </c>
      <c r="H213" s="223">
        <v>2.4359999999999999</v>
      </c>
      <c r="I213" s="224"/>
      <c r="J213" s="225">
        <f>ROUND(I213*H213,2)</f>
        <v>0</v>
      </c>
      <c r="K213" s="226"/>
      <c r="L213" s="44"/>
      <c r="M213" s="227" t="s">
        <v>1</v>
      </c>
      <c r="N213" s="228" t="s">
        <v>38</v>
      </c>
      <c r="O213" s="91"/>
      <c r="P213" s="229">
        <f>O213*H213</f>
        <v>0</v>
      </c>
      <c r="Q213" s="229">
        <v>0</v>
      </c>
      <c r="R213" s="229">
        <f>Q213*H213</f>
        <v>0</v>
      </c>
      <c r="S213" s="229">
        <v>0</v>
      </c>
      <c r="T213" s="230">
        <f>S213*H213</f>
        <v>0</v>
      </c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R213" s="231" t="s">
        <v>136</v>
      </c>
      <c r="AT213" s="231" t="s">
        <v>132</v>
      </c>
      <c r="AU213" s="231" t="s">
        <v>83</v>
      </c>
      <c r="AY213" s="17" t="s">
        <v>130</v>
      </c>
      <c r="BE213" s="232">
        <f>IF(N213="základní",J213,0)</f>
        <v>0</v>
      </c>
      <c r="BF213" s="232">
        <f>IF(N213="snížená",J213,0)</f>
        <v>0</v>
      </c>
      <c r="BG213" s="232">
        <f>IF(N213="zákl. přenesená",J213,0)</f>
        <v>0</v>
      </c>
      <c r="BH213" s="232">
        <f>IF(N213="sníž. přenesená",J213,0)</f>
        <v>0</v>
      </c>
      <c r="BI213" s="232">
        <f>IF(N213="nulová",J213,0)</f>
        <v>0</v>
      </c>
      <c r="BJ213" s="17" t="s">
        <v>81</v>
      </c>
      <c r="BK213" s="232">
        <f>ROUND(I213*H213,2)</f>
        <v>0</v>
      </c>
      <c r="BL213" s="17" t="s">
        <v>136</v>
      </c>
      <c r="BM213" s="231" t="s">
        <v>738</v>
      </c>
    </row>
    <row r="214" s="2" customFormat="1" ht="24.15" customHeight="1">
      <c r="A214" s="38"/>
      <c r="B214" s="39"/>
      <c r="C214" s="219" t="s">
        <v>344</v>
      </c>
      <c r="D214" s="219" t="s">
        <v>132</v>
      </c>
      <c r="E214" s="220" t="s">
        <v>739</v>
      </c>
      <c r="F214" s="221" t="s">
        <v>740</v>
      </c>
      <c r="G214" s="222" t="s">
        <v>296</v>
      </c>
      <c r="H214" s="223">
        <v>22.446000000000002</v>
      </c>
      <c r="I214" s="224"/>
      <c r="J214" s="225">
        <f>ROUND(I214*H214,2)</f>
        <v>0</v>
      </c>
      <c r="K214" s="226"/>
      <c r="L214" s="44"/>
      <c r="M214" s="277" t="s">
        <v>1</v>
      </c>
      <c r="N214" s="278" t="s">
        <v>38</v>
      </c>
      <c r="O214" s="279"/>
      <c r="P214" s="280">
        <f>O214*H214</f>
        <v>0</v>
      </c>
      <c r="Q214" s="280">
        <v>0</v>
      </c>
      <c r="R214" s="280">
        <f>Q214*H214</f>
        <v>0</v>
      </c>
      <c r="S214" s="280">
        <v>0</v>
      </c>
      <c r="T214" s="281">
        <f>S214*H214</f>
        <v>0</v>
      </c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R214" s="231" t="s">
        <v>136</v>
      </c>
      <c r="AT214" s="231" t="s">
        <v>132</v>
      </c>
      <c r="AU214" s="231" t="s">
        <v>83</v>
      </c>
      <c r="AY214" s="17" t="s">
        <v>130</v>
      </c>
      <c r="BE214" s="232">
        <f>IF(N214="základní",J214,0)</f>
        <v>0</v>
      </c>
      <c r="BF214" s="232">
        <f>IF(N214="snížená",J214,0)</f>
        <v>0</v>
      </c>
      <c r="BG214" s="232">
        <f>IF(N214="zákl. přenesená",J214,0)</f>
        <v>0</v>
      </c>
      <c r="BH214" s="232">
        <f>IF(N214="sníž. přenesená",J214,0)</f>
        <v>0</v>
      </c>
      <c r="BI214" s="232">
        <f>IF(N214="nulová",J214,0)</f>
        <v>0</v>
      </c>
      <c r="BJ214" s="17" t="s">
        <v>81</v>
      </c>
      <c r="BK214" s="232">
        <f>ROUND(I214*H214,2)</f>
        <v>0</v>
      </c>
      <c r="BL214" s="17" t="s">
        <v>136</v>
      </c>
      <c r="BM214" s="231" t="s">
        <v>741</v>
      </c>
    </row>
    <row r="215" s="2" customFormat="1" ht="6.96" customHeight="1">
      <c r="A215" s="38"/>
      <c r="B215" s="66"/>
      <c r="C215" s="67"/>
      <c r="D215" s="67"/>
      <c r="E215" s="67"/>
      <c r="F215" s="67"/>
      <c r="G215" s="67"/>
      <c r="H215" s="67"/>
      <c r="I215" s="67"/>
      <c r="J215" s="67"/>
      <c r="K215" s="67"/>
      <c r="L215" s="44"/>
      <c r="M215" s="38"/>
      <c r="O215" s="38"/>
      <c r="P215" s="38"/>
      <c r="Q215" s="38"/>
      <c r="R215" s="38"/>
      <c r="S215" s="38"/>
      <c r="T215" s="38"/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</row>
  </sheetData>
  <sheetProtection sheet="1" autoFilter="0" formatColumns="0" formatRows="0" objects="1" scenarios="1" spinCount="100000" saltValue="eAw7Ywz4N7wT/urXR4c3ZDhzB//eoBhYoiQilm2sc0sJCJNjLNU1UQLM81UFFq/i0W6yJcbCRhbTgswQHhDZyw==" hashValue="kskAW4mv9xSffLf6I9aFqcqv53cgtSN2sDxw+1VB3bauST0WyQJ8X7Rr6LIcPDH2WIFgA+aWpxgCIVcoiIkbDw==" algorithmName="SHA-512" password="CC35"/>
  <autoFilter ref="C122:K214"/>
  <mergeCells count="9">
    <mergeCell ref="E7:H7"/>
    <mergeCell ref="E9:H9"/>
    <mergeCell ref="E18:H18"/>
    <mergeCell ref="E27:H27"/>
    <mergeCell ref="E85:H85"/>
    <mergeCell ref="E87:H87"/>
    <mergeCell ref="E113:H113"/>
    <mergeCell ref="E115:H11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98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20"/>
      <c r="AT3" s="17" t="s">
        <v>83</v>
      </c>
    </row>
    <row r="4" s="1" customFormat="1" ht="24.96" customHeight="1">
      <c r="B4" s="20"/>
      <c r="D4" s="138" t="s">
        <v>99</v>
      </c>
      <c r="L4" s="20"/>
      <c r="M4" s="13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0" t="s">
        <v>16</v>
      </c>
      <c r="L6" s="20"/>
    </row>
    <row r="7" s="1" customFormat="1" ht="16.5" customHeight="1">
      <c r="B7" s="20"/>
      <c r="E7" s="141" t="str">
        <f>'Rekapitulace stavby'!K6</f>
        <v>Dětské hřiště Osmička</v>
      </c>
      <c r="F7" s="140"/>
      <c r="G7" s="140"/>
      <c r="H7" s="140"/>
      <c r="L7" s="20"/>
    </row>
    <row r="8" s="2" customFormat="1" ht="12" customHeight="1">
      <c r="A8" s="38"/>
      <c r="B8" s="44"/>
      <c r="C8" s="38"/>
      <c r="D8" s="140" t="s">
        <v>100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2" t="s">
        <v>742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0" t="s">
        <v>18</v>
      </c>
      <c r="E11" s="38"/>
      <c r="F11" s="143" t="s">
        <v>1</v>
      </c>
      <c r="G11" s="38"/>
      <c r="H11" s="38"/>
      <c r="I11" s="140" t="s">
        <v>19</v>
      </c>
      <c r="J11" s="143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0" t="s">
        <v>20</v>
      </c>
      <c r="E12" s="38"/>
      <c r="F12" s="143" t="s">
        <v>21</v>
      </c>
      <c r="G12" s="38"/>
      <c r="H12" s="38"/>
      <c r="I12" s="140" t="s">
        <v>22</v>
      </c>
      <c r="J12" s="144" t="str">
        <f>'Rekapitulace stavby'!AN8</f>
        <v>16. 1. 2022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0" t="s">
        <v>24</v>
      </c>
      <c r="E14" s="38"/>
      <c r="F14" s="38"/>
      <c r="G14" s="38"/>
      <c r="H14" s="38"/>
      <c r="I14" s="140" t="s">
        <v>25</v>
      </c>
      <c r="J14" s="143" t="str">
        <f>IF('Rekapitulace stavby'!AN10="","",'Rekapitulace stavby'!AN10)</f>
        <v/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3" t="str">
        <f>IF('Rekapitulace stavby'!E11="","",'Rekapitulace stavby'!E11)</f>
        <v xml:space="preserve"> </v>
      </c>
      <c r="F15" s="38"/>
      <c r="G15" s="38"/>
      <c r="H15" s="38"/>
      <c r="I15" s="140" t="s">
        <v>26</v>
      </c>
      <c r="J15" s="143" t="str">
        <f>IF('Rekapitulace stavby'!AN11="","",'Rekapitulace stavby'!AN11)</f>
        <v/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0" t="s">
        <v>27</v>
      </c>
      <c r="E17" s="38"/>
      <c r="F17" s="38"/>
      <c r="G17" s="38"/>
      <c r="H17" s="38"/>
      <c r="I17" s="14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3"/>
      <c r="G18" s="143"/>
      <c r="H18" s="143"/>
      <c r="I18" s="140" t="s">
        <v>26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0" t="s">
        <v>29</v>
      </c>
      <c r="E20" s="38"/>
      <c r="F20" s="38"/>
      <c r="G20" s="38"/>
      <c r="H20" s="38"/>
      <c r="I20" s="140" t="s">
        <v>25</v>
      </c>
      <c r="J20" s="143" t="str">
        <f>IF('Rekapitulace stavby'!AN16="","",'Rekapitulace stavby'!AN16)</f>
        <v/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3" t="str">
        <f>IF('Rekapitulace stavby'!E17="","",'Rekapitulace stavby'!E17)</f>
        <v xml:space="preserve"> </v>
      </c>
      <c r="F21" s="38"/>
      <c r="G21" s="38"/>
      <c r="H21" s="38"/>
      <c r="I21" s="140" t="s">
        <v>26</v>
      </c>
      <c r="J21" s="143" t="str">
        <f>IF('Rekapitulace stavby'!AN17="","",'Rekapitulace stavby'!AN17)</f>
        <v/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0" t="s">
        <v>31</v>
      </c>
      <c r="E23" s="38"/>
      <c r="F23" s="38"/>
      <c r="G23" s="38"/>
      <c r="H23" s="38"/>
      <c r="I23" s="140" t="s">
        <v>25</v>
      </c>
      <c r="J23" s="143" t="str">
        <f>IF('Rekapitulace stavby'!AN19="","",'Rekapitulace stavby'!AN19)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3" t="str">
        <f>IF('Rekapitulace stavby'!E20="","",'Rekapitulace stavby'!E20)</f>
        <v xml:space="preserve"> </v>
      </c>
      <c r="F24" s="38"/>
      <c r="G24" s="38"/>
      <c r="H24" s="38"/>
      <c r="I24" s="140" t="s">
        <v>26</v>
      </c>
      <c r="J24" s="143" t="str">
        <f>IF('Rekapitulace stavby'!AN20="","",'Rekapitulace stavby'!AN20)</f>
        <v/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0" t="s">
        <v>32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9"/>
      <c r="E29" s="149"/>
      <c r="F29" s="149"/>
      <c r="G29" s="149"/>
      <c r="H29" s="149"/>
      <c r="I29" s="149"/>
      <c r="J29" s="149"/>
      <c r="K29" s="14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0" t="s">
        <v>33</v>
      </c>
      <c r="E30" s="38"/>
      <c r="F30" s="38"/>
      <c r="G30" s="38"/>
      <c r="H30" s="38"/>
      <c r="I30" s="38"/>
      <c r="J30" s="151">
        <f>ROUND(J122,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9"/>
      <c r="E31" s="149"/>
      <c r="F31" s="149"/>
      <c r="G31" s="149"/>
      <c r="H31" s="149"/>
      <c r="I31" s="149"/>
      <c r="J31" s="149"/>
      <c r="K31" s="14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2" t="s">
        <v>35</v>
      </c>
      <c r="G32" s="38"/>
      <c r="H32" s="38"/>
      <c r="I32" s="152" t="s">
        <v>34</v>
      </c>
      <c r="J32" s="152" t="s">
        <v>36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3" t="s">
        <v>37</v>
      </c>
      <c r="E33" s="140" t="s">
        <v>38</v>
      </c>
      <c r="F33" s="154">
        <f>ROUND((SUM(BE122:BE133)),  2)</f>
        <v>0</v>
      </c>
      <c r="G33" s="38"/>
      <c r="H33" s="38"/>
      <c r="I33" s="155">
        <v>0.20999999999999999</v>
      </c>
      <c r="J33" s="154">
        <f>ROUND(((SUM(BE122:BE133))*I33),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0" t="s">
        <v>39</v>
      </c>
      <c r="F34" s="154">
        <f>ROUND((SUM(BF122:BF133)),  2)</f>
        <v>0</v>
      </c>
      <c r="G34" s="38"/>
      <c r="H34" s="38"/>
      <c r="I34" s="155">
        <v>0.14999999999999999</v>
      </c>
      <c r="J34" s="154">
        <f>ROUND(((SUM(BF122:BF133))*I34),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0" t="s">
        <v>40</v>
      </c>
      <c r="F35" s="154">
        <f>ROUND((SUM(BG122:BG133)),  2)</f>
        <v>0</v>
      </c>
      <c r="G35" s="38"/>
      <c r="H35" s="38"/>
      <c r="I35" s="155">
        <v>0.20999999999999999</v>
      </c>
      <c r="J35" s="15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0" t="s">
        <v>41</v>
      </c>
      <c r="F36" s="154">
        <f>ROUND((SUM(BH122:BH133)),  2)</f>
        <v>0</v>
      </c>
      <c r="G36" s="38"/>
      <c r="H36" s="38"/>
      <c r="I36" s="155">
        <v>0.14999999999999999</v>
      </c>
      <c r="J36" s="15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0" t="s">
        <v>42</v>
      </c>
      <c r="F37" s="154">
        <f>ROUND((SUM(BI122:BI133)),  2)</f>
        <v>0</v>
      </c>
      <c r="G37" s="38"/>
      <c r="H37" s="38"/>
      <c r="I37" s="155">
        <v>0</v>
      </c>
      <c r="J37" s="15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6"/>
      <c r="D39" s="157" t="s">
        <v>43</v>
      </c>
      <c r="E39" s="158"/>
      <c r="F39" s="158"/>
      <c r="G39" s="159" t="s">
        <v>44</v>
      </c>
      <c r="H39" s="160" t="s">
        <v>45</v>
      </c>
      <c r="I39" s="158"/>
      <c r="J39" s="161">
        <f>SUM(J30:J37)</f>
        <v>0</v>
      </c>
      <c r="K39" s="16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3" t="s">
        <v>46</v>
      </c>
      <c r="E50" s="164"/>
      <c r="F50" s="164"/>
      <c r="G50" s="163" t="s">
        <v>47</v>
      </c>
      <c r="H50" s="164"/>
      <c r="I50" s="164"/>
      <c r="J50" s="164"/>
      <c r="K50" s="16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5" t="s">
        <v>48</v>
      </c>
      <c r="E61" s="166"/>
      <c r="F61" s="167" t="s">
        <v>49</v>
      </c>
      <c r="G61" s="165" t="s">
        <v>48</v>
      </c>
      <c r="H61" s="166"/>
      <c r="I61" s="166"/>
      <c r="J61" s="168" t="s">
        <v>49</v>
      </c>
      <c r="K61" s="16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3" t="s">
        <v>50</v>
      </c>
      <c r="E65" s="169"/>
      <c r="F65" s="169"/>
      <c r="G65" s="163" t="s">
        <v>51</v>
      </c>
      <c r="H65" s="169"/>
      <c r="I65" s="169"/>
      <c r="J65" s="169"/>
      <c r="K65" s="16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5" t="s">
        <v>48</v>
      </c>
      <c r="E76" s="166"/>
      <c r="F76" s="167" t="s">
        <v>49</v>
      </c>
      <c r="G76" s="165" t="s">
        <v>48</v>
      </c>
      <c r="H76" s="166"/>
      <c r="I76" s="166"/>
      <c r="J76" s="168" t="s">
        <v>49</v>
      </c>
      <c r="K76" s="16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102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74" t="str">
        <f>E7</f>
        <v>Dětské hřiště Osmička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100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SO6 - VRN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 xml:space="preserve"> </v>
      </c>
      <c r="G89" s="40"/>
      <c r="H89" s="40"/>
      <c r="I89" s="32" t="s">
        <v>22</v>
      </c>
      <c r="J89" s="79" t="str">
        <f>IF(J12="","",J12)</f>
        <v>16. 1. 2022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 xml:space="preserve"> </v>
      </c>
      <c r="G91" s="40"/>
      <c r="H91" s="40"/>
      <c r="I91" s="32" t="s">
        <v>29</v>
      </c>
      <c r="J91" s="36" t="str">
        <f>E21</f>
        <v xml:space="preserve"> 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27</v>
      </c>
      <c r="D92" s="40"/>
      <c r="E92" s="40"/>
      <c r="F92" s="27" t="str">
        <f>IF(E18="","",E18)</f>
        <v>Vyplň údaj</v>
      </c>
      <c r="G92" s="40"/>
      <c r="H92" s="40"/>
      <c r="I92" s="32" t="s">
        <v>31</v>
      </c>
      <c r="J92" s="36" t="str">
        <f>E24</f>
        <v xml:space="preserve"> 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5" t="s">
        <v>103</v>
      </c>
      <c r="D94" s="176"/>
      <c r="E94" s="176"/>
      <c r="F94" s="176"/>
      <c r="G94" s="176"/>
      <c r="H94" s="176"/>
      <c r="I94" s="176"/>
      <c r="J94" s="177" t="s">
        <v>104</v>
      </c>
      <c r="K94" s="17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8" t="s">
        <v>105</v>
      </c>
      <c r="D96" s="40"/>
      <c r="E96" s="40"/>
      <c r="F96" s="40"/>
      <c r="G96" s="40"/>
      <c r="H96" s="40"/>
      <c r="I96" s="40"/>
      <c r="J96" s="110">
        <f>J122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106</v>
      </c>
    </row>
    <row r="97" s="9" customFormat="1" ht="24.96" customHeight="1">
      <c r="A97" s="9"/>
      <c r="B97" s="179"/>
      <c r="C97" s="180"/>
      <c r="D97" s="181" t="s">
        <v>743</v>
      </c>
      <c r="E97" s="182"/>
      <c r="F97" s="182"/>
      <c r="G97" s="182"/>
      <c r="H97" s="182"/>
      <c r="I97" s="182"/>
      <c r="J97" s="183">
        <f>J123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5"/>
      <c r="C98" s="186"/>
      <c r="D98" s="187" t="s">
        <v>744</v>
      </c>
      <c r="E98" s="188"/>
      <c r="F98" s="188"/>
      <c r="G98" s="188"/>
      <c r="H98" s="188"/>
      <c r="I98" s="188"/>
      <c r="J98" s="189">
        <f>J124</f>
        <v>0</v>
      </c>
      <c r="K98" s="186"/>
      <c r="L98" s="19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5"/>
      <c r="C99" s="186"/>
      <c r="D99" s="187" t="s">
        <v>745</v>
      </c>
      <c r="E99" s="188"/>
      <c r="F99" s="188"/>
      <c r="G99" s="188"/>
      <c r="H99" s="188"/>
      <c r="I99" s="188"/>
      <c r="J99" s="189">
        <f>J126</f>
        <v>0</v>
      </c>
      <c r="K99" s="186"/>
      <c r="L99" s="19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5"/>
      <c r="C100" s="186"/>
      <c r="D100" s="187" t="s">
        <v>746</v>
      </c>
      <c r="E100" s="188"/>
      <c r="F100" s="188"/>
      <c r="G100" s="188"/>
      <c r="H100" s="188"/>
      <c r="I100" s="188"/>
      <c r="J100" s="189">
        <f>J128</f>
        <v>0</v>
      </c>
      <c r="K100" s="186"/>
      <c r="L100" s="19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5"/>
      <c r="C101" s="186"/>
      <c r="D101" s="187" t="s">
        <v>747</v>
      </c>
      <c r="E101" s="188"/>
      <c r="F101" s="188"/>
      <c r="G101" s="188"/>
      <c r="H101" s="188"/>
      <c r="I101" s="188"/>
      <c r="J101" s="189">
        <f>J130</f>
        <v>0</v>
      </c>
      <c r="K101" s="186"/>
      <c r="L101" s="19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5"/>
      <c r="C102" s="186"/>
      <c r="D102" s="187" t="s">
        <v>748</v>
      </c>
      <c r="E102" s="188"/>
      <c r="F102" s="188"/>
      <c r="G102" s="188"/>
      <c r="H102" s="188"/>
      <c r="I102" s="188"/>
      <c r="J102" s="189">
        <f>J132</f>
        <v>0</v>
      </c>
      <c r="K102" s="186"/>
      <c r="L102" s="19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8"/>
      <c r="B103" s="39"/>
      <c r="C103" s="40"/>
      <c r="D103" s="40"/>
      <c r="E103" s="40"/>
      <c r="F103" s="40"/>
      <c r="G103" s="40"/>
      <c r="H103" s="40"/>
      <c r="I103" s="40"/>
      <c r="J103" s="40"/>
      <c r="K103" s="40"/>
      <c r="L103" s="63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4" s="2" customFormat="1" ht="6.96" customHeight="1">
      <c r="A104" s="38"/>
      <c r="B104" s="66"/>
      <c r="C104" s="67"/>
      <c r="D104" s="67"/>
      <c r="E104" s="67"/>
      <c r="F104" s="67"/>
      <c r="G104" s="67"/>
      <c r="H104" s="67"/>
      <c r="I104" s="67"/>
      <c r="J104" s="67"/>
      <c r="K104" s="67"/>
      <c r="L104" s="63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8" s="2" customFormat="1" ht="6.96" customHeight="1">
      <c r="A108" s="38"/>
      <c r="B108" s="68"/>
      <c r="C108" s="69"/>
      <c r="D108" s="69"/>
      <c r="E108" s="69"/>
      <c r="F108" s="69"/>
      <c r="G108" s="69"/>
      <c r="H108" s="69"/>
      <c r="I108" s="69"/>
      <c r="J108" s="69"/>
      <c r="K108" s="69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24.96" customHeight="1">
      <c r="A109" s="38"/>
      <c r="B109" s="39"/>
      <c r="C109" s="23" t="s">
        <v>115</v>
      </c>
      <c r="D109" s="40"/>
      <c r="E109" s="40"/>
      <c r="F109" s="40"/>
      <c r="G109" s="40"/>
      <c r="H109" s="40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6.96" customHeight="1">
      <c r="A110" s="38"/>
      <c r="B110" s="39"/>
      <c r="C110" s="40"/>
      <c r="D110" s="40"/>
      <c r="E110" s="40"/>
      <c r="F110" s="40"/>
      <c r="G110" s="40"/>
      <c r="H110" s="40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2" customHeight="1">
      <c r="A111" s="38"/>
      <c r="B111" s="39"/>
      <c r="C111" s="32" t="s">
        <v>16</v>
      </c>
      <c r="D111" s="40"/>
      <c r="E111" s="40"/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6.5" customHeight="1">
      <c r="A112" s="38"/>
      <c r="B112" s="39"/>
      <c r="C112" s="40"/>
      <c r="D112" s="40"/>
      <c r="E112" s="174" t="str">
        <f>E7</f>
        <v>Dětské hřiště Osmička</v>
      </c>
      <c r="F112" s="32"/>
      <c r="G112" s="32"/>
      <c r="H112" s="32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2" customHeight="1">
      <c r="A113" s="38"/>
      <c r="B113" s="39"/>
      <c r="C113" s="32" t="s">
        <v>100</v>
      </c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6.5" customHeight="1">
      <c r="A114" s="38"/>
      <c r="B114" s="39"/>
      <c r="C114" s="40"/>
      <c r="D114" s="40"/>
      <c r="E114" s="76" t="str">
        <f>E9</f>
        <v>SO6 - VRN</v>
      </c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6.96" customHeight="1">
      <c r="A115" s="38"/>
      <c r="B115" s="39"/>
      <c r="C115" s="40"/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2" customHeight="1">
      <c r="A116" s="38"/>
      <c r="B116" s="39"/>
      <c r="C116" s="32" t="s">
        <v>20</v>
      </c>
      <c r="D116" s="40"/>
      <c r="E116" s="40"/>
      <c r="F116" s="27" t="str">
        <f>F12</f>
        <v xml:space="preserve"> </v>
      </c>
      <c r="G116" s="40"/>
      <c r="H116" s="40"/>
      <c r="I116" s="32" t="s">
        <v>22</v>
      </c>
      <c r="J116" s="79" t="str">
        <f>IF(J12="","",J12)</f>
        <v>16. 1. 2022</v>
      </c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6.96" customHeight="1">
      <c r="A117" s="38"/>
      <c r="B117" s="39"/>
      <c r="C117" s="40"/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5.15" customHeight="1">
      <c r="A118" s="38"/>
      <c r="B118" s="39"/>
      <c r="C118" s="32" t="s">
        <v>24</v>
      </c>
      <c r="D118" s="40"/>
      <c r="E118" s="40"/>
      <c r="F118" s="27" t="str">
        <f>E15</f>
        <v xml:space="preserve"> </v>
      </c>
      <c r="G118" s="40"/>
      <c r="H118" s="40"/>
      <c r="I118" s="32" t="s">
        <v>29</v>
      </c>
      <c r="J118" s="36" t="str">
        <f>E21</f>
        <v xml:space="preserve"> </v>
      </c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5.15" customHeight="1">
      <c r="A119" s="38"/>
      <c r="B119" s="39"/>
      <c r="C119" s="32" t="s">
        <v>27</v>
      </c>
      <c r="D119" s="40"/>
      <c r="E119" s="40"/>
      <c r="F119" s="27" t="str">
        <f>IF(E18="","",E18)</f>
        <v>Vyplň údaj</v>
      </c>
      <c r="G119" s="40"/>
      <c r="H119" s="40"/>
      <c r="I119" s="32" t="s">
        <v>31</v>
      </c>
      <c r="J119" s="36" t="str">
        <f>E24</f>
        <v xml:space="preserve"> </v>
      </c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0.32" customHeight="1">
      <c r="A120" s="38"/>
      <c r="B120" s="39"/>
      <c r="C120" s="40"/>
      <c r="D120" s="40"/>
      <c r="E120" s="40"/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11" customFormat="1" ht="29.28" customHeight="1">
      <c r="A121" s="191"/>
      <c r="B121" s="192"/>
      <c r="C121" s="193" t="s">
        <v>116</v>
      </c>
      <c r="D121" s="194" t="s">
        <v>58</v>
      </c>
      <c r="E121" s="194" t="s">
        <v>54</v>
      </c>
      <c r="F121" s="194" t="s">
        <v>55</v>
      </c>
      <c r="G121" s="194" t="s">
        <v>117</v>
      </c>
      <c r="H121" s="194" t="s">
        <v>118</v>
      </c>
      <c r="I121" s="194" t="s">
        <v>119</v>
      </c>
      <c r="J121" s="195" t="s">
        <v>104</v>
      </c>
      <c r="K121" s="196" t="s">
        <v>120</v>
      </c>
      <c r="L121" s="197"/>
      <c r="M121" s="100" t="s">
        <v>1</v>
      </c>
      <c r="N121" s="101" t="s">
        <v>37</v>
      </c>
      <c r="O121" s="101" t="s">
        <v>121</v>
      </c>
      <c r="P121" s="101" t="s">
        <v>122</v>
      </c>
      <c r="Q121" s="101" t="s">
        <v>123</v>
      </c>
      <c r="R121" s="101" t="s">
        <v>124</v>
      </c>
      <c r="S121" s="101" t="s">
        <v>125</v>
      </c>
      <c r="T121" s="102" t="s">
        <v>126</v>
      </c>
      <c r="U121" s="191"/>
      <c r="V121" s="191"/>
      <c r="W121" s="191"/>
      <c r="X121" s="191"/>
      <c r="Y121" s="191"/>
      <c r="Z121" s="191"/>
      <c r="AA121" s="191"/>
      <c r="AB121" s="191"/>
      <c r="AC121" s="191"/>
      <c r="AD121" s="191"/>
      <c r="AE121" s="191"/>
    </row>
    <row r="122" s="2" customFormat="1" ht="22.8" customHeight="1">
      <c r="A122" s="38"/>
      <c r="B122" s="39"/>
      <c r="C122" s="107" t="s">
        <v>127</v>
      </c>
      <c r="D122" s="40"/>
      <c r="E122" s="40"/>
      <c r="F122" s="40"/>
      <c r="G122" s="40"/>
      <c r="H122" s="40"/>
      <c r="I122" s="40"/>
      <c r="J122" s="198">
        <f>BK122</f>
        <v>0</v>
      </c>
      <c r="K122" s="40"/>
      <c r="L122" s="44"/>
      <c r="M122" s="103"/>
      <c r="N122" s="199"/>
      <c r="O122" s="104"/>
      <c r="P122" s="200">
        <f>P123</f>
        <v>0</v>
      </c>
      <c r="Q122" s="104"/>
      <c r="R122" s="200">
        <f>R123</f>
        <v>0</v>
      </c>
      <c r="S122" s="104"/>
      <c r="T122" s="201">
        <f>T123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T122" s="17" t="s">
        <v>72</v>
      </c>
      <c r="AU122" s="17" t="s">
        <v>106</v>
      </c>
      <c r="BK122" s="202">
        <f>BK123</f>
        <v>0</v>
      </c>
    </row>
    <row r="123" s="12" customFormat="1" ht="25.92" customHeight="1">
      <c r="A123" s="12"/>
      <c r="B123" s="203"/>
      <c r="C123" s="204"/>
      <c r="D123" s="205" t="s">
        <v>72</v>
      </c>
      <c r="E123" s="206" t="s">
        <v>97</v>
      </c>
      <c r="F123" s="206" t="s">
        <v>749</v>
      </c>
      <c r="G123" s="204"/>
      <c r="H123" s="204"/>
      <c r="I123" s="207"/>
      <c r="J123" s="208">
        <f>BK123</f>
        <v>0</v>
      </c>
      <c r="K123" s="204"/>
      <c r="L123" s="209"/>
      <c r="M123" s="210"/>
      <c r="N123" s="211"/>
      <c r="O123" s="211"/>
      <c r="P123" s="212">
        <f>P124+P126+P128+P130+P132</f>
        <v>0</v>
      </c>
      <c r="Q123" s="211"/>
      <c r="R123" s="212">
        <f>R124+R126+R128+R130+R132</f>
        <v>0</v>
      </c>
      <c r="S123" s="211"/>
      <c r="T123" s="213">
        <f>T124+T126+T128+T130+T132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4" t="s">
        <v>157</v>
      </c>
      <c r="AT123" s="215" t="s">
        <v>72</v>
      </c>
      <c r="AU123" s="215" t="s">
        <v>73</v>
      </c>
      <c r="AY123" s="214" t="s">
        <v>130</v>
      </c>
      <c r="BK123" s="216">
        <f>BK124+BK126+BK128+BK130+BK132</f>
        <v>0</v>
      </c>
    </row>
    <row r="124" s="12" customFormat="1" ht="22.8" customHeight="1">
      <c r="A124" s="12"/>
      <c r="B124" s="203"/>
      <c r="C124" s="204"/>
      <c r="D124" s="205" t="s">
        <v>72</v>
      </c>
      <c r="E124" s="217" t="s">
        <v>750</v>
      </c>
      <c r="F124" s="217" t="s">
        <v>751</v>
      </c>
      <c r="G124" s="204"/>
      <c r="H124" s="204"/>
      <c r="I124" s="207"/>
      <c r="J124" s="218">
        <f>BK124</f>
        <v>0</v>
      </c>
      <c r="K124" s="204"/>
      <c r="L124" s="209"/>
      <c r="M124" s="210"/>
      <c r="N124" s="211"/>
      <c r="O124" s="211"/>
      <c r="P124" s="212">
        <f>P125</f>
        <v>0</v>
      </c>
      <c r="Q124" s="211"/>
      <c r="R124" s="212">
        <f>R125</f>
        <v>0</v>
      </c>
      <c r="S124" s="211"/>
      <c r="T124" s="213">
        <f>T125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14" t="s">
        <v>157</v>
      </c>
      <c r="AT124" s="215" t="s">
        <v>72</v>
      </c>
      <c r="AU124" s="215" t="s">
        <v>81</v>
      </c>
      <c r="AY124" s="214" t="s">
        <v>130</v>
      </c>
      <c r="BK124" s="216">
        <f>BK125</f>
        <v>0</v>
      </c>
    </row>
    <row r="125" s="2" customFormat="1" ht="16.5" customHeight="1">
      <c r="A125" s="38"/>
      <c r="B125" s="39"/>
      <c r="C125" s="219" t="s">
        <v>81</v>
      </c>
      <c r="D125" s="219" t="s">
        <v>132</v>
      </c>
      <c r="E125" s="220" t="s">
        <v>752</v>
      </c>
      <c r="F125" s="221" t="s">
        <v>753</v>
      </c>
      <c r="G125" s="222" t="s">
        <v>754</v>
      </c>
      <c r="H125" s="223">
        <v>1</v>
      </c>
      <c r="I125" s="224"/>
      <c r="J125" s="225">
        <f>ROUND(I125*H125,2)</f>
        <v>0</v>
      </c>
      <c r="K125" s="226"/>
      <c r="L125" s="44"/>
      <c r="M125" s="227" t="s">
        <v>1</v>
      </c>
      <c r="N125" s="228" t="s">
        <v>38</v>
      </c>
      <c r="O125" s="91"/>
      <c r="P125" s="229">
        <f>O125*H125</f>
        <v>0</v>
      </c>
      <c r="Q125" s="229">
        <v>0</v>
      </c>
      <c r="R125" s="229">
        <f>Q125*H125</f>
        <v>0</v>
      </c>
      <c r="S125" s="229">
        <v>0</v>
      </c>
      <c r="T125" s="230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31" t="s">
        <v>755</v>
      </c>
      <c r="AT125" s="231" t="s">
        <v>132</v>
      </c>
      <c r="AU125" s="231" t="s">
        <v>83</v>
      </c>
      <c r="AY125" s="17" t="s">
        <v>130</v>
      </c>
      <c r="BE125" s="232">
        <f>IF(N125="základní",J125,0)</f>
        <v>0</v>
      </c>
      <c r="BF125" s="232">
        <f>IF(N125="snížená",J125,0)</f>
        <v>0</v>
      </c>
      <c r="BG125" s="232">
        <f>IF(N125="zákl. přenesená",J125,0)</f>
        <v>0</v>
      </c>
      <c r="BH125" s="232">
        <f>IF(N125="sníž. přenesená",J125,0)</f>
        <v>0</v>
      </c>
      <c r="BI125" s="232">
        <f>IF(N125="nulová",J125,0)</f>
        <v>0</v>
      </c>
      <c r="BJ125" s="17" t="s">
        <v>81</v>
      </c>
      <c r="BK125" s="232">
        <f>ROUND(I125*H125,2)</f>
        <v>0</v>
      </c>
      <c r="BL125" s="17" t="s">
        <v>755</v>
      </c>
      <c r="BM125" s="231" t="s">
        <v>756</v>
      </c>
    </row>
    <row r="126" s="12" customFormat="1" ht="22.8" customHeight="1">
      <c r="A126" s="12"/>
      <c r="B126" s="203"/>
      <c r="C126" s="204"/>
      <c r="D126" s="205" t="s">
        <v>72</v>
      </c>
      <c r="E126" s="217" t="s">
        <v>757</v>
      </c>
      <c r="F126" s="217" t="s">
        <v>758</v>
      </c>
      <c r="G126" s="204"/>
      <c r="H126" s="204"/>
      <c r="I126" s="207"/>
      <c r="J126" s="218">
        <f>BK126</f>
        <v>0</v>
      </c>
      <c r="K126" s="204"/>
      <c r="L126" s="209"/>
      <c r="M126" s="210"/>
      <c r="N126" s="211"/>
      <c r="O126" s="211"/>
      <c r="P126" s="212">
        <f>P127</f>
        <v>0</v>
      </c>
      <c r="Q126" s="211"/>
      <c r="R126" s="212">
        <f>R127</f>
        <v>0</v>
      </c>
      <c r="S126" s="211"/>
      <c r="T126" s="213">
        <f>T127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14" t="s">
        <v>157</v>
      </c>
      <c r="AT126" s="215" t="s">
        <v>72</v>
      </c>
      <c r="AU126" s="215" t="s">
        <v>81</v>
      </c>
      <c r="AY126" s="214" t="s">
        <v>130</v>
      </c>
      <c r="BK126" s="216">
        <f>BK127</f>
        <v>0</v>
      </c>
    </row>
    <row r="127" s="2" customFormat="1" ht="16.5" customHeight="1">
      <c r="A127" s="38"/>
      <c r="B127" s="39"/>
      <c r="C127" s="219" t="s">
        <v>83</v>
      </c>
      <c r="D127" s="219" t="s">
        <v>132</v>
      </c>
      <c r="E127" s="220" t="s">
        <v>759</v>
      </c>
      <c r="F127" s="221" t="s">
        <v>760</v>
      </c>
      <c r="G127" s="222" t="s">
        <v>761</v>
      </c>
      <c r="H127" s="223">
        <v>1</v>
      </c>
      <c r="I127" s="224"/>
      <c r="J127" s="225">
        <f>ROUND(I127*H127,2)</f>
        <v>0</v>
      </c>
      <c r="K127" s="226"/>
      <c r="L127" s="44"/>
      <c r="M127" s="227" t="s">
        <v>1</v>
      </c>
      <c r="N127" s="228" t="s">
        <v>38</v>
      </c>
      <c r="O127" s="91"/>
      <c r="P127" s="229">
        <f>O127*H127</f>
        <v>0</v>
      </c>
      <c r="Q127" s="229">
        <v>0</v>
      </c>
      <c r="R127" s="229">
        <f>Q127*H127</f>
        <v>0</v>
      </c>
      <c r="S127" s="229">
        <v>0</v>
      </c>
      <c r="T127" s="230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31" t="s">
        <v>755</v>
      </c>
      <c r="AT127" s="231" t="s">
        <v>132</v>
      </c>
      <c r="AU127" s="231" t="s">
        <v>83</v>
      </c>
      <c r="AY127" s="17" t="s">
        <v>130</v>
      </c>
      <c r="BE127" s="232">
        <f>IF(N127="základní",J127,0)</f>
        <v>0</v>
      </c>
      <c r="BF127" s="232">
        <f>IF(N127="snížená",J127,0)</f>
        <v>0</v>
      </c>
      <c r="BG127" s="232">
        <f>IF(N127="zákl. přenesená",J127,0)</f>
        <v>0</v>
      </c>
      <c r="BH127" s="232">
        <f>IF(N127="sníž. přenesená",J127,0)</f>
        <v>0</v>
      </c>
      <c r="BI127" s="232">
        <f>IF(N127="nulová",J127,0)</f>
        <v>0</v>
      </c>
      <c r="BJ127" s="17" t="s">
        <v>81</v>
      </c>
      <c r="BK127" s="232">
        <f>ROUND(I127*H127,2)</f>
        <v>0</v>
      </c>
      <c r="BL127" s="17" t="s">
        <v>755</v>
      </c>
      <c r="BM127" s="231" t="s">
        <v>762</v>
      </c>
    </row>
    <row r="128" s="12" customFormat="1" ht="22.8" customHeight="1">
      <c r="A128" s="12"/>
      <c r="B128" s="203"/>
      <c r="C128" s="204"/>
      <c r="D128" s="205" t="s">
        <v>72</v>
      </c>
      <c r="E128" s="217" t="s">
        <v>763</v>
      </c>
      <c r="F128" s="217" t="s">
        <v>764</v>
      </c>
      <c r="G128" s="204"/>
      <c r="H128" s="204"/>
      <c r="I128" s="207"/>
      <c r="J128" s="218">
        <f>BK128</f>
        <v>0</v>
      </c>
      <c r="K128" s="204"/>
      <c r="L128" s="209"/>
      <c r="M128" s="210"/>
      <c r="N128" s="211"/>
      <c r="O128" s="211"/>
      <c r="P128" s="212">
        <f>P129</f>
        <v>0</v>
      </c>
      <c r="Q128" s="211"/>
      <c r="R128" s="212">
        <f>R129</f>
        <v>0</v>
      </c>
      <c r="S128" s="211"/>
      <c r="T128" s="213">
        <f>T129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14" t="s">
        <v>157</v>
      </c>
      <c r="AT128" s="215" t="s">
        <v>72</v>
      </c>
      <c r="AU128" s="215" t="s">
        <v>81</v>
      </c>
      <c r="AY128" s="214" t="s">
        <v>130</v>
      </c>
      <c r="BK128" s="216">
        <f>BK129</f>
        <v>0</v>
      </c>
    </row>
    <row r="129" s="2" customFormat="1" ht="16.5" customHeight="1">
      <c r="A129" s="38"/>
      <c r="B129" s="39"/>
      <c r="C129" s="219" t="s">
        <v>145</v>
      </c>
      <c r="D129" s="219" t="s">
        <v>132</v>
      </c>
      <c r="E129" s="220" t="s">
        <v>765</v>
      </c>
      <c r="F129" s="221" t="s">
        <v>766</v>
      </c>
      <c r="G129" s="222" t="s">
        <v>754</v>
      </c>
      <c r="H129" s="223">
        <v>1</v>
      </c>
      <c r="I129" s="224"/>
      <c r="J129" s="225">
        <f>ROUND(I129*H129,2)</f>
        <v>0</v>
      </c>
      <c r="K129" s="226"/>
      <c r="L129" s="44"/>
      <c r="M129" s="227" t="s">
        <v>1</v>
      </c>
      <c r="N129" s="228" t="s">
        <v>38</v>
      </c>
      <c r="O129" s="91"/>
      <c r="P129" s="229">
        <f>O129*H129</f>
        <v>0</v>
      </c>
      <c r="Q129" s="229">
        <v>0</v>
      </c>
      <c r="R129" s="229">
        <f>Q129*H129</f>
        <v>0</v>
      </c>
      <c r="S129" s="229">
        <v>0</v>
      </c>
      <c r="T129" s="230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31" t="s">
        <v>755</v>
      </c>
      <c r="AT129" s="231" t="s">
        <v>132</v>
      </c>
      <c r="AU129" s="231" t="s">
        <v>83</v>
      </c>
      <c r="AY129" s="17" t="s">
        <v>130</v>
      </c>
      <c r="BE129" s="232">
        <f>IF(N129="základní",J129,0)</f>
        <v>0</v>
      </c>
      <c r="BF129" s="232">
        <f>IF(N129="snížená",J129,0)</f>
        <v>0</v>
      </c>
      <c r="BG129" s="232">
        <f>IF(N129="zákl. přenesená",J129,0)</f>
        <v>0</v>
      </c>
      <c r="BH129" s="232">
        <f>IF(N129="sníž. přenesená",J129,0)</f>
        <v>0</v>
      </c>
      <c r="BI129" s="232">
        <f>IF(N129="nulová",J129,0)</f>
        <v>0</v>
      </c>
      <c r="BJ129" s="17" t="s">
        <v>81</v>
      </c>
      <c r="BK129" s="232">
        <f>ROUND(I129*H129,2)</f>
        <v>0</v>
      </c>
      <c r="BL129" s="17" t="s">
        <v>755</v>
      </c>
      <c r="BM129" s="231" t="s">
        <v>767</v>
      </c>
    </row>
    <row r="130" s="12" customFormat="1" ht="22.8" customHeight="1">
      <c r="A130" s="12"/>
      <c r="B130" s="203"/>
      <c r="C130" s="204"/>
      <c r="D130" s="205" t="s">
        <v>72</v>
      </c>
      <c r="E130" s="217" t="s">
        <v>768</v>
      </c>
      <c r="F130" s="217" t="s">
        <v>769</v>
      </c>
      <c r="G130" s="204"/>
      <c r="H130" s="204"/>
      <c r="I130" s="207"/>
      <c r="J130" s="218">
        <f>BK130</f>
        <v>0</v>
      </c>
      <c r="K130" s="204"/>
      <c r="L130" s="209"/>
      <c r="M130" s="210"/>
      <c r="N130" s="211"/>
      <c r="O130" s="211"/>
      <c r="P130" s="212">
        <f>P131</f>
        <v>0</v>
      </c>
      <c r="Q130" s="211"/>
      <c r="R130" s="212">
        <f>R131</f>
        <v>0</v>
      </c>
      <c r="S130" s="211"/>
      <c r="T130" s="213">
        <f>T131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14" t="s">
        <v>157</v>
      </c>
      <c r="AT130" s="215" t="s">
        <v>72</v>
      </c>
      <c r="AU130" s="215" t="s">
        <v>81</v>
      </c>
      <c r="AY130" s="214" t="s">
        <v>130</v>
      </c>
      <c r="BK130" s="216">
        <f>BK131</f>
        <v>0</v>
      </c>
    </row>
    <row r="131" s="2" customFormat="1" ht="16.5" customHeight="1">
      <c r="A131" s="38"/>
      <c r="B131" s="39"/>
      <c r="C131" s="219" t="s">
        <v>136</v>
      </c>
      <c r="D131" s="219" t="s">
        <v>132</v>
      </c>
      <c r="E131" s="220" t="s">
        <v>770</v>
      </c>
      <c r="F131" s="221" t="s">
        <v>771</v>
      </c>
      <c r="G131" s="222" t="s">
        <v>754</v>
      </c>
      <c r="H131" s="223">
        <v>1</v>
      </c>
      <c r="I131" s="224"/>
      <c r="J131" s="225">
        <f>ROUND(I131*H131,2)</f>
        <v>0</v>
      </c>
      <c r="K131" s="226"/>
      <c r="L131" s="44"/>
      <c r="M131" s="227" t="s">
        <v>1</v>
      </c>
      <c r="N131" s="228" t="s">
        <v>38</v>
      </c>
      <c r="O131" s="91"/>
      <c r="P131" s="229">
        <f>O131*H131</f>
        <v>0</v>
      </c>
      <c r="Q131" s="229">
        <v>0</v>
      </c>
      <c r="R131" s="229">
        <f>Q131*H131</f>
        <v>0</v>
      </c>
      <c r="S131" s="229">
        <v>0</v>
      </c>
      <c r="T131" s="230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31" t="s">
        <v>755</v>
      </c>
      <c r="AT131" s="231" t="s">
        <v>132</v>
      </c>
      <c r="AU131" s="231" t="s">
        <v>83</v>
      </c>
      <c r="AY131" s="17" t="s">
        <v>130</v>
      </c>
      <c r="BE131" s="232">
        <f>IF(N131="základní",J131,0)</f>
        <v>0</v>
      </c>
      <c r="BF131" s="232">
        <f>IF(N131="snížená",J131,0)</f>
        <v>0</v>
      </c>
      <c r="BG131" s="232">
        <f>IF(N131="zákl. přenesená",J131,0)</f>
        <v>0</v>
      </c>
      <c r="BH131" s="232">
        <f>IF(N131="sníž. přenesená",J131,0)</f>
        <v>0</v>
      </c>
      <c r="BI131" s="232">
        <f>IF(N131="nulová",J131,0)</f>
        <v>0</v>
      </c>
      <c r="BJ131" s="17" t="s">
        <v>81</v>
      </c>
      <c r="BK131" s="232">
        <f>ROUND(I131*H131,2)</f>
        <v>0</v>
      </c>
      <c r="BL131" s="17" t="s">
        <v>755</v>
      </c>
      <c r="BM131" s="231" t="s">
        <v>772</v>
      </c>
    </row>
    <row r="132" s="12" customFormat="1" ht="22.8" customHeight="1">
      <c r="A132" s="12"/>
      <c r="B132" s="203"/>
      <c r="C132" s="204"/>
      <c r="D132" s="205" t="s">
        <v>72</v>
      </c>
      <c r="E132" s="217" t="s">
        <v>773</v>
      </c>
      <c r="F132" s="217" t="s">
        <v>774</v>
      </c>
      <c r="G132" s="204"/>
      <c r="H132" s="204"/>
      <c r="I132" s="207"/>
      <c r="J132" s="218">
        <f>BK132</f>
        <v>0</v>
      </c>
      <c r="K132" s="204"/>
      <c r="L132" s="209"/>
      <c r="M132" s="210"/>
      <c r="N132" s="211"/>
      <c r="O132" s="211"/>
      <c r="P132" s="212">
        <f>P133</f>
        <v>0</v>
      </c>
      <c r="Q132" s="211"/>
      <c r="R132" s="212">
        <f>R133</f>
        <v>0</v>
      </c>
      <c r="S132" s="211"/>
      <c r="T132" s="213">
        <f>T133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14" t="s">
        <v>157</v>
      </c>
      <c r="AT132" s="215" t="s">
        <v>72</v>
      </c>
      <c r="AU132" s="215" t="s">
        <v>81</v>
      </c>
      <c r="AY132" s="214" t="s">
        <v>130</v>
      </c>
      <c r="BK132" s="216">
        <f>BK133</f>
        <v>0</v>
      </c>
    </row>
    <row r="133" s="2" customFormat="1" ht="16.5" customHeight="1">
      <c r="A133" s="38"/>
      <c r="B133" s="39"/>
      <c r="C133" s="219" t="s">
        <v>157</v>
      </c>
      <c r="D133" s="219" t="s">
        <v>132</v>
      </c>
      <c r="E133" s="220" t="s">
        <v>775</v>
      </c>
      <c r="F133" s="221" t="s">
        <v>776</v>
      </c>
      <c r="G133" s="222" t="s">
        <v>754</v>
      </c>
      <c r="H133" s="223">
        <v>1</v>
      </c>
      <c r="I133" s="224"/>
      <c r="J133" s="225">
        <f>ROUND(I133*H133,2)</f>
        <v>0</v>
      </c>
      <c r="K133" s="226"/>
      <c r="L133" s="44"/>
      <c r="M133" s="277" t="s">
        <v>1</v>
      </c>
      <c r="N133" s="278" t="s">
        <v>38</v>
      </c>
      <c r="O133" s="279"/>
      <c r="P133" s="280">
        <f>O133*H133</f>
        <v>0</v>
      </c>
      <c r="Q133" s="280">
        <v>0</v>
      </c>
      <c r="R133" s="280">
        <f>Q133*H133</f>
        <v>0</v>
      </c>
      <c r="S133" s="280">
        <v>0</v>
      </c>
      <c r="T133" s="281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31" t="s">
        <v>755</v>
      </c>
      <c r="AT133" s="231" t="s">
        <v>132</v>
      </c>
      <c r="AU133" s="231" t="s">
        <v>83</v>
      </c>
      <c r="AY133" s="17" t="s">
        <v>130</v>
      </c>
      <c r="BE133" s="232">
        <f>IF(N133="základní",J133,0)</f>
        <v>0</v>
      </c>
      <c r="BF133" s="232">
        <f>IF(N133="snížená",J133,0)</f>
        <v>0</v>
      </c>
      <c r="BG133" s="232">
        <f>IF(N133="zákl. přenesená",J133,0)</f>
        <v>0</v>
      </c>
      <c r="BH133" s="232">
        <f>IF(N133="sníž. přenesená",J133,0)</f>
        <v>0</v>
      </c>
      <c r="BI133" s="232">
        <f>IF(N133="nulová",J133,0)</f>
        <v>0</v>
      </c>
      <c r="BJ133" s="17" t="s">
        <v>81</v>
      </c>
      <c r="BK133" s="232">
        <f>ROUND(I133*H133,2)</f>
        <v>0</v>
      </c>
      <c r="BL133" s="17" t="s">
        <v>755</v>
      </c>
      <c r="BM133" s="231" t="s">
        <v>777</v>
      </c>
    </row>
    <row r="134" s="2" customFormat="1" ht="6.96" customHeight="1">
      <c r="A134" s="38"/>
      <c r="B134" s="66"/>
      <c r="C134" s="67"/>
      <c r="D134" s="67"/>
      <c r="E134" s="67"/>
      <c r="F134" s="67"/>
      <c r="G134" s="67"/>
      <c r="H134" s="67"/>
      <c r="I134" s="67"/>
      <c r="J134" s="67"/>
      <c r="K134" s="67"/>
      <c r="L134" s="44"/>
      <c r="M134" s="38"/>
      <c r="O134" s="38"/>
      <c r="P134" s="38"/>
      <c r="Q134" s="38"/>
      <c r="R134" s="38"/>
      <c r="S134" s="38"/>
      <c r="T134" s="38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</row>
  </sheetData>
  <sheetProtection sheet="1" autoFilter="0" formatColumns="0" formatRows="0" objects="1" scenarios="1" spinCount="100000" saltValue="c4LiBD0basHYK0/wFKs0I0yBAvQLzgrmKPGlCQ04qY+CkmmUvTFDxUzi626vRZrUVRmpWHMt38i4YVfRpjbRKA==" hashValue="pzuEs44T3+t1RjoazDbC2SOqVdTEWDKsyCrJy5R1rCTtQmfI0Zdz0tYpiWmu56j/taI4+Q6/Z6h4tuO6V6k+Tg==" algorithmName="SHA-512" password="CC35"/>
  <autoFilter ref="C121:K133"/>
  <mergeCells count="9">
    <mergeCell ref="E7:H7"/>
    <mergeCell ref="E9:H9"/>
    <mergeCell ref="E18:H18"/>
    <mergeCell ref="E27:H27"/>
    <mergeCell ref="E85:H85"/>
    <mergeCell ref="E87:H87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Ing. Dvořáková Lucie</dc:creator>
  <cp:lastModifiedBy>Ing. Dvořáková Lucie</cp:lastModifiedBy>
  <dcterms:created xsi:type="dcterms:W3CDTF">2022-02-01T12:36:18Z</dcterms:created>
  <dcterms:modified xsi:type="dcterms:W3CDTF">2022-02-01T12:36:25Z</dcterms:modified>
</cp:coreProperties>
</file>