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Rozpočty_podklady\Lovosice_Posilovna\Export ponížené\"/>
    </mc:Choice>
  </mc:AlternateContent>
  <bookViews>
    <workbookView xWindow="0" yWindow="0" windowWidth="0" windowHeight="0"/>
  </bookViews>
  <sheets>
    <sheet name="Rekapitulace stavby" sheetId="1" r:id="rId1"/>
    <sheet name="001 - Posilovna" sheetId="2" r:id="rId2"/>
    <sheet name="002 - Komunikace a ploch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'001 - Posilovna'!$C$99:$K$393</definedName>
    <definedName name="_xlnm.Print_Area" localSheetId="1">'001 - Posilovna'!$C$4:$J$39,'001 - Posilovna'!$C$45:$J$81,'001 - Posilovna'!$C$87:$K$393</definedName>
    <definedName name="_xlnm.Print_Titles" localSheetId="1">'001 - Posilovna'!$99:$99</definedName>
    <definedName name="_xlnm._FilterDatabase" localSheetId="2" hidden="1">'002 - Komunikace a plochy'!$C$84:$K$129</definedName>
    <definedName name="_xlnm.Print_Area" localSheetId="2">'002 - Komunikace a plochy'!$C$4:$J$39,'002 - Komunikace a plochy'!$C$45:$J$66,'002 - Komunikace a plochy'!$C$72:$K$129</definedName>
    <definedName name="_xlnm.Print_Titles" localSheetId="2">'002 - Komunikace a plochy'!$84:$84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" r="J37"/>
  <c r="J36"/>
  <c i="1" r="AY55"/>
  <c i="2" r="J35"/>
  <c i="1" r="AX55"/>
  <c i="2" r="BI392"/>
  <c r="BH392"/>
  <c r="BG392"/>
  <c r="BF392"/>
  <c r="T392"/>
  <c r="T391"/>
  <c r="R392"/>
  <c r="R391"/>
  <c r="P392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55"/>
  <c r="J17"/>
  <c r="J12"/>
  <c r="J94"/>
  <c r="E7"/>
  <c r="E90"/>
  <c i="1" r="L50"/>
  <c r="AM50"/>
  <c r="AM49"/>
  <c r="L49"/>
  <c r="AM47"/>
  <c r="L47"/>
  <c r="L45"/>
  <c r="L44"/>
  <c i="2" r="J363"/>
  <c r="BK335"/>
  <c r="BK316"/>
  <c r="J297"/>
  <c r="J202"/>
  <c r="J151"/>
  <c r="BK114"/>
  <c r="J389"/>
  <c r="J358"/>
  <c r="J304"/>
  <c r="BK249"/>
  <c r="J221"/>
  <c r="J180"/>
  <c r="BK164"/>
  <c r="BK103"/>
  <c r="J337"/>
  <c r="J259"/>
  <c r="BK221"/>
  <c r="J164"/>
  <c r="J130"/>
  <c r="J342"/>
  <c r="BK299"/>
  <c r="J258"/>
  <c r="BK187"/>
  <c r="J141"/>
  <c i="3" r="J96"/>
  <c r="J116"/>
  <c i="2" r="J378"/>
  <c r="J331"/>
  <c r="J301"/>
  <c r="BK275"/>
  <c r="BK204"/>
  <c r="BK162"/>
  <c r="J137"/>
  <c r="J386"/>
  <c r="BK348"/>
  <c r="BK294"/>
  <c r="BK271"/>
  <c r="BK215"/>
  <c r="BK160"/>
  <c r="J352"/>
  <c r="BK277"/>
  <c r="BK234"/>
  <c r="BK172"/>
  <c r="J124"/>
  <c r="BK331"/>
  <c r="J284"/>
  <c r="BK231"/>
  <c r="BK178"/>
  <c r="J128"/>
  <c i="3" r="BK105"/>
  <c r="J92"/>
  <c r="BK109"/>
  <c i="2" r="J375"/>
  <c r="BK337"/>
  <c r="BK304"/>
  <c r="J279"/>
  <c r="J219"/>
  <c r="J144"/>
  <c r="J103"/>
  <c r="BK363"/>
  <c r="J311"/>
  <c r="BK248"/>
  <c r="J213"/>
  <c r="J166"/>
  <c r="J382"/>
  <c r="J275"/>
  <c r="J224"/>
  <c r="BK144"/>
  <c r="J114"/>
  <c r="J306"/>
  <c r="J256"/>
  <c r="J217"/>
  <c r="J160"/>
  <c r="J126"/>
  <c i="3" r="BK98"/>
  <c r="BK114"/>
  <c i="2" r="J340"/>
  <c r="BK292"/>
  <c r="BK224"/>
  <c r="J192"/>
  <c r="BK168"/>
  <c r="BK378"/>
  <c r="J299"/>
  <c r="BK228"/>
  <c r="BK151"/>
  <c r="J109"/>
  <c r="BK311"/>
  <c r="BK265"/>
  <c r="J215"/>
  <c r="J140"/>
  <c i="3" r="J118"/>
  <c r="BK107"/>
  <c r="J103"/>
  <c i="2" r="BK373"/>
  <c r="BK290"/>
  <c r="BK282"/>
  <c r="J354"/>
  <c r="J204"/>
  <c r="J122"/>
  <c i="3" r="J128"/>
  <c r="J105"/>
  <c i="2" r="BK358"/>
  <c r="BK320"/>
  <c r="J292"/>
  <c r="BK229"/>
  <c r="BK140"/>
  <c r="BK105"/>
  <c r="BK360"/>
  <c r="J289"/>
  <c r="BK236"/>
  <c r="BK182"/>
  <c r="BK141"/>
  <c r="J371"/>
  <c r="BK301"/>
  <c r="J225"/>
  <c r="BK150"/>
  <c r="J107"/>
  <c r="J320"/>
  <c r="J262"/>
  <c r="BK206"/>
  <c r="BK158"/>
  <c r="BK109"/>
  <c i="3" r="J101"/>
  <c r="BK122"/>
  <c i="2" r="J384"/>
  <c r="J348"/>
  <c r="J310"/>
  <c r="BK289"/>
  <c r="J253"/>
  <c r="BK174"/>
  <c r="BK139"/>
  <c r="BK389"/>
  <c r="J350"/>
  <c r="BK283"/>
  <c r="J231"/>
  <c r="J187"/>
  <c r="BK137"/>
  <c r="BK367"/>
  <c r="BK297"/>
  <c r="J232"/>
  <c r="J153"/>
  <c r="BK126"/>
  <c r="J271"/>
  <c r="BK243"/>
  <c r="BK202"/>
  <c r="J136"/>
  <c i="3" r="BK112"/>
  <c r="BK103"/>
  <c r="BK128"/>
  <c i="2" r="BK324"/>
  <c r="J248"/>
  <c r="J176"/>
  <c r="BK147"/>
  <c r="BK322"/>
  <c r="J243"/>
  <c r="BK170"/>
  <c r="BK135"/>
  <c r="J360"/>
  <c r="BK286"/>
  <c r="BK245"/>
  <c r="J185"/>
  <c r="BK111"/>
  <c i="3" r="J122"/>
  <c r="BK125"/>
  <c r="BK90"/>
  <c i="2" r="BK380"/>
  <c r="BK346"/>
  <c r="J287"/>
  <c r="J158"/>
  <c r="BK132"/>
  <c r="BK392"/>
  <c r="J369"/>
  <c r="J329"/>
  <c r="BK273"/>
  <c r="J241"/>
  <c r="BK209"/>
  <c r="BK185"/>
  <c r="J172"/>
  <c r="BK128"/>
  <c r="BK369"/>
  <c r="BK308"/>
  <c r="BK246"/>
  <c r="J209"/>
  <c r="J142"/>
  <c r="J105"/>
  <c r="J324"/>
  <c r="J282"/>
  <c r="J246"/>
  <c r="BK223"/>
  <c r="BK166"/>
  <c r="J132"/>
  <c i="3" r="J110"/>
  <c r="J98"/>
  <c i="2" r="J367"/>
  <c r="BK339"/>
  <c r="BK306"/>
  <c r="J283"/>
  <c r="BK241"/>
  <c r="BK183"/>
  <c r="J145"/>
  <c r="J392"/>
  <c r="BK342"/>
  <c r="J286"/>
  <c r="J245"/>
  <c r="BK200"/>
  <c r="J170"/>
  <c r="J111"/>
  <c r="J339"/>
  <c r="J270"/>
  <c r="BK213"/>
  <c r="BK356"/>
  <c r="J268"/>
  <c r="BK227"/>
  <c r="J182"/>
  <c r="J118"/>
  <c i="3" r="J88"/>
  <c r="BK101"/>
  <c r="BK88"/>
  <c i="2" r="J365"/>
  <c r="J326"/>
  <c r="BK284"/>
  <c r="BK264"/>
  <c r="BK189"/>
  <c r="J135"/>
  <c r="BK384"/>
  <c r="J335"/>
  <c r="BK270"/>
  <c r="J223"/>
  <c r="J174"/>
  <c r="J116"/>
  <c r="BK318"/>
  <c r="BK267"/>
  <c r="BK198"/>
  <c r="BK136"/>
  <c r="J316"/>
  <c r="J264"/>
  <c r="J228"/>
  <c r="J179"/>
  <c r="BK145"/>
  <c r="BK107"/>
  <c i="3" r="J90"/>
  <c r="J94"/>
  <c i="2" r="BK375"/>
  <c r="BK287"/>
  <c r="BK239"/>
  <c r="J206"/>
  <c r="J162"/>
  <c r="BK365"/>
  <c r="J273"/>
  <c r="BK194"/>
  <c r="J120"/>
  <c r="J333"/>
  <c r="BK253"/>
  <c r="J200"/>
  <c r="J150"/>
  <c i="3" r="J109"/>
  <c r="BK96"/>
  <c r="J107"/>
  <c i="2" r="BK386"/>
  <c r="BK354"/>
  <c r="J322"/>
  <c r="J308"/>
  <c r="BK268"/>
  <c r="BK259"/>
  <c r="J239"/>
  <c r="BK225"/>
  <c r="BK176"/>
  <c r="BK153"/>
  <c r="BK138"/>
  <c r="J380"/>
  <c r="J346"/>
  <c r="J290"/>
  <c r="BK256"/>
  <c r="J234"/>
  <c r="BK196"/>
  <c r="BK152"/>
  <c r="J344"/>
  <c r="BK279"/>
  <c r="J227"/>
  <c r="BK192"/>
  <c r="BK116"/>
  <c r="J314"/>
  <c r="J267"/>
  <c r="BK232"/>
  <c r="BK180"/>
  <c r="J147"/>
  <c i="3" r="J125"/>
  <c r="BK118"/>
  <c i="2" r="BK382"/>
  <c r="BK350"/>
  <c r="BK314"/>
  <c r="J288"/>
  <c r="BK262"/>
  <c r="J155"/>
  <c r="BK130"/>
  <c r="J373"/>
  <c r="BK326"/>
  <c r="BK251"/>
  <c r="J189"/>
  <c r="J178"/>
  <c r="BK122"/>
  <c r="BK329"/>
  <c r="J255"/>
  <c r="J196"/>
  <c r="J138"/>
  <c r="BK344"/>
  <c r="BK310"/>
  <c r="J249"/>
  <c r="J194"/>
  <c r="BK142"/>
  <c i="3" r="J114"/>
  <c r="BK116"/>
  <c r="BK120"/>
  <c r="BK94"/>
  <c i="2" r="J356"/>
  <c r="J318"/>
  <c r="J294"/>
  <c r="J236"/>
  <c r="J152"/>
  <c r="BK120"/>
  <c r="BK371"/>
  <c r="BK288"/>
  <c r="BK255"/>
  <c r="J198"/>
  <c r="BK155"/>
  <c r="BK333"/>
  <c r="J251"/>
  <c r="BK179"/>
  <c i="1" r="AS54"/>
  <c i="3" r="J120"/>
  <c r="BK110"/>
  <c i="2" r="J265"/>
  <c r="BK217"/>
  <c r="J183"/>
  <c r="BK118"/>
  <c r="BK340"/>
  <c r="BK258"/>
  <c r="BK219"/>
  <c r="J139"/>
  <c r="BK352"/>
  <c r="J277"/>
  <c r="J229"/>
  <c r="J168"/>
  <c r="BK124"/>
  <c i="3" r="BK92"/>
  <c r="J112"/>
  <c i="2" l="1" r="T102"/>
  <c r="T113"/>
  <c r="P134"/>
  <c r="P149"/>
  <c r="R157"/>
  <c r="R191"/>
  <c r="R212"/>
  <c r="BK238"/>
  <c r="J238"/>
  <c r="J70"/>
  <c r="T261"/>
  <c r="R281"/>
  <c r="R285"/>
  <c r="BK296"/>
  <c r="J296"/>
  <c r="J74"/>
  <c r="BK303"/>
  <c r="J303"/>
  <c r="J75"/>
  <c r="T313"/>
  <c r="BK328"/>
  <c r="J328"/>
  <c r="J77"/>
  <c r="BK362"/>
  <c r="J362"/>
  <c r="J78"/>
  <c r="BK377"/>
  <c r="J377"/>
  <c r="J79"/>
  <c i="3" r="R87"/>
  <c i="2" r="P102"/>
  <c r="BK113"/>
  <c r="J113"/>
  <c r="J62"/>
  <c r="T134"/>
  <c r="T149"/>
  <c r="T157"/>
  <c r="P191"/>
  <c r="P212"/>
  <c r="P238"/>
  <c r="BK261"/>
  <c r="J261"/>
  <c r="J71"/>
  <c r="BK281"/>
  <c r="J281"/>
  <c r="J72"/>
  <c r="BK285"/>
  <c r="J285"/>
  <c r="J73"/>
  <c r="T296"/>
  <c r="R303"/>
  <c r="BK313"/>
  <c r="J313"/>
  <c r="J76"/>
  <c r="R328"/>
  <c r="P362"/>
  <c r="P377"/>
  <c i="3" r="P100"/>
  <c i="2" r="BK102"/>
  <c r="J102"/>
  <c r="J61"/>
  <c r="P113"/>
  <c r="BK134"/>
  <c r="J134"/>
  <c r="J63"/>
  <c r="BK149"/>
  <c r="J149"/>
  <c r="J64"/>
  <c r="BK157"/>
  <c r="J157"/>
  <c r="J65"/>
  <c r="BK191"/>
  <c r="J191"/>
  <c r="J66"/>
  <c r="BK212"/>
  <c r="T238"/>
  <c r="R261"/>
  <c r="P281"/>
  <c r="T285"/>
  <c r="P296"/>
  <c r="P303"/>
  <c r="P313"/>
  <c r="T328"/>
  <c r="R362"/>
  <c r="R377"/>
  <c i="3" r="T87"/>
  <c r="T100"/>
  <c r="R113"/>
  <c i="2" r="R102"/>
  <c r="R113"/>
  <c r="R134"/>
  <c r="R149"/>
  <c r="P157"/>
  <c r="T191"/>
  <c r="T212"/>
  <c r="R238"/>
  <c r="P261"/>
  <c r="T281"/>
  <c r="P285"/>
  <c r="R296"/>
  <c r="T303"/>
  <c r="R313"/>
  <c r="P328"/>
  <c r="T362"/>
  <c r="T377"/>
  <c i="3" r="BK87"/>
  <c r="J87"/>
  <c r="J61"/>
  <c r="P87"/>
  <c r="BK100"/>
  <c r="J100"/>
  <c r="J62"/>
  <c r="R100"/>
  <c r="BK113"/>
  <c r="J113"/>
  <c r="J63"/>
  <c r="P113"/>
  <c r="T113"/>
  <c i="2" r="BK208"/>
  <c r="J208"/>
  <c r="J67"/>
  <c r="BK391"/>
  <c r="J391"/>
  <c r="J80"/>
  <c i="3" r="BK124"/>
  <c r="J124"/>
  <c r="J64"/>
  <c r="BK127"/>
  <c r="J127"/>
  <c r="J65"/>
  <c i="2" r="J212"/>
  <c r="J69"/>
  <c i="3" r="BE98"/>
  <c r="BE103"/>
  <c r="BE107"/>
  <c r="BE118"/>
  <c r="F55"/>
  <c r="BE90"/>
  <c r="BE96"/>
  <c r="BE105"/>
  <c r="BE116"/>
  <c r="BE128"/>
  <c r="E48"/>
  <c r="J52"/>
  <c r="BE88"/>
  <c r="BE92"/>
  <c r="BE109"/>
  <c r="BE110"/>
  <c r="BE112"/>
  <c r="BE120"/>
  <c r="BE122"/>
  <c r="BE94"/>
  <c r="BE101"/>
  <c r="BE114"/>
  <c r="BE125"/>
  <c i="2" r="BE103"/>
  <c r="BE105"/>
  <c r="BE130"/>
  <c r="BE137"/>
  <c r="BE139"/>
  <c r="BE153"/>
  <c r="BE155"/>
  <c r="BE162"/>
  <c r="BE172"/>
  <c r="BE174"/>
  <c r="BE189"/>
  <c r="BE196"/>
  <c r="BE215"/>
  <c r="BE217"/>
  <c r="BE225"/>
  <c r="BE236"/>
  <c r="BE239"/>
  <c r="BE255"/>
  <c r="BE271"/>
  <c r="BE288"/>
  <c r="BE289"/>
  <c r="BE294"/>
  <c r="BE301"/>
  <c r="BE306"/>
  <c r="BE316"/>
  <c r="BE333"/>
  <c r="BE335"/>
  <c r="BE339"/>
  <c r="BE346"/>
  <c r="BE348"/>
  <c r="BE360"/>
  <c r="BE363"/>
  <c r="BE367"/>
  <c r="BE373"/>
  <c r="BE378"/>
  <c r="F97"/>
  <c r="BE109"/>
  <c r="BE118"/>
  <c r="BE120"/>
  <c r="BE128"/>
  <c r="BE136"/>
  <c r="BE152"/>
  <c r="BE158"/>
  <c r="BE168"/>
  <c r="BE187"/>
  <c r="BE200"/>
  <c r="BE204"/>
  <c r="BE213"/>
  <c r="BE219"/>
  <c r="BE223"/>
  <c r="BE229"/>
  <c r="BE245"/>
  <c r="BE251"/>
  <c r="BE264"/>
  <c r="BE268"/>
  <c r="BE282"/>
  <c r="BE284"/>
  <c r="BE286"/>
  <c r="BE287"/>
  <c r="BE292"/>
  <c r="BE310"/>
  <c r="BE311"/>
  <c r="BE322"/>
  <c r="BE324"/>
  <c r="BE326"/>
  <c r="BE344"/>
  <c r="BE354"/>
  <c r="BE356"/>
  <c r="BE358"/>
  <c r="BE375"/>
  <c r="BE380"/>
  <c r="J52"/>
  <c r="BE114"/>
  <c r="BE132"/>
  <c r="BE135"/>
  <c r="BE138"/>
  <c r="BE140"/>
  <c r="BE142"/>
  <c r="BE144"/>
  <c r="BE147"/>
  <c r="BE150"/>
  <c r="BE178"/>
  <c r="BE194"/>
  <c r="BE202"/>
  <c r="BE224"/>
  <c r="BE227"/>
  <c r="BE228"/>
  <c r="BE241"/>
  <c r="BE243"/>
  <c r="BE246"/>
  <c r="BE248"/>
  <c r="BE253"/>
  <c r="BE258"/>
  <c r="BE259"/>
  <c r="BE262"/>
  <c r="BE267"/>
  <c r="BE275"/>
  <c r="BE279"/>
  <c r="BE283"/>
  <c r="BE297"/>
  <c r="BE299"/>
  <c r="BE304"/>
  <c r="BE308"/>
  <c r="BE314"/>
  <c r="BE318"/>
  <c r="BE320"/>
  <c r="BE329"/>
  <c r="BE331"/>
  <c r="BE337"/>
  <c r="BE342"/>
  <c r="BE350"/>
  <c r="BE352"/>
  <c r="BE365"/>
  <c r="BE382"/>
  <c r="BE386"/>
  <c r="BE389"/>
  <c r="BE392"/>
  <c r="E48"/>
  <c r="BE107"/>
  <c r="BE111"/>
  <c r="BE116"/>
  <c r="BE122"/>
  <c r="BE124"/>
  <c r="BE126"/>
  <c r="BE141"/>
  <c r="BE145"/>
  <c r="BE151"/>
  <c r="BE160"/>
  <c r="BE164"/>
  <c r="BE166"/>
  <c r="BE170"/>
  <c r="BE176"/>
  <c r="BE179"/>
  <c r="BE180"/>
  <c r="BE182"/>
  <c r="BE183"/>
  <c r="BE185"/>
  <c r="BE192"/>
  <c r="BE198"/>
  <c r="BE206"/>
  <c r="BE209"/>
  <c r="BE221"/>
  <c r="BE231"/>
  <c r="BE232"/>
  <c r="BE234"/>
  <c r="BE249"/>
  <c r="BE256"/>
  <c r="BE265"/>
  <c r="BE270"/>
  <c r="BE273"/>
  <c r="BE277"/>
  <c r="BE290"/>
  <c r="BE340"/>
  <c r="BE369"/>
  <c r="BE371"/>
  <c r="BE384"/>
  <c r="F35"/>
  <c i="1" r="BB55"/>
  <c i="3" r="F36"/>
  <c i="1" r="BC56"/>
  <c i="3" r="J34"/>
  <c i="1" r="AW56"/>
  <c i="3" r="F37"/>
  <c i="1" r="BD56"/>
  <c i="2" r="F36"/>
  <c i="1" r="BC55"/>
  <c i="2" r="F37"/>
  <c i="1" r="BD55"/>
  <c i="3" r="F34"/>
  <c i="1" r="BA56"/>
  <c i="3" r="F35"/>
  <c i="1" r="BB56"/>
  <c i="2" r="F34"/>
  <c i="1" r="BA55"/>
  <c i="2" r="J34"/>
  <c i="1" r="AW55"/>
  <c i="2" l="1" r="T211"/>
  <c i="3" r="R86"/>
  <c r="R85"/>
  <c i="2" r="R101"/>
  <c r="P211"/>
  <c i="3" r="P86"/>
  <c r="P85"/>
  <c i="1" r="AU56"/>
  <c i="2" r="BK211"/>
  <c r="J211"/>
  <c r="J68"/>
  <c r="P101"/>
  <c r="P100"/>
  <c i="1" r="AU55"/>
  <c i="2" r="R211"/>
  <c i="3" r="T86"/>
  <c r="T85"/>
  <c i="2" r="T101"/>
  <c r="T100"/>
  <c i="3" r="BK86"/>
  <c r="BK85"/>
  <c r="J85"/>
  <c i="2" r="BK101"/>
  <c r="J101"/>
  <c r="J60"/>
  <c i="1" r="BD54"/>
  <c r="W33"/>
  <c r="BC54"/>
  <c r="AY54"/>
  <c r="BA54"/>
  <c r="W30"/>
  <c i="3" r="J33"/>
  <c i="1" r="AV56"/>
  <c r="AT56"/>
  <c i="3" r="F33"/>
  <c i="1" r="AZ56"/>
  <c r="BB54"/>
  <c r="W31"/>
  <c i="2" r="F33"/>
  <c i="1" r="AZ55"/>
  <c i="2" r="J33"/>
  <c i="1" r="AV55"/>
  <c r="AT55"/>
  <c i="3" r="J30"/>
  <c i="1" r="AG56"/>
  <c i="2" l="1" r="R100"/>
  <c i="3" r="J59"/>
  <c i="2" r="BK100"/>
  <c r="J100"/>
  <c i="3" r="J86"/>
  <c r="J60"/>
  <c r="J39"/>
  <c i="1" r="AN56"/>
  <c r="AZ54"/>
  <c r="W29"/>
  <c r="AU54"/>
  <c r="W32"/>
  <c r="AX54"/>
  <c i="2" r="J30"/>
  <c i="1" r="AG55"/>
  <c r="AG54"/>
  <c r="AK26"/>
  <c r="AW54"/>
  <c r="AK30"/>
  <c i="2" l="1" r="J39"/>
  <c r="J5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<sst xmlns="http://schemas.openxmlformats.org/spreadsheetml/2006/main">
  <si>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</si>
  <si>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</si>
  <si>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</si>
  <si>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</si>
  <si>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</si>
  <si>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{a3f9b6ba-03ca-4733-b73e-b56f7e5921e3}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</si>
  <si>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</si>
  <si>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</si>
  <si>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</si>
  <si>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</si>
  <si>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</si>
  <si>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</si>
  <si>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</si>
  <si>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</si>
  <si>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</si>
  <si>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</si>
  <si>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</si>
  <si>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Sportovní zázemí - Posilovna, Sportovní areál Lovosice, p.č. 974/5, 973/1</t>
  </si>
  <si>
    <t>KSO:</t>
  </si>
  <si>
    <t/>
  </si>
  <si>
    <t>CC-CZ:</t>
  </si>
  <si>
    <t>Místo:</t>
  </si>
  <si>
    <t>Lovosice</t>
  </si>
  <si>
    <t>Datum:</t>
  </si>
  <si>
    <t>30. 11. 2021</t>
  </si>
  <si>
    <t>Zadavatel:</t>
  </si>
  <si>
    <t>IČ:</t>
  </si>
  <si>
    <t>Město Lovosice, Školní 407/2, Lovosice</t>
  </si>
  <si>
    <t>DIČ:</t>
  </si>
  <si>
    <t>Uchazeč:</t>
  </si>
  <si>
    <t>Vyplň údaj</t>
  </si>
  <si>
    <t>Projektant:</t>
  </si>
  <si>
    <t>HOT Project - Jan Hrdlička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</si>
  <si>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</si>
  <si>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</si>
  <si>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</si>
  <si>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</si>
  <si>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</si>
  <si>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</si>
  <si>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</si>
  <si>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</si>
  <si>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</si>
  <si>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</si>
  <si>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</si>
  <si>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</si>
  <si>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</si>
  <si>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</si>
  <si>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</si>
  <si>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</si>
  <si>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</si>
  <si>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</si>
  <si>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</si>
  <si>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</si>
  <si>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</si>
  <si>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</si>
  <si>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</si>
  <si>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</si>
  <si>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</si>
  <si>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</si>
  <si>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</si>
  <si>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</si>
  <si>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</si>
  <si>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</si>
  <si>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</si>
  <si>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</si>
  <si>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</si>
  <si>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</si>
  <si>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</si>
  <si>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</si>
  <si>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</si>
  <si>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</si>
  <si>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</si>
  <si>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</si>
  <si>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</si>
  <si>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</si>
  <si>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</si>
  <si>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</si>
  <si>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Posilovna</t>
  </si>
  <si>
    <t>STA</t>
  </si>
  <si>
    <t>1</t>
  </si>
  <si>
    <t>{fe0b6249-7d95-44ce-b0f1-658178383f6a}</t>
  </si>
  <si>
    <t>2</t>
  </si>
  <si>
    <t>002</t>
  </si>
  <si>
    <t>Komunikace a plochy</t>
  </si>
  <si>
    <t>{ab86e648-f52e-480d-a3a2-1a608178cf94}</t>
  </si>
  <si>
    <t>KRYCÍ LIST SOUPISU PRACÍ</t>
  </si>
  <si>
    <t>Objekt:</t>
  </si>
  <si>
    <t>001 - Posilovna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</si>
  <si>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</si>
  <si>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</si>
  <si>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</si>
  <si>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</si>
  <si>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</si>
  <si>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</si>
  <si>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</si>
  <si>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</si>
  <si>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</si>
  <si>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</si>
  <si>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</si>
  <si>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</si>
  <si>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</si>
  <si>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</si>
  <si>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</si>
  <si>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</si>
  <si>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</si>
  <si>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</si>
  <si>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</si>
  <si>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</si>
  <si>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</si>
  <si>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</si>
  <si>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</si>
  <si>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</si>
  <si>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</si>
  <si>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</si>
  <si>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</si>
  <si>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</si>
  <si>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</si>
  <si>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</si>
  <si>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</si>
  <si>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</si>
  <si>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</si>
  <si>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</si>
  <si>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</si>
  <si>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</si>
  <si>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</si>
  <si>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</si>
  <si>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</si>
  <si>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</si>
  <si>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</si>
  <si>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</si>
  <si>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</si>
  <si>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</si>
  <si>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</si>
  <si>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</si>
  <si>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CS ÚRS 2021 02</t>
  </si>
  <si>
    <t>4</t>
  </si>
  <si>
    <t>-825824575</t>
  </si>
  <si>
    <t>Online PSC</t>
  </si>
  <si>
    <t>https://podminky.urs.cz/item/CS_URS_2021_02/131251102</t>
  </si>
  <si>
    <t>132251102</t>
  </si>
  <si>
    <t>Hloubení nezapažených rýh šířky do 800 mm strojně s urovnáním dna do předepsaného profilu a spádu v hornině třídy těžitelnosti I skupiny 3 přes 20 do 50 m3</t>
  </si>
  <si>
    <t>658692009</t>
  </si>
  <si>
    <t>https://podminky.urs.cz/item/CS_URS_2021_02/132251102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</si>
  <si>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</si>
  <si>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</si>
  <si>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</si>
  <si>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138889815</t>
  </si>
  <si>
    <t>https://podminky.urs.cz/item/CS_URS_2021_02/162751117</t>
  </si>
  <si>
    <t>171251201</t>
  </si>
  <si>
    <t>Uložení sypaniny na skládky nebo meziskládky bez hutnění s upravením uložené sypaniny do předepsaného tvaru</t>
  </si>
  <si>
    <t>-1565753959</t>
  </si>
  <si>
    <t>https://podminky.urs.cz/item/CS_URS_2021_02/171251201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</si>
  <si>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</si>
  <si>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</si>
  <si>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</si>
  <si>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</si>
  <si>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1063503741</t>
  </si>
  <si>
    <t>https://podminky.urs.cz/item/CS_URS_2021_02/171201231</t>
  </si>
  <si>
    <t>Zakládání</t>
  </si>
  <si>
    <t>6</t>
  </si>
  <si>
    <t>271532213</t>
  </si>
  <si>
    <t>Podsyp pod základové konstrukce se zhutněním a urovnáním povrchu z kameniva hrubého, frakce 8 - 16 mm</t>
  </si>
  <si>
    <t>442427374</t>
  </si>
  <si>
    <t>https://podminky.urs.cz/item/CS_URS_2021_02/271532213</t>
  </si>
  <si>
    <t>7</t>
  </si>
  <si>
    <t>271572211</t>
  </si>
  <si>
    <t>Podsyp pod základové konstrukce se zhutněním a urovnáním povrchu ze štěrkopísku netříděného</t>
  </si>
  <si>
    <t>-1514401280</t>
  </si>
  <si>
    <t>https://podminky.urs.cz/item/CS_URS_2021_02/271572211</t>
  </si>
  <si>
    <t>8</t>
  </si>
  <si>
    <t>273313711</t>
  </si>
  <si>
    <t>Základy z betonu prostého desky z betonu kamenem neprokládaného tř. C 20/25</t>
  </si>
  <si>
    <t>948605435</t>
  </si>
  <si>
    <t>https://podminky.urs.cz/item/CS_URS_2021_02/273313711</t>
  </si>
  <si>
    <t>9</t>
  </si>
  <si>
    <t>273351121</t>
  </si>
  <si>
    <t>Bednění základů desek zřízení</t>
  </si>
  <si>
    <t>m2</t>
  </si>
  <si>
    <t>1873742084</t>
  </si>
  <si>
    <t>https://podminky.urs.cz/item/CS_URS_2021_02/273351121</t>
  </si>
  <si>
    <t>10</t>
  </si>
  <si>
    <t>273351122</t>
  </si>
  <si>
    <t>Bednění základů desek odstranění</t>
  </si>
  <si>
    <t>1819111708</t>
  </si>
  <si>
    <t>https://podminky.urs.cz/item/CS_URS_2021_02/273351122</t>
  </si>
  <si>
    <t>11</t>
  </si>
  <si>
    <t>273362021</t>
  </si>
  <si>
    <t>Výztuž základů desek ze svařovaných sítí z drátů typu KARI</t>
  </si>
  <si>
    <t>-164671761</t>
  </si>
  <si>
    <t>https://podminky.urs.cz/item/CS_URS_2021_02/273362021</t>
  </si>
  <si>
    <t>12</t>
  </si>
  <si>
    <t>274313611</t>
  </si>
  <si>
    <t>Základy z betonu prostého pasy betonu kamenem neprokládaného tř. C 16/20</t>
  </si>
  <si>
    <t>738282786</t>
  </si>
  <si>
    <t>https://podminky.urs.cz/item/CS_URS_2021_02/274313611</t>
  </si>
  <si>
    <t>13</t>
  </si>
  <si>
    <t>279113144</t>
  </si>
  <si>
    <t>Základové zdi z tvárnic ztraceného bednění včetně výplně z betonu bez zvláštních nároků na vliv prostředí třídy C 20/25, tloušťky zdiva přes 250 do 300 mm</t>
  </si>
  <si>
    <t>1399833935</t>
  </si>
  <si>
    <t>https://podminky.urs.cz/item/CS_URS_2021_02/279113144</t>
  </si>
  <si>
    <t>14</t>
  </si>
  <si>
    <t>279113145</t>
  </si>
  <si>
    <t>Základové zdi z tvárnic ztraceného bednění včetně výplně z betonu bez zvláštních nároků na vliv prostředí třídy C 20/25, tloušťky zdiva přes 300 do 400 mm</t>
  </si>
  <si>
    <t>-963600370</t>
  </si>
  <si>
    <t>https://podminky.urs.cz/item/CS_URS_2021_02/279113145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</si>
  <si>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</si>
  <si>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</si>
  <si>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-498298455</t>
  </si>
  <si>
    <t>https://podminky.urs.cz/item/CS_URS_2021_02/279361821</t>
  </si>
  <si>
    <t>Svislé a kompletní konstrukce</t>
  </si>
  <si>
    <t>16</t>
  </si>
  <si>
    <t>311235161.HLZ</t>
  </si>
  <si>
    <t>Zdivo jednovrstvé z cihel HELUZ UNI 30 broušených P12,5 na tenkovrstvou maltu tl 300 mm</t>
  </si>
  <si>
    <t>-1108623407</t>
  </si>
  <si>
    <t>17</t>
  </si>
  <si>
    <t>311237121.HLZ</t>
  </si>
  <si>
    <t>Zdivo jednovrstvé tepelně izolační z cihel broušených HELUZ FAMILY 38 na tenkovrstvou maltu tl zdiva 380 mm</t>
  </si>
  <si>
    <t>91464149</t>
  </si>
  <si>
    <t>18</t>
  </si>
  <si>
    <t>311237141.HLZ</t>
  </si>
  <si>
    <t>Zdivo jednovrstvé tepelně izolační z cihel broušených HELUZ FAMILY 44 na tenkovrstvou maltutl zdiva 440 mm</t>
  </si>
  <si>
    <t>533374458</t>
  </si>
  <si>
    <t>19</t>
  </si>
  <si>
    <t>317168022.HLZ</t>
  </si>
  <si>
    <t>Překlad plochý HELUZ 14,5 dl 1250 mm</t>
  </si>
  <si>
    <t>kus</t>
  </si>
  <si>
    <t>-984419217</t>
  </si>
  <si>
    <t>20</t>
  </si>
  <si>
    <t>317168052.HLZ</t>
  </si>
  <si>
    <t>Překlad vysoký HELUZ 23,8 dl 1250 mm</t>
  </si>
  <si>
    <t>-1969154367</t>
  </si>
  <si>
    <t>317168056.HLZ</t>
  </si>
  <si>
    <t>Překlad vysoký HELUZ 23,8 dl 2250 mm</t>
  </si>
  <si>
    <t>775901767</t>
  </si>
  <si>
    <t>22</t>
  </si>
  <si>
    <t>317168057.HLZ</t>
  </si>
  <si>
    <t>Překlad vysoký HELUZ 23,8 dl 2500 mm</t>
  </si>
  <si>
    <t>-1546288452</t>
  </si>
  <si>
    <t>23</t>
  </si>
  <si>
    <t>317998115</t>
  </si>
  <si>
    <t>Izolace tepelná mezi překlady z pěnového polystyrenu výšky 24 cm, tloušťky 160 mm</t>
  </si>
  <si>
    <t>m</t>
  </si>
  <si>
    <t>1540579752</t>
  </si>
  <si>
    <t>https://podminky.urs.cz/item/CS_URS_2021_02/317998115</t>
  </si>
  <si>
    <t>24</t>
  </si>
  <si>
    <t>342244221.HLZ</t>
  </si>
  <si>
    <t>Příčka z cihel broušených HELUZ 14 P10 na tenkovrstvou maltu tloušťky 140 mm</t>
  </si>
  <si>
    <t>570697550</t>
  </si>
  <si>
    <t>25</t>
  </si>
  <si>
    <t>342291112</t>
  </si>
  <si>
    <t>Ukotvení příček polyuretanovou pěnou, tl. příčky přes 100 mm</t>
  </si>
  <si>
    <t>665832855</t>
  </si>
  <si>
    <t>https://podminky.urs.cz/item/CS_URS_2021_02/342291112</t>
  </si>
  <si>
    <t>26</t>
  </si>
  <si>
    <t>342291121</t>
  </si>
  <si>
    <t>Ukotvení příček plochými kotvami, do konstrukce cihelné</t>
  </si>
  <si>
    <t>859417495</t>
  </si>
  <si>
    <t>https://podminky.urs.cz/item/CS_URS_2021_02/342291121</t>
  </si>
  <si>
    <t>Vodorovné konstrukce</t>
  </si>
  <si>
    <t>27</t>
  </si>
  <si>
    <t>411161514.HLZ</t>
  </si>
  <si>
    <t>Stropy z keramických panelů základních šířky do 600 mm délky přes 3000 do 5750 mm HELUZ</t>
  </si>
  <si>
    <t>-1845722548</t>
  </si>
  <si>
    <t>28</t>
  </si>
  <si>
    <t>411161534.HLZ</t>
  </si>
  <si>
    <t>Stropy z keramických panelů základních šířky do 1200 mm délky přes 3000 do 5750 mm HELUZ</t>
  </si>
  <si>
    <t>308175610</t>
  </si>
  <si>
    <t>29</t>
  </si>
  <si>
    <t>417238213.HLZ</t>
  </si>
  <si>
    <t>Obezdívka věnce jednostranná věncovkou HELUZ v přes 210 do 250 mm včetně polystyrenu tl 100 mm</t>
  </si>
  <si>
    <t>-1540543049</t>
  </si>
  <si>
    <t>30</t>
  </si>
  <si>
    <t>417321515</t>
  </si>
  <si>
    <t>Ztužující pásy a věnce z betonu železového (bez výztuže) tř. C 25/30</t>
  </si>
  <si>
    <t>-1357953138</t>
  </si>
  <si>
    <t>https://podminky.urs.cz/item/CS_URS_2021_02/417321515</t>
  </si>
  <si>
    <t>31</t>
  </si>
  <si>
    <t>417361821</t>
  </si>
  <si>
    <t>Výztuž ztužujících pásů a věnců z betonářské oceli 10 505 (R) nebo BSt 500</t>
  </si>
  <si>
    <t>-1517667091</t>
  </si>
  <si>
    <t>https://podminky.urs.cz/item/CS_URS_2021_02/417361821</t>
  </si>
  <si>
    <t>Úpravy povrchů, podlahy a osazování výplní</t>
  </si>
  <si>
    <t>32</t>
  </si>
  <si>
    <t>612131101</t>
  </si>
  <si>
    <t>Podkladní a spojovací vrstva vnitřních omítaných ploch cementový postřik nanášený ručně celoplošně stěn</t>
  </si>
  <si>
    <t>-1594763683</t>
  </si>
  <si>
    <t>https://podminky.urs.cz/item/CS_URS_2021_02/612131101</t>
  </si>
  <si>
    <t>33</t>
  </si>
  <si>
    <t>612321141</t>
  </si>
  <si>
    <t>Omítka vápenocementová vnitřních ploch nanášená ručně dvouvrstvá, tloušťky jádrové omítky do 10 mm a tloušťky štuku do 3 mm štuková svislých konstrukcí stěn</t>
  </si>
  <si>
    <t>176517436</t>
  </si>
  <si>
    <t>https://podminky.urs.cz/item/CS_URS_2021_02/612321141</t>
  </si>
  <si>
    <t>34</t>
  </si>
  <si>
    <t>622143002</t>
  </si>
  <si>
    <t>Montáž omítkových profilů plastových, pozinkovaných nebo dřevěných upevněných vtlačením do podkladní vrstvy nebo přibitím dilatačních s tkaninou</t>
  </si>
  <si>
    <t>-1770308359</t>
  </si>
  <si>
    <t>https://podminky.urs.cz/item/CS_URS_2021_02/622143002</t>
  </si>
  <si>
    <t>35</t>
  </si>
  <si>
    <t>M</t>
  </si>
  <si>
    <t>55343014</t>
  </si>
  <si>
    <t>profil dilatační Pz+PVC pro vnitřní a vnější omítky tl 12mm</t>
  </si>
  <si>
    <t>-1780198991</t>
  </si>
  <si>
    <t>https://podminky.urs.cz/item/CS_URS_2021_02/55343014</t>
  </si>
  <si>
    <t>36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</si>
  <si>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</si>
  <si>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</si>
  <si>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1395289973</t>
  </si>
  <si>
    <t>https://podminky.urs.cz/item/CS_URS_2021_02/622143004</t>
  </si>
  <si>
    <t>37</t>
  </si>
  <si>
    <t>59051476</t>
  </si>
  <si>
    <t>profil začišťovací PVC 9mm s výztužnou tkaninou pro ostění ETICS</t>
  </si>
  <si>
    <t>-1322175605</t>
  </si>
  <si>
    <t>https://podminky.urs.cz/item/CS_URS_2021_02/59051476</t>
  </si>
  <si>
    <t>38</t>
  </si>
  <si>
    <t>629135102</t>
  </si>
  <si>
    <t>Vyrovnávací vrstva z cementové malty pod klempířskými prvky šířky přes 150 do 300 mm</t>
  </si>
  <si>
    <t>-651192686</t>
  </si>
  <si>
    <t>https://podminky.urs.cz/item/CS_URS_2021_02/629135102</t>
  </si>
  <si>
    <t>39</t>
  </si>
  <si>
    <t>629991011</t>
  </si>
  <si>
    <t>Zakrytí vnějších ploch před znečištěním včetně pozdějšího odkrytí výplní otvorů a svislých ploch fólií přilepenou lepící páskou</t>
  </si>
  <si>
    <t>321867588</t>
  </si>
  <si>
    <t>https://podminky.urs.cz/item/CS_URS_2021_02/629991011</t>
  </si>
  <si>
    <t>40</t>
  </si>
  <si>
    <t>622131101</t>
  </si>
  <si>
    <t>Podkladní a spojovací vrstva vnějších omítaných ploch cementový postřik nanášený ručně celoplošně stěn</t>
  </si>
  <si>
    <t>-1190179977</t>
  </si>
  <si>
    <t>https://podminky.urs.cz/item/CS_URS_2021_02/622131101</t>
  </si>
  <si>
    <t>41</t>
  </si>
  <si>
    <t>622811001</t>
  </si>
  <si>
    <t>Omítka tepelně izolační vnějších ploch stěn prováděná ručně v 1 vrstvě, tloušťky do 20 mm</t>
  </si>
  <si>
    <t>2020945793</t>
  </si>
  <si>
    <t>https://podminky.urs.cz/item/CS_URS_2021_02/622811001</t>
  </si>
  <si>
    <t>42</t>
  </si>
  <si>
    <t>622151011.WBR.001</t>
  </si>
  <si>
    <t>Penetrační nátěr Weberpas podklad S vnějších pastovitých tenkovrstvých omítek stěn</t>
  </si>
  <si>
    <t>-1955074569</t>
  </si>
  <si>
    <t>43</t>
  </si>
  <si>
    <t>622531012.WBR.002</t>
  </si>
  <si>
    <t>Tenkovrstvá silikonová zrnitá omítka weberpas aquaBalance-zrnitý 1,5 mm vnějších stěn</t>
  </si>
  <si>
    <t>1116595579</t>
  </si>
  <si>
    <t>44</t>
  </si>
  <si>
    <t>622142001</t>
  </si>
  <si>
    <t>Potažení vnějších ploch pletivem v ploše nebo pruzích, na plném podkladu sklovláknitým vtlačením do tmelu stěn</t>
  </si>
  <si>
    <t>1296882100</t>
  </si>
  <si>
    <t>https://podminky.urs.cz/item/CS_URS_2021_02/622142001</t>
  </si>
  <si>
    <t>45</t>
  </si>
  <si>
    <t>1703938872</t>
  </si>
  <si>
    <t>46</t>
  </si>
  <si>
    <t>631311115</t>
  </si>
  <si>
    <t>Mazanina z betonu prostého bez zvýšených nároků na prostředí tl. přes 50 do 80 mm tř. C 20/25</t>
  </si>
  <si>
    <t>-1589103010</t>
  </si>
  <si>
    <t>https://podminky.urs.cz/item/CS_URS_2021_02/631311115</t>
  </si>
  <si>
    <t>47</t>
  </si>
  <si>
    <t>631319221</t>
  </si>
  <si>
    <t>Příplatek k cenám betonových mazanin za vyztužení polymerovými makrovlákny objemové vyztužení 2,5 kg/m3</t>
  </si>
  <si>
    <t>1420266371</t>
  </si>
  <si>
    <t>https://podminky.urs.cz/item/CS_URS_2021_02/631319221</t>
  </si>
  <si>
    <t>48</t>
  </si>
  <si>
    <t>634112113</t>
  </si>
  <si>
    <t>Obvodová dilatace mezi stěnou a mazaninou nebo potěrem podlahovým páskem z pěnového PE tl. do 10 mm, výšky 80 mm</t>
  </si>
  <si>
    <t>-2004779973</t>
  </si>
  <si>
    <t>https://podminky.urs.cz/item/CS_URS_2021_02/634112113</t>
  </si>
  <si>
    <t>49</t>
  </si>
  <si>
    <t>637121114</t>
  </si>
  <si>
    <t>Okapový chodník z kameniva s udusáním a urovnáním povrchu z kačírku tl. 250 mm</t>
  </si>
  <si>
    <t>-1863283802</t>
  </si>
  <si>
    <t>https://podminky.urs.cz/item/CS_URS_2021_02/637121114</t>
  </si>
  <si>
    <t>Ostatní konstrukce a práce, bourání</t>
  </si>
  <si>
    <t>50</t>
  </si>
  <si>
    <t>941111111</t>
  </si>
  <si>
    <t>Montáž lešení řadového trubkového lehkého pracovního s podlahami s provozním zatížením tř. 3 do 200 kg/m2 šířky tř. W06 od 0,6 do 0,9 m, výšky do 10 m</t>
  </si>
  <si>
    <t>-308996222</t>
  </si>
  <si>
    <t>https://podminky.urs.cz/item/CS_URS_2021_02/941111111</t>
  </si>
  <si>
    <t>51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</si>
  <si>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</si>
  <si>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</si>
  <si>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1059850504</t>
  </si>
  <si>
    <t>https://podminky.urs.cz/item/CS_URS_2021_02/941111211</t>
  </si>
  <si>
    <t>52</t>
  </si>
  <si>
    <t>941111811</t>
  </si>
  <si>
    <t>Demontáž lešení řadového trubkového lehkého pracovního s podlahami s provozním zatížením tř. 3 do 200 kg/m2 šířky tř. W06 od 0,6 do 0,9 m, výšky do 10 m</t>
  </si>
  <si>
    <t>355122364</t>
  </si>
  <si>
    <t>https://podminky.urs.cz/item/CS_URS_2021_02/941111811</t>
  </si>
  <si>
    <t>53</t>
  </si>
  <si>
    <t>944511111</t>
  </si>
  <si>
    <t>Montáž ochranné sítě zavěšené na konstrukci lešení z textilie z umělých vláken</t>
  </si>
  <si>
    <t>1138494633</t>
  </si>
  <si>
    <t>https://podminky.urs.cz/item/CS_URS_2021_02/944511111</t>
  </si>
  <si>
    <t>54</t>
  </si>
  <si>
    <t>944511211</t>
  </si>
  <si>
    <t>Montáž ochranné sítě Příplatek za první a každý další den použití sítě k ceně -1111</t>
  </si>
  <si>
    <t>-241607343</t>
  </si>
  <si>
    <t>https://podminky.urs.cz/item/CS_URS_2021_02/944511211</t>
  </si>
  <si>
    <t>55</t>
  </si>
  <si>
    <t>944511811</t>
  </si>
  <si>
    <t>Demontáž ochranné sítě zavěšené na konstrukci lešení z textilie z umělých vláken</t>
  </si>
  <si>
    <t>-870659533</t>
  </si>
  <si>
    <t>https://podminky.urs.cz/item/CS_URS_2021_02/944511811</t>
  </si>
  <si>
    <t>56</t>
  </si>
  <si>
    <t>949101111</t>
  </si>
  <si>
    <t>Lešení pomocné pracovní pro objekty pozemních staveb pro zatížení do 150 kg/m2, o výšce lešeňové podlahy do 1,9 m</t>
  </si>
  <si>
    <t>-463665589</t>
  </si>
  <si>
    <t>https://podminky.urs.cz/item/CS_URS_2021_02/949101111</t>
  </si>
  <si>
    <t>57</t>
  </si>
  <si>
    <t>953312115</t>
  </si>
  <si>
    <t>Vložky svislé do dilatačních spár z polystyrenových desek fasádních včetně dodání a osazení, v jakémkoliv zdivu přes 30 do 50 mm</t>
  </si>
  <si>
    <t>-357873118</t>
  </si>
  <si>
    <t>https://podminky.urs.cz/item/CS_URS_2021_02/953312115</t>
  </si>
  <si>
    <t>998</t>
  </si>
  <si>
    <t>Přesun hmot</t>
  </si>
  <si>
    <t>58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</si>
  <si>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</si>
  <si>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</si>
  <si>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-766245364</t>
  </si>
  <si>
    <t>https://podminky.urs.cz/item/CS_URS_2021_02/998011001</t>
  </si>
  <si>
    <t>PSV</t>
  </si>
  <si>
    <t>Práce a dodávky PSV</t>
  </si>
  <si>
    <t>711</t>
  </si>
  <si>
    <t>Izolace proti vodě, vlhkosti a plynům</t>
  </si>
  <si>
    <t>59</t>
  </si>
  <si>
    <t>711111001</t>
  </si>
  <si>
    <t>Provedení izolace proti zemní vlhkosti natěradly a tmely za studena na ploše vodorovné V nátěrem penetračním</t>
  </si>
  <si>
    <t>-2010442407</t>
  </si>
  <si>
    <t>https://podminky.urs.cz/item/CS_URS_2021_02/711111001</t>
  </si>
  <si>
    <t>60</t>
  </si>
  <si>
    <t>11163150</t>
  </si>
  <si>
    <t>lak penetrační asfaltový</t>
  </si>
  <si>
    <t>-1785800741</t>
  </si>
  <si>
    <t>https://podminky.urs.cz/item/CS_URS_2021_02/11163150</t>
  </si>
  <si>
    <t>61</t>
  </si>
  <si>
    <t>711112001</t>
  </si>
  <si>
    <t>Provedení izolace proti zemní vlhkosti natěradly a tmely za studena na ploše svislé S nátěrem penetračním</t>
  </si>
  <si>
    <t>1650736167</t>
  </si>
  <si>
    <t>https://podminky.urs.cz/item/CS_URS_2021_02/711112001</t>
  </si>
  <si>
    <t>62</t>
  </si>
  <si>
    <t>-137643588</t>
  </si>
  <si>
    <t>63</t>
  </si>
  <si>
    <t>711141559</t>
  </si>
  <si>
    <t>Provedení izolace proti zemní vlhkosti pásy přitavením NAIP na ploše vodorovné V</t>
  </si>
  <si>
    <t>1581230376</t>
  </si>
  <si>
    <t>https://podminky.urs.cz/item/CS_URS_2021_02/711141559</t>
  </si>
  <si>
    <t>64</t>
  </si>
  <si>
    <t>DEK.1010151220</t>
  </si>
  <si>
    <t>ELASTEK 40 SPECIAL MINERAL (role/7,5m2)</t>
  </si>
  <si>
    <t>-1618480671</t>
  </si>
  <si>
    <t>65</t>
  </si>
  <si>
    <t>DEK.1010151880</t>
  </si>
  <si>
    <t>GLASTEK 40 SPECIAL MINERAL (role/7,5m2)</t>
  </si>
  <si>
    <t>-1570903239</t>
  </si>
  <si>
    <t>66</t>
  </si>
  <si>
    <t>711142559</t>
  </si>
  <si>
    <t>Provedení izolace proti zemní vlhkosti pásy přitavením NAIP na ploše svislé S</t>
  </si>
  <si>
    <t>1713660457</t>
  </si>
  <si>
    <t>https://podminky.urs.cz/item/CS_URS_2021_02/711142559</t>
  </si>
  <si>
    <t>67</t>
  </si>
  <si>
    <t>-1327509996</t>
  </si>
  <si>
    <t>68</t>
  </si>
  <si>
    <t>323336877</t>
  </si>
  <si>
    <t>69</t>
  </si>
  <si>
    <t>711161112</t>
  </si>
  <si>
    <t>Izolace proti zemní vlhkosti a beztlakové vodě nopovými fóliemi na ploše vodorovné V vrstva ochranná, odvětrávací a drenážní výška nopku 8,0 mm, tl. fólie do 0,6 mm</t>
  </si>
  <si>
    <t>190615046</t>
  </si>
  <si>
    <t>https://podminky.urs.cz/item/CS_URS_2021_02/711161112</t>
  </si>
  <si>
    <t>70</t>
  </si>
  <si>
    <t>DEK.2640225080</t>
  </si>
  <si>
    <t>DEKDREN S8 (G) nopová fólie s plast. mřížkou bílá, výška nopu 8mm, š.2m (20m2/bal.)</t>
  </si>
  <si>
    <t>-731808217</t>
  </si>
  <si>
    <t>71</t>
  </si>
  <si>
    <t>711491272</t>
  </si>
  <si>
    <t>Provedení doplňků izolace proti vodě textilií na ploše svislé S vrstva ochranná</t>
  </si>
  <si>
    <t>-1547818892</t>
  </si>
  <si>
    <t>https://podminky.urs.cz/item/CS_URS_2021_02/711491272</t>
  </si>
  <si>
    <t>72</t>
  </si>
  <si>
    <t>69311172</t>
  </si>
  <si>
    <t>geotextilie PP s ÚV stabilizací 300g/m2</t>
  </si>
  <si>
    <t>899089050</t>
  </si>
  <si>
    <t>https://podminky.urs.cz/item/CS_URS_2021_02/69311172</t>
  </si>
  <si>
    <t>73</t>
  </si>
  <si>
    <t>998711101</t>
  </si>
  <si>
    <t>Přesun hmot pro izolace proti vodě, vlhkosti a plynům stanovený z hmotnosti přesunovaného materiálu vodorovná dopravní vzdálenost do 50 m v objektech výšky do 6 m</t>
  </si>
  <si>
    <t>-1836136714</t>
  </si>
  <si>
    <t>https://podminky.urs.cz/item/CS_URS_2021_02/998711101</t>
  </si>
  <si>
    <t>712</t>
  </si>
  <si>
    <t>Povlakové krytiny</t>
  </si>
  <si>
    <t>74</t>
  </si>
  <si>
    <t>712311101</t>
  </si>
  <si>
    <t>Provedení povlakové krytiny střech plochých do 10° natěradly a tmely za studena nátěrem lakem penetračním nebo asfaltovým</t>
  </si>
  <si>
    <t>2082284642</t>
  </si>
  <si>
    <t>https://podminky.urs.cz/item/CS_URS_2021_02/712311101</t>
  </si>
  <si>
    <t>75</t>
  </si>
  <si>
    <t>11163150.1</t>
  </si>
  <si>
    <t>122107560</t>
  </si>
  <si>
    <t>https://podminky.urs.cz/item/CS_URS_2021_02/11163150.1</t>
  </si>
  <si>
    <t>76</t>
  </si>
  <si>
    <t>712341559</t>
  </si>
  <si>
    <t>Provedení povlakové krytiny střech plochých do 10° pásy přitavením NAIP v plné ploše</t>
  </si>
  <si>
    <t>382847334</t>
  </si>
  <si>
    <t>https://podminky.urs.cz/item/CS_URS_2021_02/712341559</t>
  </si>
  <si>
    <t>77</t>
  </si>
  <si>
    <t>DEK.1010301469</t>
  </si>
  <si>
    <t>GLASTEK AL 40 MINERAL (role/7,5m2)</t>
  </si>
  <si>
    <t>408667116</t>
  </si>
  <si>
    <t>78</t>
  </si>
  <si>
    <t>712363544</t>
  </si>
  <si>
    <t>Provedení povlakové krytiny střech plochých do 10° s mechanicky kotvenou izolací včetně položení fólie a horkovzdušného svaření tl. tepelné izolace přes 200 do 240 mm budovy výšky do 18 m, kotvené do betonu vnitřní pole</t>
  </si>
  <si>
    <t>1843457246</t>
  </si>
  <si>
    <t>https://podminky.urs.cz/item/CS_URS_2021_02/712363544</t>
  </si>
  <si>
    <t>79</t>
  </si>
  <si>
    <t>MPI.76624020007</t>
  </si>
  <si>
    <t>MAPEPLAN M 20 BROOF T1/T3 2,0mm šíře 1,6 x 20 m 32m2</t>
  </si>
  <si>
    <t>-41067382</t>
  </si>
  <si>
    <t>80</t>
  </si>
  <si>
    <t>712811101</t>
  </si>
  <si>
    <t>Provedení povlakové krytiny střech samostatným vytažením izolačního povlaku za studena na konstrukce převyšující úroveň střechy, nátěrem penetračním</t>
  </si>
  <si>
    <t>1138807782</t>
  </si>
  <si>
    <t>https://podminky.urs.cz/item/CS_URS_2021_02/712811101</t>
  </si>
  <si>
    <t>81</t>
  </si>
  <si>
    <t>1252285752</t>
  </si>
  <si>
    <t>82</t>
  </si>
  <si>
    <t>712861703</t>
  </si>
  <si>
    <t>Provedení povlakové krytiny střech samostatným vytažením izolačního povlaku fólií na konstrukce převyšující úroveň střechy, přilepenou lepidlem v plné ploše</t>
  </si>
  <si>
    <t>-713142752</t>
  </si>
  <si>
    <t>https://podminky.urs.cz/item/CS_URS_2021_02/712861703</t>
  </si>
  <si>
    <t>83</t>
  </si>
  <si>
    <t>-348678345</t>
  </si>
  <si>
    <t>84</t>
  </si>
  <si>
    <t>-1508823955</t>
  </si>
  <si>
    <t>85</t>
  </si>
  <si>
    <t>736945405</t>
  </si>
  <si>
    <t>86</t>
  </si>
  <si>
    <t>998712101</t>
  </si>
  <si>
    <t>Přesun hmot pro povlakové krytiny stanovený z hmotnosti přesunovaného materiálu vodorovná dopravní vzdálenost do 50 m v objektech výšky do 6 m</t>
  </si>
  <si>
    <t>-2625024</t>
  </si>
  <si>
    <t>https://podminky.urs.cz/item/CS_URS_2021_02/998712101</t>
  </si>
  <si>
    <t>713</t>
  </si>
  <si>
    <t>Izolace tepelné</t>
  </si>
  <si>
    <t>87</t>
  </si>
  <si>
    <t>713121111</t>
  </si>
  <si>
    <t>Montáž tepelné izolace podlah rohožemi, pásy, deskami, dílci, bloky (izolační materiál ve specifikaci) kladenými volně jednovrstvá</t>
  </si>
  <si>
    <t>-1244082384</t>
  </si>
  <si>
    <t>https://podminky.urs.cz/item/CS_URS_2021_02/713121111</t>
  </si>
  <si>
    <t>88</t>
  </si>
  <si>
    <t>ISV.85910575200991</t>
  </si>
  <si>
    <t>Isover EPS Grey 100 - 120mm, λD = 0,031 (W·m-1·K-1),1000x500x120mm, stabilizované šedé desky pro tepelné izolace konstrukcí s běžnými požadavky na zatížení, např. ploché střechy, podlahy apod. Trvalá zatížitelnost v tlaku max. 2000kg/m2 při def. &lt; 2%.</t>
  </si>
  <si>
    <t>-1482271525</t>
  </si>
  <si>
    <t>89</t>
  </si>
  <si>
    <t>713131141</t>
  </si>
  <si>
    <t>Montáž tepelné izolace stěn rohožemi, pásy, deskami, dílci, bloky (izolační materiál ve specifikaci) lepením celoplošně</t>
  </si>
  <si>
    <t>-1574374048</t>
  </si>
  <si>
    <t>https://podminky.urs.cz/item/CS_URS_2021_02/713131141</t>
  </si>
  <si>
    <t>90</t>
  </si>
  <si>
    <t>ISV.8591057518751</t>
  </si>
  <si>
    <t>Isover EPS PERIMETR 50mm, λD = 0,034 (W·m-1·K-1),1250x600x50mm, izolační desky s minimální nasákavostí pro konstrukce v přímém styku s vlhkostí a vysokým zatížením, např. základových desek apod.</t>
  </si>
  <si>
    <t>-1326866548</t>
  </si>
  <si>
    <t>91</t>
  </si>
  <si>
    <t>713141151</t>
  </si>
  <si>
    <t>Montáž tepelné izolace střech plochých rohožemi, pásy, deskami, dílci, bloky (izolační materiál ve specifikaci) kladenými volně jednovrstvá</t>
  </si>
  <si>
    <t>-808690195</t>
  </si>
  <si>
    <t>https://podminky.urs.cz/item/CS_URS_2021_02/713141151</t>
  </si>
  <si>
    <t>92</t>
  </si>
  <si>
    <t>ISV.8591057519550</t>
  </si>
  <si>
    <t>Isover EPS 150 - 140mm, λD = 0,035 (W·m-1·K-1),1000x500x140mm, stabilizované desky pro tepelné izolace konstrukcí s vysokými požadavky na zatížení. Trvalá zatížitelnost v tlaku max. 3000kg/m2 při def. &lt; 2%.</t>
  </si>
  <si>
    <t>1788058870</t>
  </si>
  <si>
    <t>93</t>
  </si>
  <si>
    <t>713141212</t>
  </si>
  <si>
    <t>Montáž tepelné izolace střech plochých atikovými klíny přilepenými za studena nízkoexpanzní (PUR) pěnou</t>
  </si>
  <si>
    <t>-1104080249</t>
  </si>
  <si>
    <t>https://podminky.urs.cz/item/CS_URS_2021_02/713141212</t>
  </si>
  <si>
    <t>94</t>
  </si>
  <si>
    <t>63152005</t>
  </si>
  <si>
    <t>klín atikový přechodný PUR plochých střech tl 50x50mm</t>
  </si>
  <si>
    <t>-1252026900</t>
  </si>
  <si>
    <t>https://podminky.urs.cz/item/CS_URS_2021_02/63152005</t>
  </si>
  <si>
    <t>95</t>
  </si>
  <si>
    <t>713141311</t>
  </si>
  <si>
    <t>Montáž tepelné izolace střech plochých spádovými klíny v ploše kladenými volně</t>
  </si>
  <si>
    <t>-428496423</t>
  </si>
  <si>
    <t>https://podminky.urs.cz/item/CS_URS_2021_02/713141311</t>
  </si>
  <si>
    <t>96</t>
  </si>
  <si>
    <t>28376142</t>
  </si>
  <si>
    <t>klín izolační z pěnového polystyrenu EPS 150 spád do 5%</t>
  </si>
  <si>
    <t>131522277</t>
  </si>
  <si>
    <t>https://podminky.urs.cz/item/CS_URS_2021_02/28376142</t>
  </si>
  <si>
    <t>97</t>
  </si>
  <si>
    <t>998713101</t>
  </si>
  <si>
    <t>Přesun hmot pro izolace tepelné stanovený z hmotnosti přesunovaného materiálu vodorovná dopravní vzdálenost do 50 m v objektech výšky do 6 m</t>
  </si>
  <si>
    <t>1876086337</t>
  </si>
  <si>
    <t>https://podminky.urs.cz/item/CS_URS_2021_02/998713101</t>
  </si>
  <si>
    <t>735</t>
  </si>
  <si>
    <t>Ústřední vytápění - otopná tělesa</t>
  </si>
  <si>
    <t>98</t>
  </si>
  <si>
    <t>735164221A</t>
  </si>
  <si>
    <t>Potrubní rozvody ÚT, napojení na stávající rozvody tepla</t>
  </si>
  <si>
    <t>sou</t>
  </si>
  <si>
    <t>94173732</t>
  </si>
  <si>
    <t>99</t>
  </si>
  <si>
    <t>735164251AA</t>
  </si>
  <si>
    <t>Otopná tělesa desková dodávka + montáž</t>
  </si>
  <si>
    <t>2004247424</t>
  </si>
  <si>
    <t>100</t>
  </si>
  <si>
    <t>735164253A</t>
  </si>
  <si>
    <t>Montážní materiál , ventily a kompletace</t>
  </si>
  <si>
    <t>2054857726</t>
  </si>
  <si>
    <t>741</t>
  </si>
  <si>
    <t>Elektroinstalace - silnoproud</t>
  </si>
  <si>
    <t>101</t>
  </si>
  <si>
    <t>741120001A</t>
  </si>
  <si>
    <t>Elektroinstalace - kabeláž</t>
  </si>
  <si>
    <t>-1045155869</t>
  </si>
  <si>
    <t>102</t>
  </si>
  <si>
    <t>741120003AA</t>
  </si>
  <si>
    <t>Elektroinstalace - domovní rozvaděč vč. vystrojení</t>
  </si>
  <si>
    <t>1846556871</t>
  </si>
  <si>
    <t>103</t>
  </si>
  <si>
    <t>741120005A</t>
  </si>
  <si>
    <t>Elektroinstalace - vypínače, zásuvky, kompletace</t>
  </si>
  <si>
    <t>1582693494</t>
  </si>
  <si>
    <t>104</t>
  </si>
  <si>
    <t>741372061A</t>
  </si>
  <si>
    <t>Montáž a dodávka svítidel LED</t>
  </si>
  <si>
    <t>-1080239353</t>
  </si>
  <si>
    <t>105</t>
  </si>
  <si>
    <t>741810001</t>
  </si>
  <si>
    <t>Zkoušky a prohlídky elektrických rozvodů a zařízení celková prohlídka a vyhotovení revizní zprávy pro objem montážních prací do 100 tis. Kč</t>
  </si>
  <si>
    <t>-447249820</t>
  </si>
  <si>
    <t>https://podminky.urs.cz/item/CS_URS_2021_02/741810001</t>
  </si>
  <si>
    <t>106</t>
  </si>
  <si>
    <t>741410021</t>
  </si>
  <si>
    <t>Montáž uzemňovacího vedení s upevněním, propojením a připojením pomocí svorek v zemi s izolací spojů pásku průřezu do 120 mm2 v městské zástavbě</t>
  </si>
  <si>
    <t>-931092342</t>
  </si>
  <si>
    <t>https://podminky.urs.cz/item/CS_URS_2021_02/741410021</t>
  </si>
  <si>
    <t>107</t>
  </si>
  <si>
    <t>35442062</t>
  </si>
  <si>
    <t>pás zemnící 30x4mm FeZn</t>
  </si>
  <si>
    <t>kg</t>
  </si>
  <si>
    <t>-1006915619</t>
  </si>
  <si>
    <t>https://podminky.urs.cz/item/CS_URS_2021_02/35442062</t>
  </si>
  <si>
    <t>762</t>
  </si>
  <si>
    <t>Konstrukce tesařské</t>
  </si>
  <si>
    <t>108</t>
  </si>
  <si>
    <t>762361322</t>
  </si>
  <si>
    <t>Konstrukční vrstva pod klempířské prvky pro oplechování horních ploch zdí a nadezdívek (atik) z desek cementotřískových šroubovaných do podkladu, tloušťky desky 22 mm</t>
  </si>
  <si>
    <t>-1561705454</t>
  </si>
  <si>
    <t>https://podminky.urs.cz/item/CS_URS_2021_02/762361322</t>
  </si>
  <si>
    <t>109</t>
  </si>
  <si>
    <t>762395000</t>
  </si>
  <si>
    <t>Spojovací prostředky krovů, bednění a laťování, nadstřešních konstrukcí svory, prkna, hřebíky, pásová ocel, vruty</t>
  </si>
  <si>
    <t>595875946</t>
  </si>
  <si>
    <t>https://podminky.urs.cz/item/CS_URS_2021_02/762395000</t>
  </si>
  <si>
    <t>110</t>
  </si>
  <si>
    <t>998762101</t>
  </si>
  <si>
    <t>Přesun hmot pro konstrukce tesařské stanovený z hmotnosti přesunovaného materiálu vodorovná dopravní vzdálenost do 50 m v objektech výšky do 6 m</t>
  </si>
  <si>
    <t>-349879822</t>
  </si>
  <si>
    <t>https://podminky.urs.cz/item/CS_URS_2021_02/998762101</t>
  </si>
  <si>
    <t>763</t>
  </si>
  <si>
    <t>Konstrukce suché výstavby</t>
  </si>
  <si>
    <t>111</t>
  </si>
  <si>
    <t>763131411</t>
  </si>
  <si>
    <t>Podhled ze sádrokartonových desek dvouvrstvá zavěšená spodní konstrukce z ocelových profilů CD, UD jednoduše opláštěná deskou standardní A, tl. 12,5 mm, bez izolace</t>
  </si>
  <si>
    <t>-1121459691</t>
  </si>
  <si>
    <t>https://podminky.urs.cz/item/CS_URS_2021_02/763131411</t>
  </si>
  <si>
    <t>112</t>
  </si>
  <si>
    <t>763131714</t>
  </si>
  <si>
    <t>Podhled ze sádrokartonových desek ostatní práce a konstrukce na podhledech ze sádrokartonových desek základní penetrační nátěr</t>
  </si>
  <si>
    <t>-1261223857</t>
  </si>
  <si>
    <t>https://podminky.urs.cz/item/CS_URS_2021_02/763131714</t>
  </si>
  <si>
    <t>113</t>
  </si>
  <si>
    <t>763131751</t>
  </si>
  <si>
    <t>Podhled ze sádrokartonových desek ostatní práce a konstrukce na podhledech ze sádrokartonových desek montáž parotěsné zábrany</t>
  </si>
  <si>
    <t>-1037864625</t>
  </si>
  <si>
    <t>https://podminky.urs.cz/item/CS_URS_2021_02/763131751</t>
  </si>
  <si>
    <t>114</t>
  </si>
  <si>
    <t>DEK.2600601080</t>
  </si>
  <si>
    <t>DEKFOL N AL 170 SPECIÁL (75m2/bal.)</t>
  </si>
  <si>
    <t>5507130</t>
  </si>
  <si>
    <t>115</t>
  </si>
  <si>
    <t>998763100</t>
  </si>
  <si>
    <t>Přesun hmot pro dřevostavby stanovený z hmotnosti přesunovaného materiálu vodorovná dopravní vzdálenost do 50 m v objektech výšky do 6 m</t>
  </si>
  <si>
    <t>716612157</t>
  </si>
  <si>
    <t>https://podminky.urs.cz/item/CS_URS_2021_02/998763100</t>
  </si>
  <si>
    <t>764</t>
  </si>
  <si>
    <t>Konstrukce klempířské</t>
  </si>
  <si>
    <t>116</t>
  </si>
  <si>
    <t>764242435</t>
  </si>
  <si>
    <t>Oplechování střešních prvků z titanzinkového předzvětralého plechu okapu okapovým plechem střechy rovné rš 400 mm</t>
  </si>
  <si>
    <t>280902349</t>
  </si>
  <si>
    <t>https://podminky.urs.cz/item/CS_URS_2021_02/764242435</t>
  </si>
  <si>
    <t>117</t>
  </si>
  <si>
    <t>764245407</t>
  </si>
  <si>
    <t>Oplechování horních ploch zdí a nadezdívek (atik) z titanzinkového předzvětralého plechu celoplošně lepené rš 670 mm</t>
  </si>
  <si>
    <t>-900721748</t>
  </si>
  <si>
    <t>https://podminky.urs.cz/item/CS_URS_2021_02/764245407</t>
  </si>
  <si>
    <t>118</t>
  </si>
  <si>
    <t>764245446</t>
  </si>
  <si>
    <t>Oplechování horních ploch zdí a nadezdívek (atik) z titanzinkového předzvětralého plechu Příplatek k cenám za zvýšenou pracnost při provedení rohu nebo koutu přes rš 400 mm</t>
  </si>
  <si>
    <t>560023622</t>
  </si>
  <si>
    <t>https://podminky.urs.cz/item/CS_URS_2021_02/764245446</t>
  </si>
  <si>
    <t>119</t>
  </si>
  <si>
    <t>764246443</t>
  </si>
  <si>
    <t>Oplechování parapetů z titanzinkového předzvětralého plechu rovných celoplošně lepené, bez rohů rš 250 mm</t>
  </si>
  <si>
    <t>777393077</t>
  </si>
  <si>
    <t>https://podminky.urs.cz/item/CS_URS_2021_02/764246443</t>
  </si>
  <si>
    <t>120</t>
  </si>
  <si>
    <t>764541405</t>
  </si>
  <si>
    <t>Žlab podokapní z titanzinkového předzvětralého plechu včetně háků a čel půlkruhový rš 330 mm</t>
  </si>
  <si>
    <t>-137842972</t>
  </si>
  <si>
    <t>https://podminky.urs.cz/item/CS_URS_2021_02/764541405</t>
  </si>
  <si>
    <t>121</t>
  </si>
  <si>
    <t>764541446</t>
  </si>
  <si>
    <t>Žlab podokapní z titanzinkového předzvětralého plechu včetně háků a čel kotlík oválný (trychtýřový), rš žlabu/průměr svodu 330/100 mm</t>
  </si>
  <si>
    <t>373955898</t>
  </si>
  <si>
    <t>https://podminky.urs.cz/item/CS_URS_2021_02/764541446</t>
  </si>
  <si>
    <t>122</t>
  </si>
  <si>
    <t>998764101</t>
  </si>
  <si>
    <t>Přesun hmot pro konstrukce klempířské stanovený z hmotnosti přesunovaného materiálu vodorovná dopravní vzdálenost do 50 m v objektech výšky do 6 m</t>
  </si>
  <si>
    <t>-1214811112</t>
  </si>
  <si>
    <t>https://podminky.urs.cz/item/CS_URS_2021_02/998764101</t>
  </si>
  <si>
    <t>766</t>
  </si>
  <si>
    <t>Konstrukce truhlářské</t>
  </si>
  <si>
    <t>123</t>
  </si>
  <si>
    <t>766622131</t>
  </si>
  <si>
    <t>Montáž oken plastových včetně montáže rámu plochy přes 1 m2 otevíravých do zdiva, výšky do 1,5 m</t>
  </si>
  <si>
    <t>-1173130132</t>
  </si>
  <si>
    <t>https://podminky.urs.cz/item/CS_URS_2021_02/766622131</t>
  </si>
  <si>
    <t>124</t>
  </si>
  <si>
    <t>61140052A201</t>
  </si>
  <si>
    <t>okno č. 201 okno plastové sklopné trojsklo přes plochu 1m2 do v 1,5m</t>
  </si>
  <si>
    <t>-735856871</t>
  </si>
  <si>
    <t>P</t>
  </si>
  <si>
    <t xml:space="preserve">Poznámka k položce:_x000d_
Plastové okno jednokřídlové,  sklopné,stavební hloubka 82 mm_x000d_
Součinitel prostupu tepla oknem Uw= max. 0,75 W/m2.K, profil min. sedmikomorový s výztuhou_x000d_
, Zasklení izolačním trojsklem s tepelně distančním rámečkem, barva antracitová/antracitová, 2000x1000mm</t>
  </si>
  <si>
    <t>125</t>
  </si>
  <si>
    <t>61140052A205</t>
  </si>
  <si>
    <t>okno č.202 plastové otevíravé/sklopné trojsklo přes plochu 1m2 do v 1,5m</t>
  </si>
  <si>
    <t>1072039118</t>
  </si>
  <si>
    <t xml:space="preserve">Poznámka k položce:_x000d_
Plastové okno jednokřídlové,  otevíravé sklopné,stavební hloubka 82 mm_x000d_
Součinitel prostupu tepla oknem Uw= max. 0,75 W/m2.K, profil min. sedmikomorový s výztuhou_x000d_
, Zasklení izolačním trojsklem s tepelně distančním rámečkem, barva antracitová/antracitová, 750x1000mm</t>
  </si>
  <si>
    <t>126</t>
  </si>
  <si>
    <t>766660171</t>
  </si>
  <si>
    <t>Montáž dveřních křídel dřevěných nebo plastových otevíravých do obložkové zárubně povrchově upravených jednokřídlových, šířky do 800 mm</t>
  </si>
  <si>
    <t>1151565728</t>
  </si>
  <si>
    <t>https://podminky.urs.cz/item/CS_URS_2021_02/766660171</t>
  </si>
  <si>
    <t>127</t>
  </si>
  <si>
    <t>54914622</t>
  </si>
  <si>
    <t>kování dveřní vrchní klika včetně štítu a montážního materiálu BB 72 matný nikl</t>
  </si>
  <si>
    <t>374115202</t>
  </si>
  <si>
    <t>https://podminky.urs.cz/item/CS_URS_2021_02/54914622</t>
  </si>
  <si>
    <t>128</t>
  </si>
  <si>
    <t>MSN.0027214.URS</t>
  </si>
  <si>
    <t>dveře interiérové jednokřídlé plné, voština, CPL standard, 80x197</t>
  </si>
  <si>
    <t>68658586</t>
  </si>
  <si>
    <t>129</t>
  </si>
  <si>
    <t>766660421</t>
  </si>
  <si>
    <t>Montáž dveřních křídel dřevěných nebo plastových vchodových dveří včetně rámu do zdiva jednokřídlových s nadsvětlíkem</t>
  </si>
  <si>
    <t>1454947440</t>
  </si>
  <si>
    <t>https://podminky.urs.cz/item/CS_URS_2021_02/766660421</t>
  </si>
  <si>
    <t>130</t>
  </si>
  <si>
    <t>61140516101</t>
  </si>
  <si>
    <t xml:space="preserve">ozn. 101 dveře jednokřídlé plastové prosklené s nadsvětlíkem max rozměru otvoru 3,3m2 </t>
  </si>
  <si>
    <t>1173696757</t>
  </si>
  <si>
    <t xml:space="preserve">Poznámka k položce:_x000d_
Plastové dveře jednokřídlové vnější, 
hladké plné s fixním nadsvětlíkem 
Prostup tepla Ud= 0,95 W/m2.K. 
Dveře budou opatřeny bezpečnostním kováním klika - klika
Barva:  antracitová/antracitová
Zárubeň: součást dodávky dveří
Sklo:  izolační trojsklo s tepelně distančním rámečkem průsvitné/neprůhledné</t>
  </si>
  <si>
    <t>131</t>
  </si>
  <si>
    <t>766660461</t>
  </si>
  <si>
    <t>Montáž dveřních křídel dřevěných nebo plastových vchodových dveří včetně rámu do zdiva dvoukřídlových s nadsvětlíkem</t>
  </si>
  <si>
    <t>1786961353</t>
  </si>
  <si>
    <t>https://podminky.urs.cz/item/CS_URS_2021_02/766660461</t>
  </si>
  <si>
    <t>132</t>
  </si>
  <si>
    <t>61140522102</t>
  </si>
  <si>
    <t>ozn. 102 dveře dvopkřídlé plastové prosklené max rozměru otvoru 5,5 m2</t>
  </si>
  <si>
    <t>-367639863</t>
  </si>
  <si>
    <t xml:space="preserve">Poznámka k položce:_x000d_
Plastové dveře dvoukřídlové vnější, 
hladké plné s fixním nadsvětlíkem 
Prostup tepla Ud= 0,95 W/m2.K
Dveře budou opatřeny bezpečnostním kováním klika - klika
Barva:  antracitová/antracitová
Zárubeň: součást dodávky dveří
Sklo:  izolační trojsklo s tepelně distančním rámečkem průsvitné/neprůhledné</t>
  </si>
  <si>
    <t>133</t>
  </si>
  <si>
    <t>766682111</t>
  </si>
  <si>
    <t>Montáž zárubní dřevěných, plastových nebo z lamina obložkových, pro dveře jednokřídlové, tloušťky stěny do 170 mm</t>
  </si>
  <si>
    <t>-1822514193</t>
  </si>
  <si>
    <t>https://podminky.urs.cz/item/CS_URS_2021_02/766682111</t>
  </si>
  <si>
    <t>134</t>
  </si>
  <si>
    <t>61182308</t>
  </si>
  <si>
    <t>zárubeň jednokřídlá obložková s laminátovým povrchem tl stěny 160-250mm rozměru 600-1100/1970, 2100mm</t>
  </si>
  <si>
    <t>-742273592</t>
  </si>
  <si>
    <t>https://podminky.urs.cz/item/CS_URS_2021_02/61182308</t>
  </si>
  <si>
    <t>135</t>
  </si>
  <si>
    <t>766694111</t>
  </si>
  <si>
    <t>Montáž ostatních truhlářských konstrukcí parapetních desek dřevěných nebo plastových šířky do 300 mm, délky do 1000 mm</t>
  </si>
  <si>
    <t>-1094561913</t>
  </si>
  <si>
    <t>https://podminky.urs.cz/item/CS_URS_2021_02/766694111</t>
  </si>
  <si>
    <t>136</t>
  </si>
  <si>
    <t>60794103</t>
  </si>
  <si>
    <t>parapet dřevotřískový vnitřní povrch laminátový š 300mm</t>
  </si>
  <si>
    <t>1791393476</t>
  </si>
  <si>
    <t>https://podminky.urs.cz/item/CS_URS_2021_02/60794103</t>
  </si>
  <si>
    <t>137</t>
  </si>
  <si>
    <t>766694113</t>
  </si>
  <si>
    <t>Montáž ostatních truhlářských konstrukcí parapetních desek dřevěných nebo plastových šířky do 300 mm, délky přes 1600 do 2600 mm</t>
  </si>
  <si>
    <t>1617202061</t>
  </si>
  <si>
    <t>https://podminky.urs.cz/item/CS_URS_2021_02/766694113</t>
  </si>
  <si>
    <t>138</t>
  </si>
  <si>
    <t>-1120710670</t>
  </si>
  <si>
    <t>139</t>
  </si>
  <si>
    <t>998766101</t>
  </si>
  <si>
    <t>Přesun hmot pro konstrukce truhlářské stanovený z hmotnosti přesunovaného materiálu vodorovná dopravní vzdálenost do 50 m v objektech výšky do 6 m</t>
  </si>
  <si>
    <t>89106931</t>
  </si>
  <si>
    <t>https://podminky.urs.cz/item/CS_URS_2021_02/998766101</t>
  </si>
  <si>
    <t>771</t>
  </si>
  <si>
    <t>Podlahy z dlaždic</t>
  </si>
  <si>
    <t>140</t>
  </si>
  <si>
    <t>771121011</t>
  </si>
  <si>
    <t>Příprava podkladu před provedením dlažby nátěr penetrační na podlahu</t>
  </si>
  <si>
    <t>-719792585</t>
  </si>
  <si>
    <t>https://podminky.urs.cz/item/CS_URS_2021_02/771121011</t>
  </si>
  <si>
    <t>141</t>
  </si>
  <si>
    <t>771474112</t>
  </si>
  <si>
    <t>Montáž soklů z dlaždic keramických lepených flexibilním lepidlem rovných, výšky přes 65 do 90 mm</t>
  </si>
  <si>
    <t>-728842838</t>
  </si>
  <si>
    <t>https://podminky.urs.cz/item/CS_URS_2021_02/771474112</t>
  </si>
  <si>
    <t>142</t>
  </si>
  <si>
    <t>59761003</t>
  </si>
  <si>
    <t>dlažba keramická hutná hladká do interiéru přes 9 do 12ks/m2</t>
  </si>
  <si>
    <t>-1819268694</t>
  </si>
  <si>
    <t>https://podminky.urs.cz/item/CS_URS_2021_02/59761003</t>
  </si>
  <si>
    <t>143</t>
  </si>
  <si>
    <t>771574111</t>
  </si>
  <si>
    <t>Montáž podlah z dlaždic keramických lepených flexibilním lepidlem maloformátových hladkých přes 6 do 9 ks/m2</t>
  </si>
  <si>
    <t>-280027249</t>
  </si>
  <si>
    <t>https://podminky.urs.cz/item/CS_URS_2021_02/771574111</t>
  </si>
  <si>
    <t>144</t>
  </si>
  <si>
    <t>-1796237550</t>
  </si>
  <si>
    <t>145</t>
  </si>
  <si>
    <t>771591115</t>
  </si>
  <si>
    <t>Podlahy - dokončovací práce spárování silikonem</t>
  </si>
  <si>
    <t>2141804733</t>
  </si>
  <si>
    <t>https://podminky.urs.cz/item/CS_URS_2021_02/771591115</t>
  </si>
  <si>
    <t>146</t>
  </si>
  <si>
    <t>998771102</t>
  </si>
  <si>
    <t>Přesun hmot pro podlahy z dlaždic stanovený z hmotnosti přesunovaného materiálu vodorovná dopravní vzdálenost do 50 m v objektech výšky přes 6 do 12 m</t>
  </si>
  <si>
    <t>2075185322</t>
  </si>
  <si>
    <t>https://podminky.urs.cz/item/CS_URS_2021_02/998771102</t>
  </si>
  <si>
    <t>776</t>
  </si>
  <si>
    <t>Podlahy povlakové</t>
  </si>
  <si>
    <t>147</t>
  </si>
  <si>
    <t>776111311</t>
  </si>
  <si>
    <t>Příprava podkladu vysátí podlah</t>
  </si>
  <si>
    <t>-1636049807</t>
  </si>
  <si>
    <t>https://podminky.urs.cz/item/CS_URS_2021_02/776111311</t>
  </si>
  <si>
    <t>148</t>
  </si>
  <si>
    <t>776121321</t>
  </si>
  <si>
    <t>Příprava podkladu penetrace neředěná podlah</t>
  </si>
  <si>
    <t>306767379</t>
  </si>
  <si>
    <t>https://podminky.urs.cz/item/CS_URS_2021_02/776121321</t>
  </si>
  <si>
    <t>149</t>
  </si>
  <si>
    <t>776141111</t>
  </si>
  <si>
    <t>Příprava podkladu vyrovnání samonivelační stěrkou podlah min.pevnosti 20 MPa, tloušťky do 3 mm</t>
  </si>
  <si>
    <t>-2143163041</t>
  </si>
  <si>
    <t>https://podminky.urs.cz/item/CS_URS_2021_02/776141111</t>
  </si>
  <si>
    <t>150</t>
  </si>
  <si>
    <t>776261121</t>
  </si>
  <si>
    <t>Montáž podlahovin z pryže lepením standardním lepidlem ze čtverců</t>
  </si>
  <si>
    <t>-2084055313</t>
  </si>
  <si>
    <t>https://podminky.urs.cz/item/CS_URS_2021_02/776261121</t>
  </si>
  <si>
    <t>151</t>
  </si>
  <si>
    <t>28412285AA</t>
  </si>
  <si>
    <t xml:space="preserve">Gumová dlažba Fitness puzzle 500x500x20 mm </t>
  </si>
  <si>
    <t>-204607503</t>
  </si>
  <si>
    <t>https://podminky.urs.cz/item/CS_URS_2021_02/28412285AA</t>
  </si>
  <si>
    <t>Poznámka k položce:_x000d_
např. StrongGear</t>
  </si>
  <si>
    <t>152</t>
  </si>
  <si>
    <t>998776101</t>
  </si>
  <si>
    <t>Přesun hmot pro podlahy povlakové stanovený z hmotnosti přesunovaného materiálu vodorovná dopravní vzdálenost do 50 m v objektech výšky do 6 m</t>
  </si>
  <si>
    <t>1966067261</t>
  </si>
  <si>
    <t>https://podminky.urs.cz/item/CS_URS_2021_02/998776101</t>
  </si>
  <si>
    <t>784</t>
  </si>
  <si>
    <t>Dokončovací práce - malby a tapety</t>
  </si>
  <si>
    <t>153</t>
  </si>
  <si>
    <t>784211101</t>
  </si>
  <si>
    <t>Malby z malířských směsí otěruvzdorných za mokra dvojnásobné, bílé za mokra otěruvzdorné výborně v místnostech výšky do 3,80 m</t>
  </si>
  <si>
    <t>1034255823</t>
  </si>
  <si>
    <t>https://podminky.urs.cz/item/CS_URS_2021_02/784211101</t>
  </si>
  <si>
    <t>002 - Komunikace a plochy</t>
  </si>
  <si>
    <t xml:space="preserve">    5 - Komunikace pozemní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</si>
  <si>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</si>
  <si>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</si>
  <si>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-245310831</t>
  </si>
  <si>
    <t>https://podminky.urs.cz/item/CS_URS_2021_02/113106171</t>
  </si>
  <si>
    <t>113201111</t>
  </si>
  <si>
    <t>Vytrhání obrub s vybouráním lože, s přemístěním hmot na skládku na vzdálenost do 3 m nebo s naložením na dopravní prostředek chodníkových ležatých</t>
  </si>
  <si>
    <t>-1590113065</t>
  </si>
  <si>
    <t>https://podminky.urs.cz/item/CS_URS_2021_02/113201111</t>
  </si>
  <si>
    <t>122151101</t>
  </si>
  <si>
    <t>Odkopávky a prokopávky nezapažené strojně v hornině třídy těžitelnosti I skupiny 1 a 2 do 20 m3</t>
  </si>
  <si>
    <t>-1276128090</t>
  </si>
  <si>
    <t>https://podminky.urs.cz/item/CS_URS_2021_02/122151101</t>
  </si>
  <si>
    <t>210964466</t>
  </si>
  <si>
    <t>1319621536</t>
  </si>
  <si>
    <t>-183460335</t>
  </si>
  <si>
    <t>Komunikace pozemní</t>
  </si>
  <si>
    <t>564231111</t>
  </si>
  <si>
    <t>Podklad nebo podsyp ze štěrkopísku ŠP s rozprostřením, vlhčením a zhutněním, po zhutnění tl. 100 mm</t>
  </si>
  <si>
    <t>963152710</t>
  </si>
  <si>
    <t>https://podminky.urs.cz/item/CS_URS_2021_02/564231111</t>
  </si>
  <si>
    <t>564730011</t>
  </si>
  <si>
    <t>Podklad nebo kryt z kameniva hrubého drceného vel. 8-16 mm s rozprostřením a zhutněním, po zhutnění tl. 100 mm</t>
  </si>
  <si>
    <t>390221917</t>
  </si>
  <si>
    <t>https://podminky.urs.cz/item/CS_URS_2021_02/564730011</t>
  </si>
  <si>
    <t>564760111</t>
  </si>
  <si>
    <t>Podklad nebo kryt z kameniva hrubého drceného vel. 16-32 mm s rozprostřením a zhutněním, po zhutnění tl. 200 mm</t>
  </si>
  <si>
    <t>1246819082</t>
  </si>
  <si>
    <t>https://podminky.urs.cz/item/CS_URS_2021_02/564760111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</si>
  <si>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</si>
  <si>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</si>
  <si>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619784399</t>
  </si>
  <si>
    <t>https://podminky.urs.cz/item/CS_URS_2021_02/596212210</t>
  </si>
  <si>
    <t>564361121</t>
  </si>
  <si>
    <t>Podklad ploch pro tělovýchovu ze škváry dvouvrstvový s rozprostřením hmot, vlhčením a zhutněním tl. do 200 mm</t>
  </si>
  <si>
    <t>CS ÚRS 2020 02</t>
  </si>
  <si>
    <t>1186883229</t>
  </si>
  <si>
    <t>589116116A</t>
  </si>
  <si>
    <t xml:space="preserve">Patentní podladní vrstva ploch pro tělovýchovu, s rozprostřením hmot, vlhčením a zhutněním škvárovo-hliněný, o tl. přes 50 do 100 mm </t>
  </si>
  <si>
    <t>321656574</t>
  </si>
  <si>
    <t>Poznámka k položce:_x000d_
 (např. Sibera system)</t>
  </si>
  <si>
    <t>589116113</t>
  </si>
  <si>
    <t>Kryt ploch pro tělovýchovu jednovrstvový nebo dvouvrstvový s rozprostřením hmot, vlhčením a zhutněním antukový, o tl. do 20 mm</t>
  </si>
  <si>
    <t>-1236621427</t>
  </si>
  <si>
    <t>631311135</t>
  </si>
  <si>
    <t>Mazanina z betonu prostého bez zvýšených nároků na prostředí tl. přes 120 do 240 mm tř. C 20/25</t>
  </si>
  <si>
    <t>141261560</t>
  </si>
  <si>
    <t>https://podminky.urs.cz/item/CS_URS_2021_02/631311135</t>
  </si>
  <si>
    <t>631319175</t>
  </si>
  <si>
    <t>Příplatek k cenám mazanin za stržení povrchu spodní vrstvy mazaniny latí před vložením výztuže nebo pletiva pro tl. obou vrstev mazaniny přes 120 do 240 mm</t>
  </si>
  <si>
    <t>-598905081</t>
  </si>
  <si>
    <t>https://podminky.urs.cz/item/CS_URS_2021_02/631319175</t>
  </si>
  <si>
    <t>631319185</t>
  </si>
  <si>
    <t>Příplatek k cenám mazanin za sklon přes 15° do 35° od vodorovné roviny mazanina tl. přes 120 do 240 mm</t>
  </si>
  <si>
    <t>-860572968</t>
  </si>
  <si>
    <t>https://podminky.urs.cz/item/CS_URS_2021_02/631319185</t>
  </si>
  <si>
    <t>631319197</t>
  </si>
  <si>
    <t>Příplatek k cenám mazanin za malou plochu do 5 m2 jednotlivě mazanina tl. přes 120 do 240 mm</t>
  </si>
  <si>
    <t>1996208590</t>
  </si>
  <si>
    <t>https://podminky.urs.cz/item/CS_URS_2021_02/631319197</t>
  </si>
  <si>
    <t>631361821</t>
  </si>
  <si>
    <t>Výztuž mazanin 10 505 (R) nebo BSt 500</t>
  </si>
  <si>
    <t>-1388952546</t>
  </si>
  <si>
    <t>https://podminky.urs.cz/item/CS_URS_2021_02/631361821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</si>
  <si>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</si>
  <si>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</si>
  <si>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1999877006</t>
  </si>
  <si>
    <t>https://podminky.urs.cz/item/CS_URS_2021_02/979054451</t>
  </si>
  <si>
    <t>998223011</t>
  </si>
  <si>
    <t>Přesun hmot pro pozemní komunikace s krytem dlážděným dopravní vzdálenost do 200 m jakékoliv délky objektu</t>
  </si>
  <si>
    <t>1710826804</t>
  </si>
  <si>
    <t>https://podminky.urs.cz/item/CS_URS_2021_02/998223011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</si>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</sst>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2" TargetMode="External" /><Relationship Id="rId2" Type="http://schemas.openxmlformats.org/officeDocument/2006/relationships/hyperlink" Target="https://podminky.urs.cz/item/CS_URS_2021_02/132251102" TargetMode="External" /><Relationship Id="rId3" Type="http://schemas.openxmlformats.org/officeDocument/2006/relationships/hyperlink" Target="https://podminky.urs.cz/item/CS_URS_2021_02/162751117" TargetMode="External" /><Relationship Id="rId4" Type="http://schemas.openxmlformats.org/officeDocument/2006/relationships/hyperlink" Target="https://podminky.urs.cz/item/CS_URS_2021_02/171251201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271532213" TargetMode="External" /><Relationship Id="rId7" Type="http://schemas.openxmlformats.org/officeDocument/2006/relationships/hyperlink" Target="https://podminky.urs.cz/item/CS_URS_2021_02/271572211" TargetMode="External" /><Relationship Id="rId8" Type="http://schemas.openxmlformats.org/officeDocument/2006/relationships/hyperlink" Target="https://podminky.urs.cz/item/CS_URS_2021_02/273313711" TargetMode="External" /><Relationship Id="rId9" Type="http://schemas.openxmlformats.org/officeDocument/2006/relationships/hyperlink" Target="https://podminky.urs.cz/item/CS_URS_2021_02/273351121" TargetMode="External" /><Relationship Id="rId10" Type="http://schemas.openxmlformats.org/officeDocument/2006/relationships/hyperlink" Target="https://podminky.urs.cz/item/CS_URS_2021_02/273351122" TargetMode="External" /><Relationship Id="rId11" Type="http://schemas.openxmlformats.org/officeDocument/2006/relationships/hyperlink" Target="https://podminky.urs.cz/item/CS_URS_2021_02/273362021" TargetMode="External" /><Relationship Id="rId12" Type="http://schemas.openxmlformats.org/officeDocument/2006/relationships/hyperlink" Target="https://podminky.urs.cz/item/CS_URS_2021_02/274313611" TargetMode="External" /><Relationship Id="rId13" Type="http://schemas.openxmlformats.org/officeDocument/2006/relationships/hyperlink" Target="https://podminky.urs.cz/item/CS_URS_2021_02/279113144" TargetMode="External" /><Relationship Id="rId14" Type="http://schemas.openxmlformats.org/officeDocument/2006/relationships/hyperlink" Target="https://podminky.urs.cz/item/CS_URS_2021_02/279113145" TargetMode="External" /><Relationship Id="rId15" Type="http://schemas.openxmlformats.org/officeDocument/2006/relationships/hyperlink" Target="https://podminky.urs.cz/item/CS_URS_2021_02/279361821" TargetMode="External" /><Relationship Id="rId16" Type="http://schemas.openxmlformats.org/officeDocument/2006/relationships/hyperlink" Target="https://podminky.urs.cz/item/CS_URS_2021_02/317998115" TargetMode="External" /><Relationship Id="rId17" Type="http://schemas.openxmlformats.org/officeDocument/2006/relationships/hyperlink" Target="https://podminky.urs.cz/item/CS_URS_2021_02/342291112" TargetMode="External" /><Relationship Id="rId18" Type="http://schemas.openxmlformats.org/officeDocument/2006/relationships/hyperlink" Target="https://podminky.urs.cz/item/CS_URS_2021_02/342291121" TargetMode="External" /><Relationship Id="rId19" Type="http://schemas.openxmlformats.org/officeDocument/2006/relationships/hyperlink" Target="https://podminky.urs.cz/item/CS_URS_2021_02/417321515" TargetMode="External" /><Relationship Id="rId20" Type="http://schemas.openxmlformats.org/officeDocument/2006/relationships/hyperlink" Target="https://podminky.urs.cz/item/CS_URS_2021_02/417361821" TargetMode="External" /><Relationship Id="rId21" Type="http://schemas.openxmlformats.org/officeDocument/2006/relationships/hyperlink" Target="https://podminky.urs.cz/item/CS_URS_2021_02/612131101" TargetMode="External" /><Relationship Id="rId22" Type="http://schemas.openxmlformats.org/officeDocument/2006/relationships/hyperlink" Target="https://podminky.urs.cz/item/CS_URS_2021_02/612321141" TargetMode="External" /><Relationship Id="rId23" Type="http://schemas.openxmlformats.org/officeDocument/2006/relationships/hyperlink" Target="https://podminky.urs.cz/item/CS_URS_2021_02/622143002" TargetMode="External" /><Relationship Id="rId24" Type="http://schemas.openxmlformats.org/officeDocument/2006/relationships/hyperlink" Target="https://podminky.urs.cz/item/CS_URS_2021_02/55343014" TargetMode="External" /><Relationship Id="rId25" Type="http://schemas.openxmlformats.org/officeDocument/2006/relationships/hyperlink" Target="https://podminky.urs.cz/item/CS_URS_2021_02/622143004" TargetMode="External" /><Relationship Id="rId26" Type="http://schemas.openxmlformats.org/officeDocument/2006/relationships/hyperlink" Target="https://podminky.urs.cz/item/CS_URS_2021_02/59051476" TargetMode="External" /><Relationship Id="rId27" Type="http://schemas.openxmlformats.org/officeDocument/2006/relationships/hyperlink" Target="https://podminky.urs.cz/item/CS_URS_2021_02/629135102" TargetMode="External" /><Relationship Id="rId28" Type="http://schemas.openxmlformats.org/officeDocument/2006/relationships/hyperlink" Target="https://podminky.urs.cz/item/CS_URS_2021_02/629991011" TargetMode="External" /><Relationship Id="rId29" Type="http://schemas.openxmlformats.org/officeDocument/2006/relationships/hyperlink" Target="https://podminky.urs.cz/item/CS_URS_2021_02/622131101" TargetMode="External" /><Relationship Id="rId30" Type="http://schemas.openxmlformats.org/officeDocument/2006/relationships/hyperlink" Target="https://podminky.urs.cz/item/CS_URS_2021_02/622811001" TargetMode="External" /><Relationship Id="rId31" Type="http://schemas.openxmlformats.org/officeDocument/2006/relationships/hyperlink" Target="https://podminky.urs.cz/item/CS_URS_2021_02/622142001" TargetMode="External" /><Relationship Id="rId32" Type="http://schemas.openxmlformats.org/officeDocument/2006/relationships/hyperlink" Target="https://podminky.urs.cz/item/CS_URS_2021_02/631311115" TargetMode="External" /><Relationship Id="rId33" Type="http://schemas.openxmlformats.org/officeDocument/2006/relationships/hyperlink" Target="https://podminky.urs.cz/item/CS_URS_2021_02/631319221" TargetMode="External" /><Relationship Id="rId34" Type="http://schemas.openxmlformats.org/officeDocument/2006/relationships/hyperlink" Target="https://podminky.urs.cz/item/CS_URS_2021_02/634112113" TargetMode="External" /><Relationship Id="rId35" Type="http://schemas.openxmlformats.org/officeDocument/2006/relationships/hyperlink" Target="https://podminky.urs.cz/item/CS_URS_2021_02/637121114" TargetMode="External" /><Relationship Id="rId36" Type="http://schemas.openxmlformats.org/officeDocument/2006/relationships/hyperlink" Target="https://podminky.urs.cz/item/CS_URS_2021_02/941111111" TargetMode="External" /><Relationship Id="rId37" Type="http://schemas.openxmlformats.org/officeDocument/2006/relationships/hyperlink" Target="https://podminky.urs.cz/item/CS_URS_2021_02/941111211" TargetMode="External" /><Relationship Id="rId38" Type="http://schemas.openxmlformats.org/officeDocument/2006/relationships/hyperlink" Target="https://podminky.urs.cz/item/CS_URS_2021_02/941111811" TargetMode="External" /><Relationship Id="rId39" Type="http://schemas.openxmlformats.org/officeDocument/2006/relationships/hyperlink" Target="https://podminky.urs.cz/item/CS_URS_2021_02/944511111" TargetMode="External" /><Relationship Id="rId40" Type="http://schemas.openxmlformats.org/officeDocument/2006/relationships/hyperlink" Target="https://podminky.urs.cz/item/CS_URS_2021_02/944511211" TargetMode="External" /><Relationship Id="rId41" Type="http://schemas.openxmlformats.org/officeDocument/2006/relationships/hyperlink" Target="https://podminky.urs.cz/item/CS_URS_2021_02/944511811" TargetMode="External" /><Relationship Id="rId42" Type="http://schemas.openxmlformats.org/officeDocument/2006/relationships/hyperlink" Target="https://podminky.urs.cz/item/CS_URS_2021_02/949101111" TargetMode="External" /><Relationship Id="rId43" Type="http://schemas.openxmlformats.org/officeDocument/2006/relationships/hyperlink" Target="https://podminky.urs.cz/item/CS_URS_2021_02/953312115" TargetMode="External" /><Relationship Id="rId44" Type="http://schemas.openxmlformats.org/officeDocument/2006/relationships/hyperlink" Target="https://podminky.urs.cz/item/CS_URS_2021_02/998011001" TargetMode="External" /><Relationship Id="rId45" Type="http://schemas.openxmlformats.org/officeDocument/2006/relationships/hyperlink" Target="https://podminky.urs.cz/item/CS_URS_2021_02/711111001" TargetMode="External" /><Relationship Id="rId46" Type="http://schemas.openxmlformats.org/officeDocument/2006/relationships/hyperlink" Target="https://podminky.urs.cz/item/CS_URS_2021_02/11163150" TargetMode="External" /><Relationship Id="rId47" Type="http://schemas.openxmlformats.org/officeDocument/2006/relationships/hyperlink" Target="https://podminky.urs.cz/item/CS_URS_2021_02/711112001" TargetMode="External" /><Relationship Id="rId48" Type="http://schemas.openxmlformats.org/officeDocument/2006/relationships/hyperlink" Target="https://podminky.urs.cz/item/CS_URS_2021_02/11163150" TargetMode="External" /><Relationship Id="rId49" Type="http://schemas.openxmlformats.org/officeDocument/2006/relationships/hyperlink" Target="https://podminky.urs.cz/item/CS_URS_2021_02/711141559" TargetMode="External" /><Relationship Id="rId50" Type="http://schemas.openxmlformats.org/officeDocument/2006/relationships/hyperlink" Target="https://podminky.urs.cz/item/CS_URS_2021_02/711142559" TargetMode="External" /><Relationship Id="rId51" Type="http://schemas.openxmlformats.org/officeDocument/2006/relationships/hyperlink" Target="https://podminky.urs.cz/item/CS_URS_2021_02/711161112" TargetMode="External" /><Relationship Id="rId52" Type="http://schemas.openxmlformats.org/officeDocument/2006/relationships/hyperlink" Target="https://podminky.urs.cz/item/CS_URS_2021_02/711491272" TargetMode="External" /><Relationship Id="rId53" Type="http://schemas.openxmlformats.org/officeDocument/2006/relationships/hyperlink" Target="https://podminky.urs.cz/item/CS_URS_2021_02/69311172" TargetMode="External" /><Relationship Id="rId54" Type="http://schemas.openxmlformats.org/officeDocument/2006/relationships/hyperlink" Target="https://podminky.urs.cz/item/CS_URS_2021_02/998711101" TargetMode="External" /><Relationship Id="rId55" Type="http://schemas.openxmlformats.org/officeDocument/2006/relationships/hyperlink" Target="https://podminky.urs.cz/item/CS_URS_2021_02/712311101" TargetMode="External" /><Relationship Id="rId56" Type="http://schemas.openxmlformats.org/officeDocument/2006/relationships/hyperlink" Target="https://podminky.urs.cz/item/CS_URS_2021_02/11163150.1" TargetMode="External" /><Relationship Id="rId57" Type="http://schemas.openxmlformats.org/officeDocument/2006/relationships/hyperlink" Target="https://podminky.urs.cz/item/CS_URS_2021_02/712341559" TargetMode="External" /><Relationship Id="rId58" Type="http://schemas.openxmlformats.org/officeDocument/2006/relationships/hyperlink" Target="https://podminky.urs.cz/item/CS_URS_2021_02/712363544" TargetMode="External" /><Relationship Id="rId59" Type="http://schemas.openxmlformats.org/officeDocument/2006/relationships/hyperlink" Target="https://podminky.urs.cz/item/CS_URS_2021_02/712811101" TargetMode="External" /><Relationship Id="rId60" Type="http://schemas.openxmlformats.org/officeDocument/2006/relationships/hyperlink" Target="https://podminky.urs.cz/item/CS_URS_2021_02/11163150" TargetMode="External" /><Relationship Id="rId61" Type="http://schemas.openxmlformats.org/officeDocument/2006/relationships/hyperlink" Target="https://podminky.urs.cz/item/CS_URS_2021_02/712861703" TargetMode="External" /><Relationship Id="rId62" Type="http://schemas.openxmlformats.org/officeDocument/2006/relationships/hyperlink" Target="https://podminky.urs.cz/item/CS_URS_2021_02/712861703" TargetMode="External" /><Relationship Id="rId63" Type="http://schemas.openxmlformats.org/officeDocument/2006/relationships/hyperlink" Target="https://podminky.urs.cz/item/CS_URS_2021_02/998712101" TargetMode="External" /><Relationship Id="rId64" Type="http://schemas.openxmlformats.org/officeDocument/2006/relationships/hyperlink" Target="https://podminky.urs.cz/item/CS_URS_2021_02/713121111" TargetMode="External" /><Relationship Id="rId65" Type="http://schemas.openxmlformats.org/officeDocument/2006/relationships/hyperlink" Target="https://podminky.urs.cz/item/CS_URS_2021_02/713131141" TargetMode="External" /><Relationship Id="rId66" Type="http://schemas.openxmlformats.org/officeDocument/2006/relationships/hyperlink" Target="https://podminky.urs.cz/item/CS_URS_2021_02/713141151" TargetMode="External" /><Relationship Id="rId67" Type="http://schemas.openxmlformats.org/officeDocument/2006/relationships/hyperlink" Target="https://podminky.urs.cz/item/CS_URS_2021_02/713141212" TargetMode="External" /><Relationship Id="rId68" Type="http://schemas.openxmlformats.org/officeDocument/2006/relationships/hyperlink" Target="https://podminky.urs.cz/item/CS_URS_2021_02/63152005" TargetMode="External" /><Relationship Id="rId69" Type="http://schemas.openxmlformats.org/officeDocument/2006/relationships/hyperlink" Target="https://podminky.urs.cz/item/CS_URS_2021_02/713141311" TargetMode="External" /><Relationship Id="rId70" Type="http://schemas.openxmlformats.org/officeDocument/2006/relationships/hyperlink" Target="https://podminky.urs.cz/item/CS_URS_2021_02/28376142" TargetMode="External" /><Relationship Id="rId71" Type="http://schemas.openxmlformats.org/officeDocument/2006/relationships/hyperlink" Target="https://podminky.urs.cz/item/CS_URS_2021_02/998713101" TargetMode="External" /><Relationship Id="rId72" Type="http://schemas.openxmlformats.org/officeDocument/2006/relationships/hyperlink" Target="https://podminky.urs.cz/item/CS_URS_2021_02/741810001" TargetMode="External" /><Relationship Id="rId73" Type="http://schemas.openxmlformats.org/officeDocument/2006/relationships/hyperlink" Target="https://podminky.urs.cz/item/CS_URS_2021_02/741410021" TargetMode="External" /><Relationship Id="rId74" Type="http://schemas.openxmlformats.org/officeDocument/2006/relationships/hyperlink" Target="https://podminky.urs.cz/item/CS_URS_2021_02/35442062" TargetMode="External" /><Relationship Id="rId75" Type="http://schemas.openxmlformats.org/officeDocument/2006/relationships/hyperlink" Target="https://podminky.urs.cz/item/CS_URS_2021_02/762361322" TargetMode="External" /><Relationship Id="rId76" Type="http://schemas.openxmlformats.org/officeDocument/2006/relationships/hyperlink" Target="https://podminky.urs.cz/item/CS_URS_2021_02/762395000" TargetMode="External" /><Relationship Id="rId77" Type="http://schemas.openxmlformats.org/officeDocument/2006/relationships/hyperlink" Target="https://podminky.urs.cz/item/CS_URS_2021_02/998762101" TargetMode="External" /><Relationship Id="rId78" Type="http://schemas.openxmlformats.org/officeDocument/2006/relationships/hyperlink" Target="https://podminky.urs.cz/item/CS_URS_2021_02/763131411" TargetMode="External" /><Relationship Id="rId79" Type="http://schemas.openxmlformats.org/officeDocument/2006/relationships/hyperlink" Target="https://podminky.urs.cz/item/CS_URS_2021_02/763131714" TargetMode="External" /><Relationship Id="rId80" Type="http://schemas.openxmlformats.org/officeDocument/2006/relationships/hyperlink" Target="https://podminky.urs.cz/item/CS_URS_2021_02/763131751" TargetMode="External" /><Relationship Id="rId81" Type="http://schemas.openxmlformats.org/officeDocument/2006/relationships/hyperlink" Target="https://podminky.urs.cz/item/CS_URS_2021_02/998763100" TargetMode="External" /><Relationship Id="rId82" Type="http://schemas.openxmlformats.org/officeDocument/2006/relationships/hyperlink" Target="https://podminky.urs.cz/item/CS_URS_2021_02/764242435" TargetMode="External" /><Relationship Id="rId83" Type="http://schemas.openxmlformats.org/officeDocument/2006/relationships/hyperlink" Target="https://podminky.urs.cz/item/CS_URS_2021_02/764245407" TargetMode="External" /><Relationship Id="rId84" Type="http://schemas.openxmlformats.org/officeDocument/2006/relationships/hyperlink" Target="https://podminky.urs.cz/item/CS_URS_2021_02/764245446" TargetMode="External" /><Relationship Id="rId85" Type="http://schemas.openxmlformats.org/officeDocument/2006/relationships/hyperlink" Target="https://podminky.urs.cz/item/CS_URS_2021_02/764246443" TargetMode="External" /><Relationship Id="rId86" Type="http://schemas.openxmlformats.org/officeDocument/2006/relationships/hyperlink" Target="https://podminky.urs.cz/item/CS_URS_2021_02/764541405" TargetMode="External" /><Relationship Id="rId87" Type="http://schemas.openxmlformats.org/officeDocument/2006/relationships/hyperlink" Target="https://podminky.urs.cz/item/CS_URS_2021_02/764541446" TargetMode="External" /><Relationship Id="rId88" Type="http://schemas.openxmlformats.org/officeDocument/2006/relationships/hyperlink" Target="https://podminky.urs.cz/item/CS_URS_2021_02/998764101" TargetMode="External" /><Relationship Id="rId89" Type="http://schemas.openxmlformats.org/officeDocument/2006/relationships/hyperlink" Target="https://podminky.urs.cz/item/CS_URS_2021_02/766622131" TargetMode="External" /><Relationship Id="rId90" Type="http://schemas.openxmlformats.org/officeDocument/2006/relationships/hyperlink" Target="https://podminky.urs.cz/item/CS_URS_2021_02/766660171" TargetMode="External" /><Relationship Id="rId91" Type="http://schemas.openxmlformats.org/officeDocument/2006/relationships/hyperlink" Target="https://podminky.urs.cz/item/CS_URS_2021_02/54914622" TargetMode="External" /><Relationship Id="rId92" Type="http://schemas.openxmlformats.org/officeDocument/2006/relationships/hyperlink" Target="https://podminky.urs.cz/item/CS_URS_2021_02/766660421" TargetMode="External" /><Relationship Id="rId93" Type="http://schemas.openxmlformats.org/officeDocument/2006/relationships/hyperlink" Target="https://podminky.urs.cz/item/CS_URS_2021_02/766660461" TargetMode="External" /><Relationship Id="rId94" Type="http://schemas.openxmlformats.org/officeDocument/2006/relationships/hyperlink" Target="https://podminky.urs.cz/item/CS_URS_2021_02/766682111" TargetMode="External" /><Relationship Id="rId95" Type="http://schemas.openxmlformats.org/officeDocument/2006/relationships/hyperlink" Target="https://podminky.urs.cz/item/CS_URS_2021_02/61182308" TargetMode="External" /><Relationship Id="rId96" Type="http://schemas.openxmlformats.org/officeDocument/2006/relationships/hyperlink" Target="https://podminky.urs.cz/item/CS_URS_2021_02/766694111" TargetMode="External" /><Relationship Id="rId97" Type="http://schemas.openxmlformats.org/officeDocument/2006/relationships/hyperlink" Target="https://podminky.urs.cz/item/CS_URS_2021_02/60794103" TargetMode="External" /><Relationship Id="rId98" Type="http://schemas.openxmlformats.org/officeDocument/2006/relationships/hyperlink" Target="https://podminky.urs.cz/item/CS_URS_2021_02/766694113" TargetMode="External" /><Relationship Id="rId99" Type="http://schemas.openxmlformats.org/officeDocument/2006/relationships/hyperlink" Target="https://podminky.urs.cz/item/CS_URS_2021_02/60794103" TargetMode="External" /><Relationship Id="rId100" Type="http://schemas.openxmlformats.org/officeDocument/2006/relationships/hyperlink" Target="https://podminky.urs.cz/item/CS_URS_2021_02/998766101" TargetMode="External" /><Relationship Id="rId101" Type="http://schemas.openxmlformats.org/officeDocument/2006/relationships/hyperlink" Target="https://podminky.urs.cz/item/CS_URS_2021_02/771121011" TargetMode="External" /><Relationship Id="rId102" Type="http://schemas.openxmlformats.org/officeDocument/2006/relationships/hyperlink" Target="https://podminky.urs.cz/item/CS_URS_2021_02/771474112" TargetMode="External" /><Relationship Id="rId103" Type="http://schemas.openxmlformats.org/officeDocument/2006/relationships/hyperlink" Target="https://podminky.urs.cz/item/CS_URS_2021_02/59761003" TargetMode="External" /><Relationship Id="rId104" Type="http://schemas.openxmlformats.org/officeDocument/2006/relationships/hyperlink" Target="https://podminky.urs.cz/item/CS_URS_2021_02/771574111" TargetMode="External" /><Relationship Id="rId105" Type="http://schemas.openxmlformats.org/officeDocument/2006/relationships/hyperlink" Target="https://podminky.urs.cz/item/CS_URS_2021_02/59761003" TargetMode="External" /><Relationship Id="rId106" Type="http://schemas.openxmlformats.org/officeDocument/2006/relationships/hyperlink" Target="https://podminky.urs.cz/item/CS_URS_2021_02/771591115" TargetMode="External" /><Relationship Id="rId107" Type="http://schemas.openxmlformats.org/officeDocument/2006/relationships/hyperlink" Target="https://podminky.urs.cz/item/CS_URS_2021_02/998771102" TargetMode="External" /><Relationship Id="rId108" Type="http://schemas.openxmlformats.org/officeDocument/2006/relationships/hyperlink" Target="https://podminky.urs.cz/item/CS_URS_2021_02/776111311" TargetMode="External" /><Relationship Id="rId109" Type="http://schemas.openxmlformats.org/officeDocument/2006/relationships/hyperlink" Target="https://podminky.urs.cz/item/CS_URS_2021_02/776121321" TargetMode="External" /><Relationship Id="rId110" Type="http://schemas.openxmlformats.org/officeDocument/2006/relationships/hyperlink" Target="https://podminky.urs.cz/item/CS_URS_2021_02/776141111" TargetMode="External" /><Relationship Id="rId111" Type="http://schemas.openxmlformats.org/officeDocument/2006/relationships/hyperlink" Target="https://podminky.urs.cz/item/CS_URS_2021_02/776261121" TargetMode="External" /><Relationship Id="rId112" Type="http://schemas.openxmlformats.org/officeDocument/2006/relationships/hyperlink" Target="https://podminky.urs.cz/item/CS_URS_2021_02/28412285AA" TargetMode="External" /><Relationship Id="rId113" Type="http://schemas.openxmlformats.org/officeDocument/2006/relationships/hyperlink" Target="https://podminky.urs.cz/item/CS_URS_2021_02/998776101" TargetMode="External" /><Relationship Id="rId114" Type="http://schemas.openxmlformats.org/officeDocument/2006/relationships/hyperlink" Target="https://podminky.urs.cz/item/CS_URS_2021_02/784211101" TargetMode="External" /><Relationship Id="rId1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71" TargetMode="External" /><Relationship Id="rId2" Type="http://schemas.openxmlformats.org/officeDocument/2006/relationships/hyperlink" Target="https://podminky.urs.cz/item/CS_URS_2021_02/113201111" TargetMode="External" /><Relationship Id="rId3" Type="http://schemas.openxmlformats.org/officeDocument/2006/relationships/hyperlink" Target="https://podminky.urs.cz/item/CS_URS_2021_02/12215110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71201231" TargetMode="External" /><Relationship Id="rId7" Type="http://schemas.openxmlformats.org/officeDocument/2006/relationships/hyperlink" Target="https://podminky.urs.cz/item/CS_URS_2021_02/564231111" TargetMode="External" /><Relationship Id="rId8" Type="http://schemas.openxmlformats.org/officeDocument/2006/relationships/hyperlink" Target="https://podminky.urs.cz/item/CS_URS_2021_02/564730011" TargetMode="External" /><Relationship Id="rId9" Type="http://schemas.openxmlformats.org/officeDocument/2006/relationships/hyperlink" Target="https://podminky.urs.cz/item/CS_URS_2021_02/564760111" TargetMode="External" /><Relationship Id="rId10" Type="http://schemas.openxmlformats.org/officeDocument/2006/relationships/hyperlink" Target="https://podminky.urs.cz/item/CS_URS_2021_02/596212210" TargetMode="External" /><Relationship Id="rId11" Type="http://schemas.openxmlformats.org/officeDocument/2006/relationships/hyperlink" Target="https://podminky.urs.cz/item/CS_URS_2021_02/631311135" TargetMode="External" /><Relationship Id="rId12" Type="http://schemas.openxmlformats.org/officeDocument/2006/relationships/hyperlink" Target="https://podminky.urs.cz/item/CS_URS_2021_02/631319175" TargetMode="External" /><Relationship Id="rId13" Type="http://schemas.openxmlformats.org/officeDocument/2006/relationships/hyperlink" Target="https://podminky.urs.cz/item/CS_URS_2021_02/631319185" TargetMode="External" /><Relationship Id="rId14" Type="http://schemas.openxmlformats.org/officeDocument/2006/relationships/hyperlink" Target="https://podminky.urs.cz/item/CS_URS_2021_02/631319197" TargetMode="External" /><Relationship Id="rId15" Type="http://schemas.openxmlformats.org/officeDocument/2006/relationships/hyperlink" Target="https://podminky.urs.cz/item/CS_URS_2021_02/631361821" TargetMode="External" /><Relationship Id="rId16" Type="http://schemas.openxmlformats.org/officeDocument/2006/relationships/hyperlink" Target="https://podminky.urs.cz/item/CS_URS_2021_02/979054451" TargetMode="External" /><Relationship Id="rId17" Type="http://schemas.openxmlformats.org/officeDocument/2006/relationships/hyperlink" Target="https://podminky.urs.cz/item/CS_URS_2021_02/998223011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2021/38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Sportovní zázemí - Posilovna, Sportovní areál Lovosice, p.č. 974/5, 973/1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Lovosice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30. 11. 2021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Město Lovosice, Školní 407/2, Lovosice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>HOT Project - Jan Hrdlička</v>
      </c>
      <c r="AN49" s="62"/>
      <c r="AO49" s="62"/>
      <c r="AP49" s="62"/>
      <c r="AQ49" s="38"/>
      <c r="AR49" s="42"/>
      <c r="AS49" s="72" t="s">
        <v>51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34</v>
      </c>
      <c r="AJ50" s="38"/>
      <c r="AK50" s="38"/>
      <c r="AL50" s="38"/>
      <c r="AM50" s="71" t="str">
        <f>IF(E20="","",E20)</f>
        <v>HOT Project - Jan Hrdlička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52</v>
      </c>
      <c r="D52" s="85"/>
      <c r="E52" s="85"/>
      <c r="F52" s="85"/>
      <c r="G52" s="85"/>
      <c r="H52" s="86"/>
      <c r="I52" s="87" t="s">
        <v>53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54</v>
      </c>
      <c r="AH52" s="85"/>
      <c r="AI52" s="85"/>
      <c r="AJ52" s="85"/>
      <c r="AK52" s="85"/>
      <c r="AL52" s="85"/>
      <c r="AM52" s="85"/>
      <c r="AN52" s="87" t="s">
        <v>55</v>
      </c>
      <c r="AO52" s="85"/>
      <c r="AP52" s="85"/>
      <c r="AQ52" s="89" t="s">
        <v>56</v>
      </c>
      <c r="AR52" s="42"/>
      <c r="AS52" s="90" t="s">
        <v>57</v>
      </c>
      <c r="AT52" s="91" t="s">
        <v>58</v>
      </c>
      <c r="AU52" s="91" t="s">
        <v>59</v>
      </c>
      <c r="AV52" s="91" t="s">
        <v>60</v>
      </c>
      <c r="AW52" s="91" t="s">
        <v>61</v>
      </c>
      <c r="AX52" s="91" t="s">
        <v>62</v>
      </c>
      <c r="AY52" s="91" t="s">
        <v>63</v>
      </c>
      <c r="AZ52" s="91" t="s">
        <v>64</v>
      </c>
      <c r="BA52" s="91" t="s">
        <v>65</v>
      </c>
      <c r="BB52" s="91" t="s">
        <v>66</v>
      </c>
      <c r="BC52" s="91" t="s">
        <v>67</v>
      </c>
      <c r="BD52" s="92" t="s">
        <v>68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ROUND(SUM(AG55:AG56),2)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ROUND(SUM(AS55:AS56),2)</f>
        <v>0</v>
      </c>
      <c r="AT54" s="104">
        <f>ROUND(SUM(AV54:AW54),2)</f>
        <v>0</v>
      </c>
      <c r="AU54" s="105">
        <f>ROUND(SUM(AU55:AU56),5)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ROUND(SUM(AZ55:AZ56),2)</f>
        <v>0</v>
      </c>
      <c r="BA54" s="104">
        <f>ROUND(SUM(BA55:BA56),2)</f>
        <v>0</v>
      </c>
      <c r="BB54" s="104">
        <f>ROUND(SUM(BB55:BB56),2)</f>
        <v>0</v>
      </c>
      <c r="BC54" s="104">
        <f>ROUND(SUM(BC55:BC56),2)</f>
        <v>0</v>
      </c>
      <c r="BD54" s="106">
        <f>ROUND(SUM(BD55:BD56),2)</f>
        <v>0</v>
      </c>
      <c r="BE54" s="6"/>
      <c r="BS54" s="107" t="s">
        <v>70</v>
      </c>
      <c r="BT54" s="107" t="s">
        <v>71</v>
      </c>
      <c r="BU54" s="108" t="s">
        <v>72</v>
      </c>
      <c r="BV54" s="107" t="s">
        <v>73</v>
      </c>
      <c r="BW54" s="107" t="s">
        <v>5</v>
      </c>
      <c r="BX54" s="107" t="s">
        <v>74</v>
      </c>
      <c r="CL54" s="107" t="s">
        <v>19</v>
      </c>
    </row>
    <row r="55" s="7" customFormat="1" ht="16.5" customHeight="1">
      <c r="A55" s="109" t="s">
        <v>75</v>
      </c>
      <c r="B55" s="110"/>
      <c r="C55" s="111"/>
      <c r="D55" s="112" t="s">
        <v>76</v>
      </c>
      <c r="E55" s="112"/>
      <c r="F55" s="112"/>
      <c r="G55" s="112"/>
      <c r="H55" s="112"/>
      <c r="I55" s="113"/>
      <c r="J55" s="112" t="s">
        <v>77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'001 - Posilovna'!J30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78</v>
      </c>
      <c r="AR55" s="116"/>
      <c r="AS55" s="117">
        <v>0</v>
      </c>
      <c r="AT55" s="118">
        <f>ROUND(SUM(AV55:AW55),2)</f>
        <v>0</v>
      </c>
      <c r="AU55" s="119">
        <f>'001 - Posilovna'!P100</f>
        <v>0</v>
      </c>
      <c r="AV55" s="118">
        <f>'001 - Posilovna'!J33</f>
        <v>0</v>
      </c>
      <c r="AW55" s="118">
        <f>'001 - Posilovna'!J34</f>
        <v>0</v>
      </c>
      <c r="AX55" s="118">
        <f>'001 - Posilovna'!J35</f>
        <v>0</v>
      </c>
      <c r="AY55" s="118">
        <f>'001 - Posilovna'!J36</f>
        <v>0</v>
      </c>
      <c r="AZ55" s="118">
        <f>'001 - Posilovna'!F33</f>
        <v>0</v>
      </c>
      <c r="BA55" s="118">
        <f>'001 - Posilovna'!F34</f>
        <v>0</v>
      </c>
      <c r="BB55" s="118">
        <f>'001 - Posilovna'!F35</f>
        <v>0</v>
      </c>
      <c r="BC55" s="118">
        <f>'001 - Posilovna'!F36</f>
        <v>0</v>
      </c>
      <c r="BD55" s="120">
        <f>'001 - Posilovna'!F37</f>
        <v>0</v>
      </c>
      <c r="BE55" s="7"/>
      <c r="BT55" s="121" t="s">
        <v>79</v>
      </c>
      <c r="BV55" s="121" t="s">
        <v>73</v>
      </c>
      <c r="BW55" s="121" t="s">
        <v>80</v>
      </c>
      <c r="BX55" s="121" t="s">
        <v>5</v>
      </c>
      <c r="CL55" s="121" t="s">
        <v>19</v>
      </c>
      <c r="CM55" s="121" t="s">
        <v>81</v>
      </c>
    </row>
    <row r="56" s="7" customFormat="1" ht="16.5" customHeight="1">
      <c r="A56" s="109" t="s">
        <v>75</v>
      </c>
      <c r="B56" s="110"/>
      <c r="C56" s="111"/>
      <c r="D56" s="112" t="s">
        <v>82</v>
      </c>
      <c r="E56" s="112"/>
      <c r="F56" s="112"/>
      <c r="G56" s="112"/>
      <c r="H56" s="112"/>
      <c r="I56" s="113"/>
      <c r="J56" s="112" t="s">
        <v>83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'002 - Komunikace a plochy'!J30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78</v>
      </c>
      <c r="AR56" s="116"/>
      <c r="AS56" s="122">
        <v>0</v>
      </c>
      <c r="AT56" s="123">
        <f>ROUND(SUM(AV56:AW56),2)</f>
        <v>0</v>
      </c>
      <c r="AU56" s="124">
        <f>'002 - Komunikace a plochy'!P85</f>
        <v>0</v>
      </c>
      <c r="AV56" s="123">
        <f>'002 - Komunikace a plochy'!J33</f>
        <v>0</v>
      </c>
      <c r="AW56" s="123">
        <f>'002 - Komunikace a plochy'!J34</f>
        <v>0</v>
      </c>
      <c r="AX56" s="123">
        <f>'002 - Komunikace a plochy'!J35</f>
        <v>0</v>
      </c>
      <c r="AY56" s="123">
        <f>'002 - Komunikace a plochy'!J36</f>
        <v>0</v>
      </c>
      <c r="AZ56" s="123">
        <f>'002 - Komunikace a plochy'!F33</f>
        <v>0</v>
      </c>
      <c r="BA56" s="123">
        <f>'002 - Komunikace a plochy'!F34</f>
        <v>0</v>
      </c>
      <c r="BB56" s="123">
        <f>'002 - Komunikace a plochy'!F35</f>
        <v>0</v>
      </c>
      <c r="BC56" s="123">
        <f>'002 - Komunikace a plochy'!F36</f>
        <v>0</v>
      </c>
      <c r="BD56" s="125">
        <f>'002 - Komunikace a plochy'!F37</f>
        <v>0</v>
      </c>
      <c r="BE56" s="7"/>
      <c r="BT56" s="121" t="s">
        <v>79</v>
      </c>
      <c r="BV56" s="121" t="s">
        <v>73</v>
      </c>
      <c r="BW56" s="121" t="s">
        <v>84</v>
      </c>
      <c r="BX56" s="121" t="s">
        <v>5</v>
      </c>
      <c r="CL56" s="121" t="s">
        <v>19</v>
      </c>
      <c r="CM56" s="121" t="s">
        <v>81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HTNlhxs5q9+ViG2w0AU2B1FNQTCzCD957lNw07eq1Nmh/x4kzpfJgj1TcwGbcYzRg8VjPaDB+2UUvLRZSR5n4A==" hashValue="zk2hOI81/r2mJvSEiN3P/pgByQSfTbLT/XAkwh/R/ZYqc+4Dp4gBsGB4qdtowtBvt93VqekqLnmAT4uzlOGRH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1 - Posilovna'!C2" display="/"/>
    <hyperlink ref="A56" location="'002 - Komunikace a ploch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81</v>
      </c>
    </row>
    <row r="4" s="1" customFormat="1" ht="24.96" customHeight="1">
      <c r="B4" s="18"/>
      <c r="D4" s="128" t="s">
        <v>85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Sportovní zázemí - Posilovna, Sportovní areál Lovosice, p.č. 974/5, 973/1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86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87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30. 11. 2021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">
        <v>19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">
        <v>32</v>
      </c>
      <c r="F21" s="36"/>
      <c r="G21" s="36"/>
      <c r="H21" s="36"/>
      <c r="I21" s="130" t="s">
        <v>28</v>
      </c>
      <c r="J21" s="134" t="s">
        <v>19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34</v>
      </c>
      <c r="E23" s="36"/>
      <c r="F23" s="36"/>
      <c r="G23" s="36"/>
      <c r="H23" s="36"/>
      <c r="I23" s="130" t="s">
        <v>26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32</v>
      </c>
      <c r="F24" s="36"/>
      <c r="G24" s="36"/>
      <c r="H24" s="36"/>
      <c r="I24" s="130" t="s">
        <v>28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35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37</v>
      </c>
      <c r="E30" s="36"/>
      <c r="F30" s="36"/>
      <c r="G30" s="36"/>
      <c r="H30" s="36"/>
      <c r="I30" s="36"/>
      <c r="J30" s="142">
        <f>ROUND(J100,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39</v>
      </c>
      <c r="G32" s="36"/>
      <c r="H32" s="36"/>
      <c r="I32" s="143" t="s">
        <v>38</v>
      </c>
      <c r="J32" s="143" t="s">
        <v>40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41</v>
      </c>
      <c r="E33" s="130" t="s">
        <v>42</v>
      </c>
      <c r="F33" s="145">
        <f>ROUND((SUM(BE100:BE393)),  2)</f>
        <v>0</v>
      </c>
      <c r="G33" s="36"/>
      <c r="H33" s="36"/>
      <c r="I33" s="146">
        <v>0.20999999999999999</v>
      </c>
      <c r="J33" s="145">
        <f>ROUND(((SUM(BE100:BE393))*I33),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43</v>
      </c>
      <c r="F34" s="145">
        <f>ROUND((SUM(BF100:BF393)),  2)</f>
        <v>0</v>
      </c>
      <c r="G34" s="36"/>
      <c r="H34" s="36"/>
      <c r="I34" s="146">
        <v>0.14999999999999999</v>
      </c>
      <c r="J34" s="145">
        <f>ROUND(((SUM(BF100:BF393))*I34),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44</v>
      </c>
      <c r="F35" s="145">
        <f>ROUND((SUM(BG100:BG393)),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45</v>
      </c>
      <c r="F36" s="145">
        <f>ROUND((SUM(BH100:BH393)),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46</v>
      </c>
      <c r="F37" s="145">
        <f>ROUND((SUM(BI100:BI393)),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88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Sportovní zázemí - Posilovna, Sportovní areál Lovosice, p.č. 974/5, 973/1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86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001 - Posilovna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Lovosice</v>
      </c>
      <c r="G52" s="38"/>
      <c r="H52" s="38"/>
      <c r="I52" s="30" t="s">
        <v>23</v>
      </c>
      <c r="J52" s="70" t="str">
        <f>IF(J12="","",J12)</f>
        <v>30. 11. 2021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25.65" customHeight="1">
      <c r="A54" s="36"/>
      <c r="B54" s="37"/>
      <c r="C54" s="30" t="s">
        <v>25</v>
      </c>
      <c r="D54" s="38"/>
      <c r="E54" s="38"/>
      <c r="F54" s="25" t="str">
        <f>E15</f>
        <v>Město Lovosice, Školní 407/2, Lovosice</v>
      </c>
      <c r="G54" s="38"/>
      <c r="H54" s="38"/>
      <c r="I54" s="30" t="s">
        <v>31</v>
      </c>
      <c r="J54" s="34" t="str">
        <f>E21</f>
        <v>HOT Project - Jan Hrdlička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34</v>
      </c>
      <c r="J55" s="34" t="str">
        <f>E24</f>
        <v>HOT Project - Jan Hrdlička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89</v>
      </c>
      <c r="D57" s="160"/>
      <c r="E57" s="160"/>
      <c r="F57" s="160"/>
      <c r="G57" s="160"/>
      <c r="H57" s="160"/>
      <c r="I57" s="160"/>
      <c r="J57" s="161" t="s">
        <v>90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69</v>
      </c>
      <c r="D59" s="38"/>
      <c r="E59" s="38"/>
      <c r="F59" s="38"/>
      <c r="G59" s="38"/>
      <c r="H59" s="38"/>
      <c r="I59" s="38"/>
      <c r="J59" s="100">
        <f>J100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91</v>
      </c>
    </row>
    <row r="60" s="9" customFormat="1" ht="24.96" customHeight="1">
      <c r="A60" s="9"/>
      <c r="B60" s="163"/>
      <c r="C60" s="164"/>
      <c r="D60" s="165" t="s">
        <v>92</v>
      </c>
      <c r="E60" s="166"/>
      <c r="F60" s="166"/>
      <c r="G60" s="166"/>
      <c r="H60" s="166"/>
      <c r="I60" s="166"/>
      <c r="J60" s="167">
        <f>J101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93</v>
      </c>
      <c r="E61" s="172"/>
      <c r="F61" s="172"/>
      <c r="G61" s="172"/>
      <c r="H61" s="172"/>
      <c r="I61" s="172"/>
      <c r="J61" s="173">
        <f>J102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94</v>
      </c>
      <c r="E62" s="172"/>
      <c r="F62" s="172"/>
      <c r="G62" s="172"/>
      <c r="H62" s="172"/>
      <c r="I62" s="172"/>
      <c r="J62" s="173">
        <f>J113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95</v>
      </c>
      <c r="E63" s="172"/>
      <c r="F63" s="172"/>
      <c r="G63" s="172"/>
      <c r="H63" s="172"/>
      <c r="I63" s="172"/>
      <c r="J63" s="173">
        <f>J134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96</v>
      </c>
      <c r="E64" s="172"/>
      <c r="F64" s="172"/>
      <c r="G64" s="172"/>
      <c r="H64" s="172"/>
      <c r="I64" s="172"/>
      <c r="J64" s="173">
        <f>J149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97</v>
      </c>
      <c r="E65" s="172"/>
      <c r="F65" s="172"/>
      <c r="G65" s="172"/>
      <c r="H65" s="172"/>
      <c r="I65" s="172"/>
      <c r="J65" s="173">
        <f>J157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98</v>
      </c>
      <c r="E66" s="172"/>
      <c r="F66" s="172"/>
      <c r="G66" s="172"/>
      <c r="H66" s="172"/>
      <c r="I66" s="172"/>
      <c r="J66" s="173">
        <f>J191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99</v>
      </c>
      <c r="E67" s="172"/>
      <c r="F67" s="172"/>
      <c r="G67" s="172"/>
      <c r="H67" s="172"/>
      <c r="I67" s="172"/>
      <c r="J67" s="173">
        <f>J208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100</v>
      </c>
      <c r="E68" s="166"/>
      <c r="F68" s="166"/>
      <c r="G68" s="166"/>
      <c r="H68" s="166"/>
      <c r="I68" s="166"/>
      <c r="J68" s="167">
        <f>J211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9"/>
      <c r="C69" s="170"/>
      <c r="D69" s="171" t="s">
        <v>101</v>
      </c>
      <c r="E69" s="172"/>
      <c r="F69" s="172"/>
      <c r="G69" s="172"/>
      <c r="H69" s="172"/>
      <c r="I69" s="172"/>
      <c r="J69" s="173">
        <f>J212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102</v>
      </c>
      <c r="E70" s="172"/>
      <c r="F70" s="172"/>
      <c r="G70" s="172"/>
      <c r="H70" s="172"/>
      <c r="I70" s="172"/>
      <c r="J70" s="173">
        <f>J238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103</v>
      </c>
      <c r="E71" s="172"/>
      <c r="F71" s="172"/>
      <c r="G71" s="172"/>
      <c r="H71" s="172"/>
      <c r="I71" s="172"/>
      <c r="J71" s="173">
        <f>J261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104</v>
      </c>
      <c r="E72" s="172"/>
      <c r="F72" s="172"/>
      <c r="G72" s="172"/>
      <c r="H72" s="172"/>
      <c r="I72" s="172"/>
      <c r="J72" s="173">
        <f>J281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105</v>
      </c>
      <c r="E73" s="172"/>
      <c r="F73" s="172"/>
      <c r="G73" s="172"/>
      <c r="H73" s="172"/>
      <c r="I73" s="172"/>
      <c r="J73" s="173">
        <f>J285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106</v>
      </c>
      <c r="E74" s="172"/>
      <c r="F74" s="172"/>
      <c r="G74" s="172"/>
      <c r="H74" s="172"/>
      <c r="I74" s="172"/>
      <c r="J74" s="173">
        <f>J296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107</v>
      </c>
      <c r="E75" s="172"/>
      <c r="F75" s="172"/>
      <c r="G75" s="172"/>
      <c r="H75" s="172"/>
      <c r="I75" s="172"/>
      <c r="J75" s="173">
        <f>J303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108</v>
      </c>
      <c r="E76" s="172"/>
      <c r="F76" s="172"/>
      <c r="G76" s="172"/>
      <c r="H76" s="172"/>
      <c r="I76" s="172"/>
      <c r="J76" s="173">
        <f>J313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109</v>
      </c>
      <c r="E77" s="172"/>
      <c r="F77" s="172"/>
      <c r="G77" s="172"/>
      <c r="H77" s="172"/>
      <c r="I77" s="172"/>
      <c r="J77" s="173">
        <f>J328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110</v>
      </c>
      <c r="E78" s="172"/>
      <c r="F78" s="172"/>
      <c r="G78" s="172"/>
      <c r="H78" s="172"/>
      <c r="I78" s="172"/>
      <c r="J78" s="173">
        <f>J362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9"/>
      <c r="C79" s="170"/>
      <c r="D79" s="171" t="s">
        <v>111</v>
      </c>
      <c r="E79" s="172"/>
      <c r="F79" s="172"/>
      <c r="G79" s="172"/>
      <c r="H79" s="172"/>
      <c r="I79" s="172"/>
      <c r="J79" s="173">
        <f>J377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9"/>
      <c r="C80" s="170"/>
      <c r="D80" s="171" t="s">
        <v>112</v>
      </c>
      <c r="E80" s="172"/>
      <c r="F80" s="172"/>
      <c r="G80" s="172"/>
      <c r="H80" s="172"/>
      <c r="I80" s="172"/>
      <c r="J80" s="173">
        <f>J391</f>
        <v>0</v>
      </c>
      <c r="K80" s="170"/>
      <c r="L80" s="17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="2" customFormat="1" ht="6.96" customHeight="1">
      <c r="A86" s="36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13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24.96" customHeight="1">
      <c r="A87" s="36"/>
      <c r="B87" s="37"/>
      <c r="C87" s="21" t="s">
        <v>113</v>
      </c>
      <c r="D87" s="38"/>
      <c r="E87" s="38"/>
      <c r="F87" s="38"/>
      <c r="G87" s="38"/>
      <c r="H87" s="38"/>
      <c r="I87" s="38"/>
      <c r="J87" s="38"/>
      <c r="K87" s="38"/>
      <c r="L87" s="13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3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16</v>
      </c>
      <c r="D89" s="38"/>
      <c r="E89" s="38"/>
      <c r="F89" s="38"/>
      <c r="G89" s="38"/>
      <c r="H89" s="38"/>
      <c r="I89" s="38"/>
      <c r="J89" s="38"/>
      <c r="K89" s="38"/>
      <c r="L89" s="13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6.5" customHeight="1">
      <c r="A90" s="36"/>
      <c r="B90" s="37"/>
      <c r="C90" s="38"/>
      <c r="D90" s="38"/>
      <c r="E90" s="158" t="str">
        <f>E7</f>
        <v>Sportovní zázemí - Posilovna, Sportovní areál Lovosice, p.č. 974/5, 973/1</v>
      </c>
      <c r="F90" s="30"/>
      <c r="G90" s="30"/>
      <c r="H90" s="30"/>
      <c r="I90" s="38"/>
      <c r="J90" s="38"/>
      <c r="K90" s="38"/>
      <c r="L90" s="13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86</v>
      </c>
      <c r="D91" s="38"/>
      <c r="E91" s="38"/>
      <c r="F91" s="38"/>
      <c r="G91" s="38"/>
      <c r="H91" s="38"/>
      <c r="I91" s="38"/>
      <c r="J91" s="38"/>
      <c r="K91" s="38"/>
      <c r="L91" s="13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6.5" customHeight="1">
      <c r="A92" s="36"/>
      <c r="B92" s="37"/>
      <c r="C92" s="38"/>
      <c r="D92" s="38"/>
      <c r="E92" s="67" t="str">
        <f>E9</f>
        <v>001 - Posilovna</v>
      </c>
      <c r="F92" s="38"/>
      <c r="G92" s="38"/>
      <c r="H92" s="38"/>
      <c r="I92" s="38"/>
      <c r="J92" s="38"/>
      <c r="K92" s="38"/>
      <c r="L92" s="13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6.96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3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2" customHeight="1">
      <c r="A94" s="36"/>
      <c r="B94" s="37"/>
      <c r="C94" s="30" t="s">
        <v>21</v>
      </c>
      <c r="D94" s="38"/>
      <c r="E94" s="38"/>
      <c r="F94" s="25" t="str">
        <f>F12</f>
        <v>Lovosice</v>
      </c>
      <c r="G94" s="38"/>
      <c r="H94" s="38"/>
      <c r="I94" s="30" t="s">
        <v>23</v>
      </c>
      <c r="J94" s="70" t="str">
        <f>IF(J12="","",J12)</f>
        <v>30. 11. 2021</v>
      </c>
      <c r="K94" s="38"/>
      <c r="L94" s="13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6.96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3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5.65" customHeight="1">
      <c r="A96" s="36"/>
      <c r="B96" s="37"/>
      <c r="C96" s="30" t="s">
        <v>25</v>
      </c>
      <c r="D96" s="38"/>
      <c r="E96" s="38"/>
      <c r="F96" s="25" t="str">
        <f>E15</f>
        <v>Město Lovosice, Školní 407/2, Lovosice</v>
      </c>
      <c r="G96" s="38"/>
      <c r="H96" s="38"/>
      <c r="I96" s="30" t="s">
        <v>31</v>
      </c>
      <c r="J96" s="34" t="str">
        <f>E21</f>
        <v>HOT Project - Jan Hrdlička</v>
      </c>
      <c r="K96" s="38"/>
      <c r="L96" s="13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25.65" customHeight="1">
      <c r="A97" s="36"/>
      <c r="B97" s="37"/>
      <c r="C97" s="30" t="s">
        <v>29</v>
      </c>
      <c r="D97" s="38"/>
      <c r="E97" s="38"/>
      <c r="F97" s="25" t="str">
        <f>IF(E18="","",E18)</f>
        <v>Vyplň údaj</v>
      </c>
      <c r="G97" s="38"/>
      <c r="H97" s="38"/>
      <c r="I97" s="30" t="s">
        <v>34</v>
      </c>
      <c r="J97" s="34" t="str">
        <f>E24</f>
        <v>HOT Project - Jan Hrdlička</v>
      </c>
      <c r="K97" s="38"/>
      <c r="L97" s="132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10.32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32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11" customFormat="1" ht="29.28" customHeight="1">
      <c r="A99" s="175"/>
      <c r="B99" s="176"/>
      <c r="C99" s="177" t="s">
        <v>114</v>
      </c>
      <c r="D99" s="178" t="s">
        <v>56</v>
      </c>
      <c r="E99" s="178" t="s">
        <v>52</v>
      </c>
      <c r="F99" s="178" t="s">
        <v>53</v>
      </c>
      <c r="G99" s="178" t="s">
        <v>115</v>
      </c>
      <c r="H99" s="178" t="s">
        <v>116</v>
      </c>
      <c r="I99" s="178" t="s">
        <v>117</v>
      </c>
      <c r="J99" s="178" t="s">
        <v>90</v>
      </c>
      <c r="K99" s="179" t="s">
        <v>118</v>
      </c>
      <c r="L99" s="180"/>
      <c r="M99" s="90" t="s">
        <v>19</v>
      </c>
      <c r="N99" s="91" t="s">
        <v>41</v>
      </c>
      <c r="O99" s="91" t="s">
        <v>119</v>
      </c>
      <c r="P99" s="91" t="s">
        <v>120</v>
      </c>
      <c r="Q99" s="91" t="s">
        <v>121</v>
      </c>
      <c r="R99" s="91" t="s">
        <v>122</v>
      </c>
      <c r="S99" s="91" t="s">
        <v>123</v>
      </c>
      <c r="T99" s="92" t="s">
        <v>124</v>
      </c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</row>
    <row r="100" s="2" customFormat="1" ht="22.8" customHeight="1">
      <c r="A100" s="36"/>
      <c r="B100" s="37"/>
      <c r="C100" s="97" t="s">
        <v>125</v>
      </c>
      <c r="D100" s="38"/>
      <c r="E100" s="38"/>
      <c r="F100" s="38"/>
      <c r="G100" s="38"/>
      <c r="H100" s="38"/>
      <c r="I100" s="38"/>
      <c r="J100" s="181">
        <f>BK100</f>
        <v>0</v>
      </c>
      <c r="K100" s="38"/>
      <c r="L100" s="42"/>
      <c r="M100" s="93"/>
      <c r="N100" s="182"/>
      <c r="O100" s="94"/>
      <c r="P100" s="183">
        <f>P101+P211</f>
        <v>0</v>
      </c>
      <c r="Q100" s="94"/>
      <c r="R100" s="183">
        <f>R101+R211</f>
        <v>263.23684177000001</v>
      </c>
      <c r="S100" s="94"/>
      <c r="T100" s="184">
        <f>T101+T211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70</v>
      </c>
      <c r="AU100" s="15" t="s">
        <v>91</v>
      </c>
      <c r="BK100" s="185">
        <f>BK101+BK211</f>
        <v>0</v>
      </c>
    </row>
    <row r="101" s="12" customFormat="1" ht="25.92" customHeight="1">
      <c r="A101" s="12"/>
      <c r="B101" s="186"/>
      <c r="C101" s="187"/>
      <c r="D101" s="188" t="s">
        <v>70</v>
      </c>
      <c r="E101" s="189" t="s">
        <v>126</v>
      </c>
      <c r="F101" s="189" t="s">
        <v>127</v>
      </c>
      <c r="G101" s="187"/>
      <c r="H101" s="187"/>
      <c r="I101" s="190"/>
      <c r="J101" s="191">
        <f>BK101</f>
        <v>0</v>
      </c>
      <c r="K101" s="187"/>
      <c r="L101" s="192"/>
      <c r="M101" s="193"/>
      <c r="N101" s="194"/>
      <c r="O101" s="194"/>
      <c r="P101" s="195">
        <f>P102+P113+P134+P149+P157+P191+P208</f>
        <v>0</v>
      </c>
      <c r="Q101" s="194"/>
      <c r="R101" s="195">
        <f>R102+R113+R134+R149+R157+R191+R208</f>
        <v>254.05533742</v>
      </c>
      <c r="S101" s="194"/>
      <c r="T101" s="196">
        <f>T102+T113+T134+T149+T157+T191+T208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7" t="s">
        <v>79</v>
      </c>
      <c r="AT101" s="198" t="s">
        <v>70</v>
      </c>
      <c r="AU101" s="198" t="s">
        <v>71</v>
      </c>
      <c r="AY101" s="197" t="s">
        <v>128</v>
      </c>
      <c r="BK101" s="199">
        <f>BK102+BK113+BK134+BK149+BK157+BK191+BK208</f>
        <v>0</v>
      </c>
    </row>
    <row r="102" s="12" customFormat="1" ht="22.8" customHeight="1">
      <c r="A102" s="12"/>
      <c r="B102" s="186"/>
      <c r="C102" s="187"/>
      <c r="D102" s="188" t="s">
        <v>70</v>
      </c>
      <c r="E102" s="200" t="s">
        <v>79</v>
      </c>
      <c r="F102" s="200" t="s">
        <v>129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SUM(P103:P112)</f>
        <v>0</v>
      </c>
      <c r="Q102" s="194"/>
      <c r="R102" s="195">
        <f>SUM(R103:R112)</f>
        <v>0</v>
      </c>
      <c r="S102" s="194"/>
      <c r="T102" s="196">
        <f>SUM(T103:T112)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7" t="s">
        <v>79</v>
      </c>
      <c r="AT102" s="198" t="s">
        <v>70</v>
      </c>
      <c r="AU102" s="198" t="s">
        <v>79</v>
      </c>
      <c r="AY102" s="197" t="s">
        <v>128</v>
      </c>
      <c r="BK102" s="199">
        <f>SUM(BK103:BK112)</f>
        <v>0</v>
      </c>
    </row>
    <row r="103" s="2" customFormat="1" ht="24.15" customHeight="1">
      <c r="A103" s="36"/>
      <c r="B103" s="37"/>
      <c r="C103" s="202" t="s">
        <v>79</v>
      </c>
      <c r="D103" s="202" t="s">
        <v>130</v>
      </c>
      <c r="E103" s="203" t="s">
        <v>131</v>
      </c>
      <c r="F103" s="204" t="s">
        <v>132</v>
      </c>
      <c r="G103" s="205" t="s">
        <v>133</v>
      </c>
      <c r="H103" s="206">
        <v>36.337000000000003</v>
      </c>
      <c r="I103" s="207"/>
      <c r="J103" s="208">
        <f>ROUND(I103*H103,2)</f>
        <v>0</v>
      </c>
      <c r="K103" s="204" t="s">
        <v>134</v>
      </c>
      <c r="L103" s="42"/>
      <c r="M103" s="209" t="s">
        <v>19</v>
      </c>
      <c r="N103" s="210" t="s">
        <v>42</v>
      </c>
      <c r="O103" s="82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3" t="s">
        <v>135</v>
      </c>
      <c r="AT103" s="213" t="s">
        <v>130</v>
      </c>
      <c r="AU103" s="213" t="s">
        <v>81</v>
      </c>
      <c r="AY103" s="15" t="s">
        <v>128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79</v>
      </c>
      <c r="BK103" s="214">
        <f>ROUND(I103*H103,2)</f>
        <v>0</v>
      </c>
      <c r="BL103" s="15" t="s">
        <v>135</v>
      </c>
      <c r="BM103" s="213" t="s">
        <v>136</v>
      </c>
    </row>
    <row r="104" s="2" customFormat="1">
      <c r="A104" s="36"/>
      <c r="B104" s="37"/>
      <c r="C104" s="38"/>
      <c r="D104" s="215" t="s">
        <v>137</v>
      </c>
      <c r="E104" s="38"/>
      <c r="F104" s="216" t="s">
        <v>138</v>
      </c>
      <c r="G104" s="38"/>
      <c r="H104" s="38"/>
      <c r="I104" s="217"/>
      <c r="J104" s="38"/>
      <c r="K104" s="38"/>
      <c r="L104" s="42"/>
      <c r="M104" s="218"/>
      <c r="N104" s="219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137</v>
      </c>
      <c r="AU104" s="15" t="s">
        <v>81</v>
      </c>
    </row>
    <row r="105" s="2" customFormat="1" ht="24.15" customHeight="1">
      <c r="A105" s="36"/>
      <c r="B105" s="37"/>
      <c r="C105" s="202" t="s">
        <v>81</v>
      </c>
      <c r="D105" s="202" t="s">
        <v>130</v>
      </c>
      <c r="E105" s="203" t="s">
        <v>139</v>
      </c>
      <c r="F105" s="204" t="s">
        <v>140</v>
      </c>
      <c r="G105" s="205" t="s">
        <v>133</v>
      </c>
      <c r="H105" s="206">
        <v>28.782</v>
      </c>
      <c r="I105" s="207"/>
      <c r="J105" s="208">
        <f>ROUND(I105*H105,2)</f>
        <v>0</v>
      </c>
      <c r="K105" s="204" t="s">
        <v>134</v>
      </c>
      <c r="L105" s="42"/>
      <c r="M105" s="209" t="s">
        <v>19</v>
      </c>
      <c r="N105" s="210" t="s">
        <v>42</v>
      </c>
      <c r="O105" s="82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3" t="s">
        <v>135</v>
      </c>
      <c r="AT105" s="213" t="s">
        <v>130</v>
      </c>
      <c r="AU105" s="213" t="s">
        <v>81</v>
      </c>
      <c r="AY105" s="15" t="s">
        <v>128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79</v>
      </c>
      <c r="BK105" s="214">
        <f>ROUND(I105*H105,2)</f>
        <v>0</v>
      </c>
      <c r="BL105" s="15" t="s">
        <v>135</v>
      </c>
      <c r="BM105" s="213" t="s">
        <v>141</v>
      </c>
    </row>
    <row r="106" s="2" customFormat="1">
      <c r="A106" s="36"/>
      <c r="B106" s="37"/>
      <c r="C106" s="38"/>
      <c r="D106" s="215" t="s">
        <v>137</v>
      </c>
      <c r="E106" s="38"/>
      <c r="F106" s="216" t="s">
        <v>142</v>
      </c>
      <c r="G106" s="38"/>
      <c r="H106" s="38"/>
      <c r="I106" s="217"/>
      <c r="J106" s="38"/>
      <c r="K106" s="38"/>
      <c r="L106" s="42"/>
      <c r="M106" s="218"/>
      <c r="N106" s="219"/>
      <c r="O106" s="82"/>
      <c r="P106" s="82"/>
      <c r="Q106" s="82"/>
      <c r="R106" s="82"/>
      <c r="S106" s="82"/>
      <c r="T106" s="83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5" t="s">
        <v>137</v>
      </c>
      <c r="AU106" s="15" t="s">
        <v>81</v>
      </c>
    </row>
    <row r="107" s="2" customFormat="1" ht="37.8" customHeight="1">
      <c r="A107" s="36"/>
      <c r="B107" s="37"/>
      <c r="C107" s="202" t="s">
        <v>143</v>
      </c>
      <c r="D107" s="202" t="s">
        <v>130</v>
      </c>
      <c r="E107" s="203" t="s">
        <v>144</v>
      </c>
      <c r="F107" s="204" t="s">
        <v>145</v>
      </c>
      <c r="G107" s="205" t="s">
        <v>133</v>
      </c>
      <c r="H107" s="206">
        <v>65.119</v>
      </c>
      <c r="I107" s="207"/>
      <c r="J107" s="208">
        <f>ROUND(I107*H107,2)</f>
        <v>0</v>
      </c>
      <c r="K107" s="204" t="s">
        <v>134</v>
      </c>
      <c r="L107" s="42"/>
      <c r="M107" s="209" t="s">
        <v>19</v>
      </c>
      <c r="N107" s="210" t="s">
        <v>42</v>
      </c>
      <c r="O107" s="82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3" t="s">
        <v>135</v>
      </c>
      <c r="AT107" s="213" t="s">
        <v>130</v>
      </c>
      <c r="AU107" s="213" t="s">
        <v>81</v>
      </c>
      <c r="AY107" s="15" t="s">
        <v>128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79</v>
      </c>
      <c r="BK107" s="214">
        <f>ROUND(I107*H107,2)</f>
        <v>0</v>
      </c>
      <c r="BL107" s="15" t="s">
        <v>135</v>
      </c>
      <c r="BM107" s="213" t="s">
        <v>146</v>
      </c>
    </row>
    <row r="108" s="2" customFormat="1">
      <c r="A108" s="36"/>
      <c r="B108" s="37"/>
      <c r="C108" s="38"/>
      <c r="D108" s="215" t="s">
        <v>137</v>
      </c>
      <c r="E108" s="38"/>
      <c r="F108" s="216" t="s">
        <v>147</v>
      </c>
      <c r="G108" s="38"/>
      <c r="H108" s="38"/>
      <c r="I108" s="217"/>
      <c r="J108" s="38"/>
      <c r="K108" s="38"/>
      <c r="L108" s="42"/>
      <c r="M108" s="218"/>
      <c r="N108" s="219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137</v>
      </c>
      <c r="AU108" s="15" t="s">
        <v>81</v>
      </c>
    </row>
    <row r="109" s="2" customFormat="1" ht="24.15" customHeight="1">
      <c r="A109" s="36"/>
      <c r="B109" s="37"/>
      <c r="C109" s="202" t="s">
        <v>135</v>
      </c>
      <c r="D109" s="202" t="s">
        <v>130</v>
      </c>
      <c r="E109" s="203" t="s">
        <v>148</v>
      </c>
      <c r="F109" s="204" t="s">
        <v>149</v>
      </c>
      <c r="G109" s="205" t="s">
        <v>133</v>
      </c>
      <c r="H109" s="206">
        <v>65.119</v>
      </c>
      <c r="I109" s="207"/>
      <c r="J109" s="208">
        <f>ROUND(I109*H109,2)</f>
        <v>0</v>
      </c>
      <c r="K109" s="204" t="s">
        <v>134</v>
      </c>
      <c r="L109" s="42"/>
      <c r="M109" s="209" t="s">
        <v>19</v>
      </c>
      <c r="N109" s="210" t="s">
        <v>42</v>
      </c>
      <c r="O109" s="82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3" t="s">
        <v>135</v>
      </c>
      <c r="AT109" s="213" t="s">
        <v>130</v>
      </c>
      <c r="AU109" s="213" t="s">
        <v>81</v>
      </c>
      <c r="AY109" s="15" t="s">
        <v>128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79</v>
      </c>
      <c r="BK109" s="214">
        <f>ROUND(I109*H109,2)</f>
        <v>0</v>
      </c>
      <c r="BL109" s="15" t="s">
        <v>135</v>
      </c>
      <c r="BM109" s="213" t="s">
        <v>150</v>
      </c>
    </row>
    <row r="110" s="2" customFormat="1">
      <c r="A110" s="36"/>
      <c r="B110" s="37"/>
      <c r="C110" s="38"/>
      <c r="D110" s="215" t="s">
        <v>137</v>
      </c>
      <c r="E110" s="38"/>
      <c r="F110" s="216" t="s">
        <v>151</v>
      </c>
      <c r="G110" s="38"/>
      <c r="H110" s="38"/>
      <c r="I110" s="217"/>
      <c r="J110" s="38"/>
      <c r="K110" s="38"/>
      <c r="L110" s="42"/>
      <c r="M110" s="218"/>
      <c r="N110" s="219"/>
      <c r="O110" s="82"/>
      <c r="P110" s="82"/>
      <c r="Q110" s="82"/>
      <c r="R110" s="82"/>
      <c r="S110" s="82"/>
      <c r="T110" s="83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5" t="s">
        <v>137</v>
      </c>
      <c r="AU110" s="15" t="s">
        <v>81</v>
      </c>
    </row>
    <row r="111" s="2" customFormat="1" ht="24.15" customHeight="1">
      <c r="A111" s="36"/>
      <c r="B111" s="37"/>
      <c r="C111" s="202" t="s">
        <v>152</v>
      </c>
      <c r="D111" s="202" t="s">
        <v>130</v>
      </c>
      <c r="E111" s="203" t="s">
        <v>153</v>
      </c>
      <c r="F111" s="204" t="s">
        <v>154</v>
      </c>
      <c r="G111" s="205" t="s">
        <v>155</v>
      </c>
      <c r="H111" s="206">
        <v>108.749</v>
      </c>
      <c r="I111" s="207"/>
      <c r="J111" s="208">
        <f>ROUND(I111*H111,2)</f>
        <v>0</v>
      </c>
      <c r="K111" s="204" t="s">
        <v>134</v>
      </c>
      <c r="L111" s="42"/>
      <c r="M111" s="209" t="s">
        <v>19</v>
      </c>
      <c r="N111" s="210" t="s">
        <v>42</v>
      </c>
      <c r="O111" s="82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3" t="s">
        <v>135</v>
      </c>
      <c r="AT111" s="213" t="s">
        <v>130</v>
      </c>
      <c r="AU111" s="213" t="s">
        <v>81</v>
      </c>
      <c r="AY111" s="15" t="s">
        <v>128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5" t="s">
        <v>79</v>
      </c>
      <c r="BK111" s="214">
        <f>ROUND(I111*H111,2)</f>
        <v>0</v>
      </c>
      <c r="BL111" s="15" t="s">
        <v>135</v>
      </c>
      <c r="BM111" s="213" t="s">
        <v>156</v>
      </c>
    </row>
    <row r="112" s="2" customFormat="1">
      <c r="A112" s="36"/>
      <c r="B112" s="37"/>
      <c r="C112" s="38"/>
      <c r="D112" s="215" t="s">
        <v>137</v>
      </c>
      <c r="E112" s="38"/>
      <c r="F112" s="216" t="s">
        <v>157</v>
      </c>
      <c r="G112" s="38"/>
      <c r="H112" s="38"/>
      <c r="I112" s="217"/>
      <c r="J112" s="38"/>
      <c r="K112" s="38"/>
      <c r="L112" s="42"/>
      <c r="M112" s="218"/>
      <c r="N112" s="219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137</v>
      </c>
      <c r="AU112" s="15" t="s">
        <v>81</v>
      </c>
    </row>
    <row r="113" s="12" customFormat="1" ht="22.8" customHeight="1">
      <c r="A113" s="12"/>
      <c r="B113" s="186"/>
      <c r="C113" s="187"/>
      <c r="D113" s="188" t="s">
        <v>70</v>
      </c>
      <c r="E113" s="200" t="s">
        <v>81</v>
      </c>
      <c r="F113" s="200" t="s">
        <v>158</v>
      </c>
      <c r="G113" s="187"/>
      <c r="H113" s="187"/>
      <c r="I113" s="190"/>
      <c r="J113" s="201">
        <f>BK113</f>
        <v>0</v>
      </c>
      <c r="K113" s="187"/>
      <c r="L113" s="192"/>
      <c r="M113" s="193"/>
      <c r="N113" s="194"/>
      <c r="O113" s="194"/>
      <c r="P113" s="195">
        <f>SUM(P114:P133)</f>
        <v>0</v>
      </c>
      <c r="Q113" s="194"/>
      <c r="R113" s="195">
        <f>SUM(R114:R133)</f>
        <v>128.40888179999999</v>
      </c>
      <c r="S113" s="194"/>
      <c r="T113" s="196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7" t="s">
        <v>79</v>
      </c>
      <c r="AT113" s="198" t="s">
        <v>70</v>
      </c>
      <c r="AU113" s="198" t="s">
        <v>79</v>
      </c>
      <c r="AY113" s="197" t="s">
        <v>128</v>
      </c>
      <c r="BK113" s="199">
        <f>SUM(BK114:BK133)</f>
        <v>0</v>
      </c>
    </row>
    <row r="114" s="2" customFormat="1" ht="21.75" customHeight="1">
      <c r="A114" s="36"/>
      <c r="B114" s="37"/>
      <c r="C114" s="202" t="s">
        <v>159</v>
      </c>
      <c r="D114" s="202" t="s">
        <v>130</v>
      </c>
      <c r="E114" s="203" t="s">
        <v>160</v>
      </c>
      <c r="F114" s="204" t="s">
        <v>161</v>
      </c>
      <c r="G114" s="205" t="s">
        <v>133</v>
      </c>
      <c r="H114" s="206">
        <v>9.3350000000000009</v>
      </c>
      <c r="I114" s="207"/>
      <c r="J114" s="208">
        <f>ROUND(I114*H114,2)</f>
        <v>0</v>
      </c>
      <c r="K114" s="204" t="s">
        <v>134</v>
      </c>
      <c r="L114" s="42"/>
      <c r="M114" s="209" t="s">
        <v>19</v>
      </c>
      <c r="N114" s="210" t="s">
        <v>42</v>
      </c>
      <c r="O114" s="82"/>
      <c r="P114" s="211">
        <f>O114*H114</f>
        <v>0</v>
      </c>
      <c r="Q114" s="211">
        <v>2.1600000000000001</v>
      </c>
      <c r="R114" s="211">
        <f>Q114*H114</f>
        <v>20.163600000000002</v>
      </c>
      <c r="S114" s="211">
        <v>0</v>
      </c>
      <c r="T114" s="21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3" t="s">
        <v>135</v>
      </c>
      <c r="AT114" s="213" t="s">
        <v>130</v>
      </c>
      <c r="AU114" s="213" t="s">
        <v>81</v>
      </c>
      <c r="AY114" s="15" t="s">
        <v>128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79</v>
      </c>
      <c r="BK114" s="214">
        <f>ROUND(I114*H114,2)</f>
        <v>0</v>
      </c>
      <c r="BL114" s="15" t="s">
        <v>135</v>
      </c>
      <c r="BM114" s="213" t="s">
        <v>162</v>
      </c>
    </row>
    <row r="115" s="2" customFormat="1">
      <c r="A115" s="36"/>
      <c r="B115" s="37"/>
      <c r="C115" s="38"/>
      <c r="D115" s="215" t="s">
        <v>137</v>
      </c>
      <c r="E115" s="38"/>
      <c r="F115" s="216" t="s">
        <v>163</v>
      </c>
      <c r="G115" s="38"/>
      <c r="H115" s="38"/>
      <c r="I115" s="217"/>
      <c r="J115" s="38"/>
      <c r="K115" s="38"/>
      <c r="L115" s="42"/>
      <c r="M115" s="218"/>
      <c r="N115" s="21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137</v>
      </c>
      <c r="AU115" s="15" t="s">
        <v>81</v>
      </c>
    </row>
    <row r="116" s="2" customFormat="1" ht="16.5" customHeight="1">
      <c r="A116" s="36"/>
      <c r="B116" s="37"/>
      <c r="C116" s="202" t="s">
        <v>164</v>
      </c>
      <c r="D116" s="202" t="s">
        <v>130</v>
      </c>
      <c r="E116" s="203" t="s">
        <v>165</v>
      </c>
      <c r="F116" s="204" t="s">
        <v>166</v>
      </c>
      <c r="G116" s="205" t="s">
        <v>133</v>
      </c>
      <c r="H116" s="206">
        <v>3.8380000000000001</v>
      </c>
      <c r="I116" s="207"/>
      <c r="J116" s="208">
        <f>ROUND(I116*H116,2)</f>
        <v>0</v>
      </c>
      <c r="K116" s="204" t="s">
        <v>134</v>
      </c>
      <c r="L116" s="42"/>
      <c r="M116" s="209" t="s">
        <v>19</v>
      </c>
      <c r="N116" s="210" t="s">
        <v>42</v>
      </c>
      <c r="O116" s="82"/>
      <c r="P116" s="211">
        <f>O116*H116</f>
        <v>0</v>
      </c>
      <c r="Q116" s="211">
        <v>1.98</v>
      </c>
      <c r="R116" s="211">
        <f>Q116*H116</f>
        <v>7.59924</v>
      </c>
      <c r="S116" s="211">
        <v>0</v>
      </c>
      <c r="T116" s="21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3" t="s">
        <v>135</v>
      </c>
      <c r="AT116" s="213" t="s">
        <v>130</v>
      </c>
      <c r="AU116" s="213" t="s">
        <v>81</v>
      </c>
      <c r="AY116" s="15" t="s">
        <v>128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79</v>
      </c>
      <c r="BK116" s="214">
        <f>ROUND(I116*H116,2)</f>
        <v>0</v>
      </c>
      <c r="BL116" s="15" t="s">
        <v>135</v>
      </c>
      <c r="BM116" s="213" t="s">
        <v>167</v>
      </c>
    </row>
    <row r="117" s="2" customFormat="1">
      <c r="A117" s="36"/>
      <c r="B117" s="37"/>
      <c r="C117" s="38"/>
      <c r="D117" s="215" t="s">
        <v>137</v>
      </c>
      <c r="E117" s="38"/>
      <c r="F117" s="216" t="s">
        <v>168</v>
      </c>
      <c r="G117" s="38"/>
      <c r="H117" s="38"/>
      <c r="I117" s="217"/>
      <c r="J117" s="38"/>
      <c r="K117" s="38"/>
      <c r="L117" s="42"/>
      <c r="M117" s="218"/>
      <c r="N117" s="219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137</v>
      </c>
      <c r="AU117" s="15" t="s">
        <v>81</v>
      </c>
    </row>
    <row r="118" s="2" customFormat="1" ht="16.5" customHeight="1">
      <c r="A118" s="36"/>
      <c r="B118" s="37"/>
      <c r="C118" s="202" t="s">
        <v>169</v>
      </c>
      <c r="D118" s="202" t="s">
        <v>130</v>
      </c>
      <c r="E118" s="203" t="s">
        <v>170</v>
      </c>
      <c r="F118" s="204" t="s">
        <v>171</v>
      </c>
      <c r="G118" s="205" t="s">
        <v>133</v>
      </c>
      <c r="H118" s="206">
        <v>16.140999999999998</v>
      </c>
      <c r="I118" s="207"/>
      <c r="J118" s="208">
        <f>ROUND(I118*H118,2)</f>
        <v>0</v>
      </c>
      <c r="K118" s="204" t="s">
        <v>134</v>
      </c>
      <c r="L118" s="42"/>
      <c r="M118" s="209" t="s">
        <v>19</v>
      </c>
      <c r="N118" s="210" t="s">
        <v>42</v>
      </c>
      <c r="O118" s="82"/>
      <c r="P118" s="211">
        <f>O118*H118</f>
        <v>0</v>
      </c>
      <c r="Q118" s="211">
        <v>2.45329</v>
      </c>
      <c r="R118" s="211">
        <f>Q118*H118</f>
        <v>39.598553889999998</v>
      </c>
      <c r="S118" s="211">
        <v>0</v>
      </c>
      <c r="T118" s="21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3" t="s">
        <v>135</v>
      </c>
      <c r="AT118" s="213" t="s">
        <v>130</v>
      </c>
      <c r="AU118" s="213" t="s">
        <v>81</v>
      </c>
      <c r="AY118" s="15" t="s">
        <v>128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79</v>
      </c>
      <c r="BK118" s="214">
        <f>ROUND(I118*H118,2)</f>
        <v>0</v>
      </c>
      <c r="BL118" s="15" t="s">
        <v>135</v>
      </c>
      <c r="BM118" s="213" t="s">
        <v>172</v>
      </c>
    </row>
    <row r="119" s="2" customFormat="1">
      <c r="A119" s="36"/>
      <c r="B119" s="37"/>
      <c r="C119" s="38"/>
      <c r="D119" s="215" t="s">
        <v>137</v>
      </c>
      <c r="E119" s="38"/>
      <c r="F119" s="216" t="s">
        <v>173</v>
      </c>
      <c r="G119" s="38"/>
      <c r="H119" s="38"/>
      <c r="I119" s="217"/>
      <c r="J119" s="38"/>
      <c r="K119" s="38"/>
      <c r="L119" s="42"/>
      <c r="M119" s="218"/>
      <c r="N119" s="219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137</v>
      </c>
      <c r="AU119" s="15" t="s">
        <v>81</v>
      </c>
    </row>
    <row r="120" s="2" customFormat="1" ht="16.5" customHeight="1">
      <c r="A120" s="36"/>
      <c r="B120" s="37"/>
      <c r="C120" s="202" t="s">
        <v>174</v>
      </c>
      <c r="D120" s="202" t="s">
        <v>130</v>
      </c>
      <c r="E120" s="203" t="s">
        <v>175</v>
      </c>
      <c r="F120" s="204" t="s">
        <v>176</v>
      </c>
      <c r="G120" s="205" t="s">
        <v>177</v>
      </c>
      <c r="H120" s="206">
        <v>17.712</v>
      </c>
      <c r="I120" s="207"/>
      <c r="J120" s="208">
        <f>ROUND(I120*H120,2)</f>
        <v>0</v>
      </c>
      <c r="K120" s="204" t="s">
        <v>134</v>
      </c>
      <c r="L120" s="42"/>
      <c r="M120" s="209" t="s">
        <v>19</v>
      </c>
      <c r="N120" s="210" t="s">
        <v>42</v>
      </c>
      <c r="O120" s="82"/>
      <c r="P120" s="211">
        <f>O120*H120</f>
        <v>0</v>
      </c>
      <c r="Q120" s="211">
        <v>0.00247</v>
      </c>
      <c r="R120" s="211">
        <f>Q120*H120</f>
        <v>0.043748639999999998</v>
      </c>
      <c r="S120" s="211">
        <v>0</v>
      </c>
      <c r="T120" s="21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3" t="s">
        <v>135</v>
      </c>
      <c r="AT120" s="213" t="s">
        <v>130</v>
      </c>
      <c r="AU120" s="213" t="s">
        <v>81</v>
      </c>
      <c r="AY120" s="15" t="s">
        <v>128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79</v>
      </c>
      <c r="BK120" s="214">
        <f>ROUND(I120*H120,2)</f>
        <v>0</v>
      </c>
      <c r="BL120" s="15" t="s">
        <v>135</v>
      </c>
      <c r="BM120" s="213" t="s">
        <v>178</v>
      </c>
    </row>
    <row r="121" s="2" customFormat="1">
      <c r="A121" s="36"/>
      <c r="B121" s="37"/>
      <c r="C121" s="38"/>
      <c r="D121" s="215" t="s">
        <v>137</v>
      </c>
      <c r="E121" s="38"/>
      <c r="F121" s="216" t="s">
        <v>179</v>
      </c>
      <c r="G121" s="38"/>
      <c r="H121" s="38"/>
      <c r="I121" s="217"/>
      <c r="J121" s="38"/>
      <c r="K121" s="38"/>
      <c r="L121" s="42"/>
      <c r="M121" s="218"/>
      <c r="N121" s="219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137</v>
      </c>
      <c r="AU121" s="15" t="s">
        <v>81</v>
      </c>
    </row>
    <row r="122" s="2" customFormat="1" ht="16.5" customHeight="1">
      <c r="A122" s="36"/>
      <c r="B122" s="37"/>
      <c r="C122" s="202" t="s">
        <v>180</v>
      </c>
      <c r="D122" s="202" t="s">
        <v>130</v>
      </c>
      <c r="E122" s="203" t="s">
        <v>181</v>
      </c>
      <c r="F122" s="204" t="s">
        <v>182</v>
      </c>
      <c r="G122" s="205" t="s">
        <v>177</v>
      </c>
      <c r="H122" s="206">
        <v>17.712</v>
      </c>
      <c r="I122" s="207"/>
      <c r="J122" s="208">
        <f>ROUND(I122*H122,2)</f>
        <v>0</v>
      </c>
      <c r="K122" s="204" t="s">
        <v>134</v>
      </c>
      <c r="L122" s="42"/>
      <c r="M122" s="209" t="s">
        <v>19</v>
      </c>
      <c r="N122" s="210" t="s">
        <v>42</v>
      </c>
      <c r="O122" s="82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3" t="s">
        <v>135</v>
      </c>
      <c r="AT122" s="213" t="s">
        <v>130</v>
      </c>
      <c r="AU122" s="213" t="s">
        <v>81</v>
      </c>
      <c r="AY122" s="15" t="s">
        <v>128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79</v>
      </c>
      <c r="BK122" s="214">
        <f>ROUND(I122*H122,2)</f>
        <v>0</v>
      </c>
      <c r="BL122" s="15" t="s">
        <v>135</v>
      </c>
      <c r="BM122" s="213" t="s">
        <v>183</v>
      </c>
    </row>
    <row r="123" s="2" customFormat="1">
      <c r="A123" s="36"/>
      <c r="B123" s="37"/>
      <c r="C123" s="38"/>
      <c r="D123" s="215" t="s">
        <v>137</v>
      </c>
      <c r="E123" s="38"/>
      <c r="F123" s="216" t="s">
        <v>184</v>
      </c>
      <c r="G123" s="38"/>
      <c r="H123" s="38"/>
      <c r="I123" s="217"/>
      <c r="J123" s="38"/>
      <c r="K123" s="38"/>
      <c r="L123" s="42"/>
      <c r="M123" s="218"/>
      <c r="N123" s="219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137</v>
      </c>
      <c r="AU123" s="15" t="s">
        <v>81</v>
      </c>
    </row>
    <row r="124" s="2" customFormat="1" ht="16.5" customHeight="1">
      <c r="A124" s="36"/>
      <c r="B124" s="37"/>
      <c r="C124" s="202" t="s">
        <v>185</v>
      </c>
      <c r="D124" s="202" t="s">
        <v>130</v>
      </c>
      <c r="E124" s="203" t="s">
        <v>186</v>
      </c>
      <c r="F124" s="204" t="s">
        <v>187</v>
      </c>
      <c r="G124" s="205" t="s">
        <v>155</v>
      </c>
      <c r="H124" s="206">
        <v>0.93500000000000005</v>
      </c>
      <c r="I124" s="207"/>
      <c r="J124" s="208">
        <f>ROUND(I124*H124,2)</f>
        <v>0</v>
      </c>
      <c r="K124" s="204" t="s">
        <v>134</v>
      </c>
      <c r="L124" s="42"/>
      <c r="M124" s="209" t="s">
        <v>19</v>
      </c>
      <c r="N124" s="210" t="s">
        <v>42</v>
      </c>
      <c r="O124" s="82"/>
      <c r="P124" s="211">
        <f>O124*H124</f>
        <v>0</v>
      </c>
      <c r="Q124" s="211">
        <v>1.06277</v>
      </c>
      <c r="R124" s="211">
        <f>Q124*H124</f>
        <v>0.99368995000000004</v>
      </c>
      <c r="S124" s="211">
        <v>0</v>
      </c>
      <c r="T124" s="21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3" t="s">
        <v>135</v>
      </c>
      <c r="AT124" s="213" t="s">
        <v>130</v>
      </c>
      <c r="AU124" s="213" t="s">
        <v>81</v>
      </c>
      <c r="AY124" s="15" t="s">
        <v>128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5" t="s">
        <v>79</v>
      </c>
      <c r="BK124" s="214">
        <f>ROUND(I124*H124,2)</f>
        <v>0</v>
      </c>
      <c r="BL124" s="15" t="s">
        <v>135</v>
      </c>
      <c r="BM124" s="213" t="s">
        <v>188</v>
      </c>
    </row>
    <row r="125" s="2" customFormat="1">
      <c r="A125" s="36"/>
      <c r="B125" s="37"/>
      <c r="C125" s="38"/>
      <c r="D125" s="215" t="s">
        <v>137</v>
      </c>
      <c r="E125" s="38"/>
      <c r="F125" s="216" t="s">
        <v>189</v>
      </c>
      <c r="G125" s="38"/>
      <c r="H125" s="38"/>
      <c r="I125" s="217"/>
      <c r="J125" s="38"/>
      <c r="K125" s="38"/>
      <c r="L125" s="42"/>
      <c r="M125" s="218"/>
      <c r="N125" s="219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137</v>
      </c>
      <c r="AU125" s="15" t="s">
        <v>81</v>
      </c>
    </row>
    <row r="126" s="2" customFormat="1" ht="16.5" customHeight="1">
      <c r="A126" s="36"/>
      <c r="B126" s="37"/>
      <c r="C126" s="202" t="s">
        <v>190</v>
      </c>
      <c r="D126" s="202" t="s">
        <v>130</v>
      </c>
      <c r="E126" s="203" t="s">
        <v>191</v>
      </c>
      <c r="F126" s="204" t="s">
        <v>192</v>
      </c>
      <c r="G126" s="205" t="s">
        <v>133</v>
      </c>
      <c r="H126" s="206">
        <v>19.187999999999999</v>
      </c>
      <c r="I126" s="207"/>
      <c r="J126" s="208">
        <f>ROUND(I126*H126,2)</f>
        <v>0</v>
      </c>
      <c r="K126" s="204" t="s">
        <v>134</v>
      </c>
      <c r="L126" s="42"/>
      <c r="M126" s="209" t="s">
        <v>19</v>
      </c>
      <c r="N126" s="210" t="s">
        <v>42</v>
      </c>
      <c r="O126" s="82"/>
      <c r="P126" s="211">
        <f>O126*H126</f>
        <v>0</v>
      </c>
      <c r="Q126" s="211">
        <v>2.2563399999999998</v>
      </c>
      <c r="R126" s="211">
        <f>Q126*H126</f>
        <v>43.294651919999993</v>
      </c>
      <c r="S126" s="211">
        <v>0</v>
      </c>
      <c r="T126" s="21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3" t="s">
        <v>135</v>
      </c>
      <c r="AT126" s="213" t="s">
        <v>130</v>
      </c>
      <c r="AU126" s="213" t="s">
        <v>81</v>
      </c>
      <c r="AY126" s="15" t="s">
        <v>128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79</v>
      </c>
      <c r="BK126" s="214">
        <f>ROUND(I126*H126,2)</f>
        <v>0</v>
      </c>
      <c r="BL126" s="15" t="s">
        <v>135</v>
      </c>
      <c r="BM126" s="213" t="s">
        <v>193</v>
      </c>
    </row>
    <row r="127" s="2" customFormat="1">
      <c r="A127" s="36"/>
      <c r="B127" s="37"/>
      <c r="C127" s="38"/>
      <c r="D127" s="215" t="s">
        <v>137</v>
      </c>
      <c r="E127" s="38"/>
      <c r="F127" s="216" t="s">
        <v>194</v>
      </c>
      <c r="G127" s="38"/>
      <c r="H127" s="38"/>
      <c r="I127" s="217"/>
      <c r="J127" s="38"/>
      <c r="K127" s="38"/>
      <c r="L127" s="42"/>
      <c r="M127" s="218"/>
      <c r="N127" s="219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137</v>
      </c>
      <c r="AU127" s="15" t="s">
        <v>81</v>
      </c>
    </row>
    <row r="128" s="2" customFormat="1" ht="24.15" customHeight="1">
      <c r="A128" s="36"/>
      <c r="B128" s="37"/>
      <c r="C128" s="202" t="s">
        <v>195</v>
      </c>
      <c r="D128" s="202" t="s">
        <v>130</v>
      </c>
      <c r="E128" s="203" t="s">
        <v>196</v>
      </c>
      <c r="F128" s="204" t="s">
        <v>197</v>
      </c>
      <c r="G128" s="205" t="s">
        <v>177</v>
      </c>
      <c r="H128" s="206">
        <v>1.73</v>
      </c>
      <c r="I128" s="207"/>
      <c r="J128" s="208">
        <f>ROUND(I128*H128,2)</f>
        <v>0</v>
      </c>
      <c r="K128" s="204" t="s">
        <v>134</v>
      </c>
      <c r="L128" s="42"/>
      <c r="M128" s="209" t="s">
        <v>19</v>
      </c>
      <c r="N128" s="210" t="s">
        <v>42</v>
      </c>
      <c r="O128" s="82"/>
      <c r="P128" s="211">
        <f>O128*H128</f>
        <v>0</v>
      </c>
      <c r="Q128" s="211">
        <v>0.71545999999999998</v>
      </c>
      <c r="R128" s="211">
        <f>Q128*H128</f>
        <v>1.2377457999999999</v>
      </c>
      <c r="S128" s="211">
        <v>0</v>
      </c>
      <c r="T128" s="21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3" t="s">
        <v>135</v>
      </c>
      <c r="AT128" s="213" t="s">
        <v>130</v>
      </c>
      <c r="AU128" s="213" t="s">
        <v>81</v>
      </c>
      <c r="AY128" s="15" t="s">
        <v>128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79</v>
      </c>
      <c r="BK128" s="214">
        <f>ROUND(I128*H128,2)</f>
        <v>0</v>
      </c>
      <c r="BL128" s="15" t="s">
        <v>135</v>
      </c>
      <c r="BM128" s="213" t="s">
        <v>198</v>
      </c>
    </row>
    <row r="129" s="2" customFormat="1">
      <c r="A129" s="36"/>
      <c r="B129" s="37"/>
      <c r="C129" s="38"/>
      <c r="D129" s="215" t="s">
        <v>137</v>
      </c>
      <c r="E129" s="38"/>
      <c r="F129" s="216" t="s">
        <v>199</v>
      </c>
      <c r="G129" s="38"/>
      <c r="H129" s="38"/>
      <c r="I129" s="217"/>
      <c r="J129" s="38"/>
      <c r="K129" s="38"/>
      <c r="L129" s="42"/>
      <c r="M129" s="218"/>
      <c r="N129" s="219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137</v>
      </c>
      <c r="AU129" s="15" t="s">
        <v>81</v>
      </c>
    </row>
    <row r="130" s="2" customFormat="1" ht="24.15" customHeight="1">
      <c r="A130" s="36"/>
      <c r="B130" s="37"/>
      <c r="C130" s="202" t="s">
        <v>200</v>
      </c>
      <c r="D130" s="202" t="s">
        <v>130</v>
      </c>
      <c r="E130" s="203" t="s">
        <v>201</v>
      </c>
      <c r="F130" s="204" t="s">
        <v>202</v>
      </c>
      <c r="G130" s="205" t="s">
        <v>177</v>
      </c>
      <c r="H130" s="206">
        <v>14.76</v>
      </c>
      <c r="I130" s="207"/>
      <c r="J130" s="208">
        <f>ROUND(I130*H130,2)</f>
        <v>0</v>
      </c>
      <c r="K130" s="204" t="s">
        <v>134</v>
      </c>
      <c r="L130" s="42"/>
      <c r="M130" s="209" t="s">
        <v>19</v>
      </c>
      <c r="N130" s="210" t="s">
        <v>42</v>
      </c>
      <c r="O130" s="82"/>
      <c r="P130" s="211">
        <f>O130*H130</f>
        <v>0</v>
      </c>
      <c r="Q130" s="211">
        <v>1.0146</v>
      </c>
      <c r="R130" s="211">
        <f>Q130*H130</f>
        <v>14.975496</v>
      </c>
      <c r="S130" s="211">
        <v>0</v>
      </c>
      <c r="T130" s="21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3" t="s">
        <v>135</v>
      </c>
      <c r="AT130" s="213" t="s">
        <v>130</v>
      </c>
      <c r="AU130" s="213" t="s">
        <v>81</v>
      </c>
      <c r="AY130" s="15" t="s">
        <v>128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5" t="s">
        <v>79</v>
      </c>
      <c r="BK130" s="214">
        <f>ROUND(I130*H130,2)</f>
        <v>0</v>
      </c>
      <c r="BL130" s="15" t="s">
        <v>135</v>
      </c>
      <c r="BM130" s="213" t="s">
        <v>203</v>
      </c>
    </row>
    <row r="131" s="2" customFormat="1">
      <c r="A131" s="36"/>
      <c r="B131" s="37"/>
      <c r="C131" s="38"/>
      <c r="D131" s="215" t="s">
        <v>137</v>
      </c>
      <c r="E131" s="38"/>
      <c r="F131" s="216" t="s">
        <v>204</v>
      </c>
      <c r="G131" s="38"/>
      <c r="H131" s="38"/>
      <c r="I131" s="217"/>
      <c r="J131" s="38"/>
      <c r="K131" s="38"/>
      <c r="L131" s="42"/>
      <c r="M131" s="218"/>
      <c r="N131" s="219"/>
      <c r="O131" s="82"/>
      <c r="P131" s="82"/>
      <c r="Q131" s="82"/>
      <c r="R131" s="82"/>
      <c r="S131" s="82"/>
      <c r="T131" s="83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137</v>
      </c>
      <c r="AU131" s="15" t="s">
        <v>81</v>
      </c>
    </row>
    <row r="132" s="2" customFormat="1" ht="33" customHeight="1">
      <c r="A132" s="36"/>
      <c r="B132" s="37"/>
      <c r="C132" s="202" t="s">
        <v>8</v>
      </c>
      <c r="D132" s="202" t="s">
        <v>130</v>
      </c>
      <c r="E132" s="203" t="s">
        <v>205</v>
      </c>
      <c r="F132" s="204" t="s">
        <v>206</v>
      </c>
      <c r="G132" s="205" t="s">
        <v>155</v>
      </c>
      <c r="H132" s="206">
        <v>0.47399999999999998</v>
      </c>
      <c r="I132" s="207"/>
      <c r="J132" s="208">
        <f>ROUND(I132*H132,2)</f>
        <v>0</v>
      </c>
      <c r="K132" s="204" t="s">
        <v>134</v>
      </c>
      <c r="L132" s="42"/>
      <c r="M132" s="209" t="s">
        <v>19</v>
      </c>
      <c r="N132" s="210" t="s">
        <v>42</v>
      </c>
      <c r="O132" s="82"/>
      <c r="P132" s="211">
        <f>O132*H132</f>
        <v>0</v>
      </c>
      <c r="Q132" s="211">
        <v>1.0593999999999999</v>
      </c>
      <c r="R132" s="211">
        <f>Q132*H132</f>
        <v>0.50215559999999992</v>
      </c>
      <c r="S132" s="211">
        <v>0</v>
      </c>
      <c r="T132" s="21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3" t="s">
        <v>135</v>
      </c>
      <c r="AT132" s="213" t="s">
        <v>130</v>
      </c>
      <c r="AU132" s="213" t="s">
        <v>81</v>
      </c>
      <c r="AY132" s="15" t="s">
        <v>128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5" t="s">
        <v>79</v>
      </c>
      <c r="BK132" s="214">
        <f>ROUND(I132*H132,2)</f>
        <v>0</v>
      </c>
      <c r="BL132" s="15" t="s">
        <v>135</v>
      </c>
      <c r="BM132" s="213" t="s">
        <v>207</v>
      </c>
    </row>
    <row r="133" s="2" customFormat="1">
      <c r="A133" s="36"/>
      <c r="B133" s="37"/>
      <c r="C133" s="38"/>
      <c r="D133" s="215" t="s">
        <v>137</v>
      </c>
      <c r="E133" s="38"/>
      <c r="F133" s="216" t="s">
        <v>208</v>
      </c>
      <c r="G133" s="38"/>
      <c r="H133" s="38"/>
      <c r="I133" s="217"/>
      <c r="J133" s="38"/>
      <c r="K133" s="38"/>
      <c r="L133" s="42"/>
      <c r="M133" s="218"/>
      <c r="N133" s="219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137</v>
      </c>
      <c r="AU133" s="15" t="s">
        <v>81</v>
      </c>
    </row>
    <row r="134" s="12" customFormat="1" ht="22.8" customHeight="1">
      <c r="A134" s="12"/>
      <c r="B134" s="186"/>
      <c r="C134" s="187"/>
      <c r="D134" s="188" t="s">
        <v>70</v>
      </c>
      <c r="E134" s="200" t="s">
        <v>143</v>
      </c>
      <c r="F134" s="200" t="s">
        <v>209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SUM(P135:P148)</f>
        <v>0</v>
      </c>
      <c r="Q134" s="194"/>
      <c r="R134" s="195">
        <f>SUM(R135:R148)</f>
        <v>58.967771500000005</v>
      </c>
      <c r="S134" s="194"/>
      <c r="T134" s="196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7" t="s">
        <v>79</v>
      </c>
      <c r="AT134" s="198" t="s">
        <v>70</v>
      </c>
      <c r="AU134" s="198" t="s">
        <v>79</v>
      </c>
      <c r="AY134" s="197" t="s">
        <v>128</v>
      </c>
      <c r="BK134" s="199">
        <f>SUM(BK135:BK148)</f>
        <v>0</v>
      </c>
    </row>
    <row r="135" s="2" customFormat="1" ht="16.5" customHeight="1">
      <c r="A135" s="36"/>
      <c r="B135" s="37"/>
      <c r="C135" s="202" t="s">
        <v>210</v>
      </c>
      <c r="D135" s="202" t="s">
        <v>130</v>
      </c>
      <c r="E135" s="203" t="s">
        <v>211</v>
      </c>
      <c r="F135" s="204" t="s">
        <v>212</v>
      </c>
      <c r="G135" s="205" t="s">
        <v>177</v>
      </c>
      <c r="H135" s="206">
        <v>23.414999999999999</v>
      </c>
      <c r="I135" s="207"/>
      <c r="J135" s="208">
        <f>ROUND(I135*H135,2)</f>
        <v>0</v>
      </c>
      <c r="K135" s="204" t="s">
        <v>19</v>
      </c>
      <c r="L135" s="42"/>
      <c r="M135" s="209" t="s">
        <v>19</v>
      </c>
      <c r="N135" s="210" t="s">
        <v>42</v>
      </c>
      <c r="O135" s="82"/>
      <c r="P135" s="211">
        <f>O135*H135</f>
        <v>0</v>
      </c>
      <c r="Q135" s="211">
        <v>0.21379000000000001</v>
      </c>
      <c r="R135" s="211">
        <f>Q135*H135</f>
        <v>5.0058928500000004</v>
      </c>
      <c r="S135" s="211">
        <v>0</v>
      </c>
      <c r="T135" s="21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3" t="s">
        <v>135</v>
      </c>
      <c r="AT135" s="213" t="s">
        <v>130</v>
      </c>
      <c r="AU135" s="213" t="s">
        <v>81</v>
      </c>
      <c r="AY135" s="15" t="s">
        <v>128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5" t="s">
        <v>79</v>
      </c>
      <c r="BK135" s="214">
        <f>ROUND(I135*H135,2)</f>
        <v>0</v>
      </c>
      <c r="BL135" s="15" t="s">
        <v>135</v>
      </c>
      <c r="BM135" s="213" t="s">
        <v>213</v>
      </c>
    </row>
    <row r="136" s="2" customFormat="1" ht="21.75" customHeight="1">
      <c r="A136" s="36"/>
      <c r="B136" s="37"/>
      <c r="C136" s="202" t="s">
        <v>214</v>
      </c>
      <c r="D136" s="202" t="s">
        <v>130</v>
      </c>
      <c r="E136" s="203" t="s">
        <v>215</v>
      </c>
      <c r="F136" s="204" t="s">
        <v>216</v>
      </c>
      <c r="G136" s="205" t="s">
        <v>177</v>
      </c>
      <c r="H136" s="206">
        <v>28.620000000000001</v>
      </c>
      <c r="I136" s="207"/>
      <c r="J136" s="208">
        <f>ROUND(I136*H136,2)</f>
        <v>0</v>
      </c>
      <c r="K136" s="204" t="s">
        <v>19</v>
      </c>
      <c r="L136" s="42"/>
      <c r="M136" s="209" t="s">
        <v>19</v>
      </c>
      <c r="N136" s="210" t="s">
        <v>42</v>
      </c>
      <c r="O136" s="82"/>
      <c r="P136" s="211">
        <f>O136*H136</f>
        <v>0</v>
      </c>
      <c r="Q136" s="211">
        <v>0.25075999999999998</v>
      </c>
      <c r="R136" s="211">
        <f>Q136*H136</f>
        <v>7.1767512</v>
      </c>
      <c r="S136" s="211">
        <v>0</v>
      </c>
      <c r="T136" s="21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3" t="s">
        <v>135</v>
      </c>
      <c r="AT136" s="213" t="s">
        <v>130</v>
      </c>
      <c r="AU136" s="213" t="s">
        <v>81</v>
      </c>
      <c r="AY136" s="15" t="s">
        <v>128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5" t="s">
        <v>79</v>
      </c>
      <c r="BK136" s="214">
        <f>ROUND(I136*H136,2)</f>
        <v>0</v>
      </c>
      <c r="BL136" s="15" t="s">
        <v>135</v>
      </c>
      <c r="BM136" s="213" t="s">
        <v>217</v>
      </c>
    </row>
    <row r="137" s="2" customFormat="1" ht="21.75" customHeight="1">
      <c r="A137" s="36"/>
      <c r="B137" s="37"/>
      <c r="C137" s="202" t="s">
        <v>218</v>
      </c>
      <c r="D137" s="202" t="s">
        <v>130</v>
      </c>
      <c r="E137" s="203" t="s">
        <v>219</v>
      </c>
      <c r="F137" s="204" t="s">
        <v>220</v>
      </c>
      <c r="G137" s="205" t="s">
        <v>177</v>
      </c>
      <c r="H137" s="206">
        <v>149.43000000000001</v>
      </c>
      <c r="I137" s="207"/>
      <c r="J137" s="208">
        <f>ROUND(I137*H137,2)</f>
        <v>0</v>
      </c>
      <c r="K137" s="204" t="s">
        <v>19</v>
      </c>
      <c r="L137" s="42"/>
      <c r="M137" s="209" t="s">
        <v>19</v>
      </c>
      <c r="N137" s="210" t="s">
        <v>42</v>
      </c>
      <c r="O137" s="82"/>
      <c r="P137" s="211">
        <f>O137*H137</f>
        <v>0</v>
      </c>
      <c r="Q137" s="211">
        <v>0.29424</v>
      </c>
      <c r="R137" s="211">
        <f>Q137*H137</f>
        <v>43.968283200000002</v>
      </c>
      <c r="S137" s="211">
        <v>0</v>
      </c>
      <c r="T137" s="21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3" t="s">
        <v>135</v>
      </c>
      <c r="AT137" s="213" t="s">
        <v>130</v>
      </c>
      <c r="AU137" s="213" t="s">
        <v>81</v>
      </c>
      <c r="AY137" s="15" t="s">
        <v>128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79</v>
      </c>
      <c r="BK137" s="214">
        <f>ROUND(I137*H137,2)</f>
        <v>0</v>
      </c>
      <c r="BL137" s="15" t="s">
        <v>135</v>
      </c>
      <c r="BM137" s="213" t="s">
        <v>221</v>
      </c>
    </row>
    <row r="138" s="2" customFormat="1" ht="16.5" customHeight="1">
      <c r="A138" s="36"/>
      <c r="B138" s="37"/>
      <c r="C138" s="202" t="s">
        <v>222</v>
      </c>
      <c r="D138" s="202" t="s">
        <v>130</v>
      </c>
      <c r="E138" s="203" t="s">
        <v>223</v>
      </c>
      <c r="F138" s="204" t="s">
        <v>224</v>
      </c>
      <c r="G138" s="205" t="s">
        <v>225</v>
      </c>
      <c r="H138" s="206">
        <v>1</v>
      </c>
      <c r="I138" s="207"/>
      <c r="J138" s="208">
        <f>ROUND(I138*H138,2)</f>
        <v>0</v>
      </c>
      <c r="K138" s="204" t="s">
        <v>19</v>
      </c>
      <c r="L138" s="42"/>
      <c r="M138" s="209" t="s">
        <v>19</v>
      </c>
      <c r="N138" s="210" t="s">
        <v>42</v>
      </c>
      <c r="O138" s="82"/>
      <c r="P138" s="211">
        <f>O138*H138</f>
        <v>0</v>
      </c>
      <c r="Q138" s="211">
        <v>0.026929999999999999</v>
      </c>
      <c r="R138" s="211">
        <f>Q138*H138</f>
        <v>0.026929999999999999</v>
      </c>
      <c r="S138" s="211">
        <v>0</v>
      </c>
      <c r="T138" s="21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3" t="s">
        <v>135</v>
      </c>
      <c r="AT138" s="213" t="s">
        <v>130</v>
      </c>
      <c r="AU138" s="213" t="s">
        <v>81</v>
      </c>
      <c r="AY138" s="15" t="s">
        <v>128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5" t="s">
        <v>79</v>
      </c>
      <c r="BK138" s="214">
        <f>ROUND(I138*H138,2)</f>
        <v>0</v>
      </c>
      <c r="BL138" s="15" t="s">
        <v>135</v>
      </c>
      <c r="BM138" s="213" t="s">
        <v>226</v>
      </c>
    </row>
    <row r="139" s="2" customFormat="1" ht="16.5" customHeight="1">
      <c r="A139" s="36"/>
      <c r="B139" s="37"/>
      <c r="C139" s="202" t="s">
        <v>227</v>
      </c>
      <c r="D139" s="202" t="s">
        <v>130</v>
      </c>
      <c r="E139" s="203" t="s">
        <v>228</v>
      </c>
      <c r="F139" s="204" t="s">
        <v>229</v>
      </c>
      <c r="G139" s="205" t="s">
        <v>225</v>
      </c>
      <c r="H139" s="206">
        <v>4</v>
      </c>
      <c r="I139" s="207"/>
      <c r="J139" s="208">
        <f>ROUND(I139*H139,2)</f>
        <v>0</v>
      </c>
      <c r="K139" s="204" t="s">
        <v>19</v>
      </c>
      <c r="L139" s="42"/>
      <c r="M139" s="209" t="s">
        <v>19</v>
      </c>
      <c r="N139" s="210" t="s">
        <v>42</v>
      </c>
      <c r="O139" s="82"/>
      <c r="P139" s="211">
        <f>O139*H139</f>
        <v>0</v>
      </c>
      <c r="Q139" s="211">
        <v>0.04555</v>
      </c>
      <c r="R139" s="211">
        <f>Q139*H139</f>
        <v>0.1822</v>
      </c>
      <c r="S139" s="211">
        <v>0</v>
      </c>
      <c r="T139" s="21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3" t="s">
        <v>135</v>
      </c>
      <c r="AT139" s="213" t="s">
        <v>130</v>
      </c>
      <c r="AU139" s="213" t="s">
        <v>81</v>
      </c>
      <c r="AY139" s="15" t="s">
        <v>128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5" t="s">
        <v>79</v>
      </c>
      <c r="BK139" s="214">
        <f>ROUND(I139*H139,2)</f>
        <v>0</v>
      </c>
      <c r="BL139" s="15" t="s">
        <v>135</v>
      </c>
      <c r="BM139" s="213" t="s">
        <v>230</v>
      </c>
    </row>
    <row r="140" s="2" customFormat="1" ht="16.5" customHeight="1">
      <c r="A140" s="36"/>
      <c r="B140" s="37"/>
      <c r="C140" s="202" t="s">
        <v>7</v>
      </c>
      <c r="D140" s="202" t="s">
        <v>130</v>
      </c>
      <c r="E140" s="203" t="s">
        <v>231</v>
      </c>
      <c r="F140" s="204" t="s">
        <v>232</v>
      </c>
      <c r="G140" s="205" t="s">
        <v>225</v>
      </c>
      <c r="H140" s="206">
        <v>4</v>
      </c>
      <c r="I140" s="207"/>
      <c r="J140" s="208">
        <f>ROUND(I140*H140,2)</f>
        <v>0</v>
      </c>
      <c r="K140" s="204" t="s">
        <v>19</v>
      </c>
      <c r="L140" s="42"/>
      <c r="M140" s="209" t="s">
        <v>19</v>
      </c>
      <c r="N140" s="210" t="s">
        <v>42</v>
      </c>
      <c r="O140" s="82"/>
      <c r="P140" s="211">
        <f>O140*H140</f>
        <v>0</v>
      </c>
      <c r="Q140" s="211">
        <v>0.081850000000000006</v>
      </c>
      <c r="R140" s="211">
        <f>Q140*H140</f>
        <v>0.32740000000000002</v>
      </c>
      <c r="S140" s="211">
        <v>0</v>
      </c>
      <c r="T140" s="21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3" t="s">
        <v>135</v>
      </c>
      <c r="AT140" s="213" t="s">
        <v>130</v>
      </c>
      <c r="AU140" s="213" t="s">
        <v>81</v>
      </c>
      <c r="AY140" s="15" t="s">
        <v>128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5" t="s">
        <v>79</v>
      </c>
      <c r="BK140" s="214">
        <f>ROUND(I140*H140,2)</f>
        <v>0</v>
      </c>
      <c r="BL140" s="15" t="s">
        <v>135</v>
      </c>
      <c r="BM140" s="213" t="s">
        <v>233</v>
      </c>
    </row>
    <row r="141" s="2" customFormat="1" ht="16.5" customHeight="1">
      <c r="A141" s="36"/>
      <c r="B141" s="37"/>
      <c r="C141" s="202" t="s">
        <v>234</v>
      </c>
      <c r="D141" s="202" t="s">
        <v>130</v>
      </c>
      <c r="E141" s="203" t="s">
        <v>235</v>
      </c>
      <c r="F141" s="204" t="s">
        <v>236</v>
      </c>
      <c r="G141" s="205" t="s">
        <v>225</v>
      </c>
      <c r="H141" s="206">
        <v>16</v>
      </c>
      <c r="I141" s="207"/>
      <c r="J141" s="208">
        <f>ROUND(I141*H141,2)</f>
        <v>0</v>
      </c>
      <c r="K141" s="204" t="s">
        <v>19</v>
      </c>
      <c r="L141" s="42"/>
      <c r="M141" s="209" t="s">
        <v>19</v>
      </c>
      <c r="N141" s="210" t="s">
        <v>42</v>
      </c>
      <c r="O141" s="82"/>
      <c r="P141" s="211">
        <f>O141*H141</f>
        <v>0</v>
      </c>
      <c r="Q141" s="211">
        <v>0.091050000000000006</v>
      </c>
      <c r="R141" s="211">
        <f>Q141*H141</f>
        <v>1.4568000000000001</v>
      </c>
      <c r="S141" s="211">
        <v>0</v>
      </c>
      <c r="T141" s="21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3" t="s">
        <v>135</v>
      </c>
      <c r="AT141" s="213" t="s">
        <v>130</v>
      </c>
      <c r="AU141" s="213" t="s">
        <v>81</v>
      </c>
      <c r="AY141" s="15" t="s">
        <v>128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5" t="s">
        <v>79</v>
      </c>
      <c r="BK141" s="214">
        <f>ROUND(I141*H141,2)</f>
        <v>0</v>
      </c>
      <c r="BL141" s="15" t="s">
        <v>135</v>
      </c>
      <c r="BM141" s="213" t="s">
        <v>237</v>
      </c>
    </row>
    <row r="142" s="2" customFormat="1" ht="16.5" customHeight="1">
      <c r="A142" s="36"/>
      <c r="B142" s="37"/>
      <c r="C142" s="202" t="s">
        <v>238</v>
      </c>
      <c r="D142" s="202" t="s">
        <v>130</v>
      </c>
      <c r="E142" s="203" t="s">
        <v>239</v>
      </c>
      <c r="F142" s="204" t="s">
        <v>240</v>
      </c>
      <c r="G142" s="205" t="s">
        <v>241</v>
      </c>
      <c r="H142" s="206">
        <v>13.5</v>
      </c>
      <c r="I142" s="207"/>
      <c r="J142" s="208">
        <f>ROUND(I142*H142,2)</f>
        <v>0</v>
      </c>
      <c r="K142" s="204" t="s">
        <v>134</v>
      </c>
      <c r="L142" s="42"/>
      <c r="M142" s="209" t="s">
        <v>19</v>
      </c>
      <c r="N142" s="210" t="s">
        <v>42</v>
      </c>
      <c r="O142" s="82"/>
      <c r="P142" s="211">
        <f>O142*H142</f>
        <v>0</v>
      </c>
      <c r="Q142" s="211">
        <v>0.00038000000000000002</v>
      </c>
      <c r="R142" s="211">
        <f>Q142*H142</f>
        <v>0.00513</v>
      </c>
      <c r="S142" s="211">
        <v>0</v>
      </c>
      <c r="T142" s="21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3" t="s">
        <v>135</v>
      </c>
      <c r="AT142" s="213" t="s">
        <v>130</v>
      </c>
      <c r="AU142" s="213" t="s">
        <v>81</v>
      </c>
      <c r="AY142" s="15" t="s">
        <v>128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5" t="s">
        <v>79</v>
      </c>
      <c r="BK142" s="214">
        <f>ROUND(I142*H142,2)</f>
        <v>0</v>
      </c>
      <c r="BL142" s="15" t="s">
        <v>135</v>
      </c>
      <c r="BM142" s="213" t="s">
        <v>242</v>
      </c>
    </row>
    <row r="143" s="2" customFormat="1">
      <c r="A143" s="36"/>
      <c r="B143" s="37"/>
      <c r="C143" s="38"/>
      <c r="D143" s="215" t="s">
        <v>137</v>
      </c>
      <c r="E143" s="38"/>
      <c r="F143" s="216" t="s">
        <v>243</v>
      </c>
      <c r="G143" s="38"/>
      <c r="H143" s="38"/>
      <c r="I143" s="217"/>
      <c r="J143" s="38"/>
      <c r="K143" s="38"/>
      <c r="L143" s="42"/>
      <c r="M143" s="218"/>
      <c r="N143" s="219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137</v>
      </c>
      <c r="AU143" s="15" t="s">
        <v>81</v>
      </c>
    </row>
    <row r="144" s="2" customFormat="1" ht="16.5" customHeight="1">
      <c r="A144" s="36"/>
      <c r="B144" s="37"/>
      <c r="C144" s="202" t="s">
        <v>244</v>
      </c>
      <c r="D144" s="202" t="s">
        <v>130</v>
      </c>
      <c r="E144" s="203" t="s">
        <v>245</v>
      </c>
      <c r="F144" s="204" t="s">
        <v>246</v>
      </c>
      <c r="G144" s="205" t="s">
        <v>177</v>
      </c>
      <c r="H144" s="206">
        <v>7.8250000000000002</v>
      </c>
      <c r="I144" s="207"/>
      <c r="J144" s="208">
        <f>ROUND(I144*H144,2)</f>
        <v>0</v>
      </c>
      <c r="K144" s="204" t="s">
        <v>19</v>
      </c>
      <c r="L144" s="42"/>
      <c r="M144" s="209" t="s">
        <v>19</v>
      </c>
      <c r="N144" s="210" t="s">
        <v>42</v>
      </c>
      <c r="O144" s="82"/>
      <c r="P144" s="211">
        <f>O144*H144</f>
        <v>0</v>
      </c>
      <c r="Q144" s="211">
        <v>0.10445</v>
      </c>
      <c r="R144" s="211">
        <f>Q144*H144</f>
        <v>0.81732125</v>
      </c>
      <c r="S144" s="211">
        <v>0</v>
      </c>
      <c r="T144" s="21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3" t="s">
        <v>135</v>
      </c>
      <c r="AT144" s="213" t="s">
        <v>130</v>
      </c>
      <c r="AU144" s="213" t="s">
        <v>81</v>
      </c>
      <c r="AY144" s="15" t="s">
        <v>128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5" t="s">
        <v>79</v>
      </c>
      <c r="BK144" s="214">
        <f>ROUND(I144*H144,2)</f>
        <v>0</v>
      </c>
      <c r="BL144" s="15" t="s">
        <v>135</v>
      </c>
      <c r="BM144" s="213" t="s">
        <v>247</v>
      </c>
    </row>
    <row r="145" s="2" customFormat="1" ht="16.5" customHeight="1">
      <c r="A145" s="36"/>
      <c r="B145" s="37"/>
      <c r="C145" s="202" t="s">
        <v>248</v>
      </c>
      <c r="D145" s="202" t="s">
        <v>130</v>
      </c>
      <c r="E145" s="203" t="s">
        <v>249</v>
      </c>
      <c r="F145" s="204" t="s">
        <v>250</v>
      </c>
      <c r="G145" s="205" t="s">
        <v>241</v>
      </c>
      <c r="H145" s="206">
        <v>2.8999999999999999</v>
      </c>
      <c r="I145" s="207"/>
      <c r="J145" s="208">
        <f>ROUND(I145*H145,2)</f>
        <v>0</v>
      </c>
      <c r="K145" s="204" t="s">
        <v>134</v>
      </c>
      <c r="L145" s="42"/>
      <c r="M145" s="209" t="s">
        <v>19</v>
      </c>
      <c r="N145" s="210" t="s">
        <v>42</v>
      </c>
      <c r="O145" s="82"/>
      <c r="P145" s="211">
        <f>O145*H145</f>
        <v>0</v>
      </c>
      <c r="Q145" s="211">
        <v>0.00012</v>
      </c>
      <c r="R145" s="211">
        <f>Q145*H145</f>
        <v>0.000348</v>
      </c>
      <c r="S145" s="211">
        <v>0</v>
      </c>
      <c r="T145" s="21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3" t="s">
        <v>135</v>
      </c>
      <c r="AT145" s="213" t="s">
        <v>130</v>
      </c>
      <c r="AU145" s="213" t="s">
        <v>81</v>
      </c>
      <c r="AY145" s="15" t="s">
        <v>128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5" t="s">
        <v>79</v>
      </c>
      <c r="BK145" s="214">
        <f>ROUND(I145*H145,2)</f>
        <v>0</v>
      </c>
      <c r="BL145" s="15" t="s">
        <v>135</v>
      </c>
      <c r="BM145" s="213" t="s">
        <v>251</v>
      </c>
    </row>
    <row r="146" s="2" customFormat="1">
      <c r="A146" s="36"/>
      <c r="B146" s="37"/>
      <c r="C146" s="38"/>
      <c r="D146" s="215" t="s">
        <v>137</v>
      </c>
      <c r="E146" s="38"/>
      <c r="F146" s="216" t="s">
        <v>252</v>
      </c>
      <c r="G146" s="38"/>
      <c r="H146" s="38"/>
      <c r="I146" s="217"/>
      <c r="J146" s="38"/>
      <c r="K146" s="38"/>
      <c r="L146" s="42"/>
      <c r="M146" s="218"/>
      <c r="N146" s="219"/>
      <c r="O146" s="82"/>
      <c r="P146" s="82"/>
      <c r="Q146" s="82"/>
      <c r="R146" s="82"/>
      <c r="S146" s="82"/>
      <c r="T146" s="83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137</v>
      </c>
      <c r="AU146" s="15" t="s">
        <v>81</v>
      </c>
    </row>
    <row r="147" s="2" customFormat="1" ht="16.5" customHeight="1">
      <c r="A147" s="36"/>
      <c r="B147" s="37"/>
      <c r="C147" s="202" t="s">
        <v>253</v>
      </c>
      <c r="D147" s="202" t="s">
        <v>130</v>
      </c>
      <c r="E147" s="203" t="s">
        <v>254</v>
      </c>
      <c r="F147" s="204" t="s">
        <v>255</v>
      </c>
      <c r="G147" s="205" t="s">
        <v>241</v>
      </c>
      <c r="H147" s="206">
        <v>5.5</v>
      </c>
      <c r="I147" s="207"/>
      <c r="J147" s="208">
        <f>ROUND(I147*H147,2)</f>
        <v>0</v>
      </c>
      <c r="K147" s="204" t="s">
        <v>134</v>
      </c>
      <c r="L147" s="42"/>
      <c r="M147" s="209" t="s">
        <v>19</v>
      </c>
      <c r="N147" s="210" t="s">
        <v>42</v>
      </c>
      <c r="O147" s="82"/>
      <c r="P147" s="211">
        <f>O147*H147</f>
        <v>0</v>
      </c>
      <c r="Q147" s="211">
        <v>0.00012999999999999999</v>
      </c>
      <c r="R147" s="211">
        <f>Q147*H147</f>
        <v>0.00071499999999999992</v>
      </c>
      <c r="S147" s="211">
        <v>0</v>
      </c>
      <c r="T147" s="21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3" t="s">
        <v>135</v>
      </c>
      <c r="AT147" s="213" t="s">
        <v>130</v>
      </c>
      <c r="AU147" s="213" t="s">
        <v>81</v>
      </c>
      <c r="AY147" s="15" t="s">
        <v>128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5" t="s">
        <v>79</v>
      </c>
      <c r="BK147" s="214">
        <f>ROUND(I147*H147,2)</f>
        <v>0</v>
      </c>
      <c r="BL147" s="15" t="s">
        <v>135</v>
      </c>
      <c r="BM147" s="213" t="s">
        <v>256</v>
      </c>
    </row>
    <row r="148" s="2" customFormat="1">
      <c r="A148" s="36"/>
      <c r="B148" s="37"/>
      <c r="C148" s="38"/>
      <c r="D148" s="215" t="s">
        <v>137</v>
      </c>
      <c r="E148" s="38"/>
      <c r="F148" s="216" t="s">
        <v>257</v>
      </c>
      <c r="G148" s="38"/>
      <c r="H148" s="38"/>
      <c r="I148" s="217"/>
      <c r="J148" s="38"/>
      <c r="K148" s="38"/>
      <c r="L148" s="42"/>
      <c r="M148" s="218"/>
      <c r="N148" s="219"/>
      <c r="O148" s="82"/>
      <c r="P148" s="82"/>
      <c r="Q148" s="82"/>
      <c r="R148" s="82"/>
      <c r="S148" s="82"/>
      <c r="T148" s="83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137</v>
      </c>
      <c r="AU148" s="15" t="s">
        <v>81</v>
      </c>
    </row>
    <row r="149" s="12" customFormat="1" ht="22.8" customHeight="1">
      <c r="A149" s="12"/>
      <c r="B149" s="186"/>
      <c r="C149" s="187"/>
      <c r="D149" s="188" t="s">
        <v>70</v>
      </c>
      <c r="E149" s="200" t="s">
        <v>135</v>
      </c>
      <c r="F149" s="200" t="s">
        <v>258</v>
      </c>
      <c r="G149" s="187"/>
      <c r="H149" s="187"/>
      <c r="I149" s="190"/>
      <c r="J149" s="201">
        <f>BK149</f>
        <v>0</v>
      </c>
      <c r="K149" s="187"/>
      <c r="L149" s="192"/>
      <c r="M149" s="193"/>
      <c r="N149" s="194"/>
      <c r="O149" s="194"/>
      <c r="P149" s="195">
        <f>SUM(P150:P156)</f>
        <v>0</v>
      </c>
      <c r="Q149" s="194"/>
      <c r="R149" s="195">
        <f>SUM(R150:R156)</f>
        <v>45.178494749999992</v>
      </c>
      <c r="S149" s="194"/>
      <c r="T149" s="196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7" t="s">
        <v>79</v>
      </c>
      <c r="AT149" s="198" t="s">
        <v>70</v>
      </c>
      <c r="AU149" s="198" t="s">
        <v>79</v>
      </c>
      <c r="AY149" s="197" t="s">
        <v>128</v>
      </c>
      <c r="BK149" s="199">
        <f>SUM(BK150:BK156)</f>
        <v>0</v>
      </c>
    </row>
    <row r="150" s="2" customFormat="1" ht="21.75" customHeight="1">
      <c r="A150" s="36"/>
      <c r="B150" s="37"/>
      <c r="C150" s="202" t="s">
        <v>259</v>
      </c>
      <c r="D150" s="202" t="s">
        <v>130</v>
      </c>
      <c r="E150" s="203" t="s">
        <v>260</v>
      </c>
      <c r="F150" s="204" t="s">
        <v>261</v>
      </c>
      <c r="G150" s="205" t="s">
        <v>177</v>
      </c>
      <c r="H150" s="206">
        <v>2.25</v>
      </c>
      <c r="I150" s="207"/>
      <c r="J150" s="208">
        <f>ROUND(I150*H150,2)</f>
        <v>0</v>
      </c>
      <c r="K150" s="204" t="s">
        <v>19</v>
      </c>
      <c r="L150" s="42"/>
      <c r="M150" s="209" t="s">
        <v>19</v>
      </c>
      <c r="N150" s="210" t="s">
        <v>42</v>
      </c>
      <c r="O150" s="82"/>
      <c r="P150" s="211">
        <f>O150*H150</f>
        <v>0</v>
      </c>
      <c r="Q150" s="211">
        <v>0.40094000000000002</v>
      </c>
      <c r="R150" s="211">
        <f>Q150*H150</f>
        <v>0.902115</v>
      </c>
      <c r="S150" s="211">
        <v>0</v>
      </c>
      <c r="T150" s="21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3" t="s">
        <v>135</v>
      </c>
      <c r="AT150" s="213" t="s">
        <v>130</v>
      </c>
      <c r="AU150" s="213" t="s">
        <v>81</v>
      </c>
      <c r="AY150" s="15" t="s">
        <v>128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5" t="s">
        <v>79</v>
      </c>
      <c r="BK150" s="214">
        <f>ROUND(I150*H150,2)</f>
        <v>0</v>
      </c>
      <c r="BL150" s="15" t="s">
        <v>135</v>
      </c>
      <c r="BM150" s="213" t="s">
        <v>262</v>
      </c>
    </row>
    <row r="151" s="2" customFormat="1" ht="21.75" customHeight="1">
      <c r="A151" s="36"/>
      <c r="B151" s="37"/>
      <c r="C151" s="202" t="s">
        <v>263</v>
      </c>
      <c r="D151" s="202" t="s">
        <v>130</v>
      </c>
      <c r="E151" s="203" t="s">
        <v>264</v>
      </c>
      <c r="F151" s="204" t="s">
        <v>265</v>
      </c>
      <c r="G151" s="205" t="s">
        <v>177</v>
      </c>
      <c r="H151" s="206">
        <v>90</v>
      </c>
      <c r="I151" s="207"/>
      <c r="J151" s="208">
        <f>ROUND(I151*H151,2)</f>
        <v>0</v>
      </c>
      <c r="K151" s="204" t="s">
        <v>19</v>
      </c>
      <c r="L151" s="42"/>
      <c r="M151" s="209" t="s">
        <v>19</v>
      </c>
      <c r="N151" s="210" t="s">
        <v>42</v>
      </c>
      <c r="O151" s="82"/>
      <c r="P151" s="211">
        <f>O151*H151</f>
        <v>0</v>
      </c>
      <c r="Q151" s="211">
        <v>0.39757999999999999</v>
      </c>
      <c r="R151" s="211">
        <f>Q151*H151</f>
        <v>35.782199999999996</v>
      </c>
      <c r="S151" s="211">
        <v>0</v>
      </c>
      <c r="T151" s="21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3" t="s">
        <v>135</v>
      </c>
      <c r="AT151" s="213" t="s">
        <v>130</v>
      </c>
      <c r="AU151" s="213" t="s">
        <v>81</v>
      </c>
      <c r="AY151" s="15" t="s">
        <v>128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5" t="s">
        <v>79</v>
      </c>
      <c r="BK151" s="214">
        <f>ROUND(I151*H151,2)</f>
        <v>0</v>
      </c>
      <c r="BL151" s="15" t="s">
        <v>135</v>
      </c>
      <c r="BM151" s="213" t="s">
        <v>266</v>
      </c>
    </row>
    <row r="152" s="2" customFormat="1" ht="21.75" customHeight="1">
      <c r="A152" s="36"/>
      <c r="B152" s="37"/>
      <c r="C152" s="202" t="s">
        <v>267</v>
      </c>
      <c r="D152" s="202" t="s">
        <v>130</v>
      </c>
      <c r="E152" s="203" t="s">
        <v>268</v>
      </c>
      <c r="F152" s="204" t="s">
        <v>269</v>
      </c>
      <c r="G152" s="205" t="s">
        <v>241</v>
      </c>
      <c r="H152" s="206">
        <v>59.520000000000003</v>
      </c>
      <c r="I152" s="207"/>
      <c r="J152" s="208">
        <f>ROUND(I152*H152,2)</f>
        <v>0</v>
      </c>
      <c r="K152" s="204" t="s">
        <v>19</v>
      </c>
      <c r="L152" s="42"/>
      <c r="M152" s="209" t="s">
        <v>19</v>
      </c>
      <c r="N152" s="210" t="s">
        <v>42</v>
      </c>
      <c r="O152" s="82"/>
      <c r="P152" s="211">
        <f>O152*H152</f>
        <v>0</v>
      </c>
      <c r="Q152" s="211">
        <v>0.024809999999999999</v>
      </c>
      <c r="R152" s="211">
        <f>Q152*H152</f>
        <v>1.4766912000000001</v>
      </c>
      <c r="S152" s="211">
        <v>0</v>
      </c>
      <c r="T152" s="21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3" t="s">
        <v>135</v>
      </c>
      <c r="AT152" s="213" t="s">
        <v>130</v>
      </c>
      <c r="AU152" s="213" t="s">
        <v>81</v>
      </c>
      <c r="AY152" s="15" t="s">
        <v>128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5" t="s">
        <v>79</v>
      </c>
      <c r="BK152" s="214">
        <f>ROUND(I152*H152,2)</f>
        <v>0</v>
      </c>
      <c r="BL152" s="15" t="s">
        <v>135</v>
      </c>
      <c r="BM152" s="213" t="s">
        <v>270</v>
      </c>
    </row>
    <row r="153" s="2" customFormat="1" ht="16.5" customHeight="1">
      <c r="A153" s="36"/>
      <c r="B153" s="37"/>
      <c r="C153" s="202" t="s">
        <v>271</v>
      </c>
      <c r="D153" s="202" t="s">
        <v>130</v>
      </c>
      <c r="E153" s="203" t="s">
        <v>272</v>
      </c>
      <c r="F153" s="204" t="s">
        <v>273</v>
      </c>
      <c r="G153" s="205" t="s">
        <v>133</v>
      </c>
      <c r="H153" s="206">
        <v>2.738</v>
      </c>
      <c r="I153" s="207"/>
      <c r="J153" s="208">
        <f>ROUND(I153*H153,2)</f>
        <v>0</v>
      </c>
      <c r="K153" s="204" t="s">
        <v>134</v>
      </c>
      <c r="L153" s="42"/>
      <c r="M153" s="209" t="s">
        <v>19</v>
      </c>
      <c r="N153" s="210" t="s">
        <v>42</v>
      </c>
      <c r="O153" s="82"/>
      <c r="P153" s="211">
        <f>O153*H153</f>
        <v>0</v>
      </c>
      <c r="Q153" s="211">
        <v>2.4533999999999998</v>
      </c>
      <c r="R153" s="211">
        <f>Q153*H153</f>
        <v>6.7174091999999996</v>
      </c>
      <c r="S153" s="211">
        <v>0</v>
      </c>
      <c r="T153" s="21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3" t="s">
        <v>135</v>
      </c>
      <c r="AT153" s="213" t="s">
        <v>130</v>
      </c>
      <c r="AU153" s="213" t="s">
        <v>81</v>
      </c>
      <c r="AY153" s="15" t="s">
        <v>128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5" t="s">
        <v>79</v>
      </c>
      <c r="BK153" s="214">
        <f>ROUND(I153*H153,2)</f>
        <v>0</v>
      </c>
      <c r="BL153" s="15" t="s">
        <v>135</v>
      </c>
      <c r="BM153" s="213" t="s">
        <v>274</v>
      </c>
    </row>
    <row r="154" s="2" customFormat="1">
      <c r="A154" s="36"/>
      <c r="B154" s="37"/>
      <c r="C154" s="38"/>
      <c r="D154" s="215" t="s">
        <v>137</v>
      </c>
      <c r="E154" s="38"/>
      <c r="F154" s="216" t="s">
        <v>275</v>
      </c>
      <c r="G154" s="38"/>
      <c r="H154" s="38"/>
      <c r="I154" s="217"/>
      <c r="J154" s="38"/>
      <c r="K154" s="38"/>
      <c r="L154" s="42"/>
      <c r="M154" s="218"/>
      <c r="N154" s="219"/>
      <c r="O154" s="82"/>
      <c r="P154" s="82"/>
      <c r="Q154" s="82"/>
      <c r="R154" s="82"/>
      <c r="S154" s="82"/>
      <c r="T154" s="83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137</v>
      </c>
      <c r="AU154" s="15" t="s">
        <v>81</v>
      </c>
    </row>
    <row r="155" s="2" customFormat="1" ht="16.5" customHeight="1">
      <c r="A155" s="36"/>
      <c r="B155" s="37"/>
      <c r="C155" s="202" t="s">
        <v>276</v>
      </c>
      <c r="D155" s="202" t="s">
        <v>130</v>
      </c>
      <c r="E155" s="203" t="s">
        <v>277</v>
      </c>
      <c r="F155" s="204" t="s">
        <v>278</v>
      </c>
      <c r="G155" s="205" t="s">
        <v>155</v>
      </c>
      <c r="H155" s="206">
        <v>0.28499999999999998</v>
      </c>
      <c r="I155" s="207"/>
      <c r="J155" s="208">
        <f>ROUND(I155*H155,2)</f>
        <v>0</v>
      </c>
      <c r="K155" s="204" t="s">
        <v>134</v>
      </c>
      <c r="L155" s="42"/>
      <c r="M155" s="209" t="s">
        <v>19</v>
      </c>
      <c r="N155" s="210" t="s">
        <v>42</v>
      </c>
      <c r="O155" s="82"/>
      <c r="P155" s="211">
        <f>O155*H155</f>
        <v>0</v>
      </c>
      <c r="Q155" s="211">
        <v>1.05291</v>
      </c>
      <c r="R155" s="211">
        <f>Q155*H155</f>
        <v>0.30007934999999997</v>
      </c>
      <c r="S155" s="211">
        <v>0</v>
      </c>
      <c r="T155" s="21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3" t="s">
        <v>135</v>
      </c>
      <c r="AT155" s="213" t="s">
        <v>130</v>
      </c>
      <c r="AU155" s="213" t="s">
        <v>81</v>
      </c>
      <c r="AY155" s="15" t="s">
        <v>128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5" t="s">
        <v>79</v>
      </c>
      <c r="BK155" s="214">
        <f>ROUND(I155*H155,2)</f>
        <v>0</v>
      </c>
      <c r="BL155" s="15" t="s">
        <v>135</v>
      </c>
      <c r="BM155" s="213" t="s">
        <v>279</v>
      </c>
    </row>
    <row r="156" s="2" customFormat="1">
      <c r="A156" s="36"/>
      <c r="B156" s="37"/>
      <c r="C156" s="38"/>
      <c r="D156" s="215" t="s">
        <v>137</v>
      </c>
      <c r="E156" s="38"/>
      <c r="F156" s="216" t="s">
        <v>280</v>
      </c>
      <c r="G156" s="38"/>
      <c r="H156" s="38"/>
      <c r="I156" s="217"/>
      <c r="J156" s="38"/>
      <c r="K156" s="38"/>
      <c r="L156" s="42"/>
      <c r="M156" s="218"/>
      <c r="N156" s="219"/>
      <c r="O156" s="82"/>
      <c r="P156" s="82"/>
      <c r="Q156" s="82"/>
      <c r="R156" s="82"/>
      <c r="S156" s="82"/>
      <c r="T156" s="83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137</v>
      </c>
      <c r="AU156" s="15" t="s">
        <v>81</v>
      </c>
    </row>
    <row r="157" s="12" customFormat="1" ht="22.8" customHeight="1">
      <c r="A157" s="12"/>
      <c r="B157" s="186"/>
      <c r="C157" s="187"/>
      <c r="D157" s="188" t="s">
        <v>70</v>
      </c>
      <c r="E157" s="200" t="s">
        <v>159</v>
      </c>
      <c r="F157" s="200" t="s">
        <v>281</v>
      </c>
      <c r="G157" s="187"/>
      <c r="H157" s="187"/>
      <c r="I157" s="190"/>
      <c r="J157" s="201">
        <f>BK157</f>
        <v>0</v>
      </c>
      <c r="K157" s="187"/>
      <c r="L157" s="192"/>
      <c r="M157" s="193"/>
      <c r="N157" s="194"/>
      <c r="O157" s="194"/>
      <c r="P157" s="195">
        <f>SUM(P158:P190)</f>
        <v>0</v>
      </c>
      <c r="Q157" s="194"/>
      <c r="R157" s="195">
        <f>SUM(R158:R190)</f>
        <v>21.456157630000003</v>
      </c>
      <c r="S157" s="194"/>
      <c r="T157" s="196">
        <f>SUM(T158:T190)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7" t="s">
        <v>79</v>
      </c>
      <c r="AT157" s="198" t="s">
        <v>70</v>
      </c>
      <c r="AU157" s="198" t="s">
        <v>79</v>
      </c>
      <c r="AY157" s="197" t="s">
        <v>128</v>
      </c>
      <c r="BK157" s="199">
        <f>SUM(BK158:BK190)</f>
        <v>0</v>
      </c>
    </row>
    <row r="158" s="2" customFormat="1" ht="21.75" customHeight="1">
      <c r="A158" s="36"/>
      <c r="B158" s="37"/>
      <c r="C158" s="202" t="s">
        <v>282</v>
      </c>
      <c r="D158" s="202" t="s">
        <v>130</v>
      </c>
      <c r="E158" s="203" t="s">
        <v>283</v>
      </c>
      <c r="F158" s="204" t="s">
        <v>284</v>
      </c>
      <c r="G158" s="205" t="s">
        <v>177</v>
      </c>
      <c r="H158" s="206">
        <v>178.75100000000001</v>
      </c>
      <c r="I158" s="207"/>
      <c r="J158" s="208">
        <f>ROUND(I158*H158,2)</f>
        <v>0</v>
      </c>
      <c r="K158" s="204" t="s">
        <v>134</v>
      </c>
      <c r="L158" s="42"/>
      <c r="M158" s="209" t="s">
        <v>19</v>
      </c>
      <c r="N158" s="210" t="s">
        <v>42</v>
      </c>
      <c r="O158" s="82"/>
      <c r="P158" s="211">
        <f>O158*H158</f>
        <v>0</v>
      </c>
      <c r="Q158" s="211">
        <v>0.0073499999999999998</v>
      </c>
      <c r="R158" s="211">
        <f>Q158*H158</f>
        <v>1.31381985</v>
      </c>
      <c r="S158" s="211">
        <v>0</v>
      </c>
      <c r="T158" s="21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3" t="s">
        <v>135</v>
      </c>
      <c r="AT158" s="213" t="s">
        <v>130</v>
      </c>
      <c r="AU158" s="213" t="s">
        <v>81</v>
      </c>
      <c r="AY158" s="15" t="s">
        <v>128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5" t="s">
        <v>79</v>
      </c>
      <c r="BK158" s="214">
        <f>ROUND(I158*H158,2)</f>
        <v>0</v>
      </c>
      <c r="BL158" s="15" t="s">
        <v>135</v>
      </c>
      <c r="BM158" s="213" t="s">
        <v>285</v>
      </c>
    </row>
    <row r="159" s="2" customFormat="1">
      <c r="A159" s="36"/>
      <c r="B159" s="37"/>
      <c r="C159" s="38"/>
      <c r="D159" s="215" t="s">
        <v>137</v>
      </c>
      <c r="E159" s="38"/>
      <c r="F159" s="216" t="s">
        <v>286</v>
      </c>
      <c r="G159" s="38"/>
      <c r="H159" s="38"/>
      <c r="I159" s="217"/>
      <c r="J159" s="38"/>
      <c r="K159" s="38"/>
      <c r="L159" s="42"/>
      <c r="M159" s="218"/>
      <c r="N159" s="219"/>
      <c r="O159" s="82"/>
      <c r="P159" s="82"/>
      <c r="Q159" s="82"/>
      <c r="R159" s="82"/>
      <c r="S159" s="82"/>
      <c r="T159" s="8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137</v>
      </c>
      <c r="AU159" s="15" t="s">
        <v>81</v>
      </c>
    </row>
    <row r="160" s="2" customFormat="1" ht="24.15" customHeight="1">
      <c r="A160" s="36"/>
      <c r="B160" s="37"/>
      <c r="C160" s="202" t="s">
        <v>287</v>
      </c>
      <c r="D160" s="202" t="s">
        <v>130</v>
      </c>
      <c r="E160" s="203" t="s">
        <v>288</v>
      </c>
      <c r="F160" s="204" t="s">
        <v>289</v>
      </c>
      <c r="G160" s="205" t="s">
        <v>177</v>
      </c>
      <c r="H160" s="206">
        <v>178.75100000000001</v>
      </c>
      <c r="I160" s="207"/>
      <c r="J160" s="208">
        <f>ROUND(I160*H160,2)</f>
        <v>0</v>
      </c>
      <c r="K160" s="204" t="s">
        <v>134</v>
      </c>
      <c r="L160" s="42"/>
      <c r="M160" s="209" t="s">
        <v>19</v>
      </c>
      <c r="N160" s="210" t="s">
        <v>42</v>
      </c>
      <c r="O160" s="82"/>
      <c r="P160" s="211">
        <f>O160*H160</f>
        <v>0</v>
      </c>
      <c r="Q160" s="211">
        <v>0.018380000000000001</v>
      </c>
      <c r="R160" s="211">
        <f>Q160*H160</f>
        <v>3.2854433800000002</v>
      </c>
      <c r="S160" s="211">
        <v>0</v>
      </c>
      <c r="T160" s="21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3" t="s">
        <v>135</v>
      </c>
      <c r="AT160" s="213" t="s">
        <v>130</v>
      </c>
      <c r="AU160" s="213" t="s">
        <v>81</v>
      </c>
      <c r="AY160" s="15" t="s">
        <v>128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79</v>
      </c>
      <c r="BK160" s="214">
        <f>ROUND(I160*H160,2)</f>
        <v>0</v>
      </c>
      <c r="BL160" s="15" t="s">
        <v>135</v>
      </c>
      <c r="BM160" s="213" t="s">
        <v>290</v>
      </c>
    </row>
    <row r="161" s="2" customFormat="1">
      <c r="A161" s="36"/>
      <c r="B161" s="37"/>
      <c r="C161" s="38"/>
      <c r="D161" s="215" t="s">
        <v>137</v>
      </c>
      <c r="E161" s="38"/>
      <c r="F161" s="216" t="s">
        <v>291</v>
      </c>
      <c r="G161" s="38"/>
      <c r="H161" s="38"/>
      <c r="I161" s="217"/>
      <c r="J161" s="38"/>
      <c r="K161" s="38"/>
      <c r="L161" s="42"/>
      <c r="M161" s="218"/>
      <c r="N161" s="219"/>
      <c r="O161" s="82"/>
      <c r="P161" s="82"/>
      <c r="Q161" s="82"/>
      <c r="R161" s="82"/>
      <c r="S161" s="82"/>
      <c r="T161" s="83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137</v>
      </c>
      <c r="AU161" s="15" t="s">
        <v>81</v>
      </c>
    </row>
    <row r="162" s="2" customFormat="1" ht="24.15" customHeight="1">
      <c r="A162" s="36"/>
      <c r="B162" s="37"/>
      <c r="C162" s="202" t="s">
        <v>292</v>
      </c>
      <c r="D162" s="202" t="s">
        <v>130</v>
      </c>
      <c r="E162" s="203" t="s">
        <v>293</v>
      </c>
      <c r="F162" s="204" t="s">
        <v>294</v>
      </c>
      <c r="G162" s="205" t="s">
        <v>241</v>
      </c>
      <c r="H162" s="206">
        <v>15.880000000000001</v>
      </c>
      <c r="I162" s="207"/>
      <c r="J162" s="208">
        <f>ROUND(I162*H162,2)</f>
        <v>0</v>
      </c>
      <c r="K162" s="204" t="s">
        <v>134</v>
      </c>
      <c r="L162" s="42"/>
      <c r="M162" s="209" t="s">
        <v>19</v>
      </c>
      <c r="N162" s="210" t="s">
        <v>42</v>
      </c>
      <c r="O162" s="82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3" t="s">
        <v>135</v>
      </c>
      <c r="AT162" s="213" t="s">
        <v>130</v>
      </c>
      <c r="AU162" s="213" t="s">
        <v>81</v>
      </c>
      <c r="AY162" s="15" t="s">
        <v>128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5" t="s">
        <v>79</v>
      </c>
      <c r="BK162" s="214">
        <f>ROUND(I162*H162,2)</f>
        <v>0</v>
      </c>
      <c r="BL162" s="15" t="s">
        <v>135</v>
      </c>
      <c r="BM162" s="213" t="s">
        <v>295</v>
      </c>
    </row>
    <row r="163" s="2" customFormat="1">
      <c r="A163" s="36"/>
      <c r="B163" s="37"/>
      <c r="C163" s="38"/>
      <c r="D163" s="215" t="s">
        <v>137</v>
      </c>
      <c r="E163" s="38"/>
      <c r="F163" s="216" t="s">
        <v>296</v>
      </c>
      <c r="G163" s="38"/>
      <c r="H163" s="38"/>
      <c r="I163" s="217"/>
      <c r="J163" s="38"/>
      <c r="K163" s="38"/>
      <c r="L163" s="42"/>
      <c r="M163" s="218"/>
      <c r="N163" s="219"/>
      <c r="O163" s="82"/>
      <c r="P163" s="82"/>
      <c r="Q163" s="82"/>
      <c r="R163" s="82"/>
      <c r="S163" s="82"/>
      <c r="T163" s="83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137</v>
      </c>
      <c r="AU163" s="15" t="s">
        <v>81</v>
      </c>
    </row>
    <row r="164" s="2" customFormat="1" ht="16.5" customHeight="1">
      <c r="A164" s="36"/>
      <c r="B164" s="37"/>
      <c r="C164" s="220" t="s">
        <v>297</v>
      </c>
      <c r="D164" s="220" t="s">
        <v>298</v>
      </c>
      <c r="E164" s="221" t="s">
        <v>299</v>
      </c>
      <c r="F164" s="222" t="s">
        <v>300</v>
      </c>
      <c r="G164" s="223" t="s">
        <v>241</v>
      </c>
      <c r="H164" s="224">
        <v>16.673999999999999</v>
      </c>
      <c r="I164" s="225"/>
      <c r="J164" s="226">
        <f>ROUND(I164*H164,2)</f>
        <v>0</v>
      </c>
      <c r="K164" s="222" t="s">
        <v>134</v>
      </c>
      <c r="L164" s="227"/>
      <c r="M164" s="228" t="s">
        <v>19</v>
      </c>
      <c r="N164" s="229" t="s">
        <v>42</v>
      </c>
      <c r="O164" s="82"/>
      <c r="P164" s="211">
        <f>O164*H164</f>
        <v>0</v>
      </c>
      <c r="Q164" s="211">
        <v>0.00010000000000000001</v>
      </c>
      <c r="R164" s="211">
        <f>Q164*H164</f>
        <v>0.0016674000000000001</v>
      </c>
      <c r="S164" s="211">
        <v>0</v>
      </c>
      <c r="T164" s="21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3" t="s">
        <v>169</v>
      </c>
      <c r="AT164" s="213" t="s">
        <v>298</v>
      </c>
      <c r="AU164" s="213" t="s">
        <v>81</v>
      </c>
      <c r="AY164" s="15" t="s">
        <v>128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5" t="s">
        <v>79</v>
      </c>
      <c r="BK164" s="214">
        <f>ROUND(I164*H164,2)</f>
        <v>0</v>
      </c>
      <c r="BL164" s="15" t="s">
        <v>135</v>
      </c>
      <c r="BM164" s="213" t="s">
        <v>301</v>
      </c>
    </row>
    <row r="165" s="2" customFormat="1">
      <c r="A165" s="36"/>
      <c r="B165" s="37"/>
      <c r="C165" s="38"/>
      <c r="D165" s="215" t="s">
        <v>137</v>
      </c>
      <c r="E165" s="38"/>
      <c r="F165" s="216" t="s">
        <v>302</v>
      </c>
      <c r="G165" s="38"/>
      <c r="H165" s="38"/>
      <c r="I165" s="217"/>
      <c r="J165" s="38"/>
      <c r="K165" s="38"/>
      <c r="L165" s="42"/>
      <c r="M165" s="218"/>
      <c r="N165" s="219"/>
      <c r="O165" s="82"/>
      <c r="P165" s="82"/>
      <c r="Q165" s="82"/>
      <c r="R165" s="82"/>
      <c r="S165" s="82"/>
      <c r="T165" s="83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137</v>
      </c>
      <c r="AU165" s="15" t="s">
        <v>81</v>
      </c>
    </row>
    <row r="166" s="2" customFormat="1" ht="33" customHeight="1">
      <c r="A166" s="36"/>
      <c r="B166" s="37"/>
      <c r="C166" s="202" t="s">
        <v>303</v>
      </c>
      <c r="D166" s="202" t="s">
        <v>130</v>
      </c>
      <c r="E166" s="203" t="s">
        <v>304</v>
      </c>
      <c r="F166" s="204" t="s">
        <v>305</v>
      </c>
      <c r="G166" s="205" t="s">
        <v>241</v>
      </c>
      <c r="H166" s="206">
        <v>30.699999999999999</v>
      </c>
      <c r="I166" s="207"/>
      <c r="J166" s="208">
        <f>ROUND(I166*H166,2)</f>
        <v>0</v>
      </c>
      <c r="K166" s="204" t="s">
        <v>134</v>
      </c>
      <c r="L166" s="42"/>
      <c r="M166" s="209" t="s">
        <v>19</v>
      </c>
      <c r="N166" s="210" t="s">
        <v>42</v>
      </c>
      <c r="O166" s="82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3" t="s">
        <v>135</v>
      </c>
      <c r="AT166" s="213" t="s">
        <v>130</v>
      </c>
      <c r="AU166" s="213" t="s">
        <v>81</v>
      </c>
      <c r="AY166" s="15" t="s">
        <v>128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5" t="s">
        <v>79</v>
      </c>
      <c r="BK166" s="214">
        <f>ROUND(I166*H166,2)</f>
        <v>0</v>
      </c>
      <c r="BL166" s="15" t="s">
        <v>135</v>
      </c>
      <c r="BM166" s="213" t="s">
        <v>306</v>
      </c>
    </row>
    <row r="167" s="2" customFormat="1">
      <c r="A167" s="36"/>
      <c r="B167" s="37"/>
      <c r="C167" s="38"/>
      <c r="D167" s="215" t="s">
        <v>137</v>
      </c>
      <c r="E167" s="38"/>
      <c r="F167" s="216" t="s">
        <v>307</v>
      </c>
      <c r="G167" s="38"/>
      <c r="H167" s="38"/>
      <c r="I167" s="217"/>
      <c r="J167" s="38"/>
      <c r="K167" s="38"/>
      <c r="L167" s="42"/>
      <c r="M167" s="218"/>
      <c r="N167" s="219"/>
      <c r="O167" s="82"/>
      <c r="P167" s="82"/>
      <c r="Q167" s="82"/>
      <c r="R167" s="82"/>
      <c r="S167" s="82"/>
      <c r="T167" s="83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137</v>
      </c>
      <c r="AU167" s="15" t="s">
        <v>81</v>
      </c>
    </row>
    <row r="168" s="2" customFormat="1" ht="16.5" customHeight="1">
      <c r="A168" s="36"/>
      <c r="B168" s="37"/>
      <c r="C168" s="220" t="s">
        <v>308</v>
      </c>
      <c r="D168" s="220" t="s">
        <v>298</v>
      </c>
      <c r="E168" s="221" t="s">
        <v>309</v>
      </c>
      <c r="F168" s="222" t="s">
        <v>310</v>
      </c>
      <c r="G168" s="223" t="s">
        <v>241</v>
      </c>
      <c r="H168" s="224">
        <v>32.234999999999999</v>
      </c>
      <c r="I168" s="225"/>
      <c r="J168" s="226">
        <f>ROUND(I168*H168,2)</f>
        <v>0</v>
      </c>
      <c r="K168" s="222" t="s">
        <v>134</v>
      </c>
      <c r="L168" s="227"/>
      <c r="M168" s="228" t="s">
        <v>19</v>
      </c>
      <c r="N168" s="229" t="s">
        <v>42</v>
      </c>
      <c r="O168" s="82"/>
      <c r="P168" s="211">
        <f>O168*H168</f>
        <v>0</v>
      </c>
      <c r="Q168" s="211">
        <v>4.0000000000000003E-05</v>
      </c>
      <c r="R168" s="211">
        <f>Q168*H168</f>
        <v>0.0012894</v>
      </c>
      <c r="S168" s="211">
        <v>0</v>
      </c>
      <c r="T168" s="21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3" t="s">
        <v>169</v>
      </c>
      <c r="AT168" s="213" t="s">
        <v>298</v>
      </c>
      <c r="AU168" s="213" t="s">
        <v>81</v>
      </c>
      <c r="AY168" s="15" t="s">
        <v>128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5" t="s">
        <v>79</v>
      </c>
      <c r="BK168" s="214">
        <f>ROUND(I168*H168,2)</f>
        <v>0</v>
      </c>
      <c r="BL168" s="15" t="s">
        <v>135</v>
      </c>
      <c r="BM168" s="213" t="s">
        <v>311</v>
      </c>
    </row>
    <row r="169" s="2" customFormat="1">
      <c r="A169" s="36"/>
      <c r="B169" s="37"/>
      <c r="C169" s="38"/>
      <c r="D169" s="215" t="s">
        <v>137</v>
      </c>
      <c r="E169" s="38"/>
      <c r="F169" s="216" t="s">
        <v>312</v>
      </c>
      <c r="G169" s="38"/>
      <c r="H169" s="38"/>
      <c r="I169" s="217"/>
      <c r="J169" s="38"/>
      <c r="K169" s="38"/>
      <c r="L169" s="42"/>
      <c r="M169" s="218"/>
      <c r="N169" s="219"/>
      <c r="O169" s="82"/>
      <c r="P169" s="82"/>
      <c r="Q169" s="82"/>
      <c r="R169" s="82"/>
      <c r="S169" s="82"/>
      <c r="T169" s="83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137</v>
      </c>
      <c r="AU169" s="15" t="s">
        <v>81</v>
      </c>
    </row>
    <row r="170" s="2" customFormat="1" ht="16.5" customHeight="1">
      <c r="A170" s="36"/>
      <c r="B170" s="37"/>
      <c r="C170" s="202" t="s">
        <v>313</v>
      </c>
      <c r="D170" s="202" t="s">
        <v>130</v>
      </c>
      <c r="E170" s="203" t="s">
        <v>314</v>
      </c>
      <c r="F170" s="204" t="s">
        <v>315</v>
      </c>
      <c r="G170" s="205" t="s">
        <v>241</v>
      </c>
      <c r="H170" s="206">
        <v>7.5</v>
      </c>
      <c r="I170" s="207"/>
      <c r="J170" s="208">
        <f>ROUND(I170*H170,2)</f>
        <v>0</v>
      </c>
      <c r="K170" s="204" t="s">
        <v>134</v>
      </c>
      <c r="L170" s="42"/>
      <c r="M170" s="209" t="s">
        <v>19</v>
      </c>
      <c r="N170" s="210" t="s">
        <v>42</v>
      </c>
      <c r="O170" s="82"/>
      <c r="P170" s="211">
        <f>O170*H170</f>
        <v>0</v>
      </c>
      <c r="Q170" s="211">
        <v>0.020650000000000002</v>
      </c>
      <c r="R170" s="211">
        <f>Q170*H170</f>
        <v>0.15487500000000001</v>
      </c>
      <c r="S170" s="211">
        <v>0</v>
      </c>
      <c r="T170" s="21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3" t="s">
        <v>135</v>
      </c>
      <c r="AT170" s="213" t="s">
        <v>130</v>
      </c>
      <c r="AU170" s="213" t="s">
        <v>81</v>
      </c>
      <c r="AY170" s="15" t="s">
        <v>128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5" t="s">
        <v>79</v>
      </c>
      <c r="BK170" s="214">
        <f>ROUND(I170*H170,2)</f>
        <v>0</v>
      </c>
      <c r="BL170" s="15" t="s">
        <v>135</v>
      </c>
      <c r="BM170" s="213" t="s">
        <v>316</v>
      </c>
    </row>
    <row r="171" s="2" customFormat="1">
      <c r="A171" s="36"/>
      <c r="B171" s="37"/>
      <c r="C171" s="38"/>
      <c r="D171" s="215" t="s">
        <v>137</v>
      </c>
      <c r="E171" s="38"/>
      <c r="F171" s="216" t="s">
        <v>317</v>
      </c>
      <c r="G171" s="38"/>
      <c r="H171" s="38"/>
      <c r="I171" s="217"/>
      <c r="J171" s="38"/>
      <c r="K171" s="38"/>
      <c r="L171" s="42"/>
      <c r="M171" s="218"/>
      <c r="N171" s="219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137</v>
      </c>
      <c r="AU171" s="15" t="s">
        <v>81</v>
      </c>
    </row>
    <row r="172" s="2" customFormat="1" ht="24.15" customHeight="1">
      <c r="A172" s="36"/>
      <c r="B172" s="37"/>
      <c r="C172" s="202" t="s">
        <v>318</v>
      </c>
      <c r="D172" s="202" t="s">
        <v>130</v>
      </c>
      <c r="E172" s="203" t="s">
        <v>319</v>
      </c>
      <c r="F172" s="204" t="s">
        <v>320</v>
      </c>
      <c r="G172" s="205" t="s">
        <v>177</v>
      </c>
      <c r="H172" s="206">
        <v>15.15</v>
      </c>
      <c r="I172" s="207"/>
      <c r="J172" s="208">
        <f>ROUND(I172*H172,2)</f>
        <v>0</v>
      </c>
      <c r="K172" s="204" t="s">
        <v>134</v>
      </c>
      <c r="L172" s="42"/>
      <c r="M172" s="209" t="s">
        <v>19</v>
      </c>
      <c r="N172" s="210" t="s">
        <v>42</v>
      </c>
      <c r="O172" s="82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3" t="s">
        <v>135</v>
      </c>
      <c r="AT172" s="213" t="s">
        <v>130</v>
      </c>
      <c r="AU172" s="213" t="s">
        <v>81</v>
      </c>
      <c r="AY172" s="15" t="s">
        <v>128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5" t="s">
        <v>79</v>
      </c>
      <c r="BK172" s="214">
        <f>ROUND(I172*H172,2)</f>
        <v>0</v>
      </c>
      <c r="BL172" s="15" t="s">
        <v>135</v>
      </c>
      <c r="BM172" s="213" t="s">
        <v>321</v>
      </c>
    </row>
    <row r="173" s="2" customFormat="1">
      <c r="A173" s="36"/>
      <c r="B173" s="37"/>
      <c r="C173" s="38"/>
      <c r="D173" s="215" t="s">
        <v>137</v>
      </c>
      <c r="E173" s="38"/>
      <c r="F173" s="216" t="s">
        <v>322</v>
      </c>
      <c r="G173" s="38"/>
      <c r="H173" s="38"/>
      <c r="I173" s="217"/>
      <c r="J173" s="38"/>
      <c r="K173" s="38"/>
      <c r="L173" s="42"/>
      <c r="M173" s="218"/>
      <c r="N173" s="219"/>
      <c r="O173" s="82"/>
      <c r="P173" s="82"/>
      <c r="Q173" s="82"/>
      <c r="R173" s="82"/>
      <c r="S173" s="82"/>
      <c r="T173" s="83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137</v>
      </c>
      <c r="AU173" s="15" t="s">
        <v>81</v>
      </c>
    </row>
    <row r="174" s="2" customFormat="1" ht="21.75" customHeight="1">
      <c r="A174" s="36"/>
      <c r="B174" s="37"/>
      <c r="C174" s="202" t="s">
        <v>323</v>
      </c>
      <c r="D174" s="202" t="s">
        <v>130</v>
      </c>
      <c r="E174" s="203" t="s">
        <v>324</v>
      </c>
      <c r="F174" s="204" t="s">
        <v>325</v>
      </c>
      <c r="G174" s="205" t="s">
        <v>177</v>
      </c>
      <c r="H174" s="206">
        <v>162.102</v>
      </c>
      <c r="I174" s="207"/>
      <c r="J174" s="208">
        <f>ROUND(I174*H174,2)</f>
        <v>0</v>
      </c>
      <c r="K174" s="204" t="s">
        <v>134</v>
      </c>
      <c r="L174" s="42"/>
      <c r="M174" s="209" t="s">
        <v>19</v>
      </c>
      <c r="N174" s="210" t="s">
        <v>42</v>
      </c>
      <c r="O174" s="82"/>
      <c r="P174" s="211">
        <f>O174*H174</f>
        <v>0</v>
      </c>
      <c r="Q174" s="211">
        <v>0.0073499999999999998</v>
      </c>
      <c r="R174" s="211">
        <f>Q174*H174</f>
        <v>1.1914496999999999</v>
      </c>
      <c r="S174" s="211">
        <v>0</v>
      </c>
      <c r="T174" s="21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3" t="s">
        <v>135</v>
      </c>
      <c r="AT174" s="213" t="s">
        <v>130</v>
      </c>
      <c r="AU174" s="213" t="s">
        <v>81</v>
      </c>
      <c r="AY174" s="15" t="s">
        <v>128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5" t="s">
        <v>79</v>
      </c>
      <c r="BK174" s="214">
        <f>ROUND(I174*H174,2)</f>
        <v>0</v>
      </c>
      <c r="BL174" s="15" t="s">
        <v>135</v>
      </c>
      <c r="BM174" s="213" t="s">
        <v>326</v>
      </c>
    </row>
    <row r="175" s="2" customFormat="1">
      <c r="A175" s="36"/>
      <c r="B175" s="37"/>
      <c r="C175" s="38"/>
      <c r="D175" s="215" t="s">
        <v>137</v>
      </c>
      <c r="E175" s="38"/>
      <c r="F175" s="216" t="s">
        <v>327</v>
      </c>
      <c r="G175" s="38"/>
      <c r="H175" s="38"/>
      <c r="I175" s="217"/>
      <c r="J175" s="38"/>
      <c r="K175" s="38"/>
      <c r="L175" s="42"/>
      <c r="M175" s="218"/>
      <c r="N175" s="219"/>
      <c r="O175" s="82"/>
      <c r="P175" s="82"/>
      <c r="Q175" s="82"/>
      <c r="R175" s="82"/>
      <c r="S175" s="82"/>
      <c r="T175" s="83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137</v>
      </c>
      <c r="AU175" s="15" t="s">
        <v>81</v>
      </c>
    </row>
    <row r="176" s="2" customFormat="1" ht="16.5" customHeight="1">
      <c r="A176" s="36"/>
      <c r="B176" s="37"/>
      <c r="C176" s="202" t="s">
        <v>328</v>
      </c>
      <c r="D176" s="202" t="s">
        <v>130</v>
      </c>
      <c r="E176" s="203" t="s">
        <v>329</v>
      </c>
      <c r="F176" s="204" t="s">
        <v>330</v>
      </c>
      <c r="G176" s="205" t="s">
        <v>177</v>
      </c>
      <c r="H176" s="206">
        <v>162.102</v>
      </c>
      <c r="I176" s="207"/>
      <c r="J176" s="208">
        <f>ROUND(I176*H176,2)</f>
        <v>0</v>
      </c>
      <c r="K176" s="204" t="s">
        <v>134</v>
      </c>
      <c r="L176" s="42"/>
      <c r="M176" s="209" t="s">
        <v>19</v>
      </c>
      <c r="N176" s="210" t="s">
        <v>42</v>
      </c>
      <c r="O176" s="82"/>
      <c r="P176" s="211">
        <f>O176*H176</f>
        <v>0</v>
      </c>
      <c r="Q176" s="211">
        <v>0.012500000000000001</v>
      </c>
      <c r="R176" s="211">
        <f>Q176*H176</f>
        <v>2.026275</v>
      </c>
      <c r="S176" s="211">
        <v>0</v>
      </c>
      <c r="T176" s="21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3" t="s">
        <v>135</v>
      </c>
      <c r="AT176" s="213" t="s">
        <v>130</v>
      </c>
      <c r="AU176" s="213" t="s">
        <v>81</v>
      </c>
      <c r="AY176" s="15" t="s">
        <v>128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5" t="s">
        <v>79</v>
      </c>
      <c r="BK176" s="214">
        <f>ROUND(I176*H176,2)</f>
        <v>0</v>
      </c>
      <c r="BL176" s="15" t="s">
        <v>135</v>
      </c>
      <c r="BM176" s="213" t="s">
        <v>331</v>
      </c>
    </row>
    <row r="177" s="2" customFormat="1">
      <c r="A177" s="36"/>
      <c r="B177" s="37"/>
      <c r="C177" s="38"/>
      <c r="D177" s="215" t="s">
        <v>137</v>
      </c>
      <c r="E177" s="38"/>
      <c r="F177" s="216" t="s">
        <v>332</v>
      </c>
      <c r="G177" s="38"/>
      <c r="H177" s="38"/>
      <c r="I177" s="217"/>
      <c r="J177" s="38"/>
      <c r="K177" s="38"/>
      <c r="L177" s="42"/>
      <c r="M177" s="218"/>
      <c r="N177" s="219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137</v>
      </c>
      <c r="AU177" s="15" t="s">
        <v>81</v>
      </c>
    </row>
    <row r="178" s="2" customFormat="1" ht="24.15" customHeight="1">
      <c r="A178" s="36"/>
      <c r="B178" s="37"/>
      <c r="C178" s="202" t="s">
        <v>333</v>
      </c>
      <c r="D178" s="202" t="s">
        <v>130</v>
      </c>
      <c r="E178" s="203" t="s">
        <v>334</v>
      </c>
      <c r="F178" s="204" t="s">
        <v>335</v>
      </c>
      <c r="G178" s="205" t="s">
        <v>177</v>
      </c>
      <c r="H178" s="206">
        <v>162.102</v>
      </c>
      <c r="I178" s="207"/>
      <c r="J178" s="208">
        <f>ROUND(I178*H178,2)</f>
        <v>0</v>
      </c>
      <c r="K178" s="204" t="s">
        <v>19</v>
      </c>
      <c r="L178" s="42"/>
      <c r="M178" s="209" t="s">
        <v>19</v>
      </c>
      <c r="N178" s="210" t="s">
        <v>42</v>
      </c>
      <c r="O178" s="82"/>
      <c r="P178" s="211">
        <f>O178*H178</f>
        <v>0</v>
      </c>
      <c r="Q178" s="211">
        <v>0.00020000000000000001</v>
      </c>
      <c r="R178" s="211">
        <f>Q178*H178</f>
        <v>0.032420400000000002</v>
      </c>
      <c r="S178" s="211">
        <v>0</v>
      </c>
      <c r="T178" s="21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3" t="s">
        <v>135</v>
      </c>
      <c r="AT178" s="213" t="s">
        <v>130</v>
      </c>
      <c r="AU178" s="213" t="s">
        <v>81</v>
      </c>
      <c r="AY178" s="15" t="s">
        <v>128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5" t="s">
        <v>79</v>
      </c>
      <c r="BK178" s="214">
        <f>ROUND(I178*H178,2)</f>
        <v>0</v>
      </c>
      <c r="BL178" s="15" t="s">
        <v>135</v>
      </c>
      <c r="BM178" s="213" t="s">
        <v>336</v>
      </c>
    </row>
    <row r="179" s="2" customFormat="1" ht="24.15" customHeight="1">
      <c r="A179" s="36"/>
      <c r="B179" s="37"/>
      <c r="C179" s="202" t="s">
        <v>337</v>
      </c>
      <c r="D179" s="202" t="s">
        <v>130</v>
      </c>
      <c r="E179" s="203" t="s">
        <v>338</v>
      </c>
      <c r="F179" s="204" t="s">
        <v>339</v>
      </c>
      <c r="G179" s="205" t="s">
        <v>177</v>
      </c>
      <c r="H179" s="206">
        <v>162.102</v>
      </c>
      <c r="I179" s="207"/>
      <c r="J179" s="208">
        <f>ROUND(I179*H179,2)</f>
        <v>0</v>
      </c>
      <c r="K179" s="204" t="s">
        <v>19</v>
      </c>
      <c r="L179" s="42"/>
      <c r="M179" s="209" t="s">
        <v>19</v>
      </c>
      <c r="N179" s="210" t="s">
        <v>42</v>
      </c>
      <c r="O179" s="82"/>
      <c r="P179" s="211">
        <f>O179*H179</f>
        <v>0</v>
      </c>
      <c r="Q179" s="211">
        <v>0.0025300000000000001</v>
      </c>
      <c r="R179" s="211">
        <f>Q179*H179</f>
        <v>0.41011806000000001</v>
      </c>
      <c r="S179" s="211">
        <v>0</v>
      </c>
      <c r="T179" s="21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3" t="s">
        <v>135</v>
      </c>
      <c r="AT179" s="213" t="s">
        <v>130</v>
      </c>
      <c r="AU179" s="213" t="s">
        <v>81</v>
      </c>
      <c r="AY179" s="15" t="s">
        <v>128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5" t="s">
        <v>79</v>
      </c>
      <c r="BK179" s="214">
        <f>ROUND(I179*H179,2)</f>
        <v>0</v>
      </c>
      <c r="BL179" s="15" t="s">
        <v>135</v>
      </c>
      <c r="BM179" s="213" t="s">
        <v>340</v>
      </c>
    </row>
    <row r="180" s="2" customFormat="1" ht="24.15" customHeight="1">
      <c r="A180" s="36"/>
      <c r="B180" s="37"/>
      <c r="C180" s="202" t="s">
        <v>341</v>
      </c>
      <c r="D180" s="202" t="s">
        <v>130</v>
      </c>
      <c r="E180" s="203" t="s">
        <v>342</v>
      </c>
      <c r="F180" s="204" t="s">
        <v>343</v>
      </c>
      <c r="G180" s="205" t="s">
        <v>177</v>
      </c>
      <c r="H180" s="206">
        <v>25.149999999999999</v>
      </c>
      <c r="I180" s="207"/>
      <c r="J180" s="208">
        <f>ROUND(I180*H180,2)</f>
        <v>0</v>
      </c>
      <c r="K180" s="204" t="s">
        <v>134</v>
      </c>
      <c r="L180" s="42"/>
      <c r="M180" s="209" t="s">
        <v>19</v>
      </c>
      <c r="N180" s="210" t="s">
        <v>42</v>
      </c>
      <c r="O180" s="82"/>
      <c r="P180" s="211">
        <f>O180*H180</f>
        <v>0</v>
      </c>
      <c r="Q180" s="211">
        <v>0.0043800000000000002</v>
      </c>
      <c r="R180" s="211">
        <f>Q180*H180</f>
        <v>0.11015700000000001</v>
      </c>
      <c r="S180" s="211">
        <v>0</v>
      </c>
      <c r="T180" s="21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3" t="s">
        <v>135</v>
      </c>
      <c r="AT180" s="213" t="s">
        <v>130</v>
      </c>
      <c r="AU180" s="213" t="s">
        <v>81</v>
      </c>
      <c r="AY180" s="15" t="s">
        <v>128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5" t="s">
        <v>79</v>
      </c>
      <c r="BK180" s="214">
        <f>ROUND(I180*H180,2)</f>
        <v>0</v>
      </c>
      <c r="BL180" s="15" t="s">
        <v>135</v>
      </c>
      <c r="BM180" s="213" t="s">
        <v>344</v>
      </c>
    </row>
    <row r="181" s="2" customFormat="1">
      <c r="A181" s="36"/>
      <c r="B181" s="37"/>
      <c r="C181" s="38"/>
      <c r="D181" s="215" t="s">
        <v>137</v>
      </c>
      <c r="E181" s="38"/>
      <c r="F181" s="216" t="s">
        <v>345</v>
      </c>
      <c r="G181" s="38"/>
      <c r="H181" s="38"/>
      <c r="I181" s="217"/>
      <c r="J181" s="38"/>
      <c r="K181" s="38"/>
      <c r="L181" s="42"/>
      <c r="M181" s="218"/>
      <c r="N181" s="219"/>
      <c r="O181" s="82"/>
      <c r="P181" s="82"/>
      <c r="Q181" s="82"/>
      <c r="R181" s="82"/>
      <c r="S181" s="82"/>
      <c r="T181" s="83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137</v>
      </c>
      <c r="AU181" s="15" t="s">
        <v>81</v>
      </c>
    </row>
    <row r="182" s="2" customFormat="1" ht="24.15" customHeight="1">
      <c r="A182" s="36"/>
      <c r="B182" s="37"/>
      <c r="C182" s="202" t="s">
        <v>346</v>
      </c>
      <c r="D182" s="202" t="s">
        <v>130</v>
      </c>
      <c r="E182" s="203" t="s">
        <v>338</v>
      </c>
      <c r="F182" s="204" t="s">
        <v>339</v>
      </c>
      <c r="G182" s="205" t="s">
        <v>177</v>
      </c>
      <c r="H182" s="206">
        <v>25.149999999999999</v>
      </c>
      <c r="I182" s="207"/>
      <c r="J182" s="208">
        <f>ROUND(I182*H182,2)</f>
        <v>0</v>
      </c>
      <c r="K182" s="204" t="s">
        <v>19</v>
      </c>
      <c r="L182" s="42"/>
      <c r="M182" s="209" t="s">
        <v>19</v>
      </c>
      <c r="N182" s="210" t="s">
        <v>42</v>
      </c>
      <c r="O182" s="82"/>
      <c r="P182" s="211">
        <f>O182*H182</f>
        <v>0</v>
      </c>
      <c r="Q182" s="211">
        <v>0.0025300000000000001</v>
      </c>
      <c r="R182" s="211">
        <f>Q182*H182</f>
        <v>0.063629500000000006</v>
      </c>
      <c r="S182" s="211">
        <v>0</v>
      </c>
      <c r="T182" s="21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3" t="s">
        <v>135</v>
      </c>
      <c r="AT182" s="213" t="s">
        <v>130</v>
      </c>
      <c r="AU182" s="213" t="s">
        <v>81</v>
      </c>
      <c r="AY182" s="15" t="s">
        <v>128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5" t="s">
        <v>79</v>
      </c>
      <c r="BK182" s="214">
        <f>ROUND(I182*H182,2)</f>
        <v>0</v>
      </c>
      <c r="BL182" s="15" t="s">
        <v>135</v>
      </c>
      <c r="BM182" s="213" t="s">
        <v>347</v>
      </c>
    </row>
    <row r="183" s="2" customFormat="1" ht="21.75" customHeight="1">
      <c r="A183" s="36"/>
      <c r="B183" s="37"/>
      <c r="C183" s="202" t="s">
        <v>348</v>
      </c>
      <c r="D183" s="202" t="s">
        <v>130</v>
      </c>
      <c r="E183" s="203" t="s">
        <v>349</v>
      </c>
      <c r="F183" s="204" t="s">
        <v>350</v>
      </c>
      <c r="G183" s="205" t="s">
        <v>133</v>
      </c>
      <c r="H183" s="206">
        <v>5.1669999999999998</v>
      </c>
      <c r="I183" s="207"/>
      <c r="J183" s="208">
        <f>ROUND(I183*H183,2)</f>
        <v>0</v>
      </c>
      <c r="K183" s="204" t="s">
        <v>134</v>
      </c>
      <c r="L183" s="42"/>
      <c r="M183" s="209" t="s">
        <v>19</v>
      </c>
      <c r="N183" s="210" t="s">
        <v>42</v>
      </c>
      <c r="O183" s="82"/>
      <c r="P183" s="211">
        <f>O183*H183</f>
        <v>0</v>
      </c>
      <c r="Q183" s="211">
        <v>2.45329</v>
      </c>
      <c r="R183" s="211">
        <f>Q183*H183</f>
        <v>12.676149429999999</v>
      </c>
      <c r="S183" s="211">
        <v>0</v>
      </c>
      <c r="T183" s="21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3" t="s">
        <v>135</v>
      </c>
      <c r="AT183" s="213" t="s">
        <v>130</v>
      </c>
      <c r="AU183" s="213" t="s">
        <v>81</v>
      </c>
      <c r="AY183" s="15" t="s">
        <v>128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5" t="s">
        <v>79</v>
      </c>
      <c r="BK183" s="214">
        <f>ROUND(I183*H183,2)</f>
        <v>0</v>
      </c>
      <c r="BL183" s="15" t="s">
        <v>135</v>
      </c>
      <c r="BM183" s="213" t="s">
        <v>351</v>
      </c>
    </row>
    <row r="184" s="2" customFormat="1">
      <c r="A184" s="36"/>
      <c r="B184" s="37"/>
      <c r="C184" s="38"/>
      <c r="D184" s="215" t="s">
        <v>137</v>
      </c>
      <c r="E184" s="38"/>
      <c r="F184" s="216" t="s">
        <v>352</v>
      </c>
      <c r="G184" s="38"/>
      <c r="H184" s="38"/>
      <c r="I184" s="217"/>
      <c r="J184" s="38"/>
      <c r="K184" s="38"/>
      <c r="L184" s="42"/>
      <c r="M184" s="218"/>
      <c r="N184" s="219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137</v>
      </c>
      <c r="AU184" s="15" t="s">
        <v>81</v>
      </c>
    </row>
    <row r="185" s="2" customFormat="1" ht="21.75" customHeight="1">
      <c r="A185" s="36"/>
      <c r="B185" s="37"/>
      <c r="C185" s="202" t="s">
        <v>353</v>
      </c>
      <c r="D185" s="202" t="s">
        <v>130</v>
      </c>
      <c r="E185" s="203" t="s">
        <v>354</v>
      </c>
      <c r="F185" s="204" t="s">
        <v>355</v>
      </c>
      <c r="G185" s="205" t="s">
        <v>133</v>
      </c>
      <c r="H185" s="206">
        <v>5.1669999999999998</v>
      </c>
      <c r="I185" s="207"/>
      <c r="J185" s="208">
        <f>ROUND(I185*H185,2)</f>
        <v>0</v>
      </c>
      <c r="K185" s="204" t="s">
        <v>134</v>
      </c>
      <c r="L185" s="42"/>
      <c r="M185" s="209" t="s">
        <v>19</v>
      </c>
      <c r="N185" s="210" t="s">
        <v>42</v>
      </c>
      <c r="O185" s="82"/>
      <c r="P185" s="211">
        <f>O185*H185</f>
        <v>0</v>
      </c>
      <c r="Q185" s="211">
        <v>0.0025300000000000001</v>
      </c>
      <c r="R185" s="211">
        <f>Q185*H185</f>
        <v>0.013072510000000001</v>
      </c>
      <c r="S185" s="211">
        <v>0</v>
      </c>
      <c r="T185" s="21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3" t="s">
        <v>135</v>
      </c>
      <c r="AT185" s="213" t="s">
        <v>130</v>
      </c>
      <c r="AU185" s="213" t="s">
        <v>81</v>
      </c>
      <c r="AY185" s="15" t="s">
        <v>128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5" t="s">
        <v>79</v>
      </c>
      <c r="BK185" s="214">
        <f>ROUND(I185*H185,2)</f>
        <v>0</v>
      </c>
      <c r="BL185" s="15" t="s">
        <v>135</v>
      </c>
      <c r="BM185" s="213" t="s">
        <v>356</v>
      </c>
    </row>
    <row r="186" s="2" customFormat="1">
      <c r="A186" s="36"/>
      <c r="B186" s="37"/>
      <c r="C186" s="38"/>
      <c r="D186" s="215" t="s">
        <v>137</v>
      </c>
      <c r="E186" s="38"/>
      <c r="F186" s="216" t="s">
        <v>357</v>
      </c>
      <c r="G186" s="38"/>
      <c r="H186" s="38"/>
      <c r="I186" s="217"/>
      <c r="J186" s="38"/>
      <c r="K186" s="38"/>
      <c r="L186" s="42"/>
      <c r="M186" s="218"/>
      <c r="N186" s="219"/>
      <c r="O186" s="82"/>
      <c r="P186" s="82"/>
      <c r="Q186" s="82"/>
      <c r="R186" s="82"/>
      <c r="S186" s="82"/>
      <c r="T186" s="83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137</v>
      </c>
      <c r="AU186" s="15" t="s">
        <v>81</v>
      </c>
    </row>
    <row r="187" s="2" customFormat="1" ht="24.15" customHeight="1">
      <c r="A187" s="36"/>
      <c r="B187" s="37"/>
      <c r="C187" s="202" t="s">
        <v>358</v>
      </c>
      <c r="D187" s="202" t="s">
        <v>130</v>
      </c>
      <c r="E187" s="203" t="s">
        <v>359</v>
      </c>
      <c r="F187" s="204" t="s">
        <v>360</v>
      </c>
      <c r="G187" s="205" t="s">
        <v>241</v>
      </c>
      <c r="H187" s="206">
        <v>62.850000000000001</v>
      </c>
      <c r="I187" s="207"/>
      <c r="J187" s="208">
        <f>ROUND(I187*H187,2)</f>
        <v>0</v>
      </c>
      <c r="K187" s="204" t="s">
        <v>134</v>
      </c>
      <c r="L187" s="42"/>
      <c r="M187" s="209" t="s">
        <v>19</v>
      </c>
      <c r="N187" s="210" t="s">
        <v>42</v>
      </c>
      <c r="O187" s="82"/>
      <c r="P187" s="211">
        <f>O187*H187</f>
        <v>0</v>
      </c>
      <c r="Q187" s="211">
        <v>2.0000000000000002E-05</v>
      </c>
      <c r="R187" s="211">
        <f>Q187*H187</f>
        <v>0.0012570000000000001</v>
      </c>
      <c r="S187" s="211">
        <v>0</v>
      </c>
      <c r="T187" s="21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3" t="s">
        <v>135</v>
      </c>
      <c r="AT187" s="213" t="s">
        <v>130</v>
      </c>
      <c r="AU187" s="213" t="s">
        <v>81</v>
      </c>
      <c r="AY187" s="15" t="s">
        <v>128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5" t="s">
        <v>79</v>
      </c>
      <c r="BK187" s="214">
        <f>ROUND(I187*H187,2)</f>
        <v>0</v>
      </c>
      <c r="BL187" s="15" t="s">
        <v>135</v>
      </c>
      <c r="BM187" s="213" t="s">
        <v>361</v>
      </c>
    </row>
    <row r="188" s="2" customFormat="1">
      <c r="A188" s="36"/>
      <c r="B188" s="37"/>
      <c r="C188" s="38"/>
      <c r="D188" s="215" t="s">
        <v>137</v>
      </c>
      <c r="E188" s="38"/>
      <c r="F188" s="216" t="s">
        <v>362</v>
      </c>
      <c r="G188" s="38"/>
      <c r="H188" s="38"/>
      <c r="I188" s="217"/>
      <c r="J188" s="38"/>
      <c r="K188" s="38"/>
      <c r="L188" s="42"/>
      <c r="M188" s="218"/>
      <c r="N188" s="219"/>
      <c r="O188" s="82"/>
      <c r="P188" s="82"/>
      <c r="Q188" s="82"/>
      <c r="R188" s="82"/>
      <c r="S188" s="82"/>
      <c r="T188" s="83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137</v>
      </c>
      <c r="AU188" s="15" t="s">
        <v>81</v>
      </c>
    </row>
    <row r="189" s="2" customFormat="1" ht="16.5" customHeight="1">
      <c r="A189" s="36"/>
      <c r="B189" s="37"/>
      <c r="C189" s="202" t="s">
        <v>363</v>
      </c>
      <c r="D189" s="202" t="s">
        <v>130</v>
      </c>
      <c r="E189" s="203" t="s">
        <v>364</v>
      </c>
      <c r="F189" s="204" t="s">
        <v>365</v>
      </c>
      <c r="G189" s="205" t="s">
        <v>177</v>
      </c>
      <c r="H189" s="206">
        <v>0.38</v>
      </c>
      <c r="I189" s="207"/>
      <c r="J189" s="208">
        <f>ROUND(I189*H189,2)</f>
        <v>0</v>
      </c>
      <c r="K189" s="204" t="s">
        <v>134</v>
      </c>
      <c r="L189" s="42"/>
      <c r="M189" s="209" t="s">
        <v>19</v>
      </c>
      <c r="N189" s="210" t="s">
        <v>42</v>
      </c>
      <c r="O189" s="82"/>
      <c r="P189" s="211">
        <f>O189*H189</f>
        <v>0</v>
      </c>
      <c r="Q189" s="211">
        <v>0.45929999999999999</v>
      </c>
      <c r="R189" s="211">
        <f>Q189*H189</f>
        <v>0.174534</v>
      </c>
      <c r="S189" s="211">
        <v>0</v>
      </c>
      <c r="T189" s="21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3" t="s">
        <v>135</v>
      </c>
      <c r="AT189" s="213" t="s">
        <v>130</v>
      </c>
      <c r="AU189" s="213" t="s">
        <v>81</v>
      </c>
      <c r="AY189" s="15" t="s">
        <v>128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5" t="s">
        <v>79</v>
      </c>
      <c r="BK189" s="214">
        <f>ROUND(I189*H189,2)</f>
        <v>0</v>
      </c>
      <c r="BL189" s="15" t="s">
        <v>135</v>
      </c>
      <c r="BM189" s="213" t="s">
        <v>366</v>
      </c>
    </row>
    <row r="190" s="2" customFormat="1">
      <c r="A190" s="36"/>
      <c r="B190" s="37"/>
      <c r="C190" s="38"/>
      <c r="D190" s="215" t="s">
        <v>137</v>
      </c>
      <c r="E190" s="38"/>
      <c r="F190" s="216" t="s">
        <v>367</v>
      </c>
      <c r="G190" s="38"/>
      <c r="H190" s="38"/>
      <c r="I190" s="217"/>
      <c r="J190" s="38"/>
      <c r="K190" s="38"/>
      <c r="L190" s="42"/>
      <c r="M190" s="218"/>
      <c r="N190" s="219"/>
      <c r="O190" s="82"/>
      <c r="P190" s="82"/>
      <c r="Q190" s="82"/>
      <c r="R190" s="82"/>
      <c r="S190" s="82"/>
      <c r="T190" s="83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137</v>
      </c>
      <c r="AU190" s="15" t="s">
        <v>81</v>
      </c>
    </row>
    <row r="191" s="12" customFormat="1" ht="22.8" customHeight="1">
      <c r="A191" s="12"/>
      <c r="B191" s="186"/>
      <c r="C191" s="187"/>
      <c r="D191" s="188" t="s">
        <v>70</v>
      </c>
      <c r="E191" s="200" t="s">
        <v>174</v>
      </c>
      <c r="F191" s="200" t="s">
        <v>368</v>
      </c>
      <c r="G191" s="187"/>
      <c r="H191" s="187"/>
      <c r="I191" s="190"/>
      <c r="J191" s="201">
        <f>BK191</f>
        <v>0</v>
      </c>
      <c r="K191" s="187"/>
      <c r="L191" s="192"/>
      <c r="M191" s="193"/>
      <c r="N191" s="194"/>
      <c r="O191" s="194"/>
      <c r="P191" s="195">
        <f>SUM(P192:P207)</f>
        <v>0</v>
      </c>
      <c r="Q191" s="194"/>
      <c r="R191" s="195">
        <f>SUM(R192:R207)</f>
        <v>0.04403174</v>
      </c>
      <c r="S191" s="194"/>
      <c r="T191" s="196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7" t="s">
        <v>79</v>
      </c>
      <c r="AT191" s="198" t="s">
        <v>70</v>
      </c>
      <c r="AU191" s="198" t="s">
        <v>79</v>
      </c>
      <c r="AY191" s="197" t="s">
        <v>128</v>
      </c>
      <c r="BK191" s="199">
        <f>SUM(BK192:BK207)</f>
        <v>0</v>
      </c>
    </row>
    <row r="192" s="2" customFormat="1" ht="24.15" customHeight="1">
      <c r="A192" s="36"/>
      <c r="B192" s="37"/>
      <c r="C192" s="202" t="s">
        <v>369</v>
      </c>
      <c r="D192" s="202" t="s">
        <v>130</v>
      </c>
      <c r="E192" s="203" t="s">
        <v>370</v>
      </c>
      <c r="F192" s="204" t="s">
        <v>371</v>
      </c>
      <c r="G192" s="205" t="s">
        <v>177</v>
      </c>
      <c r="H192" s="206">
        <v>202.209</v>
      </c>
      <c r="I192" s="207"/>
      <c r="J192" s="208">
        <f>ROUND(I192*H192,2)</f>
        <v>0</v>
      </c>
      <c r="K192" s="204" t="s">
        <v>134</v>
      </c>
      <c r="L192" s="42"/>
      <c r="M192" s="209" t="s">
        <v>19</v>
      </c>
      <c r="N192" s="210" t="s">
        <v>42</v>
      </c>
      <c r="O192" s="82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3" t="s">
        <v>135</v>
      </c>
      <c r="AT192" s="213" t="s">
        <v>130</v>
      </c>
      <c r="AU192" s="213" t="s">
        <v>81</v>
      </c>
      <c r="AY192" s="15" t="s">
        <v>128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5" t="s">
        <v>79</v>
      </c>
      <c r="BK192" s="214">
        <f>ROUND(I192*H192,2)</f>
        <v>0</v>
      </c>
      <c r="BL192" s="15" t="s">
        <v>135</v>
      </c>
      <c r="BM192" s="213" t="s">
        <v>372</v>
      </c>
    </row>
    <row r="193" s="2" customFormat="1">
      <c r="A193" s="36"/>
      <c r="B193" s="37"/>
      <c r="C193" s="38"/>
      <c r="D193" s="215" t="s">
        <v>137</v>
      </c>
      <c r="E193" s="38"/>
      <c r="F193" s="216" t="s">
        <v>373</v>
      </c>
      <c r="G193" s="38"/>
      <c r="H193" s="38"/>
      <c r="I193" s="217"/>
      <c r="J193" s="38"/>
      <c r="K193" s="38"/>
      <c r="L193" s="42"/>
      <c r="M193" s="218"/>
      <c r="N193" s="219"/>
      <c r="O193" s="82"/>
      <c r="P193" s="82"/>
      <c r="Q193" s="82"/>
      <c r="R193" s="82"/>
      <c r="S193" s="82"/>
      <c r="T193" s="83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137</v>
      </c>
      <c r="AU193" s="15" t="s">
        <v>81</v>
      </c>
    </row>
    <row r="194" s="2" customFormat="1" ht="24.15" customHeight="1">
      <c r="A194" s="36"/>
      <c r="B194" s="37"/>
      <c r="C194" s="202" t="s">
        <v>374</v>
      </c>
      <c r="D194" s="202" t="s">
        <v>130</v>
      </c>
      <c r="E194" s="203" t="s">
        <v>375</v>
      </c>
      <c r="F194" s="204" t="s">
        <v>376</v>
      </c>
      <c r="G194" s="205" t="s">
        <v>177</v>
      </c>
      <c r="H194" s="206">
        <v>6066.2700000000004</v>
      </c>
      <c r="I194" s="207"/>
      <c r="J194" s="208">
        <f>ROUND(I194*H194,2)</f>
        <v>0</v>
      </c>
      <c r="K194" s="204" t="s">
        <v>134</v>
      </c>
      <c r="L194" s="42"/>
      <c r="M194" s="209" t="s">
        <v>19</v>
      </c>
      <c r="N194" s="210" t="s">
        <v>42</v>
      </c>
      <c r="O194" s="82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3" t="s">
        <v>135</v>
      </c>
      <c r="AT194" s="213" t="s">
        <v>130</v>
      </c>
      <c r="AU194" s="213" t="s">
        <v>81</v>
      </c>
      <c r="AY194" s="15" t="s">
        <v>128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5" t="s">
        <v>79</v>
      </c>
      <c r="BK194" s="214">
        <f>ROUND(I194*H194,2)</f>
        <v>0</v>
      </c>
      <c r="BL194" s="15" t="s">
        <v>135</v>
      </c>
      <c r="BM194" s="213" t="s">
        <v>377</v>
      </c>
    </row>
    <row r="195" s="2" customFormat="1">
      <c r="A195" s="36"/>
      <c r="B195" s="37"/>
      <c r="C195" s="38"/>
      <c r="D195" s="215" t="s">
        <v>137</v>
      </c>
      <c r="E195" s="38"/>
      <c r="F195" s="216" t="s">
        <v>378</v>
      </c>
      <c r="G195" s="38"/>
      <c r="H195" s="38"/>
      <c r="I195" s="217"/>
      <c r="J195" s="38"/>
      <c r="K195" s="38"/>
      <c r="L195" s="42"/>
      <c r="M195" s="218"/>
      <c r="N195" s="219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137</v>
      </c>
      <c r="AU195" s="15" t="s">
        <v>81</v>
      </c>
    </row>
    <row r="196" s="2" customFormat="1" ht="24.15" customHeight="1">
      <c r="A196" s="36"/>
      <c r="B196" s="37"/>
      <c r="C196" s="202" t="s">
        <v>379</v>
      </c>
      <c r="D196" s="202" t="s">
        <v>130</v>
      </c>
      <c r="E196" s="203" t="s">
        <v>380</v>
      </c>
      <c r="F196" s="204" t="s">
        <v>381</v>
      </c>
      <c r="G196" s="205" t="s">
        <v>177</v>
      </c>
      <c r="H196" s="206">
        <v>202.209</v>
      </c>
      <c r="I196" s="207"/>
      <c r="J196" s="208">
        <f>ROUND(I196*H196,2)</f>
        <v>0</v>
      </c>
      <c r="K196" s="204" t="s">
        <v>134</v>
      </c>
      <c r="L196" s="42"/>
      <c r="M196" s="209" t="s">
        <v>19</v>
      </c>
      <c r="N196" s="210" t="s">
        <v>42</v>
      </c>
      <c r="O196" s="82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3" t="s">
        <v>135</v>
      </c>
      <c r="AT196" s="213" t="s">
        <v>130</v>
      </c>
      <c r="AU196" s="213" t="s">
        <v>81</v>
      </c>
      <c r="AY196" s="15" t="s">
        <v>128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5" t="s">
        <v>79</v>
      </c>
      <c r="BK196" s="214">
        <f>ROUND(I196*H196,2)</f>
        <v>0</v>
      </c>
      <c r="BL196" s="15" t="s">
        <v>135</v>
      </c>
      <c r="BM196" s="213" t="s">
        <v>382</v>
      </c>
    </row>
    <row r="197" s="2" customFormat="1">
      <c r="A197" s="36"/>
      <c r="B197" s="37"/>
      <c r="C197" s="38"/>
      <c r="D197" s="215" t="s">
        <v>137</v>
      </c>
      <c r="E197" s="38"/>
      <c r="F197" s="216" t="s">
        <v>383</v>
      </c>
      <c r="G197" s="38"/>
      <c r="H197" s="38"/>
      <c r="I197" s="217"/>
      <c r="J197" s="38"/>
      <c r="K197" s="38"/>
      <c r="L197" s="42"/>
      <c r="M197" s="218"/>
      <c r="N197" s="219"/>
      <c r="O197" s="82"/>
      <c r="P197" s="82"/>
      <c r="Q197" s="82"/>
      <c r="R197" s="82"/>
      <c r="S197" s="82"/>
      <c r="T197" s="83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137</v>
      </c>
      <c r="AU197" s="15" t="s">
        <v>81</v>
      </c>
    </row>
    <row r="198" s="2" customFormat="1" ht="16.5" customHeight="1">
      <c r="A198" s="36"/>
      <c r="B198" s="37"/>
      <c r="C198" s="202" t="s">
        <v>384</v>
      </c>
      <c r="D198" s="202" t="s">
        <v>130</v>
      </c>
      <c r="E198" s="203" t="s">
        <v>385</v>
      </c>
      <c r="F198" s="204" t="s">
        <v>386</v>
      </c>
      <c r="G198" s="205" t="s">
        <v>177</v>
      </c>
      <c r="H198" s="206">
        <v>202.209</v>
      </c>
      <c r="I198" s="207"/>
      <c r="J198" s="208">
        <f>ROUND(I198*H198,2)</f>
        <v>0</v>
      </c>
      <c r="K198" s="204" t="s">
        <v>134</v>
      </c>
      <c r="L198" s="42"/>
      <c r="M198" s="209" t="s">
        <v>19</v>
      </c>
      <c r="N198" s="210" t="s">
        <v>42</v>
      </c>
      <c r="O198" s="82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3" t="s">
        <v>135</v>
      </c>
      <c r="AT198" s="213" t="s">
        <v>130</v>
      </c>
      <c r="AU198" s="213" t="s">
        <v>81</v>
      </c>
      <c r="AY198" s="15" t="s">
        <v>128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5" t="s">
        <v>79</v>
      </c>
      <c r="BK198" s="214">
        <f>ROUND(I198*H198,2)</f>
        <v>0</v>
      </c>
      <c r="BL198" s="15" t="s">
        <v>135</v>
      </c>
      <c r="BM198" s="213" t="s">
        <v>387</v>
      </c>
    </row>
    <row r="199" s="2" customFormat="1">
      <c r="A199" s="36"/>
      <c r="B199" s="37"/>
      <c r="C199" s="38"/>
      <c r="D199" s="215" t="s">
        <v>137</v>
      </c>
      <c r="E199" s="38"/>
      <c r="F199" s="216" t="s">
        <v>388</v>
      </c>
      <c r="G199" s="38"/>
      <c r="H199" s="38"/>
      <c r="I199" s="217"/>
      <c r="J199" s="38"/>
      <c r="K199" s="38"/>
      <c r="L199" s="42"/>
      <c r="M199" s="218"/>
      <c r="N199" s="219"/>
      <c r="O199" s="82"/>
      <c r="P199" s="82"/>
      <c r="Q199" s="82"/>
      <c r="R199" s="82"/>
      <c r="S199" s="82"/>
      <c r="T199" s="83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137</v>
      </c>
      <c r="AU199" s="15" t="s">
        <v>81</v>
      </c>
    </row>
    <row r="200" s="2" customFormat="1" ht="16.5" customHeight="1">
      <c r="A200" s="36"/>
      <c r="B200" s="37"/>
      <c r="C200" s="202" t="s">
        <v>389</v>
      </c>
      <c r="D200" s="202" t="s">
        <v>130</v>
      </c>
      <c r="E200" s="203" t="s">
        <v>390</v>
      </c>
      <c r="F200" s="204" t="s">
        <v>391</v>
      </c>
      <c r="G200" s="205" t="s">
        <v>177</v>
      </c>
      <c r="H200" s="206">
        <v>8088.3599999999997</v>
      </c>
      <c r="I200" s="207"/>
      <c r="J200" s="208">
        <f>ROUND(I200*H200,2)</f>
        <v>0</v>
      </c>
      <c r="K200" s="204" t="s">
        <v>134</v>
      </c>
      <c r="L200" s="42"/>
      <c r="M200" s="209" t="s">
        <v>19</v>
      </c>
      <c r="N200" s="210" t="s">
        <v>42</v>
      </c>
      <c r="O200" s="82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3" t="s">
        <v>135</v>
      </c>
      <c r="AT200" s="213" t="s">
        <v>130</v>
      </c>
      <c r="AU200" s="213" t="s">
        <v>81</v>
      </c>
      <c r="AY200" s="15" t="s">
        <v>128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5" t="s">
        <v>79</v>
      </c>
      <c r="BK200" s="214">
        <f>ROUND(I200*H200,2)</f>
        <v>0</v>
      </c>
      <c r="BL200" s="15" t="s">
        <v>135</v>
      </c>
      <c r="BM200" s="213" t="s">
        <v>392</v>
      </c>
    </row>
    <row r="201" s="2" customFormat="1">
      <c r="A201" s="36"/>
      <c r="B201" s="37"/>
      <c r="C201" s="38"/>
      <c r="D201" s="215" t="s">
        <v>137</v>
      </c>
      <c r="E201" s="38"/>
      <c r="F201" s="216" t="s">
        <v>393</v>
      </c>
      <c r="G201" s="38"/>
      <c r="H201" s="38"/>
      <c r="I201" s="217"/>
      <c r="J201" s="38"/>
      <c r="K201" s="38"/>
      <c r="L201" s="42"/>
      <c r="M201" s="218"/>
      <c r="N201" s="219"/>
      <c r="O201" s="82"/>
      <c r="P201" s="82"/>
      <c r="Q201" s="82"/>
      <c r="R201" s="82"/>
      <c r="S201" s="82"/>
      <c r="T201" s="83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137</v>
      </c>
      <c r="AU201" s="15" t="s">
        <v>81</v>
      </c>
    </row>
    <row r="202" s="2" customFormat="1" ht="16.5" customHeight="1">
      <c r="A202" s="36"/>
      <c r="B202" s="37"/>
      <c r="C202" s="202" t="s">
        <v>394</v>
      </c>
      <c r="D202" s="202" t="s">
        <v>130</v>
      </c>
      <c r="E202" s="203" t="s">
        <v>395</v>
      </c>
      <c r="F202" s="204" t="s">
        <v>396</v>
      </c>
      <c r="G202" s="205" t="s">
        <v>177</v>
      </c>
      <c r="H202" s="206">
        <v>202.209</v>
      </c>
      <c r="I202" s="207"/>
      <c r="J202" s="208">
        <f>ROUND(I202*H202,2)</f>
        <v>0</v>
      </c>
      <c r="K202" s="204" t="s">
        <v>134</v>
      </c>
      <c r="L202" s="42"/>
      <c r="M202" s="209" t="s">
        <v>19</v>
      </c>
      <c r="N202" s="210" t="s">
        <v>42</v>
      </c>
      <c r="O202" s="82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3" t="s">
        <v>135</v>
      </c>
      <c r="AT202" s="213" t="s">
        <v>130</v>
      </c>
      <c r="AU202" s="213" t="s">
        <v>81</v>
      </c>
      <c r="AY202" s="15" t="s">
        <v>128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5" t="s">
        <v>79</v>
      </c>
      <c r="BK202" s="214">
        <f>ROUND(I202*H202,2)</f>
        <v>0</v>
      </c>
      <c r="BL202" s="15" t="s">
        <v>135</v>
      </c>
      <c r="BM202" s="213" t="s">
        <v>397</v>
      </c>
    </row>
    <row r="203" s="2" customFormat="1">
      <c r="A203" s="36"/>
      <c r="B203" s="37"/>
      <c r="C203" s="38"/>
      <c r="D203" s="215" t="s">
        <v>137</v>
      </c>
      <c r="E203" s="38"/>
      <c r="F203" s="216" t="s">
        <v>398</v>
      </c>
      <c r="G203" s="38"/>
      <c r="H203" s="38"/>
      <c r="I203" s="217"/>
      <c r="J203" s="38"/>
      <c r="K203" s="38"/>
      <c r="L203" s="42"/>
      <c r="M203" s="218"/>
      <c r="N203" s="219"/>
      <c r="O203" s="82"/>
      <c r="P203" s="82"/>
      <c r="Q203" s="82"/>
      <c r="R203" s="82"/>
      <c r="S203" s="82"/>
      <c r="T203" s="83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137</v>
      </c>
      <c r="AU203" s="15" t="s">
        <v>81</v>
      </c>
    </row>
    <row r="204" s="2" customFormat="1" ht="24.15" customHeight="1">
      <c r="A204" s="36"/>
      <c r="B204" s="37"/>
      <c r="C204" s="202" t="s">
        <v>399</v>
      </c>
      <c r="D204" s="202" t="s">
        <v>130</v>
      </c>
      <c r="E204" s="203" t="s">
        <v>400</v>
      </c>
      <c r="F204" s="204" t="s">
        <v>401</v>
      </c>
      <c r="G204" s="205" t="s">
        <v>177</v>
      </c>
      <c r="H204" s="206">
        <v>85.219999999999999</v>
      </c>
      <c r="I204" s="207"/>
      <c r="J204" s="208">
        <f>ROUND(I204*H204,2)</f>
        <v>0</v>
      </c>
      <c r="K204" s="204" t="s">
        <v>134</v>
      </c>
      <c r="L204" s="42"/>
      <c r="M204" s="209" t="s">
        <v>19</v>
      </c>
      <c r="N204" s="210" t="s">
        <v>42</v>
      </c>
      <c r="O204" s="82"/>
      <c r="P204" s="211">
        <f>O204*H204</f>
        <v>0</v>
      </c>
      <c r="Q204" s="211">
        <v>0.00012999999999999999</v>
      </c>
      <c r="R204" s="211">
        <f>Q204*H204</f>
        <v>0.011078599999999999</v>
      </c>
      <c r="S204" s="211">
        <v>0</v>
      </c>
      <c r="T204" s="21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3" t="s">
        <v>135</v>
      </c>
      <c r="AT204" s="213" t="s">
        <v>130</v>
      </c>
      <c r="AU204" s="213" t="s">
        <v>81</v>
      </c>
      <c r="AY204" s="15" t="s">
        <v>128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5" t="s">
        <v>79</v>
      </c>
      <c r="BK204" s="214">
        <f>ROUND(I204*H204,2)</f>
        <v>0</v>
      </c>
      <c r="BL204" s="15" t="s">
        <v>135</v>
      </c>
      <c r="BM204" s="213" t="s">
        <v>402</v>
      </c>
    </row>
    <row r="205" s="2" customFormat="1">
      <c r="A205" s="36"/>
      <c r="B205" s="37"/>
      <c r="C205" s="38"/>
      <c r="D205" s="215" t="s">
        <v>137</v>
      </c>
      <c r="E205" s="38"/>
      <c r="F205" s="216" t="s">
        <v>403</v>
      </c>
      <c r="G205" s="38"/>
      <c r="H205" s="38"/>
      <c r="I205" s="217"/>
      <c r="J205" s="38"/>
      <c r="K205" s="38"/>
      <c r="L205" s="42"/>
      <c r="M205" s="218"/>
      <c r="N205" s="219"/>
      <c r="O205" s="82"/>
      <c r="P205" s="82"/>
      <c r="Q205" s="82"/>
      <c r="R205" s="82"/>
      <c r="S205" s="82"/>
      <c r="T205" s="83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137</v>
      </c>
      <c r="AU205" s="15" t="s">
        <v>81</v>
      </c>
    </row>
    <row r="206" s="2" customFormat="1" ht="24.15" customHeight="1">
      <c r="A206" s="36"/>
      <c r="B206" s="37"/>
      <c r="C206" s="202" t="s">
        <v>404</v>
      </c>
      <c r="D206" s="202" t="s">
        <v>130</v>
      </c>
      <c r="E206" s="203" t="s">
        <v>405</v>
      </c>
      <c r="F206" s="204" t="s">
        <v>406</v>
      </c>
      <c r="G206" s="205" t="s">
        <v>177</v>
      </c>
      <c r="H206" s="206">
        <v>27.234000000000002</v>
      </c>
      <c r="I206" s="207"/>
      <c r="J206" s="208">
        <f>ROUND(I206*H206,2)</f>
        <v>0</v>
      </c>
      <c r="K206" s="204" t="s">
        <v>134</v>
      </c>
      <c r="L206" s="42"/>
      <c r="M206" s="209" t="s">
        <v>19</v>
      </c>
      <c r="N206" s="210" t="s">
        <v>42</v>
      </c>
      <c r="O206" s="82"/>
      <c r="P206" s="211">
        <f>O206*H206</f>
        <v>0</v>
      </c>
      <c r="Q206" s="211">
        <v>0.0012099999999999999</v>
      </c>
      <c r="R206" s="211">
        <f>Q206*H206</f>
        <v>0.032953139999999999</v>
      </c>
      <c r="S206" s="211">
        <v>0</v>
      </c>
      <c r="T206" s="21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3" t="s">
        <v>135</v>
      </c>
      <c r="AT206" s="213" t="s">
        <v>130</v>
      </c>
      <c r="AU206" s="213" t="s">
        <v>81</v>
      </c>
      <c r="AY206" s="15" t="s">
        <v>128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5" t="s">
        <v>79</v>
      </c>
      <c r="BK206" s="214">
        <f>ROUND(I206*H206,2)</f>
        <v>0</v>
      </c>
      <c r="BL206" s="15" t="s">
        <v>135</v>
      </c>
      <c r="BM206" s="213" t="s">
        <v>407</v>
      </c>
    </row>
    <row r="207" s="2" customFormat="1">
      <c r="A207" s="36"/>
      <c r="B207" s="37"/>
      <c r="C207" s="38"/>
      <c r="D207" s="215" t="s">
        <v>137</v>
      </c>
      <c r="E207" s="38"/>
      <c r="F207" s="216" t="s">
        <v>408</v>
      </c>
      <c r="G207" s="38"/>
      <c r="H207" s="38"/>
      <c r="I207" s="217"/>
      <c r="J207" s="38"/>
      <c r="K207" s="38"/>
      <c r="L207" s="42"/>
      <c r="M207" s="218"/>
      <c r="N207" s="219"/>
      <c r="O207" s="82"/>
      <c r="P207" s="82"/>
      <c r="Q207" s="82"/>
      <c r="R207" s="82"/>
      <c r="S207" s="82"/>
      <c r="T207" s="83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137</v>
      </c>
      <c r="AU207" s="15" t="s">
        <v>81</v>
      </c>
    </row>
    <row r="208" s="12" customFormat="1" ht="22.8" customHeight="1">
      <c r="A208" s="12"/>
      <c r="B208" s="186"/>
      <c r="C208" s="187"/>
      <c r="D208" s="188" t="s">
        <v>70</v>
      </c>
      <c r="E208" s="200" t="s">
        <v>409</v>
      </c>
      <c r="F208" s="200" t="s">
        <v>410</v>
      </c>
      <c r="G208" s="187"/>
      <c r="H208" s="187"/>
      <c r="I208" s="190"/>
      <c r="J208" s="201">
        <f>BK208</f>
        <v>0</v>
      </c>
      <c r="K208" s="187"/>
      <c r="L208" s="192"/>
      <c r="M208" s="193"/>
      <c r="N208" s="194"/>
      <c r="O208" s="194"/>
      <c r="P208" s="195">
        <f>SUM(P209:P210)</f>
        <v>0</v>
      </c>
      <c r="Q208" s="194"/>
      <c r="R208" s="195">
        <f>SUM(R209:R210)</f>
        <v>0</v>
      </c>
      <c r="S208" s="194"/>
      <c r="T208" s="196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97" t="s">
        <v>79</v>
      </c>
      <c r="AT208" s="198" t="s">
        <v>70</v>
      </c>
      <c r="AU208" s="198" t="s">
        <v>79</v>
      </c>
      <c r="AY208" s="197" t="s">
        <v>128</v>
      </c>
      <c r="BK208" s="199">
        <f>SUM(BK209:BK210)</f>
        <v>0</v>
      </c>
    </row>
    <row r="209" s="2" customFormat="1" ht="33" customHeight="1">
      <c r="A209" s="36"/>
      <c r="B209" s="37"/>
      <c r="C209" s="202" t="s">
        <v>411</v>
      </c>
      <c r="D209" s="202" t="s">
        <v>130</v>
      </c>
      <c r="E209" s="203" t="s">
        <v>412</v>
      </c>
      <c r="F209" s="204" t="s">
        <v>413</v>
      </c>
      <c r="G209" s="205" t="s">
        <v>155</v>
      </c>
      <c r="H209" s="206">
        <v>255.483</v>
      </c>
      <c r="I209" s="207"/>
      <c r="J209" s="208">
        <f>ROUND(I209*H209,2)</f>
        <v>0</v>
      </c>
      <c r="K209" s="204" t="s">
        <v>134</v>
      </c>
      <c r="L209" s="42"/>
      <c r="M209" s="209" t="s">
        <v>19</v>
      </c>
      <c r="N209" s="210" t="s">
        <v>42</v>
      </c>
      <c r="O209" s="82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3" t="s">
        <v>135</v>
      </c>
      <c r="AT209" s="213" t="s">
        <v>130</v>
      </c>
      <c r="AU209" s="213" t="s">
        <v>81</v>
      </c>
      <c r="AY209" s="15" t="s">
        <v>128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5" t="s">
        <v>79</v>
      </c>
      <c r="BK209" s="214">
        <f>ROUND(I209*H209,2)</f>
        <v>0</v>
      </c>
      <c r="BL209" s="15" t="s">
        <v>135</v>
      </c>
      <c r="BM209" s="213" t="s">
        <v>414</v>
      </c>
    </row>
    <row r="210" s="2" customFormat="1">
      <c r="A210" s="36"/>
      <c r="B210" s="37"/>
      <c r="C210" s="38"/>
      <c r="D210" s="215" t="s">
        <v>137</v>
      </c>
      <c r="E210" s="38"/>
      <c r="F210" s="216" t="s">
        <v>415</v>
      </c>
      <c r="G210" s="38"/>
      <c r="H210" s="38"/>
      <c r="I210" s="217"/>
      <c r="J210" s="38"/>
      <c r="K210" s="38"/>
      <c r="L210" s="42"/>
      <c r="M210" s="218"/>
      <c r="N210" s="219"/>
      <c r="O210" s="82"/>
      <c r="P210" s="82"/>
      <c r="Q210" s="82"/>
      <c r="R210" s="82"/>
      <c r="S210" s="82"/>
      <c r="T210" s="83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137</v>
      </c>
      <c r="AU210" s="15" t="s">
        <v>81</v>
      </c>
    </row>
    <row r="211" s="12" customFormat="1" ht="25.92" customHeight="1">
      <c r="A211" s="12"/>
      <c r="B211" s="186"/>
      <c r="C211" s="187"/>
      <c r="D211" s="188" t="s">
        <v>70</v>
      </c>
      <c r="E211" s="189" t="s">
        <v>416</v>
      </c>
      <c r="F211" s="189" t="s">
        <v>417</v>
      </c>
      <c r="G211" s="187"/>
      <c r="H211" s="187"/>
      <c r="I211" s="190"/>
      <c r="J211" s="191">
        <f>BK211</f>
        <v>0</v>
      </c>
      <c r="K211" s="187"/>
      <c r="L211" s="192"/>
      <c r="M211" s="193"/>
      <c r="N211" s="194"/>
      <c r="O211" s="194"/>
      <c r="P211" s="195">
        <f>P212+P238+P261+P281+P285+P296+P303+P313+P328+P362+P377+P391</f>
        <v>0</v>
      </c>
      <c r="Q211" s="194"/>
      <c r="R211" s="195">
        <f>R212+R238+R261+R281+R285+R296+R303+R313+R328+R362+R377+R391</f>
        <v>9.1815043500000009</v>
      </c>
      <c r="S211" s="194"/>
      <c r="T211" s="196">
        <f>T212+T238+T261+T281+T285+T296+T303+T313+T328+T362+T377+T391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7" t="s">
        <v>81</v>
      </c>
      <c r="AT211" s="198" t="s">
        <v>70</v>
      </c>
      <c r="AU211" s="198" t="s">
        <v>71</v>
      </c>
      <c r="AY211" s="197" t="s">
        <v>128</v>
      </c>
      <c r="BK211" s="199">
        <f>BK212+BK238+BK261+BK281+BK285+BK296+BK303+BK313+BK328+BK362+BK377+BK391</f>
        <v>0</v>
      </c>
    </row>
    <row r="212" s="12" customFormat="1" ht="22.8" customHeight="1">
      <c r="A212" s="12"/>
      <c r="B212" s="186"/>
      <c r="C212" s="187"/>
      <c r="D212" s="188" t="s">
        <v>70</v>
      </c>
      <c r="E212" s="200" t="s">
        <v>418</v>
      </c>
      <c r="F212" s="200" t="s">
        <v>419</v>
      </c>
      <c r="G212" s="187"/>
      <c r="H212" s="187"/>
      <c r="I212" s="190"/>
      <c r="J212" s="201">
        <f>BK212</f>
        <v>0</v>
      </c>
      <c r="K212" s="187"/>
      <c r="L212" s="192"/>
      <c r="M212" s="193"/>
      <c r="N212" s="194"/>
      <c r="O212" s="194"/>
      <c r="P212" s="195">
        <f>SUM(P213:P237)</f>
        <v>0</v>
      </c>
      <c r="Q212" s="194"/>
      <c r="R212" s="195">
        <f>SUM(R213:R237)</f>
        <v>2.3370231000000006</v>
      </c>
      <c r="S212" s="194"/>
      <c r="T212" s="196">
        <f>SUM(T213:T237)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7" t="s">
        <v>81</v>
      </c>
      <c r="AT212" s="198" t="s">
        <v>70</v>
      </c>
      <c r="AU212" s="198" t="s">
        <v>79</v>
      </c>
      <c r="AY212" s="197" t="s">
        <v>128</v>
      </c>
      <c r="BK212" s="199">
        <f>SUM(BK213:BK237)</f>
        <v>0</v>
      </c>
    </row>
    <row r="213" s="2" customFormat="1" ht="21.75" customHeight="1">
      <c r="A213" s="36"/>
      <c r="B213" s="37"/>
      <c r="C213" s="202" t="s">
        <v>420</v>
      </c>
      <c r="D213" s="202" t="s">
        <v>130</v>
      </c>
      <c r="E213" s="203" t="s">
        <v>421</v>
      </c>
      <c r="F213" s="204" t="s">
        <v>422</v>
      </c>
      <c r="G213" s="205" t="s">
        <v>177</v>
      </c>
      <c r="H213" s="206">
        <v>215.215</v>
      </c>
      <c r="I213" s="207"/>
      <c r="J213" s="208">
        <f>ROUND(I213*H213,2)</f>
        <v>0</v>
      </c>
      <c r="K213" s="204" t="s">
        <v>134</v>
      </c>
      <c r="L213" s="42"/>
      <c r="M213" s="209" t="s">
        <v>19</v>
      </c>
      <c r="N213" s="210" t="s">
        <v>42</v>
      </c>
      <c r="O213" s="82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3" t="s">
        <v>210</v>
      </c>
      <c r="AT213" s="213" t="s">
        <v>130</v>
      </c>
      <c r="AU213" s="213" t="s">
        <v>81</v>
      </c>
      <c r="AY213" s="15" t="s">
        <v>128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5" t="s">
        <v>79</v>
      </c>
      <c r="BK213" s="214">
        <f>ROUND(I213*H213,2)</f>
        <v>0</v>
      </c>
      <c r="BL213" s="15" t="s">
        <v>210</v>
      </c>
      <c r="BM213" s="213" t="s">
        <v>423</v>
      </c>
    </row>
    <row r="214" s="2" customFormat="1">
      <c r="A214" s="36"/>
      <c r="B214" s="37"/>
      <c r="C214" s="38"/>
      <c r="D214" s="215" t="s">
        <v>137</v>
      </c>
      <c r="E214" s="38"/>
      <c r="F214" s="216" t="s">
        <v>424</v>
      </c>
      <c r="G214" s="38"/>
      <c r="H214" s="38"/>
      <c r="I214" s="217"/>
      <c r="J214" s="38"/>
      <c r="K214" s="38"/>
      <c r="L214" s="42"/>
      <c r="M214" s="218"/>
      <c r="N214" s="219"/>
      <c r="O214" s="82"/>
      <c r="P214" s="82"/>
      <c r="Q214" s="82"/>
      <c r="R214" s="82"/>
      <c r="S214" s="82"/>
      <c r="T214" s="83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137</v>
      </c>
      <c r="AU214" s="15" t="s">
        <v>81</v>
      </c>
    </row>
    <row r="215" s="2" customFormat="1" ht="16.5" customHeight="1">
      <c r="A215" s="36"/>
      <c r="B215" s="37"/>
      <c r="C215" s="220" t="s">
        <v>425</v>
      </c>
      <c r="D215" s="220" t="s">
        <v>298</v>
      </c>
      <c r="E215" s="221" t="s">
        <v>426</v>
      </c>
      <c r="F215" s="222" t="s">
        <v>427</v>
      </c>
      <c r="G215" s="223" t="s">
        <v>155</v>
      </c>
      <c r="H215" s="224">
        <v>0.070999999999999994</v>
      </c>
      <c r="I215" s="225"/>
      <c r="J215" s="226">
        <f>ROUND(I215*H215,2)</f>
        <v>0</v>
      </c>
      <c r="K215" s="222" t="s">
        <v>134</v>
      </c>
      <c r="L215" s="227"/>
      <c r="M215" s="228" t="s">
        <v>19</v>
      </c>
      <c r="N215" s="229" t="s">
        <v>42</v>
      </c>
      <c r="O215" s="82"/>
      <c r="P215" s="211">
        <f>O215*H215</f>
        <v>0</v>
      </c>
      <c r="Q215" s="211">
        <v>1</v>
      </c>
      <c r="R215" s="211">
        <f>Q215*H215</f>
        <v>0.070999999999999994</v>
      </c>
      <c r="S215" s="211">
        <v>0</v>
      </c>
      <c r="T215" s="21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3" t="s">
        <v>282</v>
      </c>
      <c r="AT215" s="213" t="s">
        <v>298</v>
      </c>
      <c r="AU215" s="213" t="s">
        <v>81</v>
      </c>
      <c r="AY215" s="15" t="s">
        <v>128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5" t="s">
        <v>79</v>
      </c>
      <c r="BK215" s="214">
        <f>ROUND(I215*H215,2)</f>
        <v>0</v>
      </c>
      <c r="BL215" s="15" t="s">
        <v>210</v>
      </c>
      <c r="BM215" s="213" t="s">
        <v>428</v>
      </c>
    </row>
    <row r="216" s="2" customFormat="1">
      <c r="A216" s="36"/>
      <c r="B216" s="37"/>
      <c r="C216" s="38"/>
      <c r="D216" s="215" t="s">
        <v>137</v>
      </c>
      <c r="E216" s="38"/>
      <c r="F216" s="216" t="s">
        <v>429</v>
      </c>
      <c r="G216" s="38"/>
      <c r="H216" s="38"/>
      <c r="I216" s="217"/>
      <c r="J216" s="38"/>
      <c r="K216" s="38"/>
      <c r="L216" s="42"/>
      <c r="M216" s="218"/>
      <c r="N216" s="219"/>
      <c r="O216" s="82"/>
      <c r="P216" s="82"/>
      <c r="Q216" s="82"/>
      <c r="R216" s="82"/>
      <c r="S216" s="82"/>
      <c r="T216" s="83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137</v>
      </c>
      <c r="AU216" s="15" t="s">
        <v>81</v>
      </c>
    </row>
    <row r="217" s="2" customFormat="1" ht="21.75" customHeight="1">
      <c r="A217" s="36"/>
      <c r="B217" s="37"/>
      <c r="C217" s="202" t="s">
        <v>430</v>
      </c>
      <c r="D217" s="202" t="s">
        <v>130</v>
      </c>
      <c r="E217" s="203" t="s">
        <v>431</v>
      </c>
      <c r="F217" s="204" t="s">
        <v>432</v>
      </c>
      <c r="G217" s="205" t="s">
        <v>177</v>
      </c>
      <c r="H217" s="206">
        <v>107.717</v>
      </c>
      <c r="I217" s="207"/>
      <c r="J217" s="208">
        <f>ROUND(I217*H217,2)</f>
        <v>0</v>
      </c>
      <c r="K217" s="204" t="s">
        <v>134</v>
      </c>
      <c r="L217" s="42"/>
      <c r="M217" s="209" t="s">
        <v>19</v>
      </c>
      <c r="N217" s="210" t="s">
        <v>42</v>
      </c>
      <c r="O217" s="82"/>
      <c r="P217" s="211">
        <f>O217*H217</f>
        <v>0</v>
      </c>
      <c r="Q217" s="211">
        <v>0</v>
      </c>
      <c r="R217" s="211">
        <f>Q217*H217</f>
        <v>0</v>
      </c>
      <c r="S217" s="211">
        <v>0</v>
      </c>
      <c r="T217" s="21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3" t="s">
        <v>210</v>
      </c>
      <c r="AT217" s="213" t="s">
        <v>130</v>
      </c>
      <c r="AU217" s="213" t="s">
        <v>81</v>
      </c>
      <c r="AY217" s="15" t="s">
        <v>128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5" t="s">
        <v>79</v>
      </c>
      <c r="BK217" s="214">
        <f>ROUND(I217*H217,2)</f>
        <v>0</v>
      </c>
      <c r="BL217" s="15" t="s">
        <v>210</v>
      </c>
      <c r="BM217" s="213" t="s">
        <v>433</v>
      </c>
    </row>
    <row r="218" s="2" customFormat="1">
      <c r="A218" s="36"/>
      <c r="B218" s="37"/>
      <c r="C218" s="38"/>
      <c r="D218" s="215" t="s">
        <v>137</v>
      </c>
      <c r="E218" s="38"/>
      <c r="F218" s="216" t="s">
        <v>434</v>
      </c>
      <c r="G218" s="38"/>
      <c r="H218" s="38"/>
      <c r="I218" s="217"/>
      <c r="J218" s="38"/>
      <c r="K218" s="38"/>
      <c r="L218" s="42"/>
      <c r="M218" s="218"/>
      <c r="N218" s="219"/>
      <c r="O218" s="82"/>
      <c r="P218" s="82"/>
      <c r="Q218" s="82"/>
      <c r="R218" s="82"/>
      <c r="S218" s="82"/>
      <c r="T218" s="83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137</v>
      </c>
      <c r="AU218" s="15" t="s">
        <v>81</v>
      </c>
    </row>
    <row r="219" s="2" customFormat="1" ht="16.5" customHeight="1">
      <c r="A219" s="36"/>
      <c r="B219" s="37"/>
      <c r="C219" s="220" t="s">
        <v>435</v>
      </c>
      <c r="D219" s="220" t="s">
        <v>298</v>
      </c>
      <c r="E219" s="221" t="s">
        <v>426</v>
      </c>
      <c r="F219" s="222" t="s">
        <v>427</v>
      </c>
      <c r="G219" s="223" t="s">
        <v>155</v>
      </c>
      <c r="H219" s="224">
        <v>0.036999999999999998</v>
      </c>
      <c r="I219" s="225"/>
      <c r="J219" s="226">
        <f>ROUND(I219*H219,2)</f>
        <v>0</v>
      </c>
      <c r="K219" s="222" t="s">
        <v>134</v>
      </c>
      <c r="L219" s="227"/>
      <c r="M219" s="228" t="s">
        <v>19</v>
      </c>
      <c r="N219" s="229" t="s">
        <v>42</v>
      </c>
      <c r="O219" s="82"/>
      <c r="P219" s="211">
        <f>O219*H219</f>
        <v>0</v>
      </c>
      <c r="Q219" s="211">
        <v>1</v>
      </c>
      <c r="R219" s="211">
        <f>Q219*H219</f>
        <v>0.036999999999999998</v>
      </c>
      <c r="S219" s="211">
        <v>0</v>
      </c>
      <c r="T219" s="21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3" t="s">
        <v>282</v>
      </c>
      <c r="AT219" s="213" t="s">
        <v>298</v>
      </c>
      <c r="AU219" s="213" t="s">
        <v>81</v>
      </c>
      <c r="AY219" s="15" t="s">
        <v>128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5" t="s">
        <v>79</v>
      </c>
      <c r="BK219" s="214">
        <f>ROUND(I219*H219,2)</f>
        <v>0</v>
      </c>
      <c r="BL219" s="15" t="s">
        <v>210</v>
      </c>
      <c r="BM219" s="213" t="s">
        <v>436</v>
      </c>
    </row>
    <row r="220" s="2" customFormat="1">
      <c r="A220" s="36"/>
      <c r="B220" s="37"/>
      <c r="C220" s="38"/>
      <c r="D220" s="215" t="s">
        <v>137</v>
      </c>
      <c r="E220" s="38"/>
      <c r="F220" s="216" t="s">
        <v>429</v>
      </c>
      <c r="G220" s="38"/>
      <c r="H220" s="38"/>
      <c r="I220" s="217"/>
      <c r="J220" s="38"/>
      <c r="K220" s="38"/>
      <c r="L220" s="42"/>
      <c r="M220" s="218"/>
      <c r="N220" s="219"/>
      <c r="O220" s="82"/>
      <c r="P220" s="82"/>
      <c r="Q220" s="82"/>
      <c r="R220" s="82"/>
      <c r="S220" s="82"/>
      <c r="T220" s="83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137</v>
      </c>
      <c r="AU220" s="15" t="s">
        <v>81</v>
      </c>
    </row>
    <row r="221" s="2" customFormat="1" ht="16.5" customHeight="1">
      <c r="A221" s="36"/>
      <c r="B221" s="37"/>
      <c r="C221" s="202" t="s">
        <v>437</v>
      </c>
      <c r="D221" s="202" t="s">
        <v>130</v>
      </c>
      <c r="E221" s="203" t="s">
        <v>438</v>
      </c>
      <c r="F221" s="204" t="s">
        <v>439</v>
      </c>
      <c r="G221" s="205" t="s">
        <v>177</v>
      </c>
      <c r="H221" s="206">
        <v>215.215</v>
      </c>
      <c r="I221" s="207"/>
      <c r="J221" s="208">
        <f>ROUND(I221*H221,2)</f>
        <v>0</v>
      </c>
      <c r="K221" s="204" t="s">
        <v>134</v>
      </c>
      <c r="L221" s="42"/>
      <c r="M221" s="209" t="s">
        <v>19</v>
      </c>
      <c r="N221" s="210" t="s">
        <v>42</v>
      </c>
      <c r="O221" s="82"/>
      <c r="P221" s="211">
        <f>O221*H221</f>
        <v>0</v>
      </c>
      <c r="Q221" s="211">
        <v>0.00040000000000000002</v>
      </c>
      <c r="R221" s="211">
        <f>Q221*H221</f>
        <v>0.08608600000000001</v>
      </c>
      <c r="S221" s="211">
        <v>0</v>
      </c>
      <c r="T221" s="21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3" t="s">
        <v>135</v>
      </c>
      <c r="AT221" s="213" t="s">
        <v>130</v>
      </c>
      <c r="AU221" s="213" t="s">
        <v>81</v>
      </c>
      <c r="AY221" s="15" t="s">
        <v>128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5" t="s">
        <v>79</v>
      </c>
      <c r="BK221" s="214">
        <f>ROUND(I221*H221,2)</f>
        <v>0</v>
      </c>
      <c r="BL221" s="15" t="s">
        <v>135</v>
      </c>
      <c r="BM221" s="213" t="s">
        <v>440</v>
      </c>
    </row>
    <row r="222" s="2" customFormat="1">
      <c r="A222" s="36"/>
      <c r="B222" s="37"/>
      <c r="C222" s="38"/>
      <c r="D222" s="215" t="s">
        <v>137</v>
      </c>
      <c r="E222" s="38"/>
      <c r="F222" s="216" t="s">
        <v>441</v>
      </c>
      <c r="G222" s="38"/>
      <c r="H222" s="38"/>
      <c r="I222" s="217"/>
      <c r="J222" s="38"/>
      <c r="K222" s="38"/>
      <c r="L222" s="42"/>
      <c r="M222" s="218"/>
      <c r="N222" s="219"/>
      <c r="O222" s="82"/>
      <c r="P222" s="82"/>
      <c r="Q222" s="82"/>
      <c r="R222" s="82"/>
      <c r="S222" s="82"/>
      <c r="T222" s="83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137</v>
      </c>
      <c r="AU222" s="15" t="s">
        <v>81</v>
      </c>
    </row>
    <row r="223" s="2" customFormat="1" ht="24.15" customHeight="1">
      <c r="A223" s="36"/>
      <c r="B223" s="37"/>
      <c r="C223" s="220" t="s">
        <v>442</v>
      </c>
      <c r="D223" s="220" t="s">
        <v>298</v>
      </c>
      <c r="E223" s="221" t="s">
        <v>443</v>
      </c>
      <c r="F223" s="222" t="s">
        <v>444</v>
      </c>
      <c r="G223" s="223" t="s">
        <v>177</v>
      </c>
      <c r="H223" s="224">
        <v>125.417</v>
      </c>
      <c r="I223" s="225"/>
      <c r="J223" s="226">
        <f>ROUND(I223*H223,2)</f>
        <v>0</v>
      </c>
      <c r="K223" s="222" t="s">
        <v>19</v>
      </c>
      <c r="L223" s="227"/>
      <c r="M223" s="228" t="s">
        <v>19</v>
      </c>
      <c r="N223" s="229" t="s">
        <v>42</v>
      </c>
      <c r="O223" s="82"/>
      <c r="P223" s="211">
        <f>O223*H223</f>
        <v>0</v>
      </c>
      <c r="Q223" s="211">
        <v>0.0053</v>
      </c>
      <c r="R223" s="211">
        <f>Q223*H223</f>
        <v>0.66471009999999997</v>
      </c>
      <c r="S223" s="211">
        <v>0</v>
      </c>
      <c r="T223" s="21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3" t="s">
        <v>169</v>
      </c>
      <c r="AT223" s="213" t="s">
        <v>298</v>
      </c>
      <c r="AU223" s="213" t="s">
        <v>81</v>
      </c>
      <c r="AY223" s="15" t="s">
        <v>128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5" t="s">
        <v>79</v>
      </c>
      <c r="BK223" s="214">
        <f>ROUND(I223*H223,2)</f>
        <v>0</v>
      </c>
      <c r="BL223" s="15" t="s">
        <v>135</v>
      </c>
      <c r="BM223" s="213" t="s">
        <v>445</v>
      </c>
    </row>
    <row r="224" s="2" customFormat="1" ht="24.15" customHeight="1">
      <c r="A224" s="36"/>
      <c r="B224" s="37"/>
      <c r="C224" s="220" t="s">
        <v>446</v>
      </c>
      <c r="D224" s="220" t="s">
        <v>298</v>
      </c>
      <c r="E224" s="221" t="s">
        <v>447</v>
      </c>
      <c r="F224" s="222" t="s">
        <v>448</v>
      </c>
      <c r="G224" s="223" t="s">
        <v>177</v>
      </c>
      <c r="H224" s="224">
        <v>125.417</v>
      </c>
      <c r="I224" s="225"/>
      <c r="J224" s="226">
        <f>ROUND(I224*H224,2)</f>
        <v>0</v>
      </c>
      <c r="K224" s="222" t="s">
        <v>19</v>
      </c>
      <c r="L224" s="227"/>
      <c r="M224" s="228" t="s">
        <v>19</v>
      </c>
      <c r="N224" s="229" t="s">
        <v>42</v>
      </c>
      <c r="O224" s="82"/>
      <c r="P224" s="211">
        <f>O224*H224</f>
        <v>0</v>
      </c>
      <c r="Q224" s="211">
        <v>0.0054000000000000003</v>
      </c>
      <c r="R224" s="211">
        <f>Q224*H224</f>
        <v>0.67725180000000007</v>
      </c>
      <c r="S224" s="211">
        <v>0</v>
      </c>
      <c r="T224" s="21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3" t="s">
        <v>169</v>
      </c>
      <c r="AT224" s="213" t="s">
        <v>298</v>
      </c>
      <c r="AU224" s="213" t="s">
        <v>81</v>
      </c>
      <c r="AY224" s="15" t="s">
        <v>128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5" t="s">
        <v>79</v>
      </c>
      <c r="BK224" s="214">
        <f>ROUND(I224*H224,2)</f>
        <v>0</v>
      </c>
      <c r="BL224" s="15" t="s">
        <v>135</v>
      </c>
      <c r="BM224" s="213" t="s">
        <v>449</v>
      </c>
    </row>
    <row r="225" s="2" customFormat="1" ht="16.5" customHeight="1">
      <c r="A225" s="36"/>
      <c r="B225" s="37"/>
      <c r="C225" s="202" t="s">
        <v>450</v>
      </c>
      <c r="D225" s="202" t="s">
        <v>130</v>
      </c>
      <c r="E225" s="203" t="s">
        <v>451</v>
      </c>
      <c r="F225" s="204" t="s">
        <v>452</v>
      </c>
      <c r="G225" s="205" t="s">
        <v>177</v>
      </c>
      <c r="H225" s="206">
        <v>107.717</v>
      </c>
      <c r="I225" s="207"/>
      <c r="J225" s="208">
        <f>ROUND(I225*H225,2)</f>
        <v>0</v>
      </c>
      <c r="K225" s="204" t="s">
        <v>134</v>
      </c>
      <c r="L225" s="42"/>
      <c r="M225" s="209" t="s">
        <v>19</v>
      </c>
      <c r="N225" s="210" t="s">
        <v>42</v>
      </c>
      <c r="O225" s="82"/>
      <c r="P225" s="211">
        <f>O225*H225</f>
        <v>0</v>
      </c>
      <c r="Q225" s="211">
        <v>0.00040000000000000002</v>
      </c>
      <c r="R225" s="211">
        <f>Q225*H225</f>
        <v>0.043086800000000001</v>
      </c>
      <c r="S225" s="211">
        <v>0</v>
      </c>
      <c r="T225" s="21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3" t="s">
        <v>210</v>
      </c>
      <c r="AT225" s="213" t="s">
        <v>130</v>
      </c>
      <c r="AU225" s="213" t="s">
        <v>81</v>
      </c>
      <c r="AY225" s="15" t="s">
        <v>128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5" t="s">
        <v>79</v>
      </c>
      <c r="BK225" s="214">
        <f>ROUND(I225*H225,2)</f>
        <v>0</v>
      </c>
      <c r="BL225" s="15" t="s">
        <v>210</v>
      </c>
      <c r="BM225" s="213" t="s">
        <v>453</v>
      </c>
    </row>
    <row r="226" s="2" customFormat="1">
      <c r="A226" s="36"/>
      <c r="B226" s="37"/>
      <c r="C226" s="38"/>
      <c r="D226" s="215" t="s">
        <v>137</v>
      </c>
      <c r="E226" s="38"/>
      <c r="F226" s="216" t="s">
        <v>454</v>
      </c>
      <c r="G226" s="38"/>
      <c r="H226" s="38"/>
      <c r="I226" s="217"/>
      <c r="J226" s="38"/>
      <c r="K226" s="38"/>
      <c r="L226" s="42"/>
      <c r="M226" s="218"/>
      <c r="N226" s="219"/>
      <c r="O226" s="82"/>
      <c r="P226" s="82"/>
      <c r="Q226" s="82"/>
      <c r="R226" s="82"/>
      <c r="S226" s="82"/>
      <c r="T226" s="83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137</v>
      </c>
      <c r="AU226" s="15" t="s">
        <v>81</v>
      </c>
    </row>
    <row r="227" s="2" customFormat="1" ht="24.15" customHeight="1">
      <c r="A227" s="36"/>
      <c r="B227" s="37"/>
      <c r="C227" s="220" t="s">
        <v>455</v>
      </c>
      <c r="D227" s="220" t="s">
        <v>298</v>
      </c>
      <c r="E227" s="221" t="s">
        <v>443</v>
      </c>
      <c r="F227" s="222" t="s">
        <v>444</v>
      </c>
      <c r="G227" s="223" t="s">
        <v>177</v>
      </c>
      <c r="H227" s="224">
        <v>65.760999999999996</v>
      </c>
      <c r="I227" s="225"/>
      <c r="J227" s="226">
        <f>ROUND(I227*H227,2)</f>
        <v>0</v>
      </c>
      <c r="K227" s="222" t="s">
        <v>19</v>
      </c>
      <c r="L227" s="227"/>
      <c r="M227" s="228" t="s">
        <v>19</v>
      </c>
      <c r="N227" s="229" t="s">
        <v>42</v>
      </c>
      <c r="O227" s="82"/>
      <c r="P227" s="211">
        <f>O227*H227</f>
        <v>0</v>
      </c>
      <c r="Q227" s="211">
        <v>0.0053</v>
      </c>
      <c r="R227" s="211">
        <f>Q227*H227</f>
        <v>0.34853329999999999</v>
      </c>
      <c r="S227" s="211">
        <v>0</v>
      </c>
      <c r="T227" s="21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3" t="s">
        <v>282</v>
      </c>
      <c r="AT227" s="213" t="s">
        <v>298</v>
      </c>
      <c r="AU227" s="213" t="s">
        <v>81</v>
      </c>
      <c r="AY227" s="15" t="s">
        <v>128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5" t="s">
        <v>79</v>
      </c>
      <c r="BK227" s="214">
        <f>ROUND(I227*H227,2)</f>
        <v>0</v>
      </c>
      <c r="BL227" s="15" t="s">
        <v>210</v>
      </c>
      <c r="BM227" s="213" t="s">
        <v>456</v>
      </c>
    </row>
    <row r="228" s="2" customFormat="1" ht="24.15" customHeight="1">
      <c r="A228" s="36"/>
      <c r="B228" s="37"/>
      <c r="C228" s="220" t="s">
        <v>457</v>
      </c>
      <c r="D228" s="220" t="s">
        <v>298</v>
      </c>
      <c r="E228" s="221" t="s">
        <v>447</v>
      </c>
      <c r="F228" s="222" t="s">
        <v>448</v>
      </c>
      <c r="G228" s="223" t="s">
        <v>177</v>
      </c>
      <c r="H228" s="224">
        <v>65.760999999999996</v>
      </c>
      <c r="I228" s="225"/>
      <c r="J228" s="226">
        <f>ROUND(I228*H228,2)</f>
        <v>0</v>
      </c>
      <c r="K228" s="222" t="s">
        <v>19</v>
      </c>
      <c r="L228" s="227"/>
      <c r="M228" s="228" t="s">
        <v>19</v>
      </c>
      <c r="N228" s="229" t="s">
        <v>42</v>
      </c>
      <c r="O228" s="82"/>
      <c r="P228" s="211">
        <f>O228*H228</f>
        <v>0</v>
      </c>
      <c r="Q228" s="211">
        <v>0.0054000000000000003</v>
      </c>
      <c r="R228" s="211">
        <f>Q228*H228</f>
        <v>0.35510940000000002</v>
      </c>
      <c r="S228" s="211">
        <v>0</v>
      </c>
      <c r="T228" s="21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3" t="s">
        <v>282</v>
      </c>
      <c r="AT228" s="213" t="s">
        <v>298</v>
      </c>
      <c r="AU228" s="213" t="s">
        <v>81</v>
      </c>
      <c r="AY228" s="15" t="s">
        <v>128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5" t="s">
        <v>79</v>
      </c>
      <c r="BK228" s="214">
        <f>ROUND(I228*H228,2)</f>
        <v>0</v>
      </c>
      <c r="BL228" s="15" t="s">
        <v>210</v>
      </c>
      <c r="BM228" s="213" t="s">
        <v>458</v>
      </c>
    </row>
    <row r="229" s="2" customFormat="1" ht="24.15" customHeight="1">
      <c r="A229" s="36"/>
      <c r="B229" s="37"/>
      <c r="C229" s="202" t="s">
        <v>459</v>
      </c>
      <c r="D229" s="202" t="s">
        <v>130</v>
      </c>
      <c r="E229" s="203" t="s">
        <v>460</v>
      </c>
      <c r="F229" s="204" t="s">
        <v>461</v>
      </c>
      <c r="G229" s="205" t="s">
        <v>177</v>
      </c>
      <c r="H229" s="206">
        <v>36.902000000000001</v>
      </c>
      <c r="I229" s="207"/>
      <c r="J229" s="208">
        <f>ROUND(I229*H229,2)</f>
        <v>0</v>
      </c>
      <c r="K229" s="204" t="s">
        <v>134</v>
      </c>
      <c r="L229" s="42"/>
      <c r="M229" s="209" t="s">
        <v>19</v>
      </c>
      <c r="N229" s="210" t="s">
        <v>42</v>
      </c>
      <c r="O229" s="82"/>
      <c r="P229" s="211">
        <f>O229*H229</f>
        <v>0</v>
      </c>
      <c r="Q229" s="211">
        <v>0.00035</v>
      </c>
      <c r="R229" s="211">
        <f>Q229*H229</f>
        <v>0.0129157</v>
      </c>
      <c r="S229" s="211">
        <v>0</v>
      </c>
      <c r="T229" s="21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3" t="s">
        <v>210</v>
      </c>
      <c r="AT229" s="213" t="s">
        <v>130</v>
      </c>
      <c r="AU229" s="213" t="s">
        <v>81</v>
      </c>
      <c r="AY229" s="15" t="s">
        <v>128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5" t="s">
        <v>79</v>
      </c>
      <c r="BK229" s="214">
        <f>ROUND(I229*H229,2)</f>
        <v>0</v>
      </c>
      <c r="BL229" s="15" t="s">
        <v>210</v>
      </c>
      <c r="BM229" s="213" t="s">
        <v>462</v>
      </c>
    </row>
    <row r="230" s="2" customFormat="1">
      <c r="A230" s="36"/>
      <c r="B230" s="37"/>
      <c r="C230" s="38"/>
      <c r="D230" s="215" t="s">
        <v>137</v>
      </c>
      <c r="E230" s="38"/>
      <c r="F230" s="216" t="s">
        <v>463</v>
      </c>
      <c r="G230" s="38"/>
      <c r="H230" s="38"/>
      <c r="I230" s="217"/>
      <c r="J230" s="38"/>
      <c r="K230" s="38"/>
      <c r="L230" s="42"/>
      <c r="M230" s="218"/>
      <c r="N230" s="219"/>
      <c r="O230" s="82"/>
      <c r="P230" s="82"/>
      <c r="Q230" s="82"/>
      <c r="R230" s="82"/>
      <c r="S230" s="82"/>
      <c r="T230" s="83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137</v>
      </c>
      <c r="AU230" s="15" t="s">
        <v>81</v>
      </c>
    </row>
    <row r="231" s="2" customFormat="1" ht="24.15" customHeight="1">
      <c r="A231" s="36"/>
      <c r="B231" s="37"/>
      <c r="C231" s="220" t="s">
        <v>464</v>
      </c>
      <c r="D231" s="220" t="s">
        <v>298</v>
      </c>
      <c r="E231" s="221" t="s">
        <v>465</v>
      </c>
      <c r="F231" s="222" t="s">
        <v>466</v>
      </c>
      <c r="G231" s="223" t="s">
        <v>177</v>
      </c>
      <c r="H231" s="224">
        <v>42.436999999999998</v>
      </c>
      <c r="I231" s="225"/>
      <c r="J231" s="226">
        <f>ROUND(I231*H231,2)</f>
        <v>0</v>
      </c>
      <c r="K231" s="222" t="s">
        <v>19</v>
      </c>
      <c r="L231" s="227"/>
      <c r="M231" s="228" t="s">
        <v>19</v>
      </c>
      <c r="N231" s="229" t="s">
        <v>42</v>
      </c>
      <c r="O231" s="82"/>
      <c r="P231" s="211">
        <f>O231*H231</f>
        <v>0</v>
      </c>
      <c r="Q231" s="211">
        <v>0.00069999999999999999</v>
      </c>
      <c r="R231" s="211">
        <f>Q231*H231</f>
        <v>0.029705899999999997</v>
      </c>
      <c r="S231" s="211">
        <v>0</v>
      </c>
      <c r="T231" s="21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3" t="s">
        <v>282</v>
      </c>
      <c r="AT231" s="213" t="s">
        <v>298</v>
      </c>
      <c r="AU231" s="213" t="s">
        <v>81</v>
      </c>
      <c r="AY231" s="15" t="s">
        <v>128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5" t="s">
        <v>79</v>
      </c>
      <c r="BK231" s="214">
        <f>ROUND(I231*H231,2)</f>
        <v>0</v>
      </c>
      <c r="BL231" s="15" t="s">
        <v>210</v>
      </c>
      <c r="BM231" s="213" t="s">
        <v>467</v>
      </c>
    </row>
    <row r="232" s="2" customFormat="1" ht="16.5" customHeight="1">
      <c r="A232" s="36"/>
      <c r="B232" s="37"/>
      <c r="C232" s="202" t="s">
        <v>468</v>
      </c>
      <c r="D232" s="202" t="s">
        <v>130</v>
      </c>
      <c r="E232" s="203" t="s">
        <v>469</v>
      </c>
      <c r="F232" s="204" t="s">
        <v>470</v>
      </c>
      <c r="G232" s="205" t="s">
        <v>177</v>
      </c>
      <c r="H232" s="206">
        <v>36.902000000000001</v>
      </c>
      <c r="I232" s="207"/>
      <c r="J232" s="208">
        <f>ROUND(I232*H232,2)</f>
        <v>0</v>
      </c>
      <c r="K232" s="204" t="s">
        <v>134</v>
      </c>
      <c r="L232" s="42"/>
      <c r="M232" s="209" t="s">
        <v>19</v>
      </c>
      <c r="N232" s="210" t="s">
        <v>42</v>
      </c>
      <c r="O232" s="82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3" t="s">
        <v>210</v>
      </c>
      <c r="AT232" s="213" t="s">
        <v>130</v>
      </c>
      <c r="AU232" s="213" t="s">
        <v>81</v>
      </c>
      <c r="AY232" s="15" t="s">
        <v>128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5" t="s">
        <v>79</v>
      </c>
      <c r="BK232" s="214">
        <f>ROUND(I232*H232,2)</f>
        <v>0</v>
      </c>
      <c r="BL232" s="15" t="s">
        <v>210</v>
      </c>
      <c r="BM232" s="213" t="s">
        <v>471</v>
      </c>
    </row>
    <row r="233" s="2" customFormat="1">
      <c r="A233" s="36"/>
      <c r="B233" s="37"/>
      <c r="C233" s="38"/>
      <c r="D233" s="215" t="s">
        <v>137</v>
      </c>
      <c r="E233" s="38"/>
      <c r="F233" s="216" t="s">
        <v>472</v>
      </c>
      <c r="G233" s="38"/>
      <c r="H233" s="38"/>
      <c r="I233" s="217"/>
      <c r="J233" s="38"/>
      <c r="K233" s="38"/>
      <c r="L233" s="42"/>
      <c r="M233" s="218"/>
      <c r="N233" s="219"/>
      <c r="O233" s="82"/>
      <c r="P233" s="82"/>
      <c r="Q233" s="82"/>
      <c r="R233" s="82"/>
      <c r="S233" s="82"/>
      <c r="T233" s="83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137</v>
      </c>
      <c r="AU233" s="15" t="s">
        <v>81</v>
      </c>
    </row>
    <row r="234" s="2" customFormat="1" ht="16.5" customHeight="1">
      <c r="A234" s="36"/>
      <c r="B234" s="37"/>
      <c r="C234" s="220" t="s">
        <v>473</v>
      </c>
      <c r="D234" s="220" t="s">
        <v>298</v>
      </c>
      <c r="E234" s="221" t="s">
        <v>474</v>
      </c>
      <c r="F234" s="222" t="s">
        <v>475</v>
      </c>
      <c r="G234" s="223" t="s">
        <v>177</v>
      </c>
      <c r="H234" s="224">
        <v>38.747</v>
      </c>
      <c r="I234" s="225"/>
      <c r="J234" s="226">
        <f>ROUND(I234*H234,2)</f>
        <v>0</v>
      </c>
      <c r="K234" s="222" t="s">
        <v>134</v>
      </c>
      <c r="L234" s="227"/>
      <c r="M234" s="228" t="s">
        <v>19</v>
      </c>
      <c r="N234" s="229" t="s">
        <v>42</v>
      </c>
      <c r="O234" s="82"/>
      <c r="P234" s="211">
        <f>O234*H234</f>
        <v>0</v>
      </c>
      <c r="Q234" s="211">
        <v>0.00029999999999999997</v>
      </c>
      <c r="R234" s="211">
        <f>Q234*H234</f>
        <v>0.011624099999999998</v>
      </c>
      <c r="S234" s="211">
        <v>0</v>
      </c>
      <c r="T234" s="21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3" t="s">
        <v>282</v>
      </c>
      <c r="AT234" s="213" t="s">
        <v>298</v>
      </c>
      <c r="AU234" s="213" t="s">
        <v>81</v>
      </c>
      <c r="AY234" s="15" t="s">
        <v>128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5" t="s">
        <v>79</v>
      </c>
      <c r="BK234" s="214">
        <f>ROUND(I234*H234,2)</f>
        <v>0</v>
      </c>
      <c r="BL234" s="15" t="s">
        <v>210</v>
      </c>
      <c r="BM234" s="213" t="s">
        <v>476</v>
      </c>
    </row>
    <row r="235" s="2" customFormat="1">
      <c r="A235" s="36"/>
      <c r="B235" s="37"/>
      <c r="C235" s="38"/>
      <c r="D235" s="215" t="s">
        <v>137</v>
      </c>
      <c r="E235" s="38"/>
      <c r="F235" s="216" t="s">
        <v>477</v>
      </c>
      <c r="G235" s="38"/>
      <c r="H235" s="38"/>
      <c r="I235" s="217"/>
      <c r="J235" s="38"/>
      <c r="K235" s="38"/>
      <c r="L235" s="42"/>
      <c r="M235" s="218"/>
      <c r="N235" s="219"/>
      <c r="O235" s="82"/>
      <c r="P235" s="82"/>
      <c r="Q235" s="82"/>
      <c r="R235" s="82"/>
      <c r="S235" s="82"/>
      <c r="T235" s="83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137</v>
      </c>
      <c r="AU235" s="15" t="s">
        <v>81</v>
      </c>
    </row>
    <row r="236" s="2" customFormat="1" ht="24.15" customHeight="1">
      <c r="A236" s="36"/>
      <c r="B236" s="37"/>
      <c r="C236" s="202" t="s">
        <v>478</v>
      </c>
      <c r="D236" s="202" t="s">
        <v>130</v>
      </c>
      <c r="E236" s="203" t="s">
        <v>479</v>
      </c>
      <c r="F236" s="204" t="s">
        <v>480</v>
      </c>
      <c r="G236" s="205" t="s">
        <v>155</v>
      </c>
      <c r="H236" s="206">
        <v>0.90900000000000003</v>
      </c>
      <c r="I236" s="207"/>
      <c r="J236" s="208">
        <f>ROUND(I236*H236,2)</f>
        <v>0</v>
      </c>
      <c r="K236" s="204" t="s">
        <v>134</v>
      </c>
      <c r="L236" s="42"/>
      <c r="M236" s="209" t="s">
        <v>19</v>
      </c>
      <c r="N236" s="210" t="s">
        <v>42</v>
      </c>
      <c r="O236" s="82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3" t="s">
        <v>210</v>
      </c>
      <c r="AT236" s="213" t="s">
        <v>130</v>
      </c>
      <c r="AU236" s="213" t="s">
        <v>81</v>
      </c>
      <c r="AY236" s="15" t="s">
        <v>128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5" t="s">
        <v>79</v>
      </c>
      <c r="BK236" s="214">
        <f>ROUND(I236*H236,2)</f>
        <v>0</v>
      </c>
      <c r="BL236" s="15" t="s">
        <v>210</v>
      </c>
      <c r="BM236" s="213" t="s">
        <v>481</v>
      </c>
    </row>
    <row r="237" s="2" customFormat="1">
      <c r="A237" s="36"/>
      <c r="B237" s="37"/>
      <c r="C237" s="38"/>
      <c r="D237" s="215" t="s">
        <v>137</v>
      </c>
      <c r="E237" s="38"/>
      <c r="F237" s="216" t="s">
        <v>482</v>
      </c>
      <c r="G237" s="38"/>
      <c r="H237" s="38"/>
      <c r="I237" s="217"/>
      <c r="J237" s="38"/>
      <c r="K237" s="38"/>
      <c r="L237" s="42"/>
      <c r="M237" s="218"/>
      <c r="N237" s="219"/>
      <c r="O237" s="82"/>
      <c r="P237" s="82"/>
      <c r="Q237" s="82"/>
      <c r="R237" s="82"/>
      <c r="S237" s="82"/>
      <c r="T237" s="83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137</v>
      </c>
      <c r="AU237" s="15" t="s">
        <v>81</v>
      </c>
    </row>
    <row r="238" s="12" customFormat="1" ht="22.8" customHeight="1">
      <c r="A238" s="12"/>
      <c r="B238" s="186"/>
      <c r="C238" s="187"/>
      <c r="D238" s="188" t="s">
        <v>70</v>
      </c>
      <c r="E238" s="200" t="s">
        <v>483</v>
      </c>
      <c r="F238" s="200" t="s">
        <v>484</v>
      </c>
      <c r="G238" s="187"/>
      <c r="H238" s="187"/>
      <c r="I238" s="190"/>
      <c r="J238" s="201">
        <f>BK238</f>
        <v>0</v>
      </c>
      <c r="K238" s="187"/>
      <c r="L238" s="192"/>
      <c r="M238" s="193"/>
      <c r="N238" s="194"/>
      <c r="O238" s="194"/>
      <c r="P238" s="195">
        <f>SUM(P239:P260)</f>
        <v>0</v>
      </c>
      <c r="Q238" s="194"/>
      <c r="R238" s="195">
        <f>SUM(R239:R260)</f>
        <v>1.3096860100000001</v>
      </c>
      <c r="S238" s="194"/>
      <c r="T238" s="196">
        <f>SUM(T239:T260)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7" t="s">
        <v>81</v>
      </c>
      <c r="AT238" s="198" t="s">
        <v>70</v>
      </c>
      <c r="AU238" s="198" t="s">
        <v>79</v>
      </c>
      <c r="AY238" s="197" t="s">
        <v>128</v>
      </c>
      <c r="BK238" s="199">
        <f>SUM(BK239:BK260)</f>
        <v>0</v>
      </c>
    </row>
    <row r="239" s="2" customFormat="1" ht="24.15" customHeight="1">
      <c r="A239" s="36"/>
      <c r="B239" s="37"/>
      <c r="C239" s="202" t="s">
        <v>485</v>
      </c>
      <c r="D239" s="202" t="s">
        <v>130</v>
      </c>
      <c r="E239" s="203" t="s">
        <v>486</v>
      </c>
      <c r="F239" s="204" t="s">
        <v>487</v>
      </c>
      <c r="G239" s="205" t="s">
        <v>177</v>
      </c>
      <c r="H239" s="206">
        <v>202.20500000000001</v>
      </c>
      <c r="I239" s="207"/>
      <c r="J239" s="208">
        <f>ROUND(I239*H239,2)</f>
        <v>0</v>
      </c>
      <c r="K239" s="204" t="s">
        <v>134</v>
      </c>
      <c r="L239" s="42"/>
      <c r="M239" s="209" t="s">
        <v>19</v>
      </c>
      <c r="N239" s="210" t="s">
        <v>42</v>
      </c>
      <c r="O239" s="82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3" t="s">
        <v>210</v>
      </c>
      <c r="AT239" s="213" t="s">
        <v>130</v>
      </c>
      <c r="AU239" s="213" t="s">
        <v>81</v>
      </c>
      <c r="AY239" s="15" t="s">
        <v>128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5" t="s">
        <v>79</v>
      </c>
      <c r="BK239" s="214">
        <f>ROUND(I239*H239,2)</f>
        <v>0</v>
      </c>
      <c r="BL239" s="15" t="s">
        <v>210</v>
      </c>
      <c r="BM239" s="213" t="s">
        <v>488</v>
      </c>
    </row>
    <row r="240" s="2" customFormat="1">
      <c r="A240" s="36"/>
      <c r="B240" s="37"/>
      <c r="C240" s="38"/>
      <c r="D240" s="215" t="s">
        <v>137</v>
      </c>
      <c r="E240" s="38"/>
      <c r="F240" s="216" t="s">
        <v>489</v>
      </c>
      <c r="G240" s="38"/>
      <c r="H240" s="38"/>
      <c r="I240" s="217"/>
      <c r="J240" s="38"/>
      <c r="K240" s="38"/>
      <c r="L240" s="42"/>
      <c r="M240" s="218"/>
      <c r="N240" s="219"/>
      <c r="O240" s="82"/>
      <c r="P240" s="82"/>
      <c r="Q240" s="82"/>
      <c r="R240" s="82"/>
      <c r="S240" s="82"/>
      <c r="T240" s="83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137</v>
      </c>
      <c r="AU240" s="15" t="s">
        <v>81</v>
      </c>
    </row>
    <row r="241" s="2" customFormat="1" ht="16.5" customHeight="1">
      <c r="A241" s="36"/>
      <c r="B241" s="37"/>
      <c r="C241" s="220" t="s">
        <v>490</v>
      </c>
      <c r="D241" s="220" t="s">
        <v>298</v>
      </c>
      <c r="E241" s="221" t="s">
        <v>491</v>
      </c>
      <c r="F241" s="222" t="s">
        <v>427</v>
      </c>
      <c r="G241" s="223" t="s">
        <v>155</v>
      </c>
      <c r="H241" s="224">
        <v>0.047</v>
      </c>
      <c r="I241" s="225"/>
      <c r="J241" s="226">
        <f>ROUND(I241*H241,2)</f>
        <v>0</v>
      </c>
      <c r="K241" s="222" t="s">
        <v>134</v>
      </c>
      <c r="L241" s="227"/>
      <c r="M241" s="228" t="s">
        <v>19</v>
      </c>
      <c r="N241" s="229" t="s">
        <v>42</v>
      </c>
      <c r="O241" s="82"/>
      <c r="P241" s="211">
        <f>O241*H241</f>
        <v>0</v>
      </c>
      <c r="Q241" s="211">
        <v>1</v>
      </c>
      <c r="R241" s="211">
        <f>Q241*H241</f>
        <v>0.047</v>
      </c>
      <c r="S241" s="211">
        <v>0</v>
      </c>
      <c r="T241" s="21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13" t="s">
        <v>282</v>
      </c>
      <c r="AT241" s="213" t="s">
        <v>298</v>
      </c>
      <c r="AU241" s="213" t="s">
        <v>81</v>
      </c>
      <c r="AY241" s="15" t="s">
        <v>128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5" t="s">
        <v>79</v>
      </c>
      <c r="BK241" s="214">
        <f>ROUND(I241*H241,2)</f>
        <v>0</v>
      </c>
      <c r="BL241" s="15" t="s">
        <v>210</v>
      </c>
      <c r="BM241" s="213" t="s">
        <v>492</v>
      </c>
    </row>
    <row r="242" s="2" customFormat="1">
      <c r="A242" s="36"/>
      <c r="B242" s="37"/>
      <c r="C242" s="38"/>
      <c r="D242" s="215" t="s">
        <v>137</v>
      </c>
      <c r="E242" s="38"/>
      <c r="F242" s="216" t="s">
        <v>493</v>
      </c>
      <c r="G242" s="38"/>
      <c r="H242" s="38"/>
      <c r="I242" s="217"/>
      <c r="J242" s="38"/>
      <c r="K242" s="38"/>
      <c r="L242" s="42"/>
      <c r="M242" s="218"/>
      <c r="N242" s="219"/>
      <c r="O242" s="82"/>
      <c r="P242" s="82"/>
      <c r="Q242" s="82"/>
      <c r="R242" s="82"/>
      <c r="S242" s="82"/>
      <c r="T242" s="83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137</v>
      </c>
      <c r="AU242" s="15" t="s">
        <v>81</v>
      </c>
    </row>
    <row r="243" s="2" customFormat="1" ht="16.5" customHeight="1">
      <c r="A243" s="36"/>
      <c r="B243" s="37"/>
      <c r="C243" s="202" t="s">
        <v>494</v>
      </c>
      <c r="D243" s="202" t="s">
        <v>130</v>
      </c>
      <c r="E243" s="203" t="s">
        <v>495</v>
      </c>
      <c r="F243" s="204" t="s">
        <v>496</v>
      </c>
      <c r="G243" s="205" t="s">
        <v>177</v>
      </c>
      <c r="H243" s="206">
        <v>101.102</v>
      </c>
      <c r="I243" s="207"/>
      <c r="J243" s="208">
        <f>ROUND(I243*H243,2)</f>
        <v>0</v>
      </c>
      <c r="K243" s="204" t="s">
        <v>134</v>
      </c>
      <c r="L243" s="42"/>
      <c r="M243" s="209" t="s">
        <v>19</v>
      </c>
      <c r="N243" s="210" t="s">
        <v>42</v>
      </c>
      <c r="O243" s="82"/>
      <c r="P243" s="211">
        <f>O243*H243</f>
        <v>0</v>
      </c>
      <c r="Q243" s="211">
        <v>0.00088000000000000003</v>
      </c>
      <c r="R243" s="211">
        <f>Q243*H243</f>
        <v>0.088969760000000009</v>
      </c>
      <c r="S243" s="211">
        <v>0</v>
      </c>
      <c r="T243" s="21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3" t="s">
        <v>210</v>
      </c>
      <c r="AT243" s="213" t="s">
        <v>130</v>
      </c>
      <c r="AU243" s="213" t="s">
        <v>81</v>
      </c>
      <c r="AY243" s="15" t="s">
        <v>128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5" t="s">
        <v>79</v>
      </c>
      <c r="BK243" s="214">
        <f>ROUND(I243*H243,2)</f>
        <v>0</v>
      </c>
      <c r="BL243" s="15" t="s">
        <v>210</v>
      </c>
      <c r="BM243" s="213" t="s">
        <v>497</v>
      </c>
    </row>
    <row r="244" s="2" customFormat="1">
      <c r="A244" s="36"/>
      <c r="B244" s="37"/>
      <c r="C244" s="38"/>
      <c r="D244" s="215" t="s">
        <v>137</v>
      </c>
      <c r="E244" s="38"/>
      <c r="F244" s="216" t="s">
        <v>498</v>
      </c>
      <c r="G244" s="38"/>
      <c r="H244" s="38"/>
      <c r="I244" s="217"/>
      <c r="J244" s="38"/>
      <c r="K244" s="38"/>
      <c r="L244" s="42"/>
      <c r="M244" s="218"/>
      <c r="N244" s="219"/>
      <c r="O244" s="82"/>
      <c r="P244" s="82"/>
      <c r="Q244" s="82"/>
      <c r="R244" s="82"/>
      <c r="S244" s="82"/>
      <c r="T244" s="83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137</v>
      </c>
      <c r="AU244" s="15" t="s">
        <v>81</v>
      </c>
    </row>
    <row r="245" s="2" customFormat="1" ht="24.15" customHeight="1">
      <c r="A245" s="36"/>
      <c r="B245" s="37"/>
      <c r="C245" s="220" t="s">
        <v>499</v>
      </c>
      <c r="D245" s="220" t="s">
        <v>298</v>
      </c>
      <c r="E245" s="221" t="s">
        <v>500</v>
      </c>
      <c r="F245" s="222" t="s">
        <v>501</v>
      </c>
      <c r="G245" s="223" t="s">
        <v>177</v>
      </c>
      <c r="H245" s="224">
        <v>117.834</v>
      </c>
      <c r="I245" s="225"/>
      <c r="J245" s="226">
        <f>ROUND(I245*H245,2)</f>
        <v>0</v>
      </c>
      <c r="K245" s="222" t="s">
        <v>19</v>
      </c>
      <c r="L245" s="227"/>
      <c r="M245" s="228" t="s">
        <v>19</v>
      </c>
      <c r="N245" s="229" t="s">
        <v>42</v>
      </c>
      <c r="O245" s="82"/>
      <c r="P245" s="211">
        <f>O245*H245</f>
        <v>0</v>
      </c>
      <c r="Q245" s="211">
        <v>0.0047000000000000002</v>
      </c>
      <c r="R245" s="211">
        <f>Q245*H245</f>
        <v>0.55381980000000008</v>
      </c>
      <c r="S245" s="211">
        <v>0</v>
      </c>
      <c r="T245" s="21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3" t="s">
        <v>282</v>
      </c>
      <c r="AT245" s="213" t="s">
        <v>298</v>
      </c>
      <c r="AU245" s="213" t="s">
        <v>81</v>
      </c>
      <c r="AY245" s="15" t="s">
        <v>128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5" t="s">
        <v>79</v>
      </c>
      <c r="BK245" s="214">
        <f>ROUND(I245*H245,2)</f>
        <v>0</v>
      </c>
      <c r="BL245" s="15" t="s">
        <v>210</v>
      </c>
      <c r="BM245" s="213" t="s">
        <v>502</v>
      </c>
    </row>
    <row r="246" s="2" customFormat="1" ht="37.8" customHeight="1">
      <c r="A246" s="36"/>
      <c r="B246" s="37"/>
      <c r="C246" s="202" t="s">
        <v>503</v>
      </c>
      <c r="D246" s="202" t="s">
        <v>130</v>
      </c>
      <c r="E246" s="203" t="s">
        <v>504</v>
      </c>
      <c r="F246" s="204" t="s">
        <v>505</v>
      </c>
      <c r="G246" s="205" t="s">
        <v>177</v>
      </c>
      <c r="H246" s="206">
        <v>101.102</v>
      </c>
      <c r="I246" s="207"/>
      <c r="J246" s="208">
        <f>ROUND(I246*H246,2)</f>
        <v>0</v>
      </c>
      <c r="K246" s="204" t="s">
        <v>134</v>
      </c>
      <c r="L246" s="42"/>
      <c r="M246" s="209" t="s">
        <v>19</v>
      </c>
      <c r="N246" s="210" t="s">
        <v>42</v>
      </c>
      <c r="O246" s="82"/>
      <c r="P246" s="211">
        <f>O246*H246</f>
        <v>0</v>
      </c>
      <c r="Q246" s="211">
        <v>0.00013999999999999999</v>
      </c>
      <c r="R246" s="211">
        <f>Q246*H246</f>
        <v>0.01415428</v>
      </c>
      <c r="S246" s="211">
        <v>0</v>
      </c>
      <c r="T246" s="21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3" t="s">
        <v>210</v>
      </c>
      <c r="AT246" s="213" t="s">
        <v>130</v>
      </c>
      <c r="AU246" s="213" t="s">
        <v>81</v>
      </c>
      <c r="AY246" s="15" t="s">
        <v>128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5" t="s">
        <v>79</v>
      </c>
      <c r="BK246" s="214">
        <f>ROUND(I246*H246,2)</f>
        <v>0</v>
      </c>
      <c r="BL246" s="15" t="s">
        <v>210</v>
      </c>
      <c r="BM246" s="213" t="s">
        <v>506</v>
      </c>
    </row>
    <row r="247" s="2" customFormat="1">
      <c r="A247" s="36"/>
      <c r="B247" s="37"/>
      <c r="C247" s="38"/>
      <c r="D247" s="215" t="s">
        <v>137</v>
      </c>
      <c r="E247" s="38"/>
      <c r="F247" s="216" t="s">
        <v>507</v>
      </c>
      <c r="G247" s="38"/>
      <c r="H247" s="38"/>
      <c r="I247" s="217"/>
      <c r="J247" s="38"/>
      <c r="K247" s="38"/>
      <c r="L247" s="42"/>
      <c r="M247" s="218"/>
      <c r="N247" s="219"/>
      <c r="O247" s="82"/>
      <c r="P247" s="82"/>
      <c r="Q247" s="82"/>
      <c r="R247" s="82"/>
      <c r="S247" s="82"/>
      <c r="T247" s="83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137</v>
      </c>
      <c r="AU247" s="15" t="s">
        <v>81</v>
      </c>
    </row>
    <row r="248" s="2" customFormat="1" ht="24.15" customHeight="1">
      <c r="A248" s="36"/>
      <c r="B248" s="37"/>
      <c r="C248" s="220" t="s">
        <v>508</v>
      </c>
      <c r="D248" s="220" t="s">
        <v>298</v>
      </c>
      <c r="E248" s="221" t="s">
        <v>509</v>
      </c>
      <c r="F248" s="222" t="s">
        <v>510</v>
      </c>
      <c r="G248" s="223" t="s">
        <v>177</v>
      </c>
      <c r="H248" s="224">
        <v>117.834</v>
      </c>
      <c r="I248" s="225"/>
      <c r="J248" s="226">
        <f>ROUND(I248*H248,2)</f>
        <v>0</v>
      </c>
      <c r="K248" s="222" t="s">
        <v>19</v>
      </c>
      <c r="L248" s="227"/>
      <c r="M248" s="228" t="s">
        <v>19</v>
      </c>
      <c r="N248" s="229" t="s">
        <v>42</v>
      </c>
      <c r="O248" s="82"/>
      <c r="P248" s="211">
        <f>O248*H248</f>
        <v>0</v>
      </c>
      <c r="Q248" s="211">
        <v>0.0025000000000000001</v>
      </c>
      <c r="R248" s="211">
        <f>Q248*H248</f>
        <v>0.29458500000000004</v>
      </c>
      <c r="S248" s="211">
        <v>0</v>
      </c>
      <c r="T248" s="21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3" t="s">
        <v>282</v>
      </c>
      <c r="AT248" s="213" t="s">
        <v>298</v>
      </c>
      <c r="AU248" s="213" t="s">
        <v>81</v>
      </c>
      <c r="AY248" s="15" t="s">
        <v>128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15" t="s">
        <v>79</v>
      </c>
      <c r="BK248" s="214">
        <f>ROUND(I248*H248,2)</f>
        <v>0</v>
      </c>
      <c r="BL248" s="15" t="s">
        <v>210</v>
      </c>
      <c r="BM248" s="213" t="s">
        <v>511</v>
      </c>
    </row>
    <row r="249" s="2" customFormat="1" ht="24.15" customHeight="1">
      <c r="A249" s="36"/>
      <c r="B249" s="37"/>
      <c r="C249" s="202" t="s">
        <v>512</v>
      </c>
      <c r="D249" s="202" t="s">
        <v>130</v>
      </c>
      <c r="E249" s="203" t="s">
        <v>513</v>
      </c>
      <c r="F249" s="204" t="s">
        <v>514</v>
      </c>
      <c r="G249" s="205" t="s">
        <v>177</v>
      </c>
      <c r="H249" s="206">
        <v>65.813999999999993</v>
      </c>
      <c r="I249" s="207"/>
      <c r="J249" s="208">
        <f>ROUND(I249*H249,2)</f>
        <v>0</v>
      </c>
      <c r="K249" s="204" t="s">
        <v>134</v>
      </c>
      <c r="L249" s="42"/>
      <c r="M249" s="209" t="s">
        <v>19</v>
      </c>
      <c r="N249" s="210" t="s">
        <v>42</v>
      </c>
      <c r="O249" s="82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3" t="s">
        <v>210</v>
      </c>
      <c r="AT249" s="213" t="s">
        <v>130</v>
      </c>
      <c r="AU249" s="213" t="s">
        <v>81</v>
      </c>
      <c r="AY249" s="15" t="s">
        <v>128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5" t="s">
        <v>79</v>
      </c>
      <c r="BK249" s="214">
        <f>ROUND(I249*H249,2)</f>
        <v>0</v>
      </c>
      <c r="BL249" s="15" t="s">
        <v>210</v>
      </c>
      <c r="BM249" s="213" t="s">
        <v>515</v>
      </c>
    </row>
    <row r="250" s="2" customFormat="1">
      <c r="A250" s="36"/>
      <c r="B250" s="37"/>
      <c r="C250" s="38"/>
      <c r="D250" s="215" t="s">
        <v>137</v>
      </c>
      <c r="E250" s="38"/>
      <c r="F250" s="216" t="s">
        <v>516</v>
      </c>
      <c r="G250" s="38"/>
      <c r="H250" s="38"/>
      <c r="I250" s="217"/>
      <c r="J250" s="38"/>
      <c r="K250" s="38"/>
      <c r="L250" s="42"/>
      <c r="M250" s="218"/>
      <c r="N250" s="219"/>
      <c r="O250" s="82"/>
      <c r="P250" s="82"/>
      <c r="Q250" s="82"/>
      <c r="R250" s="82"/>
      <c r="S250" s="82"/>
      <c r="T250" s="83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137</v>
      </c>
      <c r="AU250" s="15" t="s">
        <v>81</v>
      </c>
    </row>
    <row r="251" s="2" customFormat="1" ht="16.5" customHeight="1">
      <c r="A251" s="36"/>
      <c r="B251" s="37"/>
      <c r="C251" s="220" t="s">
        <v>517</v>
      </c>
      <c r="D251" s="220" t="s">
        <v>298</v>
      </c>
      <c r="E251" s="221" t="s">
        <v>426</v>
      </c>
      <c r="F251" s="222" t="s">
        <v>427</v>
      </c>
      <c r="G251" s="223" t="s">
        <v>155</v>
      </c>
      <c r="H251" s="224">
        <v>0.023</v>
      </c>
      <c r="I251" s="225"/>
      <c r="J251" s="226">
        <f>ROUND(I251*H251,2)</f>
        <v>0</v>
      </c>
      <c r="K251" s="222" t="s">
        <v>134</v>
      </c>
      <c r="L251" s="227"/>
      <c r="M251" s="228" t="s">
        <v>19</v>
      </c>
      <c r="N251" s="229" t="s">
        <v>42</v>
      </c>
      <c r="O251" s="82"/>
      <c r="P251" s="211">
        <f>O251*H251</f>
        <v>0</v>
      </c>
      <c r="Q251" s="211">
        <v>1</v>
      </c>
      <c r="R251" s="211">
        <f>Q251*H251</f>
        <v>0.023</v>
      </c>
      <c r="S251" s="211">
        <v>0</v>
      </c>
      <c r="T251" s="21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13" t="s">
        <v>282</v>
      </c>
      <c r="AT251" s="213" t="s">
        <v>298</v>
      </c>
      <c r="AU251" s="213" t="s">
        <v>81</v>
      </c>
      <c r="AY251" s="15" t="s">
        <v>128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5" t="s">
        <v>79</v>
      </c>
      <c r="BK251" s="214">
        <f>ROUND(I251*H251,2)</f>
        <v>0</v>
      </c>
      <c r="BL251" s="15" t="s">
        <v>210</v>
      </c>
      <c r="BM251" s="213" t="s">
        <v>518</v>
      </c>
    </row>
    <row r="252" s="2" customFormat="1">
      <c r="A252" s="36"/>
      <c r="B252" s="37"/>
      <c r="C252" s="38"/>
      <c r="D252" s="215" t="s">
        <v>137</v>
      </c>
      <c r="E252" s="38"/>
      <c r="F252" s="216" t="s">
        <v>429</v>
      </c>
      <c r="G252" s="38"/>
      <c r="H252" s="38"/>
      <c r="I252" s="217"/>
      <c r="J252" s="38"/>
      <c r="K252" s="38"/>
      <c r="L252" s="42"/>
      <c r="M252" s="218"/>
      <c r="N252" s="219"/>
      <c r="O252" s="82"/>
      <c r="P252" s="82"/>
      <c r="Q252" s="82"/>
      <c r="R252" s="82"/>
      <c r="S252" s="82"/>
      <c r="T252" s="83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137</v>
      </c>
      <c r="AU252" s="15" t="s">
        <v>81</v>
      </c>
    </row>
    <row r="253" s="2" customFormat="1" ht="24.15" customHeight="1">
      <c r="A253" s="36"/>
      <c r="B253" s="37"/>
      <c r="C253" s="202" t="s">
        <v>519</v>
      </c>
      <c r="D253" s="202" t="s">
        <v>130</v>
      </c>
      <c r="E253" s="203" t="s">
        <v>520</v>
      </c>
      <c r="F253" s="204" t="s">
        <v>521</v>
      </c>
      <c r="G253" s="205" t="s">
        <v>177</v>
      </c>
      <c r="H253" s="206">
        <v>32.906999999999996</v>
      </c>
      <c r="I253" s="207"/>
      <c r="J253" s="208">
        <f>ROUND(I253*H253,2)</f>
        <v>0</v>
      </c>
      <c r="K253" s="204" t="s">
        <v>134</v>
      </c>
      <c r="L253" s="42"/>
      <c r="M253" s="209" t="s">
        <v>19</v>
      </c>
      <c r="N253" s="210" t="s">
        <v>42</v>
      </c>
      <c r="O253" s="82"/>
      <c r="P253" s="211">
        <f>O253*H253</f>
        <v>0</v>
      </c>
      <c r="Q253" s="211">
        <v>0.00076999999999999996</v>
      </c>
      <c r="R253" s="211">
        <f>Q253*H253</f>
        <v>0.025338389999999995</v>
      </c>
      <c r="S253" s="211">
        <v>0</v>
      </c>
      <c r="T253" s="21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3" t="s">
        <v>210</v>
      </c>
      <c r="AT253" s="213" t="s">
        <v>130</v>
      </c>
      <c r="AU253" s="213" t="s">
        <v>81</v>
      </c>
      <c r="AY253" s="15" t="s">
        <v>128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5" t="s">
        <v>79</v>
      </c>
      <c r="BK253" s="214">
        <f>ROUND(I253*H253,2)</f>
        <v>0</v>
      </c>
      <c r="BL253" s="15" t="s">
        <v>210</v>
      </c>
      <c r="BM253" s="213" t="s">
        <v>522</v>
      </c>
    </row>
    <row r="254" s="2" customFormat="1">
      <c r="A254" s="36"/>
      <c r="B254" s="37"/>
      <c r="C254" s="38"/>
      <c r="D254" s="215" t="s">
        <v>137</v>
      </c>
      <c r="E254" s="38"/>
      <c r="F254" s="216" t="s">
        <v>523</v>
      </c>
      <c r="G254" s="38"/>
      <c r="H254" s="38"/>
      <c r="I254" s="217"/>
      <c r="J254" s="38"/>
      <c r="K254" s="38"/>
      <c r="L254" s="42"/>
      <c r="M254" s="218"/>
      <c r="N254" s="219"/>
      <c r="O254" s="82"/>
      <c r="P254" s="82"/>
      <c r="Q254" s="82"/>
      <c r="R254" s="82"/>
      <c r="S254" s="82"/>
      <c r="T254" s="83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137</v>
      </c>
      <c r="AU254" s="15" t="s">
        <v>81</v>
      </c>
    </row>
    <row r="255" s="2" customFormat="1" ht="24.15" customHeight="1">
      <c r="A255" s="36"/>
      <c r="B255" s="37"/>
      <c r="C255" s="220" t="s">
        <v>524</v>
      </c>
      <c r="D255" s="220" t="s">
        <v>298</v>
      </c>
      <c r="E255" s="221" t="s">
        <v>500</v>
      </c>
      <c r="F255" s="222" t="s">
        <v>501</v>
      </c>
      <c r="G255" s="223" t="s">
        <v>177</v>
      </c>
      <c r="H255" s="224">
        <v>39.488</v>
      </c>
      <c r="I255" s="225"/>
      <c r="J255" s="226">
        <f>ROUND(I255*H255,2)</f>
        <v>0</v>
      </c>
      <c r="K255" s="222" t="s">
        <v>19</v>
      </c>
      <c r="L255" s="227"/>
      <c r="M255" s="228" t="s">
        <v>19</v>
      </c>
      <c r="N255" s="229" t="s">
        <v>42</v>
      </c>
      <c r="O255" s="82"/>
      <c r="P255" s="211">
        <f>O255*H255</f>
        <v>0</v>
      </c>
      <c r="Q255" s="211">
        <v>0.0047000000000000002</v>
      </c>
      <c r="R255" s="211">
        <f>Q255*H255</f>
        <v>0.1855936</v>
      </c>
      <c r="S255" s="211">
        <v>0</v>
      </c>
      <c r="T255" s="21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13" t="s">
        <v>282</v>
      </c>
      <c r="AT255" s="213" t="s">
        <v>298</v>
      </c>
      <c r="AU255" s="213" t="s">
        <v>81</v>
      </c>
      <c r="AY255" s="15" t="s">
        <v>128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5" t="s">
        <v>79</v>
      </c>
      <c r="BK255" s="214">
        <f>ROUND(I255*H255,2)</f>
        <v>0</v>
      </c>
      <c r="BL255" s="15" t="s">
        <v>210</v>
      </c>
      <c r="BM255" s="213" t="s">
        <v>525</v>
      </c>
    </row>
    <row r="256" s="2" customFormat="1" ht="24.15" customHeight="1">
      <c r="A256" s="36"/>
      <c r="B256" s="37"/>
      <c r="C256" s="202" t="s">
        <v>526</v>
      </c>
      <c r="D256" s="202" t="s">
        <v>130</v>
      </c>
      <c r="E256" s="203" t="s">
        <v>520</v>
      </c>
      <c r="F256" s="204" t="s">
        <v>521</v>
      </c>
      <c r="G256" s="205" t="s">
        <v>177</v>
      </c>
      <c r="H256" s="206">
        <v>20.484000000000002</v>
      </c>
      <c r="I256" s="207"/>
      <c r="J256" s="208">
        <f>ROUND(I256*H256,2)</f>
        <v>0</v>
      </c>
      <c r="K256" s="204" t="s">
        <v>134</v>
      </c>
      <c r="L256" s="42"/>
      <c r="M256" s="209" t="s">
        <v>19</v>
      </c>
      <c r="N256" s="210" t="s">
        <v>42</v>
      </c>
      <c r="O256" s="82"/>
      <c r="P256" s="211">
        <f>O256*H256</f>
        <v>0</v>
      </c>
      <c r="Q256" s="211">
        <v>0.00076999999999999996</v>
      </c>
      <c r="R256" s="211">
        <f>Q256*H256</f>
        <v>0.015772680000000001</v>
      </c>
      <c r="S256" s="211">
        <v>0</v>
      </c>
      <c r="T256" s="21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3" t="s">
        <v>210</v>
      </c>
      <c r="AT256" s="213" t="s">
        <v>130</v>
      </c>
      <c r="AU256" s="213" t="s">
        <v>81</v>
      </c>
      <c r="AY256" s="15" t="s">
        <v>128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5" t="s">
        <v>79</v>
      </c>
      <c r="BK256" s="214">
        <f>ROUND(I256*H256,2)</f>
        <v>0</v>
      </c>
      <c r="BL256" s="15" t="s">
        <v>210</v>
      </c>
      <c r="BM256" s="213" t="s">
        <v>527</v>
      </c>
    </row>
    <row r="257" s="2" customFormat="1">
      <c r="A257" s="36"/>
      <c r="B257" s="37"/>
      <c r="C257" s="38"/>
      <c r="D257" s="215" t="s">
        <v>137</v>
      </c>
      <c r="E257" s="38"/>
      <c r="F257" s="216" t="s">
        <v>523</v>
      </c>
      <c r="G257" s="38"/>
      <c r="H257" s="38"/>
      <c r="I257" s="217"/>
      <c r="J257" s="38"/>
      <c r="K257" s="38"/>
      <c r="L257" s="42"/>
      <c r="M257" s="218"/>
      <c r="N257" s="219"/>
      <c r="O257" s="82"/>
      <c r="P257" s="82"/>
      <c r="Q257" s="82"/>
      <c r="R257" s="82"/>
      <c r="S257" s="82"/>
      <c r="T257" s="83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5" t="s">
        <v>137</v>
      </c>
      <c r="AU257" s="15" t="s">
        <v>81</v>
      </c>
    </row>
    <row r="258" s="2" customFormat="1" ht="24.15" customHeight="1">
      <c r="A258" s="36"/>
      <c r="B258" s="37"/>
      <c r="C258" s="220" t="s">
        <v>528</v>
      </c>
      <c r="D258" s="220" t="s">
        <v>298</v>
      </c>
      <c r="E258" s="221" t="s">
        <v>509</v>
      </c>
      <c r="F258" s="222" t="s">
        <v>510</v>
      </c>
      <c r="G258" s="223" t="s">
        <v>177</v>
      </c>
      <c r="H258" s="224">
        <v>24.581</v>
      </c>
      <c r="I258" s="225"/>
      <c r="J258" s="226">
        <f>ROUND(I258*H258,2)</f>
        <v>0</v>
      </c>
      <c r="K258" s="222" t="s">
        <v>19</v>
      </c>
      <c r="L258" s="227"/>
      <c r="M258" s="228" t="s">
        <v>19</v>
      </c>
      <c r="N258" s="229" t="s">
        <v>42</v>
      </c>
      <c r="O258" s="82"/>
      <c r="P258" s="211">
        <f>O258*H258</f>
        <v>0</v>
      </c>
      <c r="Q258" s="211">
        <v>0.0025000000000000001</v>
      </c>
      <c r="R258" s="211">
        <f>Q258*H258</f>
        <v>0.0614525</v>
      </c>
      <c r="S258" s="211">
        <v>0</v>
      </c>
      <c r="T258" s="21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3" t="s">
        <v>282</v>
      </c>
      <c r="AT258" s="213" t="s">
        <v>298</v>
      </c>
      <c r="AU258" s="213" t="s">
        <v>81</v>
      </c>
      <c r="AY258" s="15" t="s">
        <v>128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5" t="s">
        <v>79</v>
      </c>
      <c r="BK258" s="214">
        <f>ROUND(I258*H258,2)</f>
        <v>0</v>
      </c>
      <c r="BL258" s="15" t="s">
        <v>210</v>
      </c>
      <c r="BM258" s="213" t="s">
        <v>529</v>
      </c>
    </row>
    <row r="259" s="2" customFormat="1" ht="24.15" customHeight="1">
      <c r="A259" s="36"/>
      <c r="B259" s="37"/>
      <c r="C259" s="202" t="s">
        <v>530</v>
      </c>
      <c r="D259" s="202" t="s">
        <v>130</v>
      </c>
      <c r="E259" s="203" t="s">
        <v>531</v>
      </c>
      <c r="F259" s="204" t="s">
        <v>532</v>
      </c>
      <c r="G259" s="205" t="s">
        <v>155</v>
      </c>
      <c r="H259" s="206">
        <v>1.3100000000000001</v>
      </c>
      <c r="I259" s="207"/>
      <c r="J259" s="208">
        <f>ROUND(I259*H259,2)</f>
        <v>0</v>
      </c>
      <c r="K259" s="204" t="s">
        <v>134</v>
      </c>
      <c r="L259" s="42"/>
      <c r="M259" s="209" t="s">
        <v>19</v>
      </c>
      <c r="N259" s="210" t="s">
        <v>42</v>
      </c>
      <c r="O259" s="82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3" t="s">
        <v>135</v>
      </c>
      <c r="AT259" s="213" t="s">
        <v>130</v>
      </c>
      <c r="AU259" s="213" t="s">
        <v>81</v>
      </c>
      <c r="AY259" s="15" t="s">
        <v>128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5" t="s">
        <v>79</v>
      </c>
      <c r="BK259" s="214">
        <f>ROUND(I259*H259,2)</f>
        <v>0</v>
      </c>
      <c r="BL259" s="15" t="s">
        <v>135</v>
      </c>
      <c r="BM259" s="213" t="s">
        <v>533</v>
      </c>
    </row>
    <row r="260" s="2" customFormat="1">
      <c r="A260" s="36"/>
      <c r="B260" s="37"/>
      <c r="C260" s="38"/>
      <c r="D260" s="215" t="s">
        <v>137</v>
      </c>
      <c r="E260" s="38"/>
      <c r="F260" s="216" t="s">
        <v>534</v>
      </c>
      <c r="G260" s="38"/>
      <c r="H260" s="38"/>
      <c r="I260" s="217"/>
      <c r="J260" s="38"/>
      <c r="K260" s="38"/>
      <c r="L260" s="42"/>
      <c r="M260" s="218"/>
      <c r="N260" s="219"/>
      <c r="O260" s="82"/>
      <c r="P260" s="82"/>
      <c r="Q260" s="82"/>
      <c r="R260" s="82"/>
      <c r="S260" s="82"/>
      <c r="T260" s="83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137</v>
      </c>
      <c r="AU260" s="15" t="s">
        <v>81</v>
      </c>
    </row>
    <row r="261" s="12" customFormat="1" ht="22.8" customHeight="1">
      <c r="A261" s="12"/>
      <c r="B261" s="186"/>
      <c r="C261" s="187"/>
      <c r="D261" s="188" t="s">
        <v>70</v>
      </c>
      <c r="E261" s="200" t="s">
        <v>535</v>
      </c>
      <c r="F261" s="200" t="s">
        <v>536</v>
      </c>
      <c r="G261" s="187"/>
      <c r="H261" s="187"/>
      <c r="I261" s="190"/>
      <c r="J261" s="201">
        <f>BK261</f>
        <v>0</v>
      </c>
      <c r="K261" s="187"/>
      <c r="L261" s="192"/>
      <c r="M261" s="193"/>
      <c r="N261" s="194"/>
      <c r="O261" s="194"/>
      <c r="P261" s="195">
        <f>SUM(P262:P280)</f>
        <v>0</v>
      </c>
      <c r="Q261" s="194"/>
      <c r="R261" s="195">
        <f>SUM(R262:R280)</f>
        <v>1.3999455200000002</v>
      </c>
      <c r="S261" s="194"/>
      <c r="T261" s="196">
        <f>SUM(T262:T280)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7" t="s">
        <v>81</v>
      </c>
      <c r="AT261" s="198" t="s">
        <v>70</v>
      </c>
      <c r="AU261" s="198" t="s">
        <v>79</v>
      </c>
      <c r="AY261" s="197" t="s">
        <v>128</v>
      </c>
      <c r="BK261" s="199">
        <f>SUM(BK262:BK280)</f>
        <v>0</v>
      </c>
    </row>
    <row r="262" s="2" customFormat="1" ht="24.15" customHeight="1">
      <c r="A262" s="36"/>
      <c r="B262" s="37"/>
      <c r="C262" s="202" t="s">
        <v>537</v>
      </c>
      <c r="D262" s="202" t="s">
        <v>130</v>
      </c>
      <c r="E262" s="203" t="s">
        <v>538</v>
      </c>
      <c r="F262" s="204" t="s">
        <v>539</v>
      </c>
      <c r="G262" s="205" t="s">
        <v>177</v>
      </c>
      <c r="H262" s="206">
        <v>85.224999999999994</v>
      </c>
      <c r="I262" s="207"/>
      <c r="J262" s="208">
        <f>ROUND(I262*H262,2)</f>
        <v>0</v>
      </c>
      <c r="K262" s="204" t="s">
        <v>134</v>
      </c>
      <c r="L262" s="42"/>
      <c r="M262" s="209" t="s">
        <v>19</v>
      </c>
      <c r="N262" s="210" t="s">
        <v>42</v>
      </c>
      <c r="O262" s="82"/>
      <c r="P262" s="211">
        <f>O262*H262</f>
        <v>0</v>
      </c>
      <c r="Q262" s="211">
        <v>0</v>
      </c>
      <c r="R262" s="211">
        <f>Q262*H262</f>
        <v>0</v>
      </c>
      <c r="S262" s="211">
        <v>0</v>
      </c>
      <c r="T262" s="21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3" t="s">
        <v>210</v>
      </c>
      <c r="AT262" s="213" t="s">
        <v>130</v>
      </c>
      <c r="AU262" s="213" t="s">
        <v>81</v>
      </c>
      <c r="AY262" s="15" t="s">
        <v>128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15" t="s">
        <v>79</v>
      </c>
      <c r="BK262" s="214">
        <f>ROUND(I262*H262,2)</f>
        <v>0</v>
      </c>
      <c r="BL262" s="15" t="s">
        <v>210</v>
      </c>
      <c r="BM262" s="213" t="s">
        <v>540</v>
      </c>
    </row>
    <row r="263" s="2" customFormat="1">
      <c r="A263" s="36"/>
      <c r="B263" s="37"/>
      <c r="C263" s="38"/>
      <c r="D263" s="215" t="s">
        <v>137</v>
      </c>
      <c r="E263" s="38"/>
      <c r="F263" s="216" t="s">
        <v>541</v>
      </c>
      <c r="G263" s="38"/>
      <c r="H263" s="38"/>
      <c r="I263" s="217"/>
      <c r="J263" s="38"/>
      <c r="K263" s="38"/>
      <c r="L263" s="42"/>
      <c r="M263" s="218"/>
      <c r="N263" s="219"/>
      <c r="O263" s="82"/>
      <c r="P263" s="82"/>
      <c r="Q263" s="82"/>
      <c r="R263" s="82"/>
      <c r="S263" s="82"/>
      <c r="T263" s="83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137</v>
      </c>
      <c r="AU263" s="15" t="s">
        <v>81</v>
      </c>
    </row>
    <row r="264" s="2" customFormat="1" ht="37.8" customHeight="1">
      <c r="A264" s="36"/>
      <c r="B264" s="37"/>
      <c r="C264" s="220" t="s">
        <v>542</v>
      </c>
      <c r="D264" s="220" t="s">
        <v>298</v>
      </c>
      <c r="E264" s="221" t="s">
        <v>543</v>
      </c>
      <c r="F264" s="222" t="s">
        <v>544</v>
      </c>
      <c r="G264" s="223" t="s">
        <v>177</v>
      </c>
      <c r="H264" s="224">
        <v>86.930000000000007</v>
      </c>
      <c r="I264" s="225"/>
      <c r="J264" s="226">
        <f>ROUND(I264*H264,2)</f>
        <v>0</v>
      </c>
      <c r="K264" s="222" t="s">
        <v>19</v>
      </c>
      <c r="L264" s="227"/>
      <c r="M264" s="228" t="s">
        <v>19</v>
      </c>
      <c r="N264" s="229" t="s">
        <v>42</v>
      </c>
      <c r="O264" s="82"/>
      <c r="P264" s="211">
        <f>O264*H264</f>
        <v>0</v>
      </c>
      <c r="Q264" s="211">
        <v>0.0030000000000000001</v>
      </c>
      <c r="R264" s="211">
        <f>Q264*H264</f>
        <v>0.26079000000000002</v>
      </c>
      <c r="S264" s="211">
        <v>0</v>
      </c>
      <c r="T264" s="21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3" t="s">
        <v>282</v>
      </c>
      <c r="AT264" s="213" t="s">
        <v>298</v>
      </c>
      <c r="AU264" s="213" t="s">
        <v>81</v>
      </c>
      <c r="AY264" s="15" t="s">
        <v>128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5" t="s">
        <v>79</v>
      </c>
      <c r="BK264" s="214">
        <f>ROUND(I264*H264,2)</f>
        <v>0</v>
      </c>
      <c r="BL264" s="15" t="s">
        <v>210</v>
      </c>
      <c r="BM264" s="213" t="s">
        <v>545</v>
      </c>
    </row>
    <row r="265" s="2" customFormat="1" ht="24.15" customHeight="1">
      <c r="A265" s="36"/>
      <c r="B265" s="37"/>
      <c r="C265" s="202" t="s">
        <v>546</v>
      </c>
      <c r="D265" s="202" t="s">
        <v>130</v>
      </c>
      <c r="E265" s="203" t="s">
        <v>547</v>
      </c>
      <c r="F265" s="204" t="s">
        <v>548</v>
      </c>
      <c r="G265" s="205" t="s">
        <v>177</v>
      </c>
      <c r="H265" s="206">
        <v>53.857999999999997</v>
      </c>
      <c r="I265" s="207"/>
      <c r="J265" s="208">
        <f>ROUND(I265*H265,2)</f>
        <v>0</v>
      </c>
      <c r="K265" s="204" t="s">
        <v>134</v>
      </c>
      <c r="L265" s="42"/>
      <c r="M265" s="209" t="s">
        <v>19</v>
      </c>
      <c r="N265" s="210" t="s">
        <v>42</v>
      </c>
      <c r="O265" s="82"/>
      <c r="P265" s="211">
        <f>O265*H265</f>
        <v>0</v>
      </c>
      <c r="Q265" s="211">
        <v>0.0060000000000000001</v>
      </c>
      <c r="R265" s="211">
        <f>Q265*H265</f>
        <v>0.32314799999999999</v>
      </c>
      <c r="S265" s="211">
        <v>0</v>
      </c>
      <c r="T265" s="21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13" t="s">
        <v>210</v>
      </c>
      <c r="AT265" s="213" t="s">
        <v>130</v>
      </c>
      <c r="AU265" s="213" t="s">
        <v>81</v>
      </c>
      <c r="AY265" s="15" t="s">
        <v>128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5" t="s">
        <v>79</v>
      </c>
      <c r="BK265" s="214">
        <f>ROUND(I265*H265,2)</f>
        <v>0</v>
      </c>
      <c r="BL265" s="15" t="s">
        <v>210</v>
      </c>
      <c r="BM265" s="213" t="s">
        <v>549</v>
      </c>
    </row>
    <row r="266" s="2" customFormat="1">
      <c r="A266" s="36"/>
      <c r="B266" s="37"/>
      <c r="C266" s="38"/>
      <c r="D266" s="215" t="s">
        <v>137</v>
      </c>
      <c r="E266" s="38"/>
      <c r="F266" s="216" t="s">
        <v>550</v>
      </c>
      <c r="G266" s="38"/>
      <c r="H266" s="38"/>
      <c r="I266" s="217"/>
      <c r="J266" s="38"/>
      <c r="K266" s="38"/>
      <c r="L266" s="42"/>
      <c r="M266" s="218"/>
      <c r="N266" s="219"/>
      <c r="O266" s="82"/>
      <c r="P266" s="82"/>
      <c r="Q266" s="82"/>
      <c r="R266" s="82"/>
      <c r="S266" s="82"/>
      <c r="T266" s="83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5" t="s">
        <v>137</v>
      </c>
      <c r="AU266" s="15" t="s">
        <v>81</v>
      </c>
    </row>
    <row r="267" s="2" customFormat="1" ht="33" customHeight="1">
      <c r="A267" s="36"/>
      <c r="B267" s="37"/>
      <c r="C267" s="220" t="s">
        <v>551</v>
      </c>
      <c r="D267" s="220" t="s">
        <v>298</v>
      </c>
      <c r="E267" s="221" t="s">
        <v>552</v>
      </c>
      <c r="F267" s="222" t="s">
        <v>553</v>
      </c>
      <c r="G267" s="223" t="s">
        <v>177</v>
      </c>
      <c r="H267" s="224">
        <v>56.551000000000002</v>
      </c>
      <c r="I267" s="225"/>
      <c r="J267" s="226">
        <f>ROUND(I267*H267,2)</f>
        <v>0</v>
      </c>
      <c r="K267" s="222" t="s">
        <v>19</v>
      </c>
      <c r="L267" s="227"/>
      <c r="M267" s="228" t="s">
        <v>19</v>
      </c>
      <c r="N267" s="229" t="s">
        <v>42</v>
      </c>
      <c r="O267" s="82"/>
      <c r="P267" s="211">
        <f>O267*H267</f>
        <v>0</v>
      </c>
      <c r="Q267" s="211">
        <v>0.0018</v>
      </c>
      <c r="R267" s="211">
        <f>Q267*H267</f>
        <v>0.1017918</v>
      </c>
      <c r="S267" s="211">
        <v>0</v>
      </c>
      <c r="T267" s="21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13" t="s">
        <v>282</v>
      </c>
      <c r="AT267" s="213" t="s">
        <v>298</v>
      </c>
      <c r="AU267" s="213" t="s">
        <v>81</v>
      </c>
      <c r="AY267" s="15" t="s">
        <v>128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5" t="s">
        <v>79</v>
      </c>
      <c r="BK267" s="214">
        <f>ROUND(I267*H267,2)</f>
        <v>0</v>
      </c>
      <c r="BL267" s="15" t="s">
        <v>210</v>
      </c>
      <c r="BM267" s="213" t="s">
        <v>554</v>
      </c>
    </row>
    <row r="268" s="2" customFormat="1" ht="24.15" customHeight="1">
      <c r="A268" s="36"/>
      <c r="B268" s="37"/>
      <c r="C268" s="202" t="s">
        <v>555</v>
      </c>
      <c r="D268" s="202" t="s">
        <v>130</v>
      </c>
      <c r="E268" s="203" t="s">
        <v>556</v>
      </c>
      <c r="F268" s="204" t="s">
        <v>557</v>
      </c>
      <c r="G268" s="205" t="s">
        <v>177</v>
      </c>
      <c r="H268" s="206">
        <v>93.668000000000006</v>
      </c>
      <c r="I268" s="207"/>
      <c r="J268" s="208">
        <f>ROUND(I268*H268,2)</f>
        <v>0</v>
      </c>
      <c r="K268" s="204" t="s">
        <v>134</v>
      </c>
      <c r="L268" s="42"/>
      <c r="M268" s="209" t="s">
        <v>19</v>
      </c>
      <c r="N268" s="210" t="s">
        <v>42</v>
      </c>
      <c r="O268" s="82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3" t="s">
        <v>210</v>
      </c>
      <c r="AT268" s="213" t="s">
        <v>130</v>
      </c>
      <c r="AU268" s="213" t="s">
        <v>81</v>
      </c>
      <c r="AY268" s="15" t="s">
        <v>128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5" t="s">
        <v>79</v>
      </c>
      <c r="BK268" s="214">
        <f>ROUND(I268*H268,2)</f>
        <v>0</v>
      </c>
      <c r="BL268" s="15" t="s">
        <v>210</v>
      </c>
      <c r="BM268" s="213" t="s">
        <v>558</v>
      </c>
    </row>
    <row r="269" s="2" customFormat="1">
      <c r="A269" s="36"/>
      <c r="B269" s="37"/>
      <c r="C269" s="38"/>
      <c r="D269" s="215" t="s">
        <v>137</v>
      </c>
      <c r="E269" s="38"/>
      <c r="F269" s="216" t="s">
        <v>559</v>
      </c>
      <c r="G269" s="38"/>
      <c r="H269" s="38"/>
      <c r="I269" s="217"/>
      <c r="J269" s="38"/>
      <c r="K269" s="38"/>
      <c r="L269" s="42"/>
      <c r="M269" s="218"/>
      <c r="N269" s="219"/>
      <c r="O269" s="82"/>
      <c r="P269" s="82"/>
      <c r="Q269" s="82"/>
      <c r="R269" s="82"/>
      <c r="S269" s="82"/>
      <c r="T269" s="83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5" t="s">
        <v>137</v>
      </c>
      <c r="AU269" s="15" t="s">
        <v>81</v>
      </c>
    </row>
    <row r="270" s="2" customFormat="1" ht="33" customHeight="1">
      <c r="A270" s="36"/>
      <c r="B270" s="37"/>
      <c r="C270" s="220" t="s">
        <v>560</v>
      </c>
      <c r="D270" s="220" t="s">
        <v>298</v>
      </c>
      <c r="E270" s="221" t="s">
        <v>561</v>
      </c>
      <c r="F270" s="222" t="s">
        <v>562</v>
      </c>
      <c r="G270" s="223" t="s">
        <v>177</v>
      </c>
      <c r="H270" s="224">
        <v>95.540999999999997</v>
      </c>
      <c r="I270" s="225"/>
      <c r="J270" s="226">
        <f>ROUND(I270*H270,2)</f>
        <v>0</v>
      </c>
      <c r="K270" s="222" t="s">
        <v>19</v>
      </c>
      <c r="L270" s="227"/>
      <c r="M270" s="228" t="s">
        <v>19</v>
      </c>
      <c r="N270" s="229" t="s">
        <v>42</v>
      </c>
      <c r="O270" s="82"/>
      <c r="P270" s="211">
        <f>O270*H270</f>
        <v>0</v>
      </c>
      <c r="Q270" s="211">
        <v>0.0038999999999999998</v>
      </c>
      <c r="R270" s="211">
        <f>Q270*H270</f>
        <v>0.37260989999999999</v>
      </c>
      <c r="S270" s="211">
        <v>0</v>
      </c>
      <c r="T270" s="21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3" t="s">
        <v>282</v>
      </c>
      <c r="AT270" s="213" t="s">
        <v>298</v>
      </c>
      <c r="AU270" s="213" t="s">
        <v>81</v>
      </c>
      <c r="AY270" s="15" t="s">
        <v>128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5" t="s">
        <v>79</v>
      </c>
      <c r="BK270" s="214">
        <f>ROUND(I270*H270,2)</f>
        <v>0</v>
      </c>
      <c r="BL270" s="15" t="s">
        <v>210</v>
      </c>
      <c r="BM270" s="213" t="s">
        <v>563</v>
      </c>
    </row>
    <row r="271" s="2" customFormat="1" ht="21.75" customHeight="1">
      <c r="A271" s="36"/>
      <c r="B271" s="37"/>
      <c r="C271" s="202" t="s">
        <v>564</v>
      </c>
      <c r="D271" s="202" t="s">
        <v>130</v>
      </c>
      <c r="E271" s="203" t="s">
        <v>565</v>
      </c>
      <c r="F271" s="204" t="s">
        <v>566</v>
      </c>
      <c r="G271" s="205" t="s">
        <v>241</v>
      </c>
      <c r="H271" s="206">
        <v>32.939999999999998</v>
      </c>
      <c r="I271" s="207"/>
      <c r="J271" s="208">
        <f>ROUND(I271*H271,2)</f>
        <v>0</v>
      </c>
      <c r="K271" s="204" t="s">
        <v>134</v>
      </c>
      <c r="L271" s="42"/>
      <c r="M271" s="209" t="s">
        <v>19</v>
      </c>
      <c r="N271" s="210" t="s">
        <v>42</v>
      </c>
      <c r="O271" s="82"/>
      <c r="P271" s="211">
        <f>O271*H271</f>
        <v>0</v>
      </c>
      <c r="Q271" s="211">
        <v>3.0000000000000001E-05</v>
      </c>
      <c r="R271" s="211">
        <f>Q271*H271</f>
        <v>0.00098820000000000006</v>
      </c>
      <c r="S271" s="211">
        <v>0</v>
      </c>
      <c r="T271" s="21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3" t="s">
        <v>210</v>
      </c>
      <c r="AT271" s="213" t="s">
        <v>130</v>
      </c>
      <c r="AU271" s="213" t="s">
        <v>81</v>
      </c>
      <c r="AY271" s="15" t="s">
        <v>128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15" t="s">
        <v>79</v>
      </c>
      <c r="BK271" s="214">
        <f>ROUND(I271*H271,2)</f>
        <v>0</v>
      </c>
      <c r="BL271" s="15" t="s">
        <v>210</v>
      </c>
      <c r="BM271" s="213" t="s">
        <v>567</v>
      </c>
    </row>
    <row r="272" s="2" customFormat="1">
      <c r="A272" s="36"/>
      <c r="B272" s="37"/>
      <c r="C272" s="38"/>
      <c r="D272" s="215" t="s">
        <v>137</v>
      </c>
      <c r="E272" s="38"/>
      <c r="F272" s="216" t="s">
        <v>568</v>
      </c>
      <c r="G272" s="38"/>
      <c r="H272" s="38"/>
      <c r="I272" s="217"/>
      <c r="J272" s="38"/>
      <c r="K272" s="38"/>
      <c r="L272" s="42"/>
      <c r="M272" s="218"/>
      <c r="N272" s="219"/>
      <c r="O272" s="82"/>
      <c r="P272" s="82"/>
      <c r="Q272" s="82"/>
      <c r="R272" s="82"/>
      <c r="S272" s="82"/>
      <c r="T272" s="83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5" t="s">
        <v>137</v>
      </c>
      <c r="AU272" s="15" t="s">
        <v>81</v>
      </c>
    </row>
    <row r="273" s="2" customFormat="1" ht="16.5" customHeight="1">
      <c r="A273" s="36"/>
      <c r="B273" s="37"/>
      <c r="C273" s="220" t="s">
        <v>569</v>
      </c>
      <c r="D273" s="220" t="s">
        <v>298</v>
      </c>
      <c r="E273" s="221" t="s">
        <v>570</v>
      </c>
      <c r="F273" s="222" t="s">
        <v>571</v>
      </c>
      <c r="G273" s="223" t="s">
        <v>241</v>
      </c>
      <c r="H273" s="224">
        <v>33.598999999999997</v>
      </c>
      <c r="I273" s="225"/>
      <c r="J273" s="226">
        <f>ROUND(I273*H273,2)</f>
        <v>0</v>
      </c>
      <c r="K273" s="222" t="s">
        <v>134</v>
      </c>
      <c r="L273" s="227"/>
      <c r="M273" s="228" t="s">
        <v>19</v>
      </c>
      <c r="N273" s="229" t="s">
        <v>42</v>
      </c>
      <c r="O273" s="82"/>
      <c r="P273" s="211">
        <f>O273*H273</f>
        <v>0</v>
      </c>
      <c r="Q273" s="211">
        <v>0.00038000000000000002</v>
      </c>
      <c r="R273" s="211">
        <f>Q273*H273</f>
        <v>0.012767619999999999</v>
      </c>
      <c r="S273" s="211">
        <v>0</v>
      </c>
      <c r="T273" s="21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13" t="s">
        <v>282</v>
      </c>
      <c r="AT273" s="213" t="s">
        <v>298</v>
      </c>
      <c r="AU273" s="213" t="s">
        <v>81</v>
      </c>
      <c r="AY273" s="15" t="s">
        <v>128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5" t="s">
        <v>79</v>
      </c>
      <c r="BK273" s="214">
        <f>ROUND(I273*H273,2)</f>
        <v>0</v>
      </c>
      <c r="BL273" s="15" t="s">
        <v>210</v>
      </c>
      <c r="BM273" s="213" t="s">
        <v>572</v>
      </c>
    </row>
    <row r="274" s="2" customFormat="1">
      <c r="A274" s="36"/>
      <c r="B274" s="37"/>
      <c r="C274" s="38"/>
      <c r="D274" s="215" t="s">
        <v>137</v>
      </c>
      <c r="E274" s="38"/>
      <c r="F274" s="216" t="s">
        <v>573</v>
      </c>
      <c r="G274" s="38"/>
      <c r="H274" s="38"/>
      <c r="I274" s="217"/>
      <c r="J274" s="38"/>
      <c r="K274" s="38"/>
      <c r="L274" s="42"/>
      <c r="M274" s="218"/>
      <c r="N274" s="219"/>
      <c r="O274" s="82"/>
      <c r="P274" s="82"/>
      <c r="Q274" s="82"/>
      <c r="R274" s="82"/>
      <c r="S274" s="82"/>
      <c r="T274" s="83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137</v>
      </c>
      <c r="AU274" s="15" t="s">
        <v>81</v>
      </c>
    </row>
    <row r="275" s="2" customFormat="1" ht="16.5" customHeight="1">
      <c r="A275" s="36"/>
      <c r="B275" s="37"/>
      <c r="C275" s="202" t="s">
        <v>574</v>
      </c>
      <c r="D275" s="202" t="s">
        <v>130</v>
      </c>
      <c r="E275" s="203" t="s">
        <v>575</v>
      </c>
      <c r="F275" s="204" t="s">
        <v>576</v>
      </c>
      <c r="G275" s="205" t="s">
        <v>177</v>
      </c>
      <c r="H275" s="206">
        <v>93.668000000000006</v>
      </c>
      <c r="I275" s="207"/>
      <c r="J275" s="208">
        <f>ROUND(I275*H275,2)</f>
        <v>0</v>
      </c>
      <c r="K275" s="204" t="s">
        <v>134</v>
      </c>
      <c r="L275" s="42"/>
      <c r="M275" s="209" t="s">
        <v>19</v>
      </c>
      <c r="N275" s="210" t="s">
        <v>42</v>
      </c>
      <c r="O275" s="82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13" t="s">
        <v>210</v>
      </c>
      <c r="AT275" s="213" t="s">
        <v>130</v>
      </c>
      <c r="AU275" s="213" t="s">
        <v>81</v>
      </c>
      <c r="AY275" s="15" t="s">
        <v>128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5" t="s">
        <v>79</v>
      </c>
      <c r="BK275" s="214">
        <f>ROUND(I275*H275,2)</f>
        <v>0</v>
      </c>
      <c r="BL275" s="15" t="s">
        <v>210</v>
      </c>
      <c r="BM275" s="213" t="s">
        <v>577</v>
      </c>
    </row>
    <row r="276" s="2" customFormat="1">
      <c r="A276" s="36"/>
      <c r="B276" s="37"/>
      <c r="C276" s="38"/>
      <c r="D276" s="215" t="s">
        <v>137</v>
      </c>
      <c r="E276" s="38"/>
      <c r="F276" s="216" t="s">
        <v>578</v>
      </c>
      <c r="G276" s="38"/>
      <c r="H276" s="38"/>
      <c r="I276" s="217"/>
      <c r="J276" s="38"/>
      <c r="K276" s="38"/>
      <c r="L276" s="42"/>
      <c r="M276" s="218"/>
      <c r="N276" s="219"/>
      <c r="O276" s="82"/>
      <c r="P276" s="82"/>
      <c r="Q276" s="82"/>
      <c r="R276" s="82"/>
      <c r="S276" s="82"/>
      <c r="T276" s="83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5" t="s">
        <v>137</v>
      </c>
      <c r="AU276" s="15" t="s">
        <v>81</v>
      </c>
    </row>
    <row r="277" s="2" customFormat="1" ht="16.5" customHeight="1">
      <c r="A277" s="36"/>
      <c r="B277" s="37"/>
      <c r="C277" s="220" t="s">
        <v>579</v>
      </c>
      <c r="D277" s="220" t="s">
        <v>298</v>
      </c>
      <c r="E277" s="221" t="s">
        <v>580</v>
      </c>
      <c r="F277" s="222" t="s">
        <v>581</v>
      </c>
      <c r="G277" s="223" t="s">
        <v>133</v>
      </c>
      <c r="H277" s="224">
        <v>13.114000000000001</v>
      </c>
      <c r="I277" s="225"/>
      <c r="J277" s="226">
        <f>ROUND(I277*H277,2)</f>
        <v>0</v>
      </c>
      <c r="K277" s="222" t="s">
        <v>134</v>
      </c>
      <c r="L277" s="227"/>
      <c r="M277" s="228" t="s">
        <v>19</v>
      </c>
      <c r="N277" s="229" t="s">
        <v>42</v>
      </c>
      <c r="O277" s="82"/>
      <c r="P277" s="211">
        <f>O277*H277</f>
        <v>0</v>
      </c>
      <c r="Q277" s="211">
        <v>0.025000000000000001</v>
      </c>
      <c r="R277" s="211">
        <f>Q277*H277</f>
        <v>0.32785000000000003</v>
      </c>
      <c r="S277" s="211">
        <v>0</v>
      </c>
      <c r="T277" s="21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3" t="s">
        <v>282</v>
      </c>
      <c r="AT277" s="213" t="s">
        <v>298</v>
      </c>
      <c r="AU277" s="213" t="s">
        <v>81</v>
      </c>
      <c r="AY277" s="15" t="s">
        <v>128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5" t="s">
        <v>79</v>
      </c>
      <c r="BK277" s="214">
        <f>ROUND(I277*H277,2)</f>
        <v>0</v>
      </c>
      <c r="BL277" s="15" t="s">
        <v>210</v>
      </c>
      <c r="BM277" s="213" t="s">
        <v>582</v>
      </c>
    </row>
    <row r="278" s="2" customFormat="1">
      <c r="A278" s="36"/>
      <c r="B278" s="37"/>
      <c r="C278" s="38"/>
      <c r="D278" s="215" t="s">
        <v>137</v>
      </c>
      <c r="E278" s="38"/>
      <c r="F278" s="216" t="s">
        <v>583</v>
      </c>
      <c r="G278" s="38"/>
      <c r="H278" s="38"/>
      <c r="I278" s="217"/>
      <c r="J278" s="38"/>
      <c r="K278" s="38"/>
      <c r="L278" s="42"/>
      <c r="M278" s="218"/>
      <c r="N278" s="219"/>
      <c r="O278" s="82"/>
      <c r="P278" s="82"/>
      <c r="Q278" s="82"/>
      <c r="R278" s="82"/>
      <c r="S278" s="82"/>
      <c r="T278" s="83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5" t="s">
        <v>137</v>
      </c>
      <c r="AU278" s="15" t="s">
        <v>81</v>
      </c>
    </row>
    <row r="279" s="2" customFormat="1" ht="24.15" customHeight="1">
      <c r="A279" s="36"/>
      <c r="B279" s="37"/>
      <c r="C279" s="202" t="s">
        <v>584</v>
      </c>
      <c r="D279" s="202" t="s">
        <v>130</v>
      </c>
      <c r="E279" s="203" t="s">
        <v>585</v>
      </c>
      <c r="F279" s="204" t="s">
        <v>586</v>
      </c>
      <c r="G279" s="205" t="s">
        <v>155</v>
      </c>
      <c r="H279" s="206">
        <v>1.3999999999999999</v>
      </c>
      <c r="I279" s="207"/>
      <c r="J279" s="208">
        <f>ROUND(I279*H279,2)</f>
        <v>0</v>
      </c>
      <c r="K279" s="204" t="s">
        <v>134</v>
      </c>
      <c r="L279" s="42"/>
      <c r="M279" s="209" t="s">
        <v>19</v>
      </c>
      <c r="N279" s="210" t="s">
        <v>42</v>
      </c>
      <c r="O279" s="82"/>
      <c r="P279" s="211">
        <f>O279*H279</f>
        <v>0</v>
      </c>
      <c r="Q279" s="211">
        <v>0</v>
      </c>
      <c r="R279" s="211">
        <f>Q279*H279</f>
        <v>0</v>
      </c>
      <c r="S279" s="211">
        <v>0</v>
      </c>
      <c r="T279" s="21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13" t="s">
        <v>210</v>
      </c>
      <c r="AT279" s="213" t="s">
        <v>130</v>
      </c>
      <c r="AU279" s="213" t="s">
        <v>81</v>
      </c>
      <c r="AY279" s="15" t="s">
        <v>128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5" t="s">
        <v>79</v>
      </c>
      <c r="BK279" s="214">
        <f>ROUND(I279*H279,2)</f>
        <v>0</v>
      </c>
      <c r="BL279" s="15" t="s">
        <v>210</v>
      </c>
      <c r="BM279" s="213" t="s">
        <v>587</v>
      </c>
    </row>
    <row r="280" s="2" customFormat="1">
      <c r="A280" s="36"/>
      <c r="B280" s="37"/>
      <c r="C280" s="38"/>
      <c r="D280" s="215" t="s">
        <v>137</v>
      </c>
      <c r="E280" s="38"/>
      <c r="F280" s="216" t="s">
        <v>588</v>
      </c>
      <c r="G280" s="38"/>
      <c r="H280" s="38"/>
      <c r="I280" s="217"/>
      <c r="J280" s="38"/>
      <c r="K280" s="38"/>
      <c r="L280" s="42"/>
      <c r="M280" s="218"/>
      <c r="N280" s="219"/>
      <c r="O280" s="82"/>
      <c r="P280" s="82"/>
      <c r="Q280" s="82"/>
      <c r="R280" s="82"/>
      <c r="S280" s="82"/>
      <c r="T280" s="83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5" t="s">
        <v>137</v>
      </c>
      <c r="AU280" s="15" t="s">
        <v>81</v>
      </c>
    </row>
    <row r="281" s="12" customFormat="1" ht="22.8" customHeight="1">
      <c r="A281" s="12"/>
      <c r="B281" s="186"/>
      <c r="C281" s="187"/>
      <c r="D281" s="188" t="s">
        <v>70</v>
      </c>
      <c r="E281" s="200" t="s">
        <v>589</v>
      </c>
      <c r="F281" s="200" t="s">
        <v>590</v>
      </c>
      <c r="G281" s="187"/>
      <c r="H281" s="187"/>
      <c r="I281" s="190"/>
      <c r="J281" s="201">
        <f>BK281</f>
        <v>0</v>
      </c>
      <c r="K281" s="187"/>
      <c r="L281" s="192"/>
      <c r="M281" s="193"/>
      <c r="N281" s="194"/>
      <c r="O281" s="194"/>
      <c r="P281" s="195">
        <f>SUM(P282:P284)</f>
        <v>0</v>
      </c>
      <c r="Q281" s="194"/>
      <c r="R281" s="195">
        <f>SUM(R282:R284)</f>
        <v>0.1265</v>
      </c>
      <c r="S281" s="194"/>
      <c r="T281" s="196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7" t="s">
        <v>81</v>
      </c>
      <c r="AT281" s="198" t="s">
        <v>70</v>
      </c>
      <c r="AU281" s="198" t="s">
        <v>79</v>
      </c>
      <c r="AY281" s="197" t="s">
        <v>128</v>
      </c>
      <c r="BK281" s="199">
        <f>SUM(BK282:BK284)</f>
        <v>0</v>
      </c>
    </row>
    <row r="282" s="2" customFormat="1" ht="16.5" customHeight="1">
      <c r="A282" s="36"/>
      <c r="B282" s="37"/>
      <c r="C282" s="202" t="s">
        <v>591</v>
      </c>
      <c r="D282" s="202" t="s">
        <v>130</v>
      </c>
      <c r="E282" s="203" t="s">
        <v>592</v>
      </c>
      <c r="F282" s="204" t="s">
        <v>593</v>
      </c>
      <c r="G282" s="205" t="s">
        <v>594</v>
      </c>
      <c r="H282" s="206">
        <v>1</v>
      </c>
      <c r="I282" s="207"/>
      <c r="J282" s="208">
        <f>ROUND(I282*H282,2)</f>
        <v>0</v>
      </c>
      <c r="K282" s="204" t="s">
        <v>19</v>
      </c>
      <c r="L282" s="42"/>
      <c r="M282" s="209" t="s">
        <v>19</v>
      </c>
      <c r="N282" s="210" t="s">
        <v>42</v>
      </c>
      <c r="O282" s="82"/>
      <c r="P282" s="211">
        <f>O282*H282</f>
        <v>0</v>
      </c>
      <c r="Q282" s="211">
        <v>0.013599999999999999</v>
      </c>
      <c r="R282" s="211">
        <f>Q282*H282</f>
        <v>0.013599999999999999</v>
      </c>
      <c r="S282" s="211">
        <v>0</v>
      </c>
      <c r="T282" s="21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3" t="s">
        <v>210</v>
      </c>
      <c r="AT282" s="213" t="s">
        <v>130</v>
      </c>
      <c r="AU282" s="213" t="s">
        <v>81</v>
      </c>
      <c r="AY282" s="15" t="s">
        <v>128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5" t="s">
        <v>79</v>
      </c>
      <c r="BK282" s="214">
        <f>ROUND(I282*H282,2)</f>
        <v>0</v>
      </c>
      <c r="BL282" s="15" t="s">
        <v>210</v>
      </c>
      <c r="BM282" s="213" t="s">
        <v>595</v>
      </c>
    </row>
    <row r="283" s="2" customFormat="1" ht="16.5" customHeight="1">
      <c r="A283" s="36"/>
      <c r="B283" s="37"/>
      <c r="C283" s="202" t="s">
        <v>596</v>
      </c>
      <c r="D283" s="202" t="s">
        <v>130</v>
      </c>
      <c r="E283" s="203" t="s">
        <v>597</v>
      </c>
      <c r="F283" s="204" t="s">
        <v>598</v>
      </c>
      <c r="G283" s="205" t="s">
        <v>225</v>
      </c>
      <c r="H283" s="206">
        <v>4</v>
      </c>
      <c r="I283" s="207"/>
      <c r="J283" s="208">
        <f>ROUND(I283*H283,2)</f>
        <v>0</v>
      </c>
      <c r="K283" s="204" t="s">
        <v>19</v>
      </c>
      <c r="L283" s="42"/>
      <c r="M283" s="209" t="s">
        <v>19</v>
      </c>
      <c r="N283" s="210" t="s">
        <v>42</v>
      </c>
      <c r="O283" s="82"/>
      <c r="P283" s="211">
        <f>O283*H283</f>
        <v>0</v>
      </c>
      <c r="Q283" s="211">
        <v>0.020400000000000001</v>
      </c>
      <c r="R283" s="211">
        <f>Q283*H283</f>
        <v>0.081600000000000006</v>
      </c>
      <c r="S283" s="211">
        <v>0</v>
      </c>
      <c r="T283" s="21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13" t="s">
        <v>210</v>
      </c>
      <c r="AT283" s="213" t="s">
        <v>130</v>
      </c>
      <c r="AU283" s="213" t="s">
        <v>81</v>
      </c>
      <c r="AY283" s="15" t="s">
        <v>128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5" t="s">
        <v>79</v>
      </c>
      <c r="BK283" s="214">
        <f>ROUND(I283*H283,2)</f>
        <v>0</v>
      </c>
      <c r="BL283" s="15" t="s">
        <v>210</v>
      </c>
      <c r="BM283" s="213" t="s">
        <v>599</v>
      </c>
    </row>
    <row r="284" s="2" customFormat="1" ht="16.5" customHeight="1">
      <c r="A284" s="36"/>
      <c r="B284" s="37"/>
      <c r="C284" s="202" t="s">
        <v>600</v>
      </c>
      <c r="D284" s="202" t="s">
        <v>130</v>
      </c>
      <c r="E284" s="203" t="s">
        <v>601</v>
      </c>
      <c r="F284" s="204" t="s">
        <v>602</v>
      </c>
      <c r="G284" s="205" t="s">
        <v>594</v>
      </c>
      <c r="H284" s="206">
        <v>1</v>
      </c>
      <c r="I284" s="207"/>
      <c r="J284" s="208">
        <f>ROUND(I284*H284,2)</f>
        <v>0</v>
      </c>
      <c r="K284" s="204" t="s">
        <v>19</v>
      </c>
      <c r="L284" s="42"/>
      <c r="M284" s="209" t="s">
        <v>19</v>
      </c>
      <c r="N284" s="210" t="s">
        <v>42</v>
      </c>
      <c r="O284" s="82"/>
      <c r="P284" s="211">
        <f>O284*H284</f>
        <v>0</v>
      </c>
      <c r="Q284" s="211">
        <v>0.031300000000000001</v>
      </c>
      <c r="R284" s="211">
        <f>Q284*H284</f>
        <v>0.031300000000000001</v>
      </c>
      <c r="S284" s="211">
        <v>0</v>
      </c>
      <c r="T284" s="21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3" t="s">
        <v>210</v>
      </c>
      <c r="AT284" s="213" t="s">
        <v>130</v>
      </c>
      <c r="AU284" s="213" t="s">
        <v>81</v>
      </c>
      <c r="AY284" s="15" t="s">
        <v>128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5" t="s">
        <v>79</v>
      </c>
      <c r="BK284" s="214">
        <f>ROUND(I284*H284,2)</f>
        <v>0</v>
      </c>
      <c r="BL284" s="15" t="s">
        <v>210</v>
      </c>
      <c r="BM284" s="213" t="s">
        <v>603</v>
      </c>
    </row>
    <row r="285" s="12" customFormat="1" ht="22.8" customHeight="1">
      <c r="A285" s="12"/>
      <c r="B285" s="186"/>
      <c r="C285" s="187"/>
      <c r="D285" s="188" t="s">
        <v>70</v>
      </c>
      <c r="E285" s="200" t="s">
        <v>604</v>
      </c>
      <c r="F285" s="200" t="s">
        <v>605</v>
      </c>
      <c r="G285" s="187"/>
      <c r="H285" s="187"/>
      <c r="I285" s="190"/>
      <c r="J285" s="201">
        <f>BK285</f>
        <v>0</v>
      </c>
      <c r="K285" s="187"/>
      <c r="L285" s="192"/>
      <c r="M285" s="193"/>
      <c r="N285" s="194"/>
      <c r="O285" s="194"/>
      <c r="P285" s="195">
        <f>SUM(P286:P295)</f>
        <v>0</v>
      </c>
      <c r="Q285" s="194"/>
      <c r="R285" s="195">
        <f>SUM(R286:R295)</f>
        <v>0.058053</v>
      </c>
      <c r="S285" s="194"/>
      <c r="T285" s="196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7" t="s">
        <v>81</v>
      </c>
      <c r="AT285" s="198" t="s">
        <v>70</v>
      </c>
      <c r="AU285" s="198" t="s">
        <v>79</v>
      </c>
      <c r="AY285" s="197" t="s">
        <v>128</v>
      </c>
      <c r="BK285" s="199">
        <f>SUM(BK286:BK295)</f>
        <v>0</v>
      </c>
    </row>
    <row r="286" s="2" customFormat="1" ht="16.5" customHeight="1">
      <c r="A286" s="36"/>
      <c r="B286" s="37"/>
      <c r="C286" s="202" t="s">
        <v>606</v>
      </c>
      <c r="D286" s="202" t="s">
        <v>130</v>
      </c>
      <c r="E286" s="203" t="s">
        <v>607</v>
      </c>
      <c r="F286" s="204" t="s">
        <v>608</v>
      </c>
      <c r="G286" s="205" t="s">
        <v>594</v>
      </c>
      <c r="H286" s="206">
        <v>1</v>
      </c>
      <c r="I286" s="207"/>
      <c r="J286" s="208">
        <f>ROUND(I286*H286,2)</f>
        <v>0</v>
      </c>
      <c r="K286" s="204" t="s">
        <v>19</v>
      </c>
      <c r="L286" s="42"/>
      <c r="M286" s="209" t="s">
        <v>19</v>
      </c>
      <c r="N286" s="210" t="s">
        <v>42</v>
      </c>
      <c r="O286" s="82"/>
      <c r="P286" s="211">
        <f>O286*H286</f>
        <v>0</v>
      </c>
      <c r="Q286" s="211">
        <v>0</v>
      </c>
      <c r="R286" s="211">
        <f>Q286*H286</f>
        <v>0</v>
      </c>
      <c r="S286" s="211">
        <v>0</v>
      </c>
      <c r="T286" s="21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13" t="s">
        <v>210</v>
      </c>
      <c r="AT286" s="213" t="s">
        <v>130</v>
      </c>
      <c r="AU286" s="213" t="s">
        <v>81</v>
      </c>
      <c r="AY286" s="15" t="s">
        <v>128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15" t="s">
        <v>79</v>
      </c>
      <c r="BK286" s="214">
        <f>ROUND(I286*H286,2)</f>
        <v>0</v>
      </c>
      <c r="BL286" s="15" t="s">
        <v>210</v>
      </c>
      <c r="BM286" s="213" t="s">
        <v>609</v>
      </c>
    </row>
    <row r="287" s="2" customFormat="1" ht="16.5" customHeight="1">
      <c r="A287" s="36"/>
      <c r="B287" s="37"/>
      <c r="C287" s="202" t="s">
        <v>610</v>
      </c>
      <c r="D287" s="202" t="s">
        <v>130</v>
      </c>
      <c r="E287" s="203" t="s">
        <v>611</v>
      </c>
      <c r="F287" s="204" t="s">
        <v>612</v>
      </c>
      <c r="G287" s="205" t="s">
        <v>594</v>
      </c>
      <c r="H287" s="206">
        <v>1</v>
      </c>
      <c r="I287" s="207"/>
      <c r="J287" s="208">
        <f>ROUND(I287*H287,2)</f>
        <v>0</v>
      </c>
      <c r="K287" s="204" t="s">
        <v>19</v>
      </c>
      <c r="L287" s="42"/>
      <c r="M287" s="209" t="s">
        <v>19</v>
      </c>
      <c r="N287" s="210" t="s">
        <v>42</v>
      </c>
      <c r="O287" s="82"/>
      <c r="P287" s="211">
        <f>O287*H287</f>
        <v>0</v>
      </c>
      <c r="Q287" s="211">
        <v>0</v>
      </c>
      <c r="R287" s="211">
        <f>Q287*H287</f>
        <v>0</v>
      </c>
      <c r="S287" s="211">
        <v>0</v>
      </c>
      <c r="T287" s="21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13" t="s">
        <v>210</v>
      </c>
      <c r="AT287" s="213" t="s">
        <v>130</v>
      </c>
      <c r="AU287" s="213" t="s">
        <v>81</v>
      </c>
      <c r="AY287" s="15" t="s">
        <v>128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5" t="s">
        <v>79</v>
      </c>
      <c r="BK287" s="214">
        <f>ROUND(I287*H287,2)</f>
        <v>0</v>
      </c>
      <c r="BL287" s="15" t="s">
        <v>210</v>
      </c>
      <c r="BM287" s="213" t="s">
        <v>613</v>
      </c>
    </row>
    <row r="288" s="2" customFormat="1" ht="16.5" customHeight="1">
      <c r="A288" s="36"/>
      <c r="B288" s="37"/>
      <c r="C288" s="202" t="s">
        <v>614</v>
      </c>
      <c r="D288" s="202" t="s">
        <v>130</v>
      </c>
      <c r="E288" s="203" t="s">
        <v>615</v>
      </c>
      <c r="F288" s="204" t="s">
        <v>616</v>
      </c>
      <c r="G288" s="205" t="s">
        <v>594</v>
      </c>
      <c r="H288" s="206">
        <v>1</v>
      </c>
      <c r="I288" s="207"/>
      <c r="J288" s="208">
        <f>ROUND(I288*H288,2)</f>
        <v>0</v>
      </c>
      <c r="K288" s="204" t="s">
        <v>19</v>
      </c>
      <c r="L288" s="42"/>
      <c r="M288" s="209" t="s">
        <v>19</v>
      </c>
      <c r="N288" s="210" t="s">
        <v>42</v>
      </c>
      <c r="O288" s="82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13" t="s">
        <v>210</v>
      </c>
      <c r="AT288" s="213" t="s">
        <v>130</v>
      </c>
      <c r="AU288" s="213" t="s">
        <v>81</v>
      </c>
      <c r="AY288" s="15" t="s">
        <v>128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5" t="s">
        <v>79</v>
      </c>
      <c r="BK288" s="214">
        <f>ROUND(I288*H288,2)</f>
        <v>0</v>
      </c>
      <c r="BL288" s="15" t="s">
        <v>210</v>
      </c>
      <c r="BM288" s="213" t="s">
        <v>617</v>
      </c>
    </row>
    <row r="289" s="2" customFormat="1" ht="16.5" customHeight="1">
      <c r="A289" s="36"/>
      <c r="B289" s="37"/>
      <c r="C289" s="202" t="s">
        <v>618</v>
      </c>
      <c r="D289" s="202" t="s">
        <v>130</v>
      </c>
      <c r="E289" s="203" t="s">
        <v>619</v>
      </c>
      <c r="F289" s="204" t="s">
        <v>620</v>
      </c>
      <c r="G289" s="205" t="s">
        <v>594</v>
      </c>
      <c r="H289" s="206">
        <v>1</v>
      </c>
      <c r="I289" s="207"/>
      <c r="J289" s="208">
        <f>ROUND(I289*H289,2)</f>
        <v>0</v>
      </c>
      <c r="K289" s="204" t="s">
        <v>19</v>
      </c>
      <c r="L289" s="42"/>
      <c r="M289" s="209" t="s">
        <v>19</v>
      </c>
      <c r="N289" s="210" t="s">
        <v>42</v>
      </c>
      <c r="O289" s="82"/>
      <c r="P289" s="211">
        <f>O289*H289</f>
        <v>0</v>
      </c>
      <c r="Q289" s="211">
        <v>0</v>
      </c>
      <c r="R289" s="211">
        <f>Q289*H289</f>
        <v>0</v>
      </c>
      <c r="S289" s="211">
        <v>0</v>
      </c>
      <c r="T289" s="21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3" t="s">
        <v>210</v>
      </c>
      <c r="AT289" s="213" t="s">
        <v>130</v>
      </c>
      <c r="AU289" s="213" t="s">
        <v>81</v>
      </c>
      <c r="AY289" s="15" t="s">
        <v>128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5" t="s">
        <v>79</v>
      </c>
      <c r="BK289" s="214">
        <f>ROUND(I289*H289,2)</f>
        <v>0</v>
      </c>
      <c r="BL289" s="15" t="s">
        <v>210</v>
      </c>
      <c r="BM289" s="213" t="s">
        <v>621</v>
      </c>
    </row>
    <row r="290" s="2" customFormat="1" ht="24.15" customHeight="1">
      <c r="A290" s="36"/>
      <c r="B290" s="37"/>
      <c r="C290" s="202" t="s">
        <v>622</v>
      </c>
      <c r="D290" s="202" t="s">
        <v>130</v>
      </c>
      <c r="E290" s="203" t="s">
        <v>623</v>
      </c>
      <c r="F290" s="204" t="s">
        <v>624</v>
      </c>
      <c r="G290" s="205" t="s">
        <v>225</v>
      </c>
      <c r="H290" s="206">
        <v>1</v>
      </c>
      <c r="I290" s="207"/>
      <c r="J290" s="208">
        <f>ROUND(I290*H290,2)</f>
        <v>0</v>
      </c>
      <c r="K290" s="204" t="s">
        <v>134</v>
      </c>
      <c r="L290" s="42"/>
      <c r="M290" s="209" t="s">
        <v>19</v>
      </c>
      <c r="N290" s="210" t="s">
        <v>42</v>
      </c>
      <c r="O290" s="82"/>
      <c r="P290" s="211">
        <f>O290*H290</f>
        <v>0</v>
      </c>
      <c r="Q290" s="211">
        <v>0</v>
      </c>
      <c r="R290" s="211">
        <f>Q290*H290</f>
        <v>0</v>
      </c>
      <c r="S290" s="211">
        <v>0</v>
      </c>
      <c r="T290" s="21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13" t="s">
        <v>210</v>
      </c>
      <c r="AT290" s="213" t="s">
        <v>130</v>
      </c>
      <c r="AU290" s="213" t="s">
        <v>81</v>
      </c>
      <c r="AY290" s="15" t="s">
        <v>128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5" t="s">
        <v>79</v>
      </c>
      <c r="BK290" s="214">
        <f>ROUND(I290*H290,2)</f>
        <v>0</v>
      </c>
      <c r="BL290" s="15" t="s">
        <v>210</v>
      </c>
      <c r="BM290" s="213" t="s">
        <v>625</v>
      </c>
    </row>
    <row r="291" s="2" customFormat="1">
      <c r="A291" s="36"/>
      <c r="B291" s="37"/>
      <c r="C291" s="38"/>
      <c r="D291" s="215" t="s">
        <v>137</v>
      </c>
      <c r="E291" s="38"/>
      <c r="F291" s="216" t="s">
        <v>626</v>
      </c>
      <c r="G291" s="38"/>
      <c r="H291" s="38"/>
      <c r="I291" s="217"/>
      <c r="J291" s="38"/>
      <c r="K291" s="38"/>
      <c r="L291" s="42"/>
      <c r="M291" s="218"/>
      <c r="N291" s="219"/>
      <c r="O291" s="82"/>
      <c r="P291" s="82"/>
      <c r="Q291" s="82"/>
      <c r="R291" s="82"/>
      <c r="S291" s="82"/>
      <c r="T291" s="83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5" t="s">
        <v>137</v>
      </c>
      <c r="AU291" s="15" t="s">
        <v>81</v>
      </c>
    </row>
    <row r="292" s="2" customFormat="1" ht="24.15" customHeight="1">
      <c r="A292" s="36"/>
      <c r="B292" s="37"/>
      <c r="C292" s="202" t="s">
        <v>627</v>
      </c>
      <c r="D292" s="202" t="s">
        <v>130</v>
      </c>
      <c r="E292" s="203" t="s">
        <v>628</v>
      </c>
      <c r="F292" s="204" t="s">
        <v>629</v>
      </c>
      <c r="G292" s="205" t="s">
        <v>241</v>
      </c>
      <c r="H292" s="206">
        <v>65.439999999999998</v>
      </c>
      <c r="I292" s="207"/>
      <c r="J292" s="208">
        <f>ROUND(I292*H292,2)</f>
        <v>0</v>
      </c>
      <c r="K292" s="204" t="s">
        <v>134</v>
      </c>
      <c r="L292" s="42"/>
      <c r="M292" s="209" t="s">
        <v>19</v>
      </c>
      <c r="N292" s="210" t="s">
        <v>42</v>
      </c>
      <c r="O292" s="82"/>
      <c r="P292" s="211">
        <f>O292*H292</f>
        <v>0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3" t="s">
        <v>210</v>
      </c>
      <c r="AT292" s="213" t="s">
        <v>130</v>
      </c>
      <c r="AU292" s="213" t="s">
        <v>81</v>
      </c>
      <c r="AY292" s="15" t="s">
        <v>128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5" t="s">
        <v>79</v>
      </c>
      <c r="BK292" s="214">
        <f>ROUND(I292*H292,2)</f>
        <v>0</v>
      </c>
      <c r="BL292" s="15" t="s">
        <v>210</v>
      </c>
      <c r="BM292" s="213" t="s">
        <v>630</v>
      </c>
    </row>
    <row r="293" s="2" customFormat="1">
      <c r="A293" s="36"/>
      <c r="B293" s="37"/>
      <c r="C293" s="38"/>
      <c r="D293" s="215" t="s">
        <v>137</v>
      </c>
      <c r="E293" s="38"/>
      <c r="F293" s="216" t="s">
        <v>631</v>
      </c>
      <c r="G293" s="38"/>
      <c r="H293" s="38"/>
      <c r="I293" s="217"/>
      <c r="J293" s="38"/>
      <c r="K293" s="38"/>
      <c r="L293" s="42"/>
      <c r="M293" s="218"/>
      <c r="N293" s="219"/>
      <c r="O293" s="82"/>
      <c r="P293" s="82"/>
      <c r="Q293" s="82"/>
      <c r="R293" s="82"/>
      <c r="S293" s="82"/>
      <c r="T293" s="83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5" t="s">
        <v>137</v>
      </c>
      <c r="AU293" s="15" t="s">
        <v>81</v>
      </c>
    </row>
    <row r="294" s="2" customFormat="1" ht="16.5" customHeight="1">
      <c r="A294" s="36"/>
      <c r="B294" s="37"/>
      <c r="C294" s="220" t="s">
        <v>632</v>
      </c>
      <c r="D294" s="220" t="s">
        <v>298</v>
      </c>
      <c r="E294" s="221" t="s">
        <v>633</v>
      </c>
      <c r="F294" s="222" t="s">
        <v>634</v>
      </c>
      <c r="G294" s="223" t="s">
        <v>635</v>
      </c>
      <c r="H294" s="224">
        <v>58.052999999999997</v>
      </c>
      <c r="I294" s="225"/>
      <c r="J294" s="226">
        <f>ROUND(I294*H294,2)</f>
        <v>0</v>
      </c>
      <c r="K294" s="222" t="s">
        <v>134</v>
      </c>
      <c r="L294" s="227"/>
      <c r="M294" s="228" t="s">
        <v>19</v>
      </c>
      <c r="N294" s="229" t="s">
        <v>42</v>
      </c>
      <c r="O294" s="82"/>
      <c r="P294" s="211">
        <f>O294*H294</f>
        <v>0</v>
      </c>
      <c r="Q294" s="211">
        <v>0.001</v>
      </c>
      <c r="R294" s="211">
        <f>Q294*H294</f>
        <v>0.058053</v>
      </c>
      <c r="S294" s="211">
        <v>0</v>
      </c>
      <c r="T294" s="212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3" t="s">
        <v>282</v>
      </c>
      <c r="AT294" s="213" t="s">
        <v>298</v>
      </c>
      <c r="AU294" s="213" t="s">
        <v>81</v>
      </c>
      <c r="AY294" s="15" t="s">
        <v>128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15" t="s">
        <v>79</v>
      </c>
      <c r="BK294" s="214">
        <f>ROUND(I294*H294,2)</f>
        <v>0</v>
      </c>
      <c r="BL294" s="15" t="s">
        <v>210</v>
      </c>
      <c r="BM294" s="213" t="s">
        <v>636</v>
      </c>
    </row>
    <row r="295" s="2" customFormat="1">
      <c r="A295" s="36"/>
      <c r="B295" s="37"/>
      <c r="C295" s="38"/>
      <c r="D295" s="215" t="s">
        <v>137</v>
      </c>
      <c r="E295" s="38"/>
      <c r="F295" s="216" t="s">
        <v>637</v>
      </c>
      <c r="G295" s="38"/>
      <c r="H295" s="38"/>
      <c r="I295" s="217"/>
      <c r="J295" s="38"/>
      <c r="K295" s="38"/>
      <c r="L295" s="42"/>
      <c r="M295" s="218"/>
      <c r="N295" s="219"/>
      <c r="O295" s="82"/>
      <c r="P295" s="82"/>
      <c r="Q295" s="82"/>
      <c r="R295" s="82"/>
      <c r="S295" s="82"/>
      <c r="T295" s="83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5" t="s">
        <v>137</v>
      </c>
      <c r="AU295" s="15" t="s">
        <v>81</v>
      </c>
    </row>
    <row r="296" s="12" customFormat="1" ht="22.8" customHeight="1">
      <c r="A296" s="12"/>
      <c r="B296" s="186"/>
      <c r="C296" s="187"/>
      <c r="D296" s="188" t="s">
        <v>70</v>
      </c>
      <c r="E296" s="200" t="s">
        <v>638</v>
      </c>
      <c r="F296" s="200" t="s">
        <v>639</v>
      </c>
      <c r="G296" s="187"/>
      <c r="H296" s="187"/>
      <c r="I296" s="190"/>
      <c r="J296" s="201">
        <f>BK296</f>
        <v>0</v>
      </c>
      <c r="K296" s="187"/>
      <c r="L296" s="192"/>
      <c r="M296" s="193"/>
      <c r="N296" s="194"/>
      <c r="O296" s="194"/>
      <c r="P296" s="195">
        <f>SUM(P297:P302)</f>
        <v>0</v>
      </c>
      <c r="Q296" s="194"/>
      <c r="R296" s="195">
        <f>SUM(R297:R302)</f>
        <v>0.61294842000000005</v>
      </c>
      <c r="S296" s="194"/>
      <c r="T296" s="196">
        <f>SUM(T297:T302)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7" t="s">
        <v>81</v>
      </c>
      <c r="AT296" s="198" t="s">
        <v>70</v>
      </c>
      <c r="AU296" s="198" t="s">
        <v>79</v>
      </c>
      <c r="AY296" s="197" t="s">
        <v>128</v>
      </c>
      <c r="BK296" s="199">
        <f>SUM(BK297:BK302)</f>
        <v>0</v>
      </c>
    </row>
    <row r="297" s="2" customFormat="1" ht="24.15" customHeight="1">
      <c r="A297" s="36"/>
      <c r="B297" s="37"/>
      <c r="C297" s="202" t="s">
        <v>640</v>
      </c>
      <c r="D297" s="202" t="s">
        <v>130</v>
      </c>
      <c r="E297" s="203" t="s">
        <v>641</v>
      </c>
      <c r="F297" s="204" t="s">
        <v>642</v>
      </c>
      <c r="G297" s="205" t="s">
        <v>177</v>
      </c>
      <c r="H297" s="206">
        <v>17.847000000000001</v>
      </c>
      <c r="I297" s="207"/>
      <c r="J297" s="208">
        <f>ROUND(I297*H297,2)</f>
        <v>0</v>
      </c>
      <c r="K297" s="204" t="s">
        <v>134</v>
      </c>
      <c r="L297" s="42"/>
      <c r="M297" s="209" t="s">
        <v>19</v>
      </c>
      <c r="N297" s="210" t="s">
        <v>42</v>
      </c>
      <c r="O297" s="82"/>
      <c r="P297" s="211">
        <f>O297*H297</f>
        <v>0</v>
      </c>
      <c r="Q297" s="211">
        <v>0.033829999999999999</v>
      </c>
      <c r="R297" s="211">
        <f>Q297*H297</f>
        <v>0.60376401000000002</v>
      </c>
      <c r="S297" s="211">
        <v>0</v>
      </c>
      <c r="T297" s="21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3" t="s">
        <v>210</v>
      </c>
      <c r="AT297" s="213" t="s">
        <v>130</v>
      </c>
      <c r="AU297" s="213" t="s">
        <v>81</v>
      </c>
      <c r="AY297" s="15" t="s">
        <v>128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5" t="s">
        <v>79</v>
      </c>
      <c r="BK297" s="214">
        <f>ROUND(I297*H297,2)</f>
        <v>0</v>
      </c>
      <c r="BL297" s="15" t="s">
        <v>210</v>
      </c>
      <c r="BM297" s="213" t="s">
        <v>643</v>
      </c>
    </row>
    <row r="298" s="2" customFormat="1">
      <c r="A298" s="36"/>
      <c r="B298" s="37"/>
      <c r="C298" s="38"/>
      <c r="D298" s="215" t="s">
        <v>137</v>
      </c>
      <c r="E298" s="38"/>
      <c r="F298" s="216" t="s">
        <v>644</v>
      </c>
      <c r="G298" s="38"/>
      <c r="H298" s="38"/>
      <c r="I298" s="217"/>
      <c r="J298" s="38"/>
      <c r="K298" s="38"/>
      <c r="L298" s="42"/>
      <c r="M298" s="218"/>
      <c r="N298" s="219"/>
      <c r="O298" s="82"/>
      <c r="P298" s="82"/>
      <c r="Q298" s="82"/>
      <c r="R298" s="82"/>
      <c r="S298" s="82"/>
      <c r="T298" s="83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5" t="s">
        <v>137</v>
      </c>
      <c r="AU298" s="15" t="s">
        <v>81</v>
      </c>
    </row>
    <row r="299" s="2" customFormat="1" ht="21.75" customHeight="1">
      <c r="A299" s="36"/>
      <c r="B299" s="37"/>
      <c r="C299" s="202" t="s">
        <v>645</v>
      </c>
      <c r="D299" s="202" t="s">
        <v>130</v>
      </c>
      <c r="E299" s="203" t="s">
        <v>646</v>
      </c>
      <c r="F299" s="204" t="s">
        <v>647</v>
      </c>
      <c r="G299" s="205" t="s">
        <v>133</v>
      </c>
      <c r="H299" s="206">
        <v>0.39300000000000002</v>
      </c>
      <c r="I299" s="207"/>
      <c r="J299" s="208">
        <f>ROUND(I299*H299,2)</f>
        <v>0</v>
      </c>
      <c r="K299" s="204" t="s">
        <v>134</v>
      </c>
      <c r="L299" s="42"/>
      <c r="M299" s="209" t="s">
        <v>19</v>
      </c>
      <c r="N299" s="210" t="s">
        <v>42</v>
      </c>
      <c r="O299" s="82"/>
      <c r="P299" s="211">
        <f>O299*H299</f>
        <v>0</v>
      </c>
      <c r="Q299" s="211">
        <v>0.023369999999999998</v>
      </c>
      <c r="R299" s="211">
        <f>Q299*H299</f>
        <v>0.0091844100000000005</v>
      </c>
      <c r="S299" s="211">
        <v>0</v>
      </c>
      <c r="T299" s="21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3" t="s">
        <v>210</v>
      </c>
      <c r="AT299" s="213" t="s">
        <v>130</v>
      </c>
      <c r="AU299" s="213" t="s">
        <v>81</v>
      </c>
      <c r="AY299" s="15" t="s">
        <v>128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5" t="s">
        <v>79</v>
      </c>
      <c r="BK299" s="214">
        <f>ROUND(I299*H299,2)</f>
        <v>0</v>
      </c>
      <c r="BL299" s="15" t="s">
        <v>210</v>
      </c>
      <c r="BM299" s="213" t="s">
        <v>648</v>
      </c>
    </row>
    <row r="300" s="2" customFormat="1">
      <c r="A300" s="36"/>
      <c r="B300" s="37"/>
      <c r="C300" s="38"/>
      <c r="D300" s="215" t="s">
        <v>137</v>
      </c>
      <c r="E300" s="38"/>
      <c r="F300" s="216" t="s">
        <v>649</v>
      </c>
      <c r="G300" s="38"/>
      <c r="H300" s="38"/>
      <c r="I300" s="217"/>
      <c r="J300" s="38"/>
      <c r="K300" s="38"/>
      <c r="L300" s="42"/>
      <c r="M300" s="218"/>
      <c r="N300" s="219"/>
      <c r="O300" s="82"/>
      <c r="P300" s="82"/>
      <c r="Q300" s="82"/>
      <c r="R300" s="82"/>
      <c r="S300" s="82"/>
      <c r="T300" s="83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5" t="s">
        <v>137</v>
      </c>
      <c r="AU300" s="15" t="s">
        <v>81</v>
      </c>
    </row>
    <row r="301" s="2" customFormat="1" ht="24.15" customHeight="1">
      <c r="A301" s="36"/>
      <c r="B301" s="37"/>
      <c r="C301" s="202" t="s">
        <v>650</v>
      </c>
      <c r="D301" s="202" t="s">
        <v>130</v>
      </c>
      <c r="E301" s="203" t="s">
        <v>651</v>
      </c>
      <c r="F301" s="204" t="s">
        <v>652</v>
      </c>
      <c r="G301" s="205" t="s">
        <v>155</v>
      </c>
      <c r="H301" s="206">
        <v>0.61299999999999999</v>
      </c>
      <c r="I301" s="207"/>
      <c r="J301" s="208">
        <f>ROUND(I301*H301,2)</f>
        <v>0</v>
      </c>
      <c r="K301" s="204" t="s">
        <v>134</v>
      </c>
      <c r="L301" s="42"/>
      <c r="M301" s="209" t="s">
        <v>19</v>
      </c>
      <c r="N301" s="210" t="s">
        <v>42</v>
      </c>
      <c r="O301" s="82"/>
      <c r="P301" s="211">
        <f>O301*H301</f>
        <v>0</v>
      </c>
      <c r="Q301" s="211">
        <v>0</v>
      </c>
      <c r="R301" s="211">
        <f>Q301*H301</f>
        <v>0</v>
      </c>
      <c r="S301" s="211">
        <v>0</v>
      </c>
      <c r="T301" s="21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13" t="s">
        <v>210</v>
      </c>
      <c r="AT301" s="213" t="s">
        <v>130</v>
      </c>
      <c r="AU301" s="213" t="s">
        <v>81</v>
      </c>
      <c r="AY301" s="15" t="s">
        <v>128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15" t="s">
        <v>79</v>
      </c>
      <c r="BK301" s="214">
        <f>ROUND(I301*H301,2)</f>
        <v>0</v>
      </c>
      <c r="BL301" s="15" t="s">
        <v>210</v>
      </c>
      <c r="BM301" s="213" t="s">
        <v>653</v>
      </c>
    </row>
    <row r="302" s="2" customFormat="1">
      <c r="A302" s="36"/>
      <c r="B302" s="37"/>
      <c r="C302" s="38"/>
      <c r="D302" s="215" t="s">
        <v>137</v>
      </c>
      <c r="E302" s="38"/>
      <c r="F302" s="216" t="s">
        <v>654</v>
      </c>
      <c r="G302" s="38"/>
      <c r="H302" s="38"/>
      <c r="I302" s="217"/>
      <c r="J302" s="38"/>
      <c r="K302" s="38"/>
      <c r="L302" s="42"/>
      <c r="M302" s="218"/>
      <c r="N302" s="219"/>
      <c r="O302" s="82"/>
      <c r="P302" s="82"/>
      <c r="Q302" s="82"/>
      <c r="R302" s="82"/>
      <c r="S302" s="82"/>
      <c r="T302" s="83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5" t="s">
        <v>137</v>
      </c>
      <c r="AU302" s="15" t="s">
        <v>81</v>
      </c>
    </row>
    <row r="303" s="12" customFormat="1" ht="22.8" customHeight="1">
      <c r="A303" s="12"/>
      <c r="B303" s="186"/>
      <c r="C303" s="187"/>
      <c r="D303" s="188" t="s">
        <v>70</v>
      </c>
      <c r="E303" s="200" t="s">
        <v>655</v>
      </c>
      <c r="F303" s="200" t="s">
        <v>656</v>
      </c>
      <c r="G303" s="187"/>
      <c r="H303" s="187"/>
      <c r="I303" s="190"/>
      <c r="J303" s="201">
        <f>BK303</f>
        <v>0</v>
      </c>
      <c r="K303" s="187"/>
      <c r="L303" s="192"/>
      <c r="M303" s="193"/>
      <c r="N303" s="194"/>
      <c r="O303" s="194"/>
      <c r="P303" s="195">
        <f>SUM(P304:P312)</f>
        <v>0</v>
      </c>
      <c r="Q303" s="194"/>
      <c r="R303" s="195">
        <f>SUM(R304:R312)</f>
        <v>1.0674174999999999</v>
      </c>
      <c r="S303" s="194"/>
      <c r="T303" s="196">
        <f>SUM(T304:T312)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97" t="s">
        <v>81</v>
      </c>
      <c r="AT303" s="198" t="s">
        <v>70</v>
      </c>
      <c r="AU303" s="198" t="s">
        <v>79</v>
      </c>
      <c r="AY303" s="197" t="s">
        <v>128</v>
      </c>
      <c r="BK303" s="199">
        <f>SUM(BK304:BK312)</f>
        <v>0</v>
      </c>
    </row>
    <row r="304" s="2" customFormat="1" ht="24.15" customHeight="1">
      <c r="A304" s="36"/>
      <c r="B304" s="37"/>
      <c r="C304" s="202" t="s">
        <v>657</v>
      </c>
      <c r="D304" s="202" t="s">
        <v>130</v>
      </c>
      <c r="E304" s="203" t="s">
        <v>658</v>
      </c>
      <c r="F304" s="204" t="s">
        <v>659</v>
      </c>
      <c r="G304" s="205" t="s">
        <v>177</v>
      </c>
      <c r="H304" s="206">
        <v>85.224999999999994</v>
      </c>
      <c r="I304" s="207"/>
      <c r="J304" s="208">
        <f>ROUND(I304*H304,2)</f>
        <v>0</v>
      </c>
      <c r="K304" s="204" t="s">
        <v>134</v>
      </c>
      <c r="L304" s="42"/>
      <c r="M304" s="209" t="s">
        <v>19</v>
      </c>
      <c r="N304" s="210" t="s">
        <v>42</v>
      </c>
      <c r="O304" s="82"/>
      <c r="P304" s="211">
        <f>O304*H304</f>
        <v>0</v>
      </c>
      <c r="Q304" s="211">
        <v>0.012200000000000001</v>
      </c>
      <c r="R304" s="211">
        <f>Q304*H304</f>
        <v>1.0397449999999999</v>
      </c>
      <c r="S304" s="211">
        <v>0</v>
      </c>
      <c r="T304" s="21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13" t="s">
        <v>210</v>
      </c>
      <c r="AT304" s="213" t="s">
        <v>130</v>
      </c>
      <c r="AU304" s="213" t="s">
        <v>81</v>
      </c>
      <c r="AY304" s="15" t="s">
        <v>128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15" t="s">
        <v>79</v>
      </c>
      <c r="BK304" s="214">
        <f>ROUND(I304*H304,2)</f>
        <v>0</v>
      </c>
      <c r="BL304" s="15" t="s">
        <v>210</v>
      </c>
      <c r="BM304" s="213" t="s">
        <v>660</v>
      </c>
    </row>
    <row r="305" s="2" customFormat="1">
      <c r="A305" s="36"/>
      <c r="B305" s="37"/>
      <c r="C305" s="38"/>
      <c r="D305" s="215" t="s">
        <v>137</v>
      </c>
      <c r="E305" s="38"/>
      <c r="F305" s="216" t="s">
        <v>661</v>
      </c>
      <c r="G305" s="38"/>
      <c r="H305" s="38"/>
      <c r="I305" s="217"/>
      <c r="J305" s="38"/>
      <c r="K305" s="38"/>
      <c r="L305" s="42"/>
      <c r="M305" s="218"/>
      <c r="N305" s="219"/>
      <c r="O305" s="82"/>
      <c r="P305" s="82"/>
      <c r="Q305" s="82"/>
      <c r="R305" s="82"/>
      <c r="S305" s="82"/>
      <c r="T305" s="83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5" t="s">
        <v>137</v>
      </c>
      <c r="AU305" s="15" t="s">
        <v>81</v>
      </c>
    </row>
    <row r="306" s="2" customFormat="1" ht="24.15" customHeight="1">
      <c r="A306" s="36"/>
      <c r="B306" s="37"/>
      <c r="C306" s="202" t="s">
        <v>662</v>
      </c>
      <c r="D306" s="202" t="s">
        <v>130</v>
      </c>
      <c r="E306" s="203" t="s">
        <v>663</v>
      </c>
      <c r="F306" s="204" t="s">
        <v>664</v>
      </c>
      <c r="G306" s="205" t="s">
        <v>177</v>
      </c>
      <c r="H306" s="206">
        <v>85.224999999999994</v>
      </c>
      <c r="I306" s="207"/>
      <c r="J306" s="208">
        <f>ROUND(I306*H306,2)</f>
        <v>0</v>
      </c>
      <c r="K306" s="204" t="s">
        <v>134</v>
      </c>
      <c r="L306" s="42"/>
      <c r="M306" s="209" t="s">
        <v>19</v>
      </c>
      <c r="N306" s="210" t="s">
        <v>42</v>
      </c>
      <c r="O306" s="82"/>
      <c r="P306" s="211">
        <f>O306*H306</f>
        <v>0</v>
      </c>
      <c r="Q306" s="211">
        <v>0.00010000000000000001</v>
      </c>
      <c r="R306" s="211">
        <f>Q306*H306</f>
        <v>0.0085225000000000006</v>
      </c>
      <c r="S306" s="211">
        <v>0</v>
      </c>
      <c r="T306" s="21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3" t="s">
        <v>210</v>
      </c>
      <c r="AT306" s="213" t="s">
        <v>130</v>
      </c>
      <c r="AU306" s="213" t="s">
        <v>81</v>
      </c>
      <c r="AY306" s="15" t="s">
        <v>128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5" t="s">
        <v>79</v>
      </c>
      <c r="BK306" s="214">
        <f>ROUND(I306*H306,2)</f>
        <v>0</v>
      </c>
      <c r="BL306" s="15" t="s">
        <v>210</v>
      </c>
      <c r="BM306" s="213" t="s">
        <v>665</v>
      </c>
    </row>
    <row r="307" s="2" customFormat="1">
      <c r="A307" s="36"/>
      <c r="B307" s="37"/>
      <c r="C307" s="38"/>
      <c r="D307" s="215" t="s">
        <v>137</v>
      </c>
      <c r="E307" s="38"/>
      <c r="F307" s="216" t="s">
        <v>666</v>
      </c>
      <c r="G307" s="38"/>
      <c r="H307" s="38"/>
      <c r="I307" s="217"/>
      <c r="J307" s="38"/>
      <c r="K307" s="38"/>
      <c r="L307" s="42"/>
      <c r="M307" s="218"/>
      <c r="N307" s="219"/>
      <c r="O307" s="82"/>
      <c r="P307" s="82"/>
      <c r="Q307" s="82"/>
      <c r="R307" s="82"/>
      <c r="S307" s="82"/>
      <c r="T307" s="83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5" t="s">
        <v>137</v>
      </c>
      <c r="AU307" s="15" t="s">
        <v>81</v>
      </c>
    </row>
    <row r="308" s="2" customFormat="1" ht="24.15" customHeight="1">
      <c r="A308" s="36"/>
      <c r="B308" s="37"/>
      <c r="C308" s="202" t="s">
        <v>667</v>
      </c>
      <c r="D308" s="202" t="s">
        <v>130</v>
      </c>
      <c r="E308" s="203" t="s">
        <v>668</v>
      </c>
      <c r="F308" s="204" t="s">
        <v>669</v>
      </c>
      <c r="G308" s="205" t="s">
        <v>177</v>
      </c>
      <c r="H308" s="206">
        <v>85.224999999999994</v>
      </c>
      <c r="I308" s="207"/>
      <c r="J308" s="208">
        <f>ROUND(I308*H308,2)</f>
        <v>0</v>
      </c>
      <c r="K308" s="204" t="s">
        <v>134</v>
      </c>
      <c r="L308" s="42"/>
      <c r="M308" s="209" t="s">
        <v>19</v>
      </c>
      <c r="N308" s="210" t="s">
        <v>42</v>
      </c>
      <c r="O308" s="82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13" t="s">
        <v>210</v>
      </c>
      <c r="AT308" s="213" t="s">
        <v>130</v>
      </c>
      <c r="AU308" s="213" t="s">
        <v>81</v>
      </c>
      <c r="AY308" s="15" t="s">
        <v>128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5" t="s">
        <v>79</v>
      </c>
      <c r="BK308" s="214">
        <f>ROUND(I308*H308,2)</f>
        <v>0</v>
      </c>
      <c r="BL308" s="15" t="s">
        <v>210</v>
      </c>
      <c r="BM308" s="213" t="s">
        <v>670</v>
      </c>
    </row>
    <row r="309" s="2" customFormat="1">
      <c r="A309" s="36"/>
      <c r="B309" s="37"/>
      <c r="C309" s="38"/>
      <c r="D309" s="215" t="s">
        <v>137</v>
      </c>
      <c r="E309" s="38"/>
      <c r="F309" s="216" t="s">
        <v>671</v>
      </c>
      <c r="G309" s="38"/>
      <c r="H309" s="38"/>
      <c r="I309" s="217"/>
      <c r="J309" s="38"/>
      <c r="K309" s="38"/>
      <c r="L309" s="42"/>
      <c r="M309" s="218"/>
      <c r="N309" s="219"/>
      <c r="O309" s="82"/>
      <c r="P309" s="82"/>
      <c r="Q309" s="82"/>
      <c r="R309" s="82"/>
      <c r="S309" s="82"/>
      <c r="T309" s="83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5" t="s">
        <v>137</v>
      </c>
      <c r="AU309" s="15" t="s">
        <v>81</v>
      </c>
    </row>
    <row r="310" s="2" customFormat="1" ht="24.15" customHeight="1">
      <c r="A310" s="36"/>
      <c r="B310" s="37"/>
      <c r="C310" s="220" t="s">
        <v>672</v>
      </c>
      <c r="D310" s="220" t="s">
        <v>298</v>
      </c>
      <c r="E310" s="221" t="s">
        <v>673</v>
      </c>
      <c r="F310" s="222" t="s">
        <v>674</v>
      </c>
      <c r="G310" s="223" t="s">
        <v>177</v>
      </c>
      <c r="H310" s="224">
        <v>95.75</v>
      </c>
      <c r="I310" s="225"/>
      <c r="J310" s="226">
        <f>ROUND(I310*H310,2)</f>
        <v>0</v>
      </c>
      <c r="K310" s="222" t="s">
        <v>19</v>
      </c>
      <c r="L310" s="227"/>
      <c r="M310" s="228" t="s">
        <v>19</v>
      </c>
      <c r="N310" s="229" t="s">
        <v>42</v>
      </c>
      <c r="O310" s="82"/>
      <c r="P310" s="211">
        <f>O310*H310</f>
        <v>0</v>
      </c>
      <c r="Q310" s="211">
        <v>0.00020000000000000001</v>
      </c>
      <c r="R310" s="211">
        <f>Q310*H310</f>
        <v>0.01915</v>
      </c>
      <c r="S310" s="211">
        <v>0</v>
      </c>
      <c r="T310" s="21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13" t="s">
        <v>282</v>
      </c>
      <c r="AT310" s="213" t="s">
        <v>298</v>
      </c>
      <c r="AU310" s="213" t="s">
        <v>81</v>
      </c>
      <c r="AY310" s="15" t="s">
        <v>128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15" t="s">
        <v>79</v>
      </c>
      <c r="BK310" s="214">
        <f>ROUND(I310*H310,2)</f>
        <v>0</v>
      </c>
      <c r="BL310" s="15" t="s">
        <v>210</v>
      </c>
      <c r="BM310" s="213" t="s">
        <v>675</v>
      </c>
    </row>
    <row r="311" s="2" customFormat="1" ht="24.15" customHeight="1">
      <c r="A311" s="36"/>
      <c r="B311" s="37"/>
      <c r="C311" s="202" t="s">
        <v>676</v>
      </c>
      <c r="D311" s="202" t="s">
        <v>130</v>
      </c>
      <c r="E311" s="203" t="s">
        <v>677</v>
      </c>
      <c r="F311" s="204" t="s">
        <v>678</v>
      </c>
      <c r="G311" s="205" t="s">
        <v>155</v>
      </c>
      <c r="H311" s="206">
        <v>1.067</v>
      </c>
      <c r="I311" s="207"/>
      <c r="J311" s="208">
        <f>ROUND(I311*H311,2)</f>
        <v>0</v>
      </c>
      <c r="K311" s="204" t="s">
        <v>134</v>
      </c>
      <c r="L311" s="42"/>
      <c r="M311" s="209" t="s">
        <v>19</v>
      </c>
      <c r="N311" s="210" t="s">
        <v>42</v>
      </c>
      <c r="O311" s="82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13" t="s">
        <v>210</v>
      </c>
      <c r="AT311" s="213" t="s">
        <v>130</v>
      </c>
      <c r="AU311" s="213" t="s">
        <v>81</v>
      </c>
      <c r="AY311" s="15" t="s">
        <v>128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5" t="s">
        <v>79</v>
      </c>
      <c r="BK311" s="214">
        <f>ROUND(I311*H311,2)</f>
        <v>0</v>
      </c>
      <c r="BL311" s="15" t="s">
        <v>210</v>
      </c>
      <c r="BM311" s="213" t="s">
        <v>679</v>
      </c>
    </row>
    <row r="312" s="2" customFormat="1">
      <c r="A312" s="36"/>
      <c r="B312" s="37"/>
      <c r="C312" s="38"/>
      <c r="D312" s="215" t="s">
        <v>137</v>
      </c>
      <c r="E312" s="38"/>
      <c r="F312" s="216" t="s">
        <v>680</v>
      </c>
      <c r="G312" s="38"/>
      <c r="H312" s="38"/>
      <c r="I312" s="217"/>
      <c r="J312" s="38"/>
      <c r="K312" s="38"/>
      <c r="L312" s="42"/>
      <c r="M312" s="218"/>
      <c r="N312" s="219"/>
      <c r="O312" s="82"/>
      <c r="P312" s="82"/>
      <c r="Q312" s="82"/>
      <c r="R312" s="82"/>
      <c r="S312" s="82"/>
      <c r="T312" s="83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5" t="s">
        <v>137</v>
      </c>
      <c r="AU312" s="15" t="s">
        <v>81</v>
      </c>
    </row>
    <row r="313" s="12" customFormat="1" ht="22.8" customHeight="1">
      <c r="A313" s="12"/>
      <c r="B313" s="186"/>
      <c r="C313" s="187"/>
      <c r="D313" s="188" t="s">
        <v>70</v>
      </c>
      <c r="E313" s="200" t="s">
        <v>681</v>
      </c>
      <c r="F313" s="200" t="s">
        <v>682</v>
      </c>
      <c r="G313" s="187"/>
      <c r="H313" s="187"/>
      <c r="I313" s="190"/>
      <c r="J313" s="201">
        <f>BK313</f>
        <v>0</v>
      </c>
      <c r="K313" s="187"/>
      <c r="L313" s="192"/>
      <c r="M313" s="193"/>
      <c r="N313" s="194"/>
      <c r="O313" s="194"/>
      <c r="P313" s="195">
        <f>SUM(P314:P327)</f>
        <v>0</v>
      </c>
      <c r="Q313" s="194"/>
      <c r="R313" s="195">
        <f>SUM(R314:R327)</f>
        <v>0.32881860000000002</v>
      </c>
      <c r="S313" s="194"/>
      <c r="T313" s="196">
        <f>SUM(T314:T327)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7" t="s">
        <v>81</v>
      </c>
      <c r="AT313" s="198" t="s">
        <v>70</v>
      </c>
      <c r="AU313" s="198" t="s">
        <v>79</v>
      </c>
      <c r="AY313" s="197" t="s">
        <v>128</v>
      </c>
      <c r="BK313" s="199">
        <f>SUM(BK314:BK327)</f>
        <v>0</v>
      </c>
    </row>
    <row r="314" s="2" customFormat="1" ht="24.15" customHeight="1">
      <c r="A314" s="36"/>
      <c r="B314" s="37"/>
      <c r="C314" s="202" t="s">
        <v>683</v>
      </c>
      <c r="D314" s="202" t="s">
        <v>130</v>
      </c>
      <c r="E314" s="203" t="s">
        <v>684</v>
      </c>
      <c r="F314" s="204" t="s">
        <v>685</v>
      </c>
      <c r="G314" s="205" t="s">
        <v>241</v>
      </c>
      <c r="H314" s="206">
        <v>24.780000000000001</v>
      </c>
      <c r="I314" s="207"/>
      <c r="J314" s="208">
        <f>ROUND(I314*H314,2)</f>
        <v>0</v>
      </c>
      <c r="K314" s="204" t="s">
        <v>134</v>
      </c>
      <c r="L314" s="42"/>
      <c r="M314" s="209" t="s">
        <v>19</v>
      </c>
      <c r="N314" s="210" t="s">
        <v>42</v>
      </c>
      <c r="O314" s="82"/>
      <c r="P314" s="211">
        <f>O314*H314</f>
        <v>0</v>
      </c>
      <c r="Q314" s="211">
        <v>0.0023999999999999998</v>
      </c>
      <c r="R314" s="211">
        <f>Q314*H314</f>
        <v>0.059471999999999997</v>
      </c>
      <c r="S314" s="211">
        <v>0</v>
      </c>
      <c r="T314" s="21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13" t="s">
        <v>210</v>
      </c>
      <c r="AT314" s="213" t="s">
        <v>130</v>
      </c>
      <c r="AU314" s="213" t="s">
        <v>81</v>
      </c>
      <c r="AY314" s="15" t="s">
        <v>128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15" t="s">
        <v>79</v>
      </c>
      <c r="BK314" s="214">
        <f>ROUND(I314*H314,2)</f>
        <v>0</v>
      </c>
      <c r="BL314" s="15" t="s">
        <v>210</v>
      </c>
      <c r="BM314" s="213" t="s">
        <v>686</v>
      </c>
    </row>
    <row r="315" s="2" customFormat="1">
      <c r="A315" s="36"/>
      <c r="B315" s="37"/>
      <c r="C315" s="38"/>
      <c r="D315" s="215" t="s">
        <v>137</v>
      </c>
      <c r="E315" s="38"/>
      <c r="F315" s="216" t="s">
        <v>687</v>
      </c>
      <c r="G315" s="38"/>
      <c r="H315" s="38"/>
      <c r="I315" s="217"/>
      <c r="J315" s="38"/>
      <c r="K315" s="38"/>
      <c r="L315" s="42"/>
      <c r="M315" s="218"/>
      <c r="N315" s="219"/>
      <c r="O315" s="82"/>
      <c r="P315" s="82"/>
      <c r="Q315" s="82"/>
      <c r="R315" s="82"/>
      <c r="S315" s="82"/>
      <c r="T315" s="83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5" t="s">
        <v>137</v>
      </c>
      <c r="AU315" s="15" t="s">
        <v>81</v>
      </c>
    </row>
    <row r="316" s="2" customFormat="1" ht="24.15" customHeight="1">
      <c r="A316" s="36"/>
      <c r="B316" s="37"/>
      <c r="C316" s="202" t="s">
        <v>688</v>
      </c>
      <c r="D316" s="202" t="s">
        <v>130</v>
      </c>
      <c r="E316" s="203" t="s">
        <v>689</v>
      </c>
      <c r="F316" s="204" t="s">
        <v>690</v>
      </c>
      <c r="G316" s="205" t="s">
        <v>241</v>
      </c>
      <c r="H316" s="206">
        <v>34.140000000000001</v>
      </c>
      <c r="I316" s="207"/>
      <c r="J316" s="208">
        <f>ROUND(I316*H316,2)</f>
        <v>0</v>
      </c>
      <c r="K316" s="204" t="s">
        <v>134</v>
      </c>
      <c r="L316" s="42"/>
      <c r="M316" s="209" t="s">
        <v>19</v>
      </c>
      <c r="N316" s="210" t="s">
        <v>42</v>
      </c>
      <c r="O316" s="82"/>
      <c r="P316" s="211">
        <f>O316*H316</f>
        <v>0</v>
      </c>
      <c r="Q316" s="211">
        <v>0.0052199999999999998</v>
      </c>
      <c r="R316" s="211">
        <f>Q316*H316</f>
        <v>0.1782108</v>
      </c>
      <c r="S316" s="211">
        <v>0</v>
      </c>
      <c r="T316" s="21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3" t="s">
        <v>210</v>
      </c>
      <c r="AT316" s="213" t="s">
        <v>130</v>
      </c>
      <c r="AU316" s="213" t="s">
        <v>81</v>
      </c>
      <c r="AY316" s="15" t="s">
        <v>128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5" t="s">
        <v>79</v>
      </c>
      <c r="BK316" s="214">
        <f>ROUND(I316*H316,2)</f>
        <v>0</v>
      </c>
      <c r="BL316" s="15" t="s">
        <v>210</v>
      </c>
      <c r="BM316" s="213" t="s">
        <v>691</v>
      </c>
    </row>
    <row r="317" s="2" customFormat="1">
      <c r="A317" s="36"/>
      <c r="B317" s="37"/>
      <c r="C317" s="38"/>
      <c r="D317" s="215" t="s">
        <v>137</v>
      </c>
      <c r="E317" s="38"/>
      <c r="F317" s="216" t="s">
        <v>692</v>
      </c>
      <c r="G317" s="38"/>
      <c r="H317" s="38"/>
      <c r="I317" s="217"/>
      <c r="J317" s="38"/>
      <c r="K317" s="38"/>
      <c r="L317" s="42"/>
      <c r="M317" s="218"/>
      <c r="N317" s="219"/>
      <c r="O317" s="82"/>
      <c r="P317" s="82"/>
      <c r="Q317" s="82"/>
      <c r="R317" s="82"/>
      <c r="S317" s="82"/>
      <c r="T317" s="83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5" t="s">
        <v>137</v>
      </c>
      <c r="AU317" s="15" t="s">
        <v>81</v>
      </c>
    </row>
    <row r="318" s="2" customFormat="1" ht="24.15" customHeight="1">
      <c r="A318" s="36"/>
      <c r="B318" s="37"/>
      <c r="C318" s="202" t="s">
        <v>693</v>
      </c>
      <c r="D318" s="202" t="s">
        <v>130</v>
      </c>
      <c r="E318" s="203" t="s">
        <v>694</v>
      </c>
      <c r="F318" s="204" t="s">
        <v>695</v>
      </c>
      <c r="G318" s="205" t="s">
        <v>225</v>
      </c>
      <c r="H318" s="206">
        <v>2</v>
      </c>
      <c r="I318" s="207"/>
      <c r="J318" s="208">
        <f>ROUND(I318*H318,2)</f>
        <v>0</v>
      </c>
      <c r="K318" s="204" t="s">
        <v>134</v>
      </c>
      <c r="L318" s="42"/>
      <c r="M318" s="209" t="s">
        <v>19</v>
      </c>
      <c r="N318" s="210" t="s">
        <v>42</v>
      </c>
      <c r="O318" s="82"/>
      <c r="P318" s="211">
        <f>O318*H318</f>
        <v>0</v>
      </c>
      <c r="Q318" s="211">
        <v>0</v>
      </c>
      <c r="R318" s="211">
        <f>Q318*H318</f>
        <v>0</v>
      </c>
      <c r="S318" s="211">
        <v>0</v>
      </c>
      <c r="T318" s="21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3" t="s">
        <v>210</v>
      </c>
      <c r="AT318" s="213" t="s">
        <v>130</v>
      </c>
      <c r="AU318" s="213" t="s">
        <v>81</v>
      </c>
      <c r="AY318" s="15" t="s">
        <v>128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15" t="s">
        <v>79</v>
      </c>
      <c r="BK318" s="214">
        <f>ROUND(I318*H318,2)</f>
        <v>0</v>
      </c>
      <c r="BL318" s="15" t="s">
        <v>210</v>
      </c>
      <c r="BM318" s="213" t="s">
        <v>696</v>
      </c>
    </row>
    <row r="319" s="2" customFormat="1">
      <c r="A319" s="36"/>
      <c r="B319" s="37"/>
      <c r="C319" s="38"/>
      <c r="D319" s="215" t="s">
        <v>137</v>
      </c>
      <c r="E319" s="38"/>
      <c r="F319" s="216" t="s">
        <v>697</v>
      </c>
      <c r="G319" s="38"/>
      <c r="H319" s="38"/>
      <c r="I319" s="217"/>
      <c r="J319" s="38"/>
      <c r="K319" s="38"/>
      <c r="L319" s="42"/>
      <c r="M319" s="218"/>
      <c r="N319" s="219"/>
      <c r="O319" s="82"/>
      <c r="P319" s="82"/>
      <c r="Q319" s="82"/>
      <c r="R319" s="82"/>
      <c r="S319" s="82"/>
      <c r="T319" s="83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5" t="s">
        <v>137</v>
      </c>
      <c r="AU319" s="15" t="s">
        <v>81</v>
      </c>
    </row>
    <row r="320" s="2" customFormat="1" ht="21.75" customHeight="1">
      <c r="A320" s="36"/>
      <c r="B320" s="37"/>
      <c r="C320" s="202" t="s">
        <v>698</v>
      </c>
      <c r="D320" s="202" t="s">
        <v>130</v>
      </c>
      <c r="E320" s="203" t="s">
        <v>699</v>
      </c>
      <c r="F320" s="204" t="s">
        <v>700</v>
      </c>
      <c r="G320" s="205" t="s">
        <v>241</v>
      </c>
      <c r="H320" s="206">
        <v>9.75</v>
      </c>
      <c r="I320" s="207"/>
      <c r="J320" s="208">
        <f>ROUND(I320*H320,2)</f>
        <v>0</v>
      </c>
      <c r="K320" s="204" t="s">
        <v>134</v>
      </c>
      <c r="L320" s="42"/>
      <c r="M320" s="209" t="s">
        <v>19</v>
      </c>
      <c r="N320" s="210" t="s">
        <v>42</v>
      </c>
      <c r="O320" s="82"/>
      <c r="P320" s="211">
        <f>O320*H320</f>
        <v>0</v>
      </c>
      <c r="Q320" s="211">
        <v>0.00198</v>
      </c>
      <c r="R320" s="211">
        <f>Q320*H320</f>
        <v>0.019304999999999999</v>
      </c>
      <c r="S320" s="211">
        <v>0</v>
      </c>
      <c r="T320" s="21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13" t="s">
        <v>210</v>
      </c>
      <c r="AT320" s="213" t="s">
        <v>130</v>
      </c>
      <c r="AU320" s="213" t="s">
        <v>81</v>
      </c>
      <c r="AY320" s="15" t="s">
        <v>128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5" t="s">
        <v>79</v>
      </c>
      <c r="BK320" s="214">
        <f>ROUND(I320*H320,2)</f>
        <v>0</v>
      </c>
      <c r="BL320" s="15" t="s">
        <v>210</v>
      </c>
      <c r="BM320" s="213" t="s">
        <v>701</v>
      </c>
    </row>
    <row r="321" s="2" customFormat="1">
      <c r="A321" s="36"/>
      <c r="B321" s="37"/>
      <c r="C321" s="38"/>
      <c r="D321" s="215" t="s">
        <v>137</v>
      </c>
      <c r="E321" s="38"/>
      <c r="F321" s="216" t="s">
        <v>702</v>
      </c>
      <c r="G321" s="38"/>
      <c r="H321" s="38"/>
      <c r="I321" s="217"/>
      <c r="J321" s="38"/>
      <c r="K321" s="38"/>
      <c r="L321" s="42"/>
      <c r="M321" s="218"/>
      <c r="N321" s="219"/>
      <c r="O321" s="82"/>
      <c r="P321" s="82"/>
      <c r="Q321" s="82"/>
      <c r="R321" s="82"/>
      <c r="S321" s="82"/>
      <c r="T321" s="83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5" t="s">
        <v>137</v>
      </c>
      <c r="AU321" s="15" t="s">
        <v>81</v>
      </c>
    </row>
    <row r="322" s="2" customFormat="1" ht="16.5" customHeight="1">
      <c r="A322" s="36"/>
      <c r="B322" s="37"/>
      <c r="C322" s="202" t="s">
        <v>703</v>
      </c>
      <c r="D322" s="202" t="s">
        <v>130</v>
      </c>
      <c r="E322" s="203" t="s">
        <v>704</v>
      </c>
      <c r="F322" s="204" t="s">
        <v>705</v>
      </c>
      <c r="G322" s="205" t="s">
        <v>241</v>
      </c>
      <c r="H322" s="206">
        <v>24.780000000000001</v>
      </c>
      <c r="I322" s="207"/>
      <c r="J322" s="208">
        <f>ROUND(I322*H322,2)</f>
        <v>0</v>
      </c>
      <c r="K322" s="204" t="s">
        <v>134</v>
      </c>
      <c r="L322" s="42"/>
      <c r="M322" s="209" t="s">
        <v>19</v>
      </c>
      <c r="N322" s="210" t="s">
        <v>42</v>
      </c>
      <c r="O322" s="82"/>
      <c r="P322" s="211">
        <f>O322*H322</f>
        <v>0</v>
      </c>
      <c r="Q322" s="211">
        <v>0.0028600000000000001</v>
      </c>
      <c r="R322" s="211">
        <f>Q322*H322</f>
        <v>0.070870800000000012</v>
      </c>
      <c r="S322" s="211">
        <v>0</v>
      </c>
      <c r="T322" s="21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3" t="s">
        <v>210</v>
      </c>
      <c r="AT322" s="213" t="s">
        <v>130</v>
      </c>
      <c r="AU322" s="213" t="s">
        <v>81</v>
      </c>
      <c r="AY322" s="15" t="s">
        <v>128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5" t="s">
        <v>79</v>
      </c>
      <c r="BK322" s="214">
        <f>ROUND(I322*H322,2)</f>
        <v>0</v>
      </c>
      <c r="BL322" s="15" t="s">
        <v>210</v>
      </c>
      <c r="BM322" s="213" t="s">
        <v>706</v>
      </c>
    </row>
    <row r="323" s="2" customFormat="1">
      <c r="A323" s="36"/>
      <c r="B323" s="37"/>
      <c r="C323" s="38"/>
      <c r="D323" s="215" t="s">
        <v>137</v>
      </c>
      <c r="E323" s="38"/>
      <c r="F323" s="216" t="s">
        <v>707</v>
      </c>
      <c r="G323" s="38"/>
      <c r="H323" s="38"/>
      <c r="I323" s="217"/>
      <c r="J323" s="38"/>
      <c r="K323" s="38"/>
      <c r="L323" s="42"/>
      <c r="M323" s="218"/>
      <c r="N323" s="219"/>
      <c r="O323" s="82"/>
      <c r="P323" s="82"/>
      <c r="Q323" s="82"/>
      <c r="R323" s="82"/>
      <c r="S323" s="82"/>
      <c r="T323" s="83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5" t="s">
        <v>137</v>
      </c>
      <c r="AU323" s="15" t="s">
        <v>81</v>
      </c>
    </row>
    <row r="324" s="2" customFormat="1" ht="24.15" customHeight="1">
      <c r="A324" s="36"/>
      <c r="B324" s="37"/>
      <c r="C324" s="202" t="s">
        <v>708</v>
      </c>
      <c r="D324" s="202" t="s">
        <v>130</v>
      </c>
      <c r="E324" s="203" t="s">
        <v>709</v>
      </c>
      <c r="F324" s="204" t="s">
        <v>710</v>
      </c>
      <c r="G324" s="205" t="s">
        <v>225</v>
      </c>
      <c r="H324" s="206">
        <v>2</v>
      </c>
      <c r="I324" s="207"/>
      <c r="J324" s="208">
        <f>ROUND(I324*H324,2)</f>
        <v>0</v>
      </c>
      <c r="K324" s="204" t="s">
        <v>134</v>
      </c>
      <c r="L324" s="42"/>
      <c r="M324" s="209" t="s">
        <v>19</v>
      </c>
      <c r="N324" s="210" t="s">
        <v>42</v>
      </c>
      <c r="O324" s="82"/>
      <c r="P324" s="211">
        <f>O324*H324</f>
        <v>0</v>
      </c>
      <c r="Q324" s="211">
        <v>0.00048000000000000001</v>
      </c>
      <c r="R324" s="211">
        <f>Q324*H324</f>
        <v>0.00096000000000000002</v>
      </c>
      <c r="S324" s="211">
        <v>0</v>
      </c>
      <c r="T324" s="21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3" t="s">
        <v>210</v>
      </c>
      <c r="AT324" s="213" t="s">
        <v>130</v>
      </c>
      <c r="AU324" s="213" t="s">
        <v>81</v>
      </c>
      <c r="AY324" s="15" t="s">
        <v>128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15" t="s">
        <v>79</v>
      </c>
      <c r="BK324" s="214">
        <f>ROUND(I324*H324,2)</f>
        <v>0</v>
      </c>
      <c r="BL324" s="15" t="s">
        <v>210</v>
      </c>
      <c r="BM324" s="213" t="s">
        <v>711</v>
      </c>
    </row>
    <row r="325" s="2" customFormat="1">
      <c r="A325" s="36"/>
      <c r="B325" s="37"/>
      <c r="C325" s="38"/>
      <c r="D325" s="215" t="s">
        <v>137</v>
      </c>
      <c r="E325" s="38"/>
      <c r="F325" s="216" t="s">
        <v>712</v>
      </c>
      <c r="G325" s="38"/>
      <c r="H325" s="38"/>
      <c r="I325" s="217"/>
      <c r="J325" s="38"/>
      <c r="K325" s="38"/>
      <c r="L325" s="42"/>
      <c r="M325" s="218"/>
      <c r="N325" s="219"/>
      <c r="O325" s="82"/>
      <c r="P325" s="82"/>
      <c r="Q325" s="82"/>
      <c r="R325" s="82"/>
      <c r="S325" s="82"/>
      <c r="T325" s="83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5" t="s">
        <v>137</v>
      </c>
      <c r="AU325" s="15" t="s">
        <v>81</v>
      </c>
    </row>
    <row r="326" s="2" customFormat="1" ht="24.15" customHeight="1">
      <c r="A326" s="36"/>
      <c r="B326" s="37"/>
      <c r="C326" s="202" t="s">
        <v>713</v>
      </c>
      <c r="D326" s="202" t="s">
        <v>130</v>
      </c>
      <c r="E326" s="203" t="s">
        <v>714</v>
      </c>
      <c r="F326" s="204" t="s">
        <v>715</v>
      </c>
      <c r="G326" s="205" t="s">
        <v>155</v>
      </c>
      <c r="H326" s="206">
        <v>0.32900000000000001</v>
      </c>
      <c r="I326" s="207"/>
      <c r="J326" s="208">
        <f>ROUND(I326*H326,2)</f>
        <v>0</v>
      </c>
      <c r="K326" s="204" t="s">
        <v>134</v>
      </c>
      <c r="L326" s="42"/>
      <c r="M326" s="209" t="s">
        <v>19</v>
      </c>
      <c r="N326" s="210" t="s">
        <v>42</v>
      </c>
      <c r="O326" s="82"/>
      <c r="P326" s="211">
        <f>O326*H326</f>
        <v>0</v>
      </c>
      <c r="Q326" s="211">
        <v>0</v>
      </c>
      <c r="R326" s="211">
        <f>Q326*H326</f>
        <v>0</v>
      </c>
      <c r="S326" s="211">
        <v>0</v>
      </c>
      <c r="T326" s="21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13" t="s">
        <v>210</v>
      </c>
      <c r="AT326" s="213" t="s">
        <v>130</v>
      </c>
      <c r="AU326" s="213" t="s">
        <v>81</v>
      </c>
      <c r="AY326" s="15" t="s">
        <v>128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5" t="s">
        <v>79</v>
      </c>
      <c r="BK326" s="214">
        <f>ROUND(I326*H326,2)</f>
        <v>0</v>
      </c>
      <c r="BL326" s="15" t="s">
        <v>210</v>
      </c>
      <c r="BM326" s="213" t="s">
        <v>716</v>
      </c>
    </row>
    <row r="327" s="2" customFormat="1">
      <c r="A327" s="36"/>
      <c r="B327" s="37"/>
      <c r="C327" s="38"/>
      <c r="D327" s="215" t="s">
        <v>137</v>
      </c>
      <c r="E327" s="38"/>
      <c r="F327" s="216" t="s">
        <v>717</v>
      </c>
      <c r="G327" s="38"/>
      <c r="H327" s="38"/>
      <c r="I327" s="217"/>
      <c r="J327" s="38"/>
      <c r="K327" s="38"/>
      <c r="L327" s="42"/>
      <c r="M327" s="218"/>
      <c r="N327" s="219"/>
      <c r="O327" s="82"/>
      <c r="P327" s="82"/>
      <c r="Q327" s="82"/>
      <c r="R327" s="82"/>
      <c r="S327" s="82"/>
      <c r="T327" s="83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5" t="s">
        <v>137</v>
      </c>
      <c r="AU327" s="15" t="s">
        <v>81</v>
      </c>
    </row>
    <row r="328" s="12" customFormat="1" ht="22.8" customHeight="1">
      <c r="A328" s="12"/>
      <c r="B328" s="186"/>
      <c r="C328" s="187"/>
      <c r="D328" s="188" t="s">
        <v>70</v>
      </c>
      <c r="E328" s="200" t="s">
        <v>718</v>
      </c>
      <c r="F328" s="200" t="s">
        <v>719</v>
      </c>
      <c r="G328" s="187"/>
      <c r="H328" s="187"/>
      <c r="I328" s="190"/>
      <c r="J328" s="201">
        <f>BK328</f>
        <v>0</v>
      </c>
      <c r="K328" s="187"/>
      <c r="L328" s="192"/>
      <c r="M328" s="193"/>
      <c r="N328" s="194"/>
      <c r="O328" s="194"/>
      <c r="P328" s="195">
        <f>SUM(P329:P361)</f>
        <v>0</v>
      </c>
      <c r="Q328" s="194"/>
      <c r="R328" s="195">
        <f>SUM(R329:R361)</f>
        <v>0.72315999999999991</v>
      </c>
      <c r="S328" s="194"/>
      <c r="T328" s="196">
        <f>SUM(T329:T361)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7" t="s">
        <v>81</v>
      </c>
      <c r="AT328" s="198" t="s">
        <v>70</v>
      </c>
      <c r="AU328" s="198" t="s">
        <v>79</v>
      </c>
      <c r="AY328" s="197" t="s">
        <v>128</v>
      </c>
      <c r="BK328" s="199">
        <f>SUM(BK329:BK361)</f>
        <v>0</v>
      </c>
    </row>
    <row r="329" s="2" customFormat="1" ht="21.75" customHeight="1">
      <c r="A329" s="36"/>
      <c r="B329" s="37"/>
      <c r="C329" s="202" t="s">
        <v>720</v>
      </c>
      <c r="D329" s="202" t="s">
        <v>130</v>
      </c>
      <c r="E329" s="203" t="s">
        <v>721</v>
      </c>
      <c r="F329" s="204" t="s">
        <v>722</v>
      </c>
      <c r="G329" s="205" t="s">
        <v>177</v>
      </c>
      <c r="H329" s="206">
        <v>7.5</v>
      </c>
      <c r="I329" s="207"/>
      <c r="J329" s="208">
        <f>ROUND(I329*H329,2)</f>
        <v>0</v>
      </c>
      <c r="K329" s="204" t="s">
        <v>134</v>
      </c>
      <c r="L329" s="42"/>
      <c r="M329" s="209" t="s">
        <v>19</v>
      </c>
      <c r="N329" s="210" t="s">
        <v>42</v>
      </c>
      <c r="O329" s="82"/>
      <c r="P329" s="211">
        <f>O329*H329</f>
        <v>0</v>
      </c>
      <c r="Q329" s="211">
        <v>0.00027</v>
      </c>
      <c r="R329" s="211">
        <f>Q329*H329</f>
        <v>0.0020249999999999999</v>
      </c>
      <c r="S329" s="211">
        <v>0</v>
      </c>
      <c r="T329" s="21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3" t="s">
        <v>210</v>
      </c>
      <c r="AT329" s="213" t="s">
        <v>130</v>
      </c>
      <c r="AU329" s="213" t="s">
        <v>81</v>
      </c>
      <c r="AY329" s="15" t="s">
        <v>128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5" t="s">
        <v>79</v>
      </c>
      <c r="BK329" s="214">
        <f>ROUND(I329*H329,2)</f>
        <v>0</v>
      </c>
      <c r="BL329" s="15" t="s">
        <v>210</v>
      </c>
      <c r="BM329" s="213" t="s">
        <v>723</v>
      </c>
    </row>
    <row r="330" s="2" customFormat="1">
      <c r="A330" s="36"/>
      <c r="B330" s="37"/>
      <c r="C330" s="38"/>
      <c r="D330" s="215" t="s">
        <v>137</v>
      </c>
      <c r="E330" s="38"/>
      <c r="F330" s="216" t="s">
        <v>724</v>
      </c>
      <c r="G330" s="38"/>
      <c r="H330" s="38"/>
      <c r="I330" s="217"/>
      <c r="J330" s="38"/>
      <c r="K330" s="38"/>
      <c r="L330" s="42"/>
      <c r="M330" s="218"/>
      <c r="N330" s="219"/>
      <c r="O330" s="82"/>
      <c r="P330" s="82"/>
      <c r="Q330" s="82"/>
      <c r="R330" s="82"/>
      <c r="S330" s="82"/>
      <c r="T330" s="83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5" t="s">
        <v>137</v>
      </c>
      <c r="AU330" s="15" t="s">
        <v>81</v>
      </c>
    </row>
    <row r="331" s="2" customFormat="1" ht="16.5" customHeight="1">
      <c r="A331" s="36"/>
      <c r="B331" s="37"/>
      <c r="C331" s="220" t="s">
        <v>725</v>
      </c>
      <c r="D331" s="220" t="s">
        <v>298</v>
      </c>
      <c r="E331" s="221" t="s">
        <v>726</v>
      </c>
      <c r="F331" s="222" t="s">
        <v>727</v>
      </c>
      <c r="G331" s="223" t="s">
        <v>177</v>
      </c>
      <c r="H331" s="224">
        <v>6</v>
      </c>
      <c r="I331" s="225"/>
      <c r="J331" s="226">
        <f>ROUND(I331*H331,2)</f>
        <v>0</v>
      </c>
      <c r="K331" s="222" t="s">
        <v>19</v>
      </c>
      <c r="L331" s="227"/>
      <c r="M331" s="228" t="s">
        <v>19</v>
      </c>
      <c r="N331" s="229" t="s">
        <v>42</v>
      </c>
      <c r="O331" s="82"/>
      <c r="P331" s="211">
        <f>O331*H331</f>
        <v>0</v>
      </c>
      <c r="Q331" s="211">
        <v>0.036810000000000002</v>
      </c>
      <c r="R331" s="211">
        <f>Q331*H331</f>
        <v>0.22086</v>
      </c>
      <c r="S331" s="211">
        <v>0</v>
      </c>
      <c r="T331" s="21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13" t="s">
        <v>282</v>
      </c>
      <c r="AT331" s="213" t="s">
        <v>298</v>
      </c>
      <c r="AU331" s="213" t="s">
        <v>81</v>
      </c>
      <c r="AY331" s="15" t="s">
        <v>128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15" t="s">
        <v>79</v>
      </c>
      <c r="BK331" s="214">
        <f>ROUND(I331*H331,2)</f>
        <v>0</v>
      </c>
      <c r="BL331" s="15" t="s">
        <v>210</v>
      </c>
      <c r="BM331" s="213" t="s">
        <v>728</v>
      </c>
    </row>
    <row r="332" s="2" customFormat="1">
      <c r="A332" s="36"/>
      <c r="B332" s="37"/>
      <c r="C332" s="38"/>
      <c r="D332" s="230" t="s">
        <v>729</v>
      </c>
      <c r="E332" s="38"/>
      <c r="F332" s="231" t="s">
        <v>730</v>
      </c>
      <c r="G332" s="38"/>
      <c r="H332" s="38"/>
      <c r="I332" s="217"/>
      <c r="J332" s="38"/>
      <c r="K332" s="38"/>
      <c r="L332" s="42"/>
      <c r="M332" s="218"/>
      <c r="N332" s="219"/>
      <c r="O332" s="82"/>
      <c r="P332" s="82"/>
      <c r="Q332" s="82"/>
      <c r="R332" s="82"/>
      <c r="S332" s="82"/>
      <c r="T332" s="83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5" t="s">
        <v>729</v>
      </c>
      <c r="AU332" s="15" t="s">
        <v>81</v>
      </c>
    </row>
    <row r="333" s="2" customFormat="1" ht="16.5" customHeight="1">
      <c r="A333" s="36"/>
      <c r="B333" s="37"/>
      <c r="C333" s="220" t="s">
        <v>731</v>
      </c>
      <c r="D333" s="220" t="s">
        <v>298</v>
      </c>
      <c r="E333" s="221" t="s">
        <v>732</v>
      </c>
      <c r="F333" s="222" t="s">
        <v>733</v>
      </c>
      <c r="G333" s="223" t="s">
        <v>177</v>
      </c>
      <c r="H333" s="224">
        <v>1.5</v>
      </c>
      <c r="I333" s="225"/>
      <c r="J333" s="226">
        <f>ROUND(I333*H333,2)</f>
        <v>0</v>
      </c>
      <c r="K333" s="222" t="s">
        <v>19</v>
      </c>
      <c r="L333" s="227"/>
      <c r="M333" s="228" t="s">
        <v>19</v>
      </c>
      <c r="N333" s="229" t="s">
        <v>42</v>
      </c>
      <c r="O333" s="82"/>
      <c r="P333" s="211">
        <f>O333*H333</f>
        <v>0</v>
      </c>
      <c r="Q333" s="211">
        <v>0.036810000000000002</v>
      </c>
      <c r="R333" s="211">
        <f>Q333*H333</f>
        <v>0.055215</v>
      </c>
      <c r="S333" s="211">
        <v>0</v>
      </c>
      <c r="T333" s="21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13" t="s">
        <v>282</v>
      </c>
      <c r="AT333" s="213" t="s">
        <v>298</v>
      </c>
      <c r="AU333" s="213" t="s">
        <v>81</v>
      </c>
      <c r="AY333" s="15" t="s">
        <v>128</v>
      </c>
      <c r="BE333" s="214">
        <f>IF(N333="základní",J333,0)</f>
        <v>0</v>
      </c>
      <c r="BF333" s="214">
        <f>IF(N333="snížená",J333,0)</f>
        <v>0</v>
      </c>
      <c r="BG333" s="214">
        <f>IF(N333="zákl. přenesená",J333,0)</f>
        <v>0</v>
      </c>
      <c r="BH333" s="214">
        <f>IF(N333="sníž. přenesená",J333,0)</f>
        <v>0</v>
      </c>
      <c r="BI333" s="214">
        <f>IF(N333="nulová",J333,0)</f>
        <v>0</v>
      </c>
      <c r="BJ333" s="15" t="s">
        <v>79</v>
      </c>
      <c r="BK333" s="214">
        <f>ROUND(I333*H333,2)</f>
        <v>0</v>
      </c>
      <c r="BL333" s="15" t="s">
        <v>210</v>
      </c>
      <c r="BM333" s="213" t="s">
        <v>734</v>
      </c>
    </row>
    <row r="334" s="2" customFormat="1">
      <c r="A334" s="36"/>
      <c r="B334" s="37"/>
      <c r="C334" s="38"/>
      <c r="D334" s="230" t="s">
        <v>729</v>
      </c>
      <c r="E334" s="38"/>
      <c r="F334" s="231" t="s">
        <v>735</v>
      </c>
      <c r="G334" s="38"/>
      <c r="H334" s="38"/>
      <c r="I334" s="217"/>
      <c r="J334" s="38"/>
      <c r="K334" s="38"/>
      <c r="L334" s="42"/>
      <c r="M334" s="218"/>
      <c r="N334" s="219"/>
      <c r="O334" s="82"/>
      <c r="P334" s="82"/>
      <c r="Q334" s="82"/>
      <c r="R334" s="82"/>
      <c r="S334" s="82"/>
      <c r="T334" s="83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5" t="s">
        <v>729</v>
      </c>
      <c r="AU334" s="15" t="s">
        <v>81</v>
      </c>
    </row>
    <row r="335" s="2" customFormat="1" ht="24.15" customHeight="1">
      <c r="A335" s="36"/>
      <c r="B335" s="37"/>
      <c r="C335" s="202" t="s">
        <v>736</v>
      </c>
      <c r="D335" s="202" t="s">
        <v>130</v>
      </c>
      <c r="E335" s="203" t="s">
        <v>737</v>
      </c>
      <c r="F335" s="204" t="s">
        <v>738</v>
      </c>
      <c r="G335" s="205" t="s">
        <v>225</v>
      </c>
      <c r="H335" s="206">
        <v>1</v>
      </c>
      <c r="I335" s="207"/>
      <c r="J335" s="208">
        <f>ROUND(I335*H335,2)</f>
        <v>0</v>
      </c>
      <c r="K335" s="204" t="s">
        <v>134</v>
      </c>
      <c r="L335" s="42"/>
      <c r="M335" s="209" t="s">
        <v>19</v>
      </c>
      <c r="N335" s="210" t="s">
        <v>42</v>
      </c>
      <c r="O335" s="82"/>
      <c r="P335" s="211">
        <f>O335*H335</f>
        <v>0</v>
      </c>
      <c r="Q335" s="211">
        <v>0</v>
      </c>
      <c r="R335" s="211">
        <f>Q335*H335</f>
        <v>0</v>
      </c>
      <c r="S335" s="211">
        <v>0</v>
      </c>
      <c r="T335" s="21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3" t="s">
        <v>210</v>
      </c>
      <c r="AT335" s="213" t="s">
        <v>130</v>
      </c>
      <c r="AU335" s="213" t="s">
        <v>81</v>
      </c>
      <c r="AY335" s="15" t="s">
        <v>128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5" t="s">
        <v>79</v>
      </c>
      <c r="BK335" s="214">
        <f>ROUND(I335*H335,2)</f>
        <v>0</v>
      </c>
      <c r="BL335" s="15" t="s">
        <v>210</v>
      </c>
      <c r="BM335" s="213" t="s">
        <v>739</v>
      </c>
    </row>
    <row r="336" s="2" customFormat="1">
      <c r="A336" s="36"/>
      <c r="B336" s="37"/>
      <c r="C336" s="38"/>
      <c r="D336" s="215" t="s">
        <v>137</v>
      </c>
      <c r="E336" s="38"/>
      <c r="F336" s="216" t="s">
        <v>740</v>
      </c>
      <c r="G336" s="38"/>
      <c r="H336" s="38"/>
      <c r="I336" s="217"/>
      <c r="J336" s="38"/>
      <c r="K336" s="38"/>
      <c r="L336" s="42"/>
      <c r="M336" s="218"/>
      <c r="N336" s="219"/>
      <c r="O336" s="82"/>
      <c r="P336" s="82"/>
      <c r="Q336" s="82"/>
      <c r="R336" s="82"/>
      <c r="S336" s="82"/>
      <c r="T336" s="83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5" t="s">
        <v>137</v>
      </c>
      <c r="AU336" s="15" t="s">
        <v>81</v>
      </c>
    </row>
    <row r="337" s="2" customFormat="1" ht="16.5" customHeight="1">
      <c r="A337" s="36"/>
      <c r="B337" s="37"/>
      <c r="C337" s="220" t="s">
        <v>741</v>
      </c>
      <c r="D337" s="220" t="s">
        <v>298</v>
      </c>
      <c r="E337" s="221" t="s">
        <v>742</v>
      </c>
      <c r="F337" s="222" t="s">
        <v>743</v>
      </c>
      <c r="G337" s="223" t="s">
        <v>225</v>
      </c>
      <c r="H337" s="224">
        <v>1</v>
      </c>
      <c r="I337" s="225"/>
      <c r="J337" s="226">
        <f>ROUND(I337*H337,2)</f>
        <v>0</v>
      </c>
      <c r="K337" s="222" t="s">
        <v>134</v>
      </c>
      <c r="L337" s="227"/>
      <c r="M337" s="228" t="s">
        <v>19</v>
      </c>
      <c r="N337" s="229" t="s">
        <v>42</v>
      </c>
      <c r="O337" s="82"/>
      <c r="P337" s="211">
        <f>O337*H337</f>
        <v>0</v>
      </c>
      <c r="Q337" s="211">
        <v>0.0011999999999999999</v>
      </c>
      <c r="R337" s="211">
        <f>Q337*H337</f>
        <v>0.0011999999999999999</v>
      </c>
      <c r="S337" s="211">
        <v>0</v>
      </c>
      <c r="T337" s="21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13" t="s">
        <v>282</v>
      </c>
      <c r="AT337" s="213" t="s">
        <v>298</v>
      </c>
      <c r="AU337" s="213" t="s">
        <v>81</v>
      </c>
      <c r="AY337" s="15" t="s">
        <v>128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5" t="s">
        <v>79</v>
      </c>
      <c r="BK337" s="214">
        <f>ROUND(I337*H337,2)</f>
        <v>0</v>
      </c>
      <c r="BL337" s="15" t="s">
        <v>210</v>
      </c>
      <c r="BM337" s="213" t="s">
        <v>744</v>
      </c>
    </row>
    <row r="338" s="2" customFormat="1">
      <c r="A338" s="36"/>
      <c r="B338" s="37"/>
      <c r="C338" s="38"/>
      <c r="D338" s="215" t="s">
        <v>137</v>
      </c>
      <c r="E338" s="38"/>
      <c r="F338" s="216" t="s">
        <v>745</v>
      </c>
      <c r="G338" s="38"/>
      <c r="H338" s="38"/>
      <c r="I338" s="217"/>
      <c r="J338" s="38"/>
      <c r="K338" s="38"/>
      <c r="L338" s="42"/>
      <c r="M338" s="218"/>
      <c r="N338" s="219"/>
      <c r="O338" s="82"/>
      <c r="P338" s="82"/>
      <c r="Q338" s="82"/>
      <c r="R338" s="82"/>
      <c r="S338" s="82"/>
      <c r="T338" s="83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5" t="s">
        <v>137</v>
      </c>
      <c r="AU338" s="15" t="s">
        <v>81</v>
      </c>
    </row>
    <row r="339" s="2" customFormat="1" ht="24.15" customHeight="1">
      <c r="A339" s="36"/>
      <c r="B339" s="37"/>
      <c r="C339" s="220" t="s">
        <v>746</v>
      </c>
      <c r="D339" s="220" t="s">
        <v>298</v>
      </c>
      <c r="E339" s="221" t="s">
        <v>747</v>
      </c>
      <c r="F339" s="222" t="s">
        <v>748</v>
      </c>
      <c r="G339" s="223" t="s">
        <v>225</v>
      </c>
      <c r="H339" s="224">
        <v>1</v>
      </c>
      <c r="I339" s="225"/>
      <c r="J339" s="226">
        <f>ROUND(I339*H339,2)</f>
        <v>0</v>
      </c>
      <c r="K339" s="222" t="s">
        <v>19</v>
      </c>
      <c r="L339" s="227"/>
      <c r="M339" s="228" t="s">
        <v>19</v>
      </c>
      <c r="N339" s="229" t="s">
        <v>42</v>
      </c>
      <c r="O339" s="82"/>
      <c r="P339" s="211">
        <f>O339*H339</f>
        <v>0</v>
      </c>
      <c r="Q339" s="211">
        <v>0.016</v>
      </c>
      <c r="R339" s="211">
        <f>Q339*H339</f>
        <v>0.016</v>
      </c>
      <c r="S339" s="211">
        <v>0</v>
      </c>
      <c r="T339" s="21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13" t="s">
        <v>282</v>
      </c>
      <c r="AT339" s="213" t="s">
        <v>298</v>
      </c>
      <c r="AU339" s="213" t="s">
        <v>81</v>
      </c>
      <c r="AY339" s="15" t="s">
        <v>128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15" t="s">
        <v>79</v>
      </c>
      <c r="BK339" s="214">
        <f>ROUND(I339*H339,2)</f>
        <v>0</v>
      </c>
      <c r="BL339" s="15" t="s">
        <v>210</v>
      </c>
      <c r="BM339" s="213" t="s">
        <v>749</v>
      </c>
    </row>
    <row r="340" s="2" customFormat="1" ht="24.15" customHeight="1">
      <c r="A340" s="36"/>
      <c r="B340" s="37"/>
      <c r="C340" s="202" t="s">
        <v>750</v>
      </c>
      <c r="D340" s="202" t="s">
        <v>130</v>
      </c>
      <c r="E340" s="203" t="s">
        <v>751</v>
      </c>
      <c r="F340" s="204" t="s">
        <v>752</v>
      </c>
      <c r="G340" s="205" t="s">
        <v>225</v>
      </c>
      <c r="H340" s="206">
        <v>1</v>
      </c>
      <c r="I340" s="207"/>
      <c r="J340" s="208">
        <f>ROUND(I340*H340,2)</f>
        <v>0</v>
      </c>
      <c r="K340" s="204" t="s">
        <v>134</v>
      </c>
      <c r="L340" s="42"/>
      <c r="M340" s="209" t="s">
        <v>19</v>
      </c>
      <c r="N340" s="210" t="s">
        <v>42</v>
      </c>
      <c r="O340" s="82"/>
      <c r="P340" s="211">
        <f>O340*H340</f>
        <v>0</v>
      </c>
      <c r="Q340" s="211">
        <v>0.00093000000000000005</v>
      </c>
      <c r="R340" s="211">
        <f>Q340*H340</f>
        <v>0.00093000000000000005</v>
      </c>
      <c r="S340" s="211">
        <v>0</v>
      </c>
      <c r="T340" s="21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3" t="s">
        <v>210</v>
      </c>
      <c r="AT340" s="213" t="s">
        <v>130</v>
      </c>
      <c r="AU340" s="213" t="s">
        <v>81</v>
      </c>
      <c r="AY340" s="15" t="s">
        <v>128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15" t="s">
        <v>79</v>
      </c>
      <c r="BK340" s="214">
        <f>ROUND(I340*H340,2)</f>
        <v>0</v>
      </c>
      <c r="BL340" s="15" t="s">
        <v>210</v>
      </c>
      <c r="BM340" s="213" t="s">
        <v>753</v>
      </c>
    </row>
    <row r="341" s="2" customFormat="1">
      <c r="A341" s="36"/>
      <c r="B341" s="37"/>
      <c r="C341" s="38"/>
      <c r="D341" s="215" t="s">
        <v>137</v>
      </c>
      <c r="E341" s="38"/>
      <c r="F341" s="216" t="s">
        <v>754</v>
      </c>
      <c r="G341" s="38"/>
      <c r="H341" s="38"/>
      <c r="I341" s="217"/>
      <c r="J341" s="38"/>
      <c r="K341" s="38"/>
      <c r="L341" s="42"/>
      <c r="M341" s="218"/>
      <c r="N341" s="219"/>
      <c r="O341" s="82"/>
      <c r="P341" s="82"/>
      <c r="Q341" s="82"/>
      <c r="R341" s="82"/>
      <c r="S341" s="82"/>
      <c r="T341" s="83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5" t="s">
        <v>137</v>
      </c>
      <c r="AU341" s="15" t="s">
        <v>81</v>
      </c>
    </row>
    <row r="342" s="2" customFormat="1" ht="16.5" customHeight="1">
      <c r="A342" s="36"/>
      <c r="B342" s="37"/>
      <c r="C342" s="220" t="s">
        <v>755</v>
      </c>
      <c r="D342" s="220" t="s">
        <v>298</v>
      </c>
      <c r="E342" s="221" t="s">
        <v>756</v>
      </c>
      <c r="F342" s="222" t="s">
        <v>757</v>
      </c>
      <c r="G342" s="223" t="s">
        <v>177</v>
      </c>
      <c r="H342" s="224">
        <v>2.5499999999999998</v>
      </c>
      <c r="I342" s="225"/>
      <c r="J342" s="226">
        <f>ROUND(I342*H342,2)</f>
        <v>0</v>
      </c>
      <c r="K342" s="222" t="s">
        <v>19</v>
      </c>
      <c r="L342" s="227"/>
      <c r="M342" s="228" t="s">
        <v>19</v>
      </c>
      <c r="N342" s="229" t="s">
        <v>42</v>
      </c>
      <c r="O342" s="82"/>
      <c r="P342" s="211">
        <f>O342*H342</f>
        <v>0</v>
      </c>
      <c r="Q342" s="211">
        <v>0.048059999999999999</v>
      </c>
      <c r="R342" s="211">
        <f>Q342*H342</f>
        <v>0.12255299999999998</v>
      </c>
      <c r="S342" s="211">
        <v>0</v>
      </c>
      <c r="T342" s="212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13" t="s">
        <v>282</v>
      </c>
      <c r="AT342" s="213" t="s">
        <v>298</v>
      </c>
      <c r="AU342" s="213" t="s">
        <v>81</v>
      </c>
      <c r="AY342" s="15" t="s">
        <v>128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5" t="s">
        <v>79</v>
      </c>
      <c r="BK342" s="214">
        <f>ROUND(I342*H342,2)</f>
        <v>0</v>
      </c>
      <c r="BL342" s="15" t="s">
        <v>210</v>
      </c>
      <c r="BM342" s="213" t="s">
        <v>758</v>
      </c>
    </row>
    <row r="343" s="2" customFormat="1">
      <c r="A343" s="36"/>
      <c r="B343" s="37"/>
      <c r="C343" s="38"/>
      <c r="D343" s="230" t="s">
        <v>729</v>
      </c>
      <c r="E343" s="38"/>
      <c r="F343" s="231" t="s">
        <v>759</v>
      </c>
      <c r="G343" s="38"/>
      <c r="H343" s="38"/>
      <c r="I343" s="217"/>
      <c r="J343" s="38"/>
      <c r="K343" s="38"/>
      <c r="L343" s="42"/>
      <c r="M343" s="218"/>
      <c r="N343" s="219"/>
      <c r="O343" s="82"/>
      <c r="P343" s="82"/>
      <c r="Q343" s="82"/>
      <c r="R343" s="82"/>
      <c r="S343" s="82"/>
      <c r="T343" s="83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5" t="s">
        <v>729</v>
      </c>
      <c r="AU343" s="15" t="s">
        <v>81</v>
      </c>
    </row>
    <row r="344" s="2" customFormat="1" ht="24.15" customHeight="1">
      <c r="A344" s="36"/>
      <c r="B344" s="37"/>
      <c r="C344" s="202" t="s">
        <v>760</v>
      </c>
      <c r="D344" s="202" t="s">
        <v>130</v>
      </c>
      <c r="E344" s="203" t="s">
        <v>761</v>
      </c>
      <c r="F344" s="204" t="s">
        <v>762</v>
      </c>
      <c r="G344" s="205" t="s">
        <v>225</v>
      </c>
      <c r="H344" s="206">
        <v>1</v>
      </c>
      <c r="I344" s="207"/>
      <c r="J344" s="208">
        <f>ROUND(I344*H344,2)</f>
        <v>0</v>
      </c>
      <c r="K344" s="204" t="s">
        <v>134</v>
      </c>
      <c r="L344" s="42"/>
      <c r="M344" s="209" t="s">
        <v>19</v>
      </c>
      <c r="N344" s="210" t="s">
        <v>42</v>
      </c>
      <c r="O344" s="82"/>
      <c r="P344" s="211">
        <f>O344*H344</f>
        <v>0</v>
      </c>
      <c r="Q344" s="211">
        <v>0.00085999999999999998</v>
      </c>
      <c r="R344" s="211">
        <f>Q344*H344</f>
        <v>0.00085999999999999998</v>
      </c>
      <c r="S344" s="211">
        <v>0</v>
      </c>
      <c r="T344" s="21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3" t="s">
        <v>210</v>
      </c>
      <c r="AT344" s="213" t="s">
        <v>130</v>
      </c>
      <c r="AU344" s="213" t="s">
        <v>81</v>
      </c>
      <c r="AY344" s="15" t="s">
        <v>128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15" t="s">
        <v>79</v>
      </c>
      <c r="BK344" s="214">
        <f>ROUND(I344*H344,2)</f>
        <v>0</v>
      </c>
      <c r="BL344" s="15" t="s">
        <v>210</v>
      </c>
      <c r="BM344" s="213" t="s">
        <v>763</v>
      </c>
    </row>
    <row r="345" s="2" customFormat="1">
      <c r="A345" s="36"/>
      <c r="B345" s="37"/>
      <c r="C345" s="38"/>
      <c r="D345" s="215" t="s">
        <v>137</v>
      </c>
      <c r="E345" s="38"/>
      <c r="F345" s="216" t="s">
        <v>764</v>
      </c>
      <c r="G345" s="38"/>
      <c r="H345" s="38"/>
      <c r="I345" s="217"/>
      <c r="J345" s="38"/>
      <c r="K345" s="38"/>
      <c r="L345" s="42"/>
      <c r="M345" s="218"/>
      <c r="N345" s="219"/>
      <c r="O345" s="82"/>
      <c r="P345" s="82"/>
      <c r="Q345" s="82"/>
      <c r="R345" s="82"/>
      <c r="S345" s="82"/>
      <c r="T345" s="83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5" t="s">
        <v>137</v>
      </c>
      <c r="AU345" s="15" t="s">
        <v>81</v>
      </c>
    </row>
    <row r="346" s="2" customFormat="1" ht="16.5" customHeight="1">
      <c r="A346" s="36"/>
      <c r="B346" s="37"/>
      <c r="C346" s="220" t="s">
        <v>765</v>
      </c>
      <c r="D346" s="220" t="s">
        <v>298</v>
      </c>
      <c r="E346" s="221" t="s">
        <v>766</v>
      </c>
      <c r="F346" s="222" t="s">
        <v>767</v>
      </c>
      <c r="G346" s="223" t="s">
        <v>177</v>
      </c>
      <c r="H346" s="224">
        <v>5.0999999999999996</v>
      </c>
      <c r="I346" s="225"/>
      <c r="J346" s="226">
        <f>ROUND(I346*H346,2)</f>
        <v>0</v>
      </c>
      <c r="K346" s="222" t="s">
        <v>19</v>
      </c>
      <c r="L346" s="227"/>
      <c r="M346" s="228" t="s">
        <v>19</v>
      </c>
      <c r="N346" s="229" t="s">
        <v>42</v>
      </c>
      <c r="O346" s="82"/>
      <c r="P346" s="211">
        <f>O346*H346</f>
        <v>0</v>
      </c>
      <c r="Q346" s="211">
        <v>0.046969999999999998</v>
      </c>
      <c r="R346" s="211">
        <f>Q346*H346</f>
        <v>0.23954699999999998</v>
      </c>
      <c r="S346" s="211">
        <v>0</v>
      </c>
      <c r="T346" s="21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13" t="s">
        <v>282</v>
      </c>
      <c r="AT346" s="213" t="s">
        <v>298</v>
      </c>
      <c r="AU346" s="213" t="s">
        <v>81</v>
      </c>
      <c r="AY346" s="15" t="s">
        <v>128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15" t="s">
        <v>79</v>
      </c>
      <c r="BK346" s="214">
        <f>ROUND(I346*H346,2)</f>
        <v>0</v>
      </c>
      <c r="BL346" s="15" t="s">
        <v>210</v>
      </c>
      <c r="BM346" s="213" t="s">
        <v>768</v>
      </c>
    </row>
    <row r="347" s="2" customFormat="1">
      <c r="A347" s="36"/>
      <c r="B347" s="37"/>
      <c r="C347" s="38"/>
      <c r="D347" s="230" t="s">
        <v>729</v>
      </c>
      <c r="E347" s="38"/>
      <c r="F347" s="231" t="s">
        <v>769</v>
      </c>
      <c r="G347" s="38"/>
      <c r="H347" s="38"/>
      <c r="I347" s="217"/>
      <c r="J347" s="38"/>
      <c r="K347" s="38"/>
      <c r="L347" s="42"/>
      <c r="M347" s="218"/>
      <c r="N347" s="219"/>
      <c r="O347" s="82"/>
      <c r="P347" s="82"/>
      <c r="Q347" s="82"/>
      <c r="R347" s="82"/>
      <c r="S347" s="82"/>
      <c r="T347" s="83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5" t="s">
        <v>729</v>
      </c>
      <c r="AU347" s="15" t="s">
        <v>81</v>
      </c>
    </row>
    <row r="348" s="2" customFormat="1" ht="24.15" customHeight="1">
      <c r="A348" s="36"/>
      <c r="B348" s="37"/>
      <c r="C348" s="202" t="s">
        <v>770</v>
      </c>
      <c r="D348" s="202" t="s">
        <v>130</v>
      </c>
      <c r="E348" s="203" t="s">
        <v>771</v>
      </c>
      <c r="F348" s="204" t="s">
        <v>772</v>
      </c>
      <c r="G348" s="205" t="s">
        <v>225</v>
      </c>
      <c r="H348" s="206">
        <v>1</v>
      </c>
      <c r="I348" s="207"/>
      <c r="J348" s="208">
        <f>ROUND(I348*H348,2)</f>
        <v>0</v>
      </c>
      <c r="K348" s="204" t="s">
        <v>134</v>
      </c>
      <c r="L348" s="42"/>
      <c r="M348" s="209" t="s">
        <v>19</v>
      </c>
      <c r="N348" s="210" t="s">
        <v>42</v>
      </c>
      <c r="O348" s="82"/>
      <c r="P348" s="211">
        <f>O348*H348</f>
        <v>0</v>
      </c>
      <c r="Q348" s="211">
        <v>0.00046999999999999999</v>
      </c>
      <c r="R348" s="211">
        <f>Q348*H348</f>
        <v>0.00046999999999999999</v>
      </c>
      <c r="S348" s="211">
        <v>0</v>
      </c>
      <c r="T348" s="21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13" t="s">
        <v>210</v>
      </c>
      <c r="AT348" s="213" t="s">
        <v>130</v>
      </c>
      <c r="AU348" s="213" t="s">
        <v>81</v>
      </c>
      <c r="AY348" s="15" t="s">
        <v>128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5" t="s">
        <v>79</v>
      </c>
      <c r="BK348" s="214">
        <f>ROUND(I348*H348,2)</f>
        <v>0</v>
      </c>
      <c r="BL348" s="15" t="s">
        <v>210</v>
      </c>
      <c r="BM348" s="213" t="s">
        <v>773</v>
      </c>
    </row>
    <row r="349" s="2" customFormat="1">
      <c r="A349" s="36"/>
      <c r="B349" s="37"/>
      <c r="C349" s="38"/>
      <c r="D349" s="215" t="s">
        <v>137</v>
      </c>
      <c r="E349" s="38"/>
      <c r="F349" s="216" t="s">
        <v>774</v>
      </c>
      <c r="G349" s="38"/>
      <c r="H349" s="38"/>
      <c r="I349" s="217"/>
      <c r="J349" s="38"/>
      <c r="K349" s="38"/>
      <c r="L349" s="42"/>
      <c r="M349" s="218"/>
      <c r="N349" s="219"/>
      <c r="O349" s="82"/>
      <c r="P349" s="82"/>
      <c r="Q349" s="82"/>
      <c r="R349" s="82"/>
      <c r="S349" s="82"/>
      <c r="T349" s="83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5" t="s">
        <v>137</v>
      </c>
      <c r="AU349" s="15" t="s">
        <v>81</v>
      </c>
    </row>
    <row r="350" s="2" customFormat="1" ht="24.15" customHeight="1">
      <c r="A350" s="36"/>
      <c r="B350" s="37"/>
      <c r="C350" s="220" t="s">
        <v>775</v>
      </c>
      <c r="D350" s="220" t="s">
        <v>298</v>
      </c>
      <c r="E350" s="221" t="s">
        <v>776</v>
      </c>
      <c r="F350" s="222" t="s">
        <v>777</v>
      </c>
      <c r="G350" s="223" t="s">
        <v>225</v>
      </c>
      <c r="H350" s="224">
        <v>1</v>
      </c>
      <c r="I350" s="225"/>
      <c r="J350" s="226">
        <f>ROUND(I350*H350,2)</f>
        <v>0</v>
      </c>
      <c r="K350" s="222" t="s">
        <v>134</v>
      </c>
      <c r="L350" s="227"/>
      <c r="M350" s="228" t="s">
        <v>19</v>
      </c>
      <c r="N350" s="229" t="s">
        <v>42</v>
      </c>
      <c r="O350" s="82"/>
      <c r="P350" s="211">
        <f>O350*H350</f>
        <v>0</v>
      </c>
      <c r="Q350" s="211">
        <v>0.025999999999999999</v>
      </c>
      <c r="R350" s="211">
        <f>Q350*H350</f>
        <v>0.025999999999999999</v>
      </c>
      <c r="S350" s="211">
        <v>0</v>
      </c>
      <c r="T350" s="21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3" t="s">
        <v>282</v>
      </c>
      <c r="AT350" s="213" t="s">
        <v>298</v>
      </c>
      <c r="AU350" s="213" t="s">
        <v>81</v>
      </c>
      <c r="AY350" s="15" t="s">
        <v>128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15" t="s">
        <v>79</v>
      </c>
      <c r="BK350" s="214">
        <f>ROUND(I350*H350,2)</f>
        <v>0</v>
      </c>
      <c r="BL350" s="15" t="s">
        <v>210</v>
      </c>
      <c r="BM350" s="213" t="s">
        <v>778</v>
      </c>
    </row>
    <row r="351" s="2" customFormat="1">
      <c r="A351" s="36"/>
      <c r="B351" s="37"/>
      <c r="C351" s="38"/>
      <c r="D351" s="215" t="s">
        <v>137</v>
      </c>
      <c r="E351" s="38"/>
      <c r="F351" s="216" t="s">
        <v>779</v>
      </c>
      <c r="G351" s="38"/>
      <c r="H351" s="38"/>
      <c r="I351" s="217"/>
      <c r="J351" s="38"/>
      <c r="K351" s="38"/>
      <c r="L351" s="42"/>
      <c r="M351" s="218"/>
      <c r="N351" s="219"/>
      <c r="O351" s="82"/>
      <c r="P351" s="82"/>
      <c r="Q351" s="82"/>
      <c r="R351" s="82"/>
      <c r="S351" s="82"/>
      <c r="T351" s="83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5" t="s">
        <v>137</v>
      </c>
      <c r="AU351" s="15" t="s">
        <v>81</v>
      </c>
    </row>
    <row r="352" s="2" customFormat="1" ht="24.15" customHeight="1">
      <c r="A352" s="36"/>
      <c r="B352" s="37"/>
      <c r="C352" s="202" t="s">
        <v>780</v>
      </c>
      <c r="D352" s="202" t="s">
        <v>130</v>
      </c>
      <c r="E352" s="203" t="s">
        <v>781</v>
      </c>
      <c r="F352" s="204" t="s">
        <v>782</v>
      </c>
      <c r="G352" s="205" t="s">
        <v>225</v>
      </c>
      <c r="H352" s="206">
        <v>2</v>
      </c>
      <c r="I352" s="207"/>
      <c r="J352" s="208">
        <f>ROUND(I352*H352,2)</f>
        <v>0</v>
      </c>
      <c r="K352" s="204" t="s">
        <v>134</v>
      </c>
      <c r="L352" s="42"/>
      <c r="M352" s="209" t="s">
        <v>19</v>
      </c>
      <c r="N352" s="210" t="s">
        <v>42</v>
      </c>
      <c r="O352" s="82"/>
      <c r="P352" s="211">
        <f>O352*H352</f>
        <v>0</v>
      </c>
      <c r="Q352" s="211">
        <v>0</v>
      </c>
      <c r="R352" s="211">
        <f>Q352*H352</f>
        <v>0</v>
      </c>
      <c r="S352" s="211">
        <v>0</v>
      </c>
      <c r="T352" s="212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3" t="s">
        <v>210</v>
      </c>
      <c r="AT352" s="213" t="s">
        <v>130</v>
      </c>
      <c r="AU352" s="213" t="s">
        <v>81</v>
      </c>
      <c r="AY352" s="15" t="s">
        <v>128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15" t="s">
        <v>79</v>
      </c>
      <c r="BK352" s="214">
        <f>ROUND(I352*H352,2)</f>
        <v>0</v>
      </c>
      <c r="BL352" s="15" t="s">
        <v>210</v>
      </c>
      <c r="BM352" s="213" t="s">
        <v>783</v>
      </c>
    </row>
    <row r="353" s="2" customFormat="1">
      <c r="A353" s="36"/>
      <c r="B353" s="37"/>
      <c r="C353" s="38"/>
      <c r="D353" s="215" t="s">
        <v>137</v>
      </c>
      <c r="E353" s="38"/>
      <c r="F353" s="216" t="s">
        <v>784</v>
      </c>
      <c r="G353" s="38"/>
      <c r="H353" s="38"/>
      <c r="I353" s="217"/>
      <c r="J353" s="38"/>
      <c r="K353" s="38"/>
      <c r="L353" s="42"/>
      <c r="M353" s="218"/>
      <c r="N353" s="219"/>
      <c r="O353" s="82"/>
      <c r="P353" s="82"/>
      <c r="Q353" s="82"/>
      <c r="R353" s="82"/>
      <c r="S353" s="82"/>
      <c r="T353" s="83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5" t="s">
        <v>137</v>
      </c>
      <c r="AU353" s="15" t="s">
        <v>81</v>
      </c>
    </row>
    <row r="354" s="2" customFormat="1" ht="16.5" customHeight="1">
      <c r="A354" s="36"/>
      <c r="B354" s="37"/>
      <c r="C354" s="220" t="s">
        <v>785</v>
      </c>
      <c r="D354" s="220" t="s">
        <v>298</v>
      </c>
      <c r="E354" s="221" t="s">
        <v>786</v>
      </c>
      <c r="F354" s="222" t="s">
        <v>787</v>
      </c>
      <c r="G354" s="223" t="s">
        <v>241</v>
      </c>
      <c r="H354" s="224">
        <v>1.5</v>
      </c>
      <c r="I354" s="225"/>
      <c r="J354" s="226">
        <f>ROUND(I354*H354,2)</f>
        <v>0</v>
      </c>
      <c r="K354" s="222" t="s">
        <v>134</v>
      </c>
      <c r="L354" s="227"/>
      <c r="M354" s="228" t="s">
        <v>19</v>
      </c>
      <c r="N354" s="229" t="s">
        <v>42</v>
      </c>
      <c r="O354" s="82"/>
      <c r="P354" s="211">
        <f>O354*H354</f>
        <v>0</v>
      </c>
      <c r="Q354" s="211">
        <v>0.0050000000000000001</v>
      </c>
      <c r="R354" s="211">
        <f>Q354*H354</f>
        <v>0.0074999999999999997</v>
      </c>
      <c r="S354" s="211">
        <v>0</v>
      </c>
      <c r="T354" s="212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13" t="s">
        <v>282</v>
      </c>
      <c r="AT354" s="213" t="s">
        <v>298</v>
      </c>
      <c r="AU354" s="213" t="s">
        <v>81</v>
      </c>
      <c r="AY354" s="15" t="s">
        <v>128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5" t="s">
        <v>79</v>
      </c>
      <c r="BK354" s="214">
        <f>ROUND(I354*H354,2)</f>
        <v>0</v>
      </c>
      <c r="BL354" s="15" t="s">
        <v>210</v>
      </c>
      <c r="BM354" s="213" t="s">
        <v>788</v>
      </c>
    </row>
    <row r="355" s="2" customFormat="1">
      <c r="A355" s="36"/>
      <c r="B355" s="37"/>
      <c r="C355" s="38"/>
      <c r="D355" s="215" t="s">
        <v>137</v>
      </c>
      <c r="E355" s="38"/>
      <c r="F355" s="216" t="s">
        <v>789</v>
      </c>
      <c r="G355" s="38"/>
      <c r="H355" s="38"/>
      <c r="I355" s="217"/>
      <c r="J355" s="38"/>
      <c r="K355" s="38"/>
      <c r="L355" s="42"/>
      <c r="M355" s="218"/>
      <c r="N355" s="219"/>
      <c r="O355" s="82"/>
      <c r="P355" s="82"/>
      <c r="Q355" s="82"/>
      <c r="R355" s="82"/>
      <c r="S355" s="82"/>
      <c r="T355" s="83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5" t="s">
        <v>137</v>
      </c>
      <c r="AU355" s="15" t="s">
        <v>81</v>
      </c>
    </row>
    <row r="356" s="2" customFormat="1" ht="24.15" customHeight="1">
      <c r="A356" s="36"/>
      <c r="B356" s="37"/>
      <c r="C356" s="202" t="s">
        <v>790</v>
      </c>
      <c r="D356" s="202" t="s">
        <v>130</v>
      </c>
      <c r="E356" s="203" t="s">
        <v>791</v>
      </c>
      <c r="F356" s="204" t="s">
        <v>792</v>
      </c>
      <c r="G356" s="205" t="s">
        <v>225</v>
      </c>
      <c r="H356" s="206">
        <v>3</v>
      </c>
      <c r="I356" s="207"/>
      <c r="J356" s="208">
        <f>ROUND(I356*H356,2)</f>
        <v>0</v>
      </c>
      <c r="K356" s="204" t="s">
        <v>134</v>
      </c>
      <c r="L356" s="42"/>
      <c r="M356" s="209" t="s">
        <v>19</v>
      </c>
      <c r="N356" s="210" t="s">
        <v>42</v>
      </c>
      <c r="O356" s="82"/>
      <c r="P356" s="211">
        <f>O356*H356</f>
        <v>0</v>
      </c>
      <c r="Q356" s="211">
        <v>0</v>
      </c>
      <c r="R356" s="211">
        <f>Q356*H356</f>
        <v>0</v>
      </c>
      <c r="S356" s="211">
        <v>0</v>
      </c>
      <c r="T356" s="21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3" t="s">
        <v>210</v>
      </c>
      <c r="AT356" s="213" t="s">
        <v>130</v>
      </c>
      <c r="AU356" s="213" t="s">
        <v>81</v>
      </c>
      <c r="AY356" s="15" t="s">
        <v>128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15" t="s">
        <v>79</v>
      </c>
      <c r="BK356" s="214">
        <f>ROUND(I356*H356,2)</f>
        <v>0</v>
      </c>
      <c r="BL356" s="15" t="s">
        <v>210</v>
      </c>
      <c r="BM356" s="213" t="s">
        <v>793</v>
      </c>
    </row>
    <row r="357" s="2" customFormat="1">
      <c r="A357" s="36"/>
      <c r="B357" s="37"/>
      <c r="C357" s="38"/>
      <c r="D357" s="215" t="s">
        <v>137</v>
      </c>
      <c r="E357" s="38"/>
      <c r="F357" s="216" t="s">
        <v>794</v>
      </c>
      <c r="G357" s="38"/>
      <c r="H357" s="38"/>
      <c r="I357" s="217"/>
      <c r="J357" s="38"/>
      <c r="K357" s="38"/>
      <c r="L357" s="42"/>
      <c r="M357" s="218"/>
      <c r="N357" s="219"/>
      <c r="O357" s="82"/>
      <c r="P357" s="82"/>
      <c r="Q357" s="82"/>
      <c r="R357" s="82"/>
      <c r="S357" s="82"/>
      <c r="T357" s="83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5" t="s">
        <v>137</v>
      </c>
      <c r="AU357" s="15" t="s">
        <v>81</v>
      </c>
    </row>
    <row r="358" s="2" customFormat="1" ht="16.5" customHeight="1">
      <c r="A358" s="36"/>
      <c r="B358" s="37"/>
      <c r="C358" s="220" t="s">
        <v>795</v>
      </c>
      <c r="D358" s="220" t="s">
        <v>298</v>
      </c>
      <c r="E358" s="221" t="s">
        <v>786</v>
      </c>
      <c r="F358" s="222" t="s">
        <v>787</v>
      </c>
      <c r="G358" s="223" t="s">
        <v>241</v>
      </c>
      <c r="H358" s="224">
        <v>6</v>
      </c>
      <c r="I358" s="225"/>
      <c r="J358" s="226">
        <f>ROUND(I358*H358,2)</f>
        <v>0</v>
      </c>
      <c r="K358" s="222" t="s">
        <v>134</v>
      </c>
      <c r="L358" s="227"/>
      <c r="M358" s="228" t="s">
        <v>19</v>
      </c>
      <c r="N358" s="229" t="s">
        <v>42</v>
      </c>
      <c r="O358" s="82"/>
      <c r="P358" s="211">
        <f>O358*H358</f>
        <v>0</v>
      </c>
      <c r="Q358" s="211">
        <v>0.0050000000000000001</v>
      </c>
      <c r="R358" s="211">
        <f>Q358*H358</f>
        <v>0.029999999999999999</v>
      </c>
      <c r="S358" s="211">
        <v>0</v>
      </c>
      <c r="T358" s="21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3" t="s">
        <v>282</v>
      </c>
      <c r="AT358" s="213" t="s">
        <v>298</v>
      </c>
      <c r="AU358" s="213" t="s">
        <v>81</v>
      </c>
      <c r="AY358" s="15" t="s">
        <v>128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15" t="s">
        <v>79</v>
      </c>
      <c r="BK358" s="214">
        <f>ROUND(I358*H358,2)</f>
        <v>0</v>
      </c>
      <c r="BL358" s="15" t="s">
        <v>210</v>
      </c>
      <c r="BM358" s="213" t="s">
        <v>796</v>
      </c>
    </row>
    <row r="359" s="2" customFormat="1">
      <c r="A359" s="36"/>
      <c r="B359" s="37"/>
      <c r="C359" s="38"/>
      <c r="D359" s="215" t="s">
        <v>137</v>
      </c>
      <c r="E359" s="38"/>
      <c r="F359" s="216" t="s">
        <v>789</v>
      </c>
      <c r="G359" s="38"/>
      <c r="H359" s="38"/>
      <c r="I359" s="217"/>
      <c r="J359" s="38"/>
      <c r="K359" s="38"/>
      <c r="L359" s="42"/>
      <c r="M359" s="218"/>
      <c r="N359" s="219"/>
      <c r="O359" s="82"/>
      <c r="P359" s="82"/>
      <c r="Q359" s="82"/>
      <c r="R359" s="82"/>
      <c r="S359" s="82"/>
      <c r="T359" s="83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5" t="s">
        <v>137</v>
      </c>
      <c r="AU359" s="15" t="s">
        <v>81</v>
      </c>
    </row>
    <row r="360" s="2" customFormat="1" ht="24.15" customHeight="1">
      <c r="A360" s="36"/>
      <c r="B360" s="37"/>
      <c r="C360" s="202" t="s">
        <v>797</v>
      </c>
      <c r="D360" s="202" t="s">
        <v>130</v>
      </c>
      <c r="E360" s="203" t="s">
        <v>798</v>
      </c>
      <c r="F360" s="204" t="s">
        <v>799</v>
      </c>
      <c r="G360" s="205" t="s">
        <v>155</v>
      </c>
      <c r="H360" s="206">
        <v>0.72299999999999998</v>
      </c>
      <c r="I360" s="207"/>
      <c r="J360" s="208">
        <f>ROUND(I360*H360,2)</f>
        <v>0</v>
      </c>
      <c r="K360" s="204" t="s">
        <v>134</v>
      </c>
      <c r="L360" s="42"/>
      <c r="M360" s="209" t="s">
        <v>19</v>
      </c>
      <c r="N360" s="210" t="s">
        <v>42</v>
      </c>
      <c r="O360" s="82"/>
      <c r="P360" s="211">
        <f>O360*H360</f>
        <v>0</v>
      </c>
      <c r="Q360" s="211">
        <v>0</v>
      </c>
      <c r="R360" s="211">
        <f>Q360*H360</f>
        <v>0</v>
      </c>
      <c r="S360" s="211">
        <v>0</v>
      </c>
      <c r="T360" s="21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13" t="s">
        <v>210</v>
      </c>
      <c r="AT360" s="213" t="s">
        <v>130</v>
      </c>
      <c r="AU360" s="213" t="s">
        <v>81</v>
      </c>
      <c r="AY360" s="15" t="s">
        <v>128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5" t="s">
        <v>79</v>
      </c>
      <c r="BK360" s="214">
        <f>ROUND(I360*H360,2)</f>
        <v>0</v>
      </c>
      <c r="BL360" s="15" t="s">
        <v>210</v>
      </c>
      <c r="BM360" s="213" t="s">
        <v>800</v>
      </c>
    </row>
    <row r="361" s="2" customFormat="1">
      <c r="A361" s="36"/>
      <c r="B361" s="37"/>
      <c r="C361" s="38"/>
      <c r="D361" s="215" t="s">
        <v>137</v>
      </c>
      <c r="E361" s="38"/>
      <c r="F361" s="216" t="s">
        <v>801</v>
      </c>
      <c r="G361" s="38"/>
      <c r="H361" s="38"/>
      <c r="I361" s="217"/>
      <c r="J361" s="38"/>
      <c r="K361" s="38"/>
      <c r="L361" s="42"/>
      <c r="M361" s="218"/>
      <c r="N361" s="219"/>
      <c r="O361" s="82"/>
      <c r="P361" s="82"/>
      <c r="Q361" s="82"/>
      <c r="R361" s="82"/>
      <c r="S361" s="82"/>
      <c r="T361" s="83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5" t="s">
        <v>137</v>
      </c>
      <c r="AU361" s="15" t="s">
        <v>81</v>
      </c>
    </row>
    <row r="362" s="12" customFormat="1" ht="22.8" customHeight="1">
      <c r="A362" s="12"/>
      <c r="B362" s="186"/>
      <c r="C362" s="187"/>
      <c r="D362" s="188" t="s">
        <v>70</v>
      </c>
      <c r="E362" s="200" t="s">
        <v>802</v>
      </c>
      <c r="F362" s="200" t="s">
        <v>803</v>
      </c>
      <c r="G362" s="187"/>
      <c r="H362" s="187"/>
      <c r="I362" s="190"/>
      <c r="J362" s="201">
        <f>BK362</f>
        <v>0</v>
      </c>
      <c r="K362" s="187"/>
      <c r="L362" s="192"/>
      <c r="M362" s="193"/>
      <c r="N362" s="194"/>
      <c r="O362" s="194"/>
      <c r="P362" s="195">
        <f>SUM(P363:P376)</f>
        <v>0</v>
      </c>
      <c r="Q362" s="194"/>
      <c r="R362" s="195">
        <f>SUM(R363:R376)</f>
        <v>0.32958799999999999</v>
      </c>
      <c r="S362" s="194"/>
      <c r="T362" s="196">
        <f>SUM(T363:T376)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7" t="s">
        <v>81</v>
      </c>
      <c r="AT362" s="198" t="s">
        <v>70</v>
      </c>
      <c r="AU362" s="198" t="s">
        <v>79</v>
      </c>
      <c r="AY362" s="197" t="s">
        <v>128</v>
      </c>
      <c r="BK362" s="199">
        <f>SUM(BK363:BK376)</f>
        <v>0</v>
      </c>
    </row>
    <row r="363" s="2" customFormat="1" ht="16.5" customHeight="1">
      <c r="A363" s="36"/>
      <c r="B363" s="37"/>
      <c r="C363" s="202" t="s">
        <v>804</v>
      </c>
      <c r="D363" s="202" t="s">
        <v>130</v>
      </c>
      <c r="E363" s="203" t="s">
        <v>805</v>
      </c>
      <c r="F363" s="204" t="s">
        <v>806</v>
      </c>
      <c r="G363" s="205" t="s">
        <v>177</v>
      </c>
      <c r="H363" s="206">
        <v>10.5</v>
      </c>
      <c r="I363" s="207"/>
      <c r="J363" s="208">
        <f>ROUND(I363*H363,2)</f>
        <v>0</v>
      </c>
      <c r="K363" s="204" t="s">
        <v>134</v>
      </c>
      <c r="L363" s="42"/>
      <c r="M363" s="209" t="s">
        <v>19</v>
      </c>
      <c r="N363" s="210" t="s">
        <v>42</v>
      </c>
      <c r="O363" s="82"/>
      <c r="P363" s="211">
        <f>O363*H363</f>
        <v>0</v>
      </c>
      <c r="Q363" s="211">
        <v>0.00029999999999999997</v>
      </c>
      <c r="R363" s="211">
        <f>Q363*H363</f>
        <v>0.0031499999999999996</v>
      </c>
      <c r="S363" s="211">
        <v>0</v>
      </c>
      <c r="T363" s="212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13" t="s">
        <v>210</v>
      </c>
      <c r="AT363" s="213" t="s">
        <v>130</v>
      </c>
      <c r="AU363" s="213" t="s">
        <v>81</v>
      </c>
      <c r="AY363" s="15" t="s">
        <v>128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5" t="s">
        <v>79</v>
      </c>
      <c r="BK363" s="214">
        <f>ROUND(I363*H363,2)</f>
        <v>0</v>
      </c>
      <c r="BL363" s="15" t="s">
        <v>210</v>
      </c>
      <c r="BM363" s="213" t="s">
        <v>807</v>
      </c>
    </row>
    <row r="364" s="2" customFormat="1">
      <c r="A364" s="36"/>
      <c r="B364" s="37"/>
      <c r="C364" s="38"/>
      <c r="D364" s="215" t="s">
        <v>137</v>
      </c>
      <c r="E364" s="38"/>
      <c r="F364" s="216" t="s">
        <v>808</v>
      </c>
      <c r="G364" s="38"/>
      <c r="H364" s="38"/>
      <c r="I364" s="217"/>
      <c r="J364" s="38"/>
      <c r="K364" s="38"/>
      <c r="L364" s="42"/>
      <c r="M364" s="218"/>
      <c r="N364" s="219"/>
      <c r="O364" s="82"/>
      <c r="P364" s="82"/>
      <c r="Q364" s="82"/>
      <c r="R364" s="82"/>
      <c r="S364" s="82"/>
      <c r="T364" s="83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5" t="s">
        <v>137</v>
      </c>
      <c r="AU364" s="15" t="s">
        <v>81</v>
      </c>
    </row>
    <row r="365" s="2" customFormat="1" ht="21.75" customHeight="1">
      <c r="A365" s="36"/>
      <c r="B365" s="37"/>
      <c r="C365" s="202" t="s">
        <v>809</v>
      </c>
      <c r="D365" s="202" t="s">
        <v>130</v>
      </c>
      <c r="E365" s="203" t="s">
        <v>810</v>
      </c>
      <c r="F365" s="204" t="s">
        <v>811</v>
      </c>
      <c r="G365" s="205" t="s">
        <v>241</v>
      </c>
      <c r="H365" s="206">
        <v>11.6</v>
      </c>
      <c r="I365" s="207"/>
      <c r="J365" s="208">
        <f>ROUND(I365*H365,2)</f>
        <v>0</v>
      </c>
      <c r="K365" s="204" t="s">
        <v>134</v>
      </c>
      <c r="L365" s="42"/>
      <c r="M365" s="209" t="s">
        <v>19</v>
      </c>
      <c r="N365" s="210" t="s">
        <v>42</v>
      </c>
      <c r="O365" s="82"/>
      <c r="P365" s="211">
        <f>O365*H365</f>
        <v>0</v>
      </c>
      <c r="Q365" s="211">
        <v>0.00042999999999999999</v>
      </c>
      <c r="R365" s="211">
        <f>Q365*H365</f>
        <v>0.0049879999999999994</v>
      </c>
      <c r="S365" s="211">
        <v>0</v>
      </c>
      <c r="T365" s="212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13" t="s">
        <v>210</v>
      </c>
      <c r="AT365" s="213" t="s">
        <v>130</v>
      </c>
      <c r="AU365" s="213" t="s">
        <v>81</v>
      </c>
      <c r="AY365" s="15" t="s">
        <v>128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15" t="s">
        <v>79</v>
      </c>
      <c r="BK365" s="214">
        <f>ROUND(I365*H365,2)</f>
        <v>0</v>
      </c>
      <c r="BL365" s="15" t="s">
        <v>210</v>
      </c>
      <c r="BM365" s="213" t="s">
        <v>812</v>
      </c>
    </row>
    <row r="366" s="2" customFormat="1">
      <c r="A366" s="36"/>
      <c r="B366" s="37"/>
      <c r="C366" s="38"/>
      <c r="D366" s="215" t="s">
        <v>137</v>
      </c>
      <c r="E366" s="38"/>
      <c r="F366" s="216" t="s">
        <v>813</v>
      </c>
      <c r="G366" s="38"/>
      <c r="H366" s="38"/>
      <c r="I366" s="217"/>
      <c r="J366" s="38"/>
      <c r="K366" s="38"/>
      <c r="L366" s="42"/>
      <c r="M366" s="218"/>
      <c r="N366" s="219"/>
      <c r="O366" s="82"/>
      <c r="P366" s="82"/>
      <c r="Q366" s="82"/>
      <c r="R366" s="82"/>
      <c r="S366" s="82"/>
      <c r="T366" s="83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5" t="s">
        <v>137</v>
      </c>
      <c r="AU366" s="15" t="s">
        <v>81</v>
      </c>
    </row>
    <row r="367" s="2" customFormat="1" ht="16.5" customHeight="1">
      <c r="A367" s="36"/>
      <c r="B367" s="37"/>
      <c r="C367" s="220" t="s">
        <v>814</v>
      </c>
      <c r="D367" s="220" t="s">
        <v>298</v>
      </c>
      <c r="E367" s="221" t="s">
        <v>815</v>
      </c>
      <c r="F367" s="222" t="s">
        <v>816</v>
      </c>
      <c r="G367" s="223" t="s">
        <v>177</v>
      </c>
      <c r="H367" s="224">
        <v>1.9139999999999999</v>
      </c>
      <c r="I367" s="225"/>
      <c r="J367" s="226">
        <f>ROUND(I367*H367,2)</f>
        <v>0</v>
      </c>
      <c r="K367" s="222" t="s">
        <v>134</v>
      </c>
      <c r="L367" s="227"/>
      <c r="M367" s="228" t="s">
        <v>19</v>
      </c>
      <c r="N367" s="229" t="s">
        <v>42</v>
      </c>
      <c r="O367" s="82"/>
      <c r="P367" s="211">
        <f>O367*H367</f>
        <v>0</v>
      </c>
      <c r="Q367" s="211">
        <v>0.017999999999999999</v>
      </c>
      <c r="R367" s="211">
        <f>Q367*H367</f>
        <v>0.034451999999999997</v>
      </c>
      <c r="S367" s="211">
        <v>0</v>
      </c>
      <c r="T367" s="21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3" t="s">
        <v>282</v>
      </c>
      <c r="AT367" s="213" t="s">
        <v>298</v>
      </c>
      <c r="AU367" s="213" t="s">
        <v>81</v>
      </c>
      <c r="AY367" s="15" t="s">
        <v>128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15" t="s">
        <v>79</v>
      </c>
      <c r="BK367" s="214">
        <f>ROUND(I367*H367,2)</f>
        <v>0</v>
      </c>
      <c r="BL367" s="15" t="s">
        <v>210</v>
      </c>
      <c r="BM367" s="213" t="s">
        <v>817</v>
      </c>
    </row>
    <row r="368" s="2" customFormat="1">
      <c r="A368" s="36"/>
      <c r="B368" s="37"/>
      <c r="C368" s="38"/>
      <c r="D368" s="215" t="s">
        <v>137</v>
      </c>
      <c r="E368" s="38"/>
      <c r="F368" s="216" t="s">
        <v>818</v>
      </c>
      <c r="G368" s="38"/>
      <c r="H368" s="38"/>
      <c r="I368" s="217"/>
      <c r="J368" s="38"/>
      <c r="K368" s="38"/>
      <c r="L368" s="42"/>
      <c r="M368" s="218"/>
      <c r="N368" s="219"/>
      <c r="O368" s="82"/>
      <c r="P368" s="82"/>
      <c r="Q368" s="82"/>
      <c r="R368" s="82"/>
      <c r="S368" s="82"/>
      <c r="T368" s="83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5" t="s">
        <v>137</v>
      </c>
      <c r="AU368" s="15" t="s">
        <v>81</v>
      </c>
    </row>
    <row r="369" s="2" customFormat="1" ht="24.15" customHeight="1">
      <c r="A369" s="36"/>
      <c r="B369" s="37"/>
      <c r="C369" s="202" t="s">
        <v>819</v>
      </c>
      <c r="D369" s="202" t="s">
        <v>130</v>
      </c>
      <c r="E369" s="203" t="s">
        <v>820</v>
      </c>
      <c r="F369" s="204" t="s">
        <v>821</v>
      </c>
      <c r="G369" s="205" t="s">
        <v>177</v>
      </c>
      <c r="H369" s="206">
        <v>10.5</v>
      </c>
      <c r="I369" s="207"/>
      <c r="J369" s="208">
        <f>ROUND(I369*H369,2)</f>
        <v>0</v>
      </c>
      <c r="K369" s="204" t="s">
        <v>134</v>
      </c>
      <c r="L369" s="42"/>
      <c r="M369" s="209" t="s">
        <v>19</v>
      </c>
      <c r="N369" s="210" t="s">
        <v>42</v>
      </c>
      <c r="O369" s="82"/>
      <c r="P369" s="211">
        <f>O369*H369</f>
        <v>0</v>
      </c>
      <c r="Q369" s="211">
        <v>0.0074999999999999997</v>
      </c>
      <c r="R369" s="211">
        <f>Q369*H369</f>
        <v>0.078750000000000001</v>
      </c>
      <c r="S369" s="211">
        <v>0</v>
      </c>
      <c r="T369" s="212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13" t="s">
        <v>210</v>
      </c>
      <c r="AT369" s="213" t="s">
        <v>130</v>
      </c>
      <c r="AU369" s="213" t="s">
        <v>81</v>
      </c>
      <c r="AY369" s="15" t="s">
        <v>128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15" t="s">
        <v>79</v>
      </c>
      <c r="BK369" s="214">
        <f>ROUND(I369*H369,2)</f>
        <v>0</v>
      </c>
      <c r="BL369" s="15" t="s">
        <v>210</v>
      </c>
      <c r="BM369" s="213" t="s">
        <v>822</v>
      </c>
    </row>
    <row r="370" s="2" customFormat="1">
      <c r="A370" s="36"/>
      <c r="B370" s="37"/>
      <c r="C370" s="38"/>
      <c r="D370" s="215" t="s">
        <v>137</v>
      </c>
      <c r="E370" s="38"/>
      <c r="F370" s="216" t="s">
        <v>823</v>
      </c>
      <c r="G370" s="38"/>
      <c r="H370" s="38"/>
      <c r="I370" s="217"/>
      <c r="J370" s="38"/>
      <c r="K370" s="38"/>
      <c r="L370" s="42"/>
      <c r="M370" s="218"/>
      <c r="N370" s="219"/>
      <c r="O370" s="82"/>
      <c r="P370" s="82"/>
      <c r="Q370" s="82"/>
      <c r="R370" s="82"/>
      <c r="S370" s="82"/>
      <c r="T370" s="83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5" t="s">
        <v>137</v>
      </c>
      <c r="AU370" s="15" t="s">
        <v>81</v>
      </c>
    </row>
    <row r="371" s="2" customFormat="1" ht="16.5" customHeight="1">
      <c r="A371" s="36"/>
      <c r="B371" s="37"/>
      <c r="C371" s="220" t="s">
        <v>824</v>
      </c>
      <c r="D371" s="220" t="s">
        <v>298</v>
      </c>
      <c r="E371" s="221" t="s">
        <v>815</v>
      </c>
      <c r="F371" s="222" t="s">
        <v>816</v>
      </c>
      <c r="G371" s="223" t="s">
        <v>177</v>
      </c>
      <c r="H371" s="224">
        <v>11.550000000000001</v>
      </c>
      <c r="I371" s="225"/>
      <c r="J371" s="226">
        <f>ROUND(I371*H371,2)</f>
        <v>0</v>
      </c>
      <c r="K371" s="222" t="s">
        <v>134</v>
      </c>
      <c r="L371" s="227"/>
      <c r="M371" s="228" t="s">
        <v>19</v>
      </c>
      <c r="N371" s="229" t="s">
        <v>42</v>
      </c>
      <c r="O371" s="82"/>
      <c r="P371" s="211">
        <f>O371*H371</f>
        <v>0</v>
      </c>
      <c r="Q371" s="211">
        <v>0.017999999999999999</v>
      </c>
      <c r="R371" s="211">
        <f>Q371*H371</f>
        <v>0.2079</v>
      </c>
      <c r="S371" s="211">
        <v>0</v>
      </c>
      <c r="T371" s="212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3" t="s">
        <v>282</v>
      </c>
      <c r="AT371" s="213" t="s">
        <v>298</v>
      </c>
      <c r="AU371" s="213" t="s">
        <v>81</v>
      </c>
      <c r="AY371" s="15" t="s">
        <v>128</v>
      </c>
      <c r="BE371" s="214">
        <f>IF(N371="základní",J371,0)</f>
        <v>0</v>
      </c>
      <c r="BF371" s="214">
        <f>IF(N371="snížená",J371,0)</f>
        <v>0</v>
      </c>
      <c r="BG371" s="214">
        <f>IF(N371="zákl. přenesená",J371,0)</f>
        <v>0</v>
      </c>
      <c r="BH371" s="214">
        <f>IF(N371="sníž. přenesená",J371,0)</f>
        <v>0</v>
      </c>
      <c r="BI371" s="214">
        <f>IF(N371="nulová",J371,0)</f>
        <v>0</v>
      </c>
      <c r="BJ371" s="15" t="s">
        <v>79</v>
      </c>
      <c r="BK371" s="214">
        <f>ROUND(I371*H371,2)</f>
        <v>0</v>
      </c>
      <c r="BL371" s="15" t="s">
        <v>210</v>
      </c>
      <c r="BM371" s="213" t="s">
        <v>825</v>
      </c>
    </row>
    <row r="372" s="2" customFormat="1">
      <c r="A372" s="36"/>
      <c r="B372" s="37"/>
      <c r="C372" s="38"/>
      <c r="D372" s="215" t="s">
        <v>137</v>
      </c>
      <c r="E372" s="38"/>
      <c r="F372" s="216" t="s">
        <v>818</v>
      </c>
      <c r="G372" s="38"/>
      <c r="H372" s="38"/>
      <c r="I372" s="217"/>
      <c r="J372" s="38"/>
      <c r="K372" s="38"/>
      <c r="L372" s="42"/>
      <c r="M372" s="218"/>
      <c r="N372" s="219"/>
      <c r="O372" s="82"/>
      <c r="P372" s="82"/>
      <c r="Q372" s="82"/>
      <c r="R372" s="82"/>
      <c r="S372" s="82"/>
      <c r="T372" s="83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5" t="s">
        <v>137</v>
      </c>
      <c r="AU372" s="15" t="s">
        <v>81</v>
      </c>
    </row>
    <row r="373" s="2" customFormat="1" ht="16.5" customHeight="1">
      <c r="A373" s="36"/>
      <c r="B373" s="37"/>
      <c r="C373" s="202" t="s">
        <v>826</v>
      </c>
      <c r="D373" s="202" t="s">
        <v>130</v>
      </c>
      <c r="E373" s="203" t="s">
        <v>827</v>
      </c>
      <c r="F373" s="204" t="s">
        <v>828</v>
      </c>
      <c r="G373" s="205" t="s">
        <v>241</v>
      </c>
      <c r="H373" s="206">
        <v>11.6</v>
      </c>
      <c r="I373" s="207"/>
      <c r="J373" s="208">
        <f>ROUND(I373*H373,2)</f>
        <v>0</v>
      </c>
      <c r="K373" s="204" t="s">
        <v>134</v>
      </c>
      <c r="L373" s="42"/>
      <c r="M373" s="209" t="s">
        <v>19</v>
      </c>
      <c r="N373" s="210" t="s">
        <v>42</v>
      </c>
      <c r="O373" s="82"/>
      <c r="P373" s="211">
        <f>O373*H373</f>
        <v>0</v>
      </c>
      <c r="Q373" s="211">
        <v>3.0000000000000001E-05</v>
      </c>
      <c r="R373" s="211">
        <f>Q373*H373</f>
        <v>0.000348</v>
      </c>
      <c r="S373" s="211">
        <v>0</v>
      </c>
      <c r="T373" s="21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3" t="s">
        <v>210</v>
      </c>
      <c r="AT373" s="213" t="s">
        <v>130</v>
      </c>
      <c r="AU373" s="213" t="s">
        <v>81</v>
      </c>
      <c r="AY373" s="15" t="s">
        <v>128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15" t="s">
        <v>79</v>
      </c>
      <c r="BK373" s="214">
        <f>ROUND(I373*H373,2)</f>
        <v>0</v>
      </c>
      <c r="BL373" s="15" t="s">
        <v>210</v>
      </c>
      <c r="BM373" s="213" t="s">
        <v>829</v>
      </c>
    </row>
    <row r="374" s="2" customFormat="1">
      <c r="A374" s="36"/>
      <c r="B374" s="37"/>
      <c r="C374" s="38"/>
      <c r="D374" s="215" t="s">
        <v>137</v>
      </c>
      <c r="E374" s="38"/>
      <c r="F374" s="216" t="s">
        <v>830</v>
      </c>
      <c r="G374" s="38"/>
      <c r="H374" s="38"/>
      <c r="I374" s="217"/>
      <c r="J374" s="38"/>
      <c r="K374" s="38"/>
      <c r="L374" s="42"/>
      <c r="M374" s="218"/>
      <c r="N374" s="219"/>
      <c r="O374" s="82"/>
      <c r="P374" s="82"/>
      <c r="Q374" s="82"/>
      <c r="R374" s="82"/>
      <c r="S374" s="82"/>
      <c r="T374" s="83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5" t="s">
        <v>137</v>
      </c>
      <c r="AU374" s="15" t="s">
        <v>81</v>
      </c>
    </row>
    <row r="375" s="2" customFormat="1" ht="24.15" customHeight="1">
      <c r="A375" s="36"/>
      <c r="B375" s="37"/>
      <c r="C375" s="202" t="s">
        <v>831</v>
      </c>
      <c r="D375" s="202" t="s">
        <v>130</v>
      </c>
      <c r="E375" s="203" t="s">
        <v>832</v>
      </c>
      <c r="F375" s="204" t="s">
        <v>833</v>
      </c>
      <c r="G375" s="205" t="s">
        <v>155</v>
      </c>
      <c r="H375" s="206">
        <v>0.33000000000000002</v>
      </c>
      <c r="I375" s="207"/>
      <c r="J375" s="208">
        <f>ROUND(I375*H375,2)</f>
        <v>0</v>
      </c>
      <c r="K375" s="204" t="s">
        <v>134</v>
      </c>
      <c r="L375" s="42"/>
      <c r="M375" s="209" t="s">
        <v>19</v>
      </c>
      <c r="N375" s="210" t="s">
        <v>42</v>
      </c>
      <c r="O375" s="82"/>
      <c r="P375" s="211">
        <f>O375*H375</f>
        <v>0</v>
      </c>
      <c r="Q375" s="211">
        <v>0</v>
      </c>
      <c r="R375" s="211">
        <f>Q375*H375</f>
        <v>0</v>
      </c>
      <c r="S375" s="211">
        <v>0</v>
      </c>
      <c r="T375" s="212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3" t="s">
        <v>210</v>
      </c>
      <c r="AT375" s="213" t="s">
        <v>130</v>
      </c>
      <c r="AU375" s="213" t="s">
        <v>81</v>
      </c>
      <c r="AY375" s="15" t="s">
        <v>128</v>
      </c>
      <c r="BE375" s="214">
        <f>IF(N375="základní",J375,0)</f>
        <v>0</v>
      </c>
      <c r="BF375" s="214">
        <f>IF(N375="snížená",J375,0)</f>
        <v>0</v>
      </c>
      <c r="BG375" s="214">
        <f>IF(N375="zákl. přenesená",J375,0)</f>
        <v>0</v>
      </c>
      <c r="BH375" s="214">
        <f>IF(N375="sníž. přenesená",J375,0)</f>
        <v>0</v>
      </c>
      <c r="BI375" s="214">
        <f>IF(N375="nulová",J375,0)</f>
        <v>0</v>
      </c>
      <c r="BJ375" s="15" t="s">
        <v>79</v>
      </c>
      <c r="BK375" s="214">
        <f>ROUND(I375*H375,2)</f>
        <v>0</v>
      </c>
      <c r="BL375" s="15" t="s">
        <v>210</v>
      </c>
      <c r="BM375" s="213" t="s">
        <v>834</v>
      </c>
    </row>
    <row r="376" s="2" customFormat="1">
      <c r="A376" s="36"/>
      <c r="B376" s="37"/>
      <c r="C376" s="38"/>
      <c r="D376" s="215" t="s">
        <v>137</v>
      </c>
      <c r="E376" s="38"/>
      <c r="F376" s="216" t="s">
        <v>835</v>
      </c>
      <c r="G376" s="38"/>
      <c r="H376" s="38"/>
      <c r="I376" s="217"/>
      <c r="J376" s="38"/>
      <c r="K376" s="38"/>
      <c r="L376" s="42"/>
      <c r="M376" s="218"/>
      <c r="N376" s="219"/>
      <c r="O376" s="82"/>
      <c r="P376" s="82"/>
      <c r="Q376" s="82"/>
      <c r="R376" s="82"/>
      <c r="S376" s="82"/>
      <c r="T376" s="83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5" t="s">
        <v>137</v>
      </c>
      <c r="AU376" s="15" t="s">
        <v>81</v>
      </c>
    </row>
    <row r="377" s="12" customFormat="1" ht="22.8" customHeight="1">
      <c r="A377" s="12"/>
      <c r="B377" s="186"/>
      <c r="C377" s="187"/>
      <c r="D377" s="188" t="s">
        <v>70</v>
      </c>
      <c r="E377" s="200" t="s">
        <v>836</v>
      </c>
      <c r="F377" s="200" t="s">
        <v>837</v>
      </c>
      <c r="G377" s="187"/>
      <c r="H377" s="187"/>
      <c r="I377" s="190"/>
      <c r="J377" s="201">
        <f>BK377</f>
        <v>0</v>
      </c>
      <c r="K377" s="187"/>
      <c r="L377" s="192"/>
      <c r="M377" s="193"/>
      <c r="N377" s="194"/>
      <c r="O377" s="194"/>
      <c r="P377" s="195">
        <f>SUM(P378:P390)</f>
        <v>0</v>
      </c>
      <c r="Q377" s="194"/>
      <c r="R377" s="195">
        <f>SUM(R378:R390)</f>
        <v>0.81893119999999997</v>
      </c>
      <c r="S377" s="194"/>
      <c r="T377" s="196">
        <f>SUM(T378:T390)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7" t="s">
        <v>81</v>
      </c>
      <c r="AT377" s="198" t="s">
        <v>70</v>
      </c>
      <c r="AU377" s="198" t="s">
        <v>79</v>
      </c>
      <c r="AY377" s="197" t="s">
        <v>128</v>
      </c>
      <c r="BK377" s="199">
        <f>SUM(BK378:BK390)</f>
        <v>0</v>
      </c>
    </row>
    <row r="378" s="2" customFormat="1" ht="16.5" customHeight="1">
      <c r="A378" s="36"/>
      <c r="B378" s="37"/>
      <c r="C378" s="202" t="s">
        <v>838</v>
      </c>
      <c r="D378" s="202" t="s">
        <v>130</v>
      </c>
      <c r="E378" s="203" t="s">
        <v>839</v>
      </c>
      <c r="F378" s="204" t="s">
        <v>840</v>
      </c>
      <c r="G378" s="205" t="s">
        <v>177</v>
      </c>
      <c r="H378" s="206">
        <v>74.719999999999999</v>
      </c>
      <c r="I378" s="207"/>
      <c r="J378" s="208">
        <f>ROUND(I378*H378,2)</f>
        <v>0</v>
      </c>
      <c r="K378" s="204" t="s">
        <v>134</v>
      </c>
      <c r="L378" s="42"/>
      <c r="M378" s="209" t="s">
        <v>19</v>
      </c>
      <c r="N378" s="210" t="s">
        <v>42</v>
      </c>
      <c r="O378" s="82"/>
      <c r="P378" s="211">
        <f>O378*H378</f>
        <v>0</v>
      </c>
      <c r="Q378" s="211">
        <v>0</v>
      </c>
      <c r="R378" s="211">
        <f>Q378*H378</f>
        <v>0</v>
      </c>
      <c r="S378" s="211">
        <v>0</v>
      </c>
      <c r="T378" s="21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3" t="s">
        <v>210</v>
      </c>
      <c r="AT378" s="213" t="s">
        <v>130</v>
      </c>
      <c r="AU378" s="213" t="s">
        <v>81</v>
      </c>
      <c r="AY378" s="15" t="s">
        <v>128</v>
      </c>
      <c r="BE378" s="214">
        <f>IF(N378="základní",J378,0)</f>
        <v>0</v>
      </c>
      <c r="BF378" s="214">
        <f>IF(N378="snížená",J378,0)</f>
        <v>0</v>
      </c>
      <c r="BG378" s="214">
        <f>IF(N378="zákl. přenesená",J378,0)</f>
        <v>0</v>
      </c>
      <c r="BH378" s="214">
        <f>IF(N378="sníž. přenesená",J378,0)</f>
        <v>0</v>
      </c>
      <c r="BI378" s="214">
        <f>IF(N378="nulová",J378,0)</f>
        <v>0</v>
      </c>
      <c r="BJ378" s="15" t="s">
        <v>79</v>
      </c>
      <c r="BK378" s="214">
        <f>ROUND(I378*H378,2)</f>
        <v>0</v>
      </c>
      <c r="BL378" s="15" t="s">
        <v>210</v>
      </c>
      <c r="BM378" s="213" t="s">
        <v>841</v>
      </c>
    </row>
    <row r="379" s="2" customFormat="1">
      <c r="A379" s="36"/>
      <c r="B379" s="37"/>
      <c r="C379" s="38"/>
      <c r="D379" s="215" t="s">
        <v>137</v>
      </c>
      <c r="E379" s="38"/>
      <c r="F379" s="216" t="s">
        <v>842</v>
      </c>
      <c r="G379" s="38"/>
      <c r="H379" s="38"/>
      <c r="I379" s="217"/>
      <c r="J379" s="38"/>
      <c r="K379" s="38"/>
      <c r="L379" s="42"/>
      <c r="M379" s="218"/>
      <c r="N379" s="219"/>
      <c r="O379" s="82"/>
      <c r="P379" s="82"/>
      <c r="Q379" s="82"/>
      <c r="R379" s="82"/>
      <c r="S379" s="82"/>
      <c r="T379" s="83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5" t="s">
        <v>137</v>
      </c>
      <c r="AU379" s="15" t="s">
        <v>81</v>
      </c>
    </row>
    <row r="380" s="2" customFormat="1" ht="16.5" customHeight="1">
      <c r="A380" s="36"/>
      <c r="B380" s="37"/>
      <c r="C380" s="202" t="s">
        <v>843</v>
      </c>
      <c r="D380" s="202" t="s">
        <v>130</v>
      </c>
      <c r="E380" s="203" t="s">
        <v>844</v>
      </c>
      <c r="F380" s="204" t="s">
        <v>845</v>
      </c>
      <c r="G380" s="205" t="s">
        <v>177</v>
      </c>
      <c r="H380" s="206">
        <v>74.719999999999999</v>
      </c>
      <c r="I380" s="207"/>
      <c r="J380" s="208">
        <f>ROUND(I380*H380,2)</f>
        <v>0</v>
      </c>
      <c r="K380" s="204" t="s">
        <v>134</v>
      </c>
      <c r="L380" s="42"/>
      <c r="M380" s="209" t="s">
        <v>19</v>
      </c>
      <c r="N380" s="210" t="s">
        <v>42</v>
      </c>
      <c r="O380" s="82"/>
      <c r="P380" s="211">
        <f>O380*H380</f>
        <v>0</v>
      </c>
      <c r="Q380" s="211">
        <v>0.00020000000000000001</v>
      </c>
      <c r="R380" s="211">
        <f>Q380*H380</f>
        <v>0.014944000000000001</v>
      </c>
      <c r="S380" s="211">
        <v>0</v>
      </c>
      <c r="T380" s="21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13" t="s">
        <v>210</v>
      </c>
      <c r="AT380" s="213" t="s">
        <v>130</v>
      </c>
      <c r="AU380" s="213" t="s">
        <v>81</v>
      </c>
      <c r="AY380" s="15" t="s">
        <v>128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15" t="s">
        <v>79</v>
      </c>
      <c r="BK380" s="214">
        <f>ROUND(I380*H380,2)</f>
        <v>0</v>
      </c>
      <c r="BL380" s="15" t="s">
        <v>210</v>
      </c>
      <c r="BM380" s="213" t="s">
        <v>846</v>
      </c>
    </row>
    <row r="381" s="2" customFormat="1">
      <c r="A381" s="36"/>
      <c r="B381" s="37"/>
      <c r="C381" s="38"/>
      <c r="D381" s="215" t="s">
        <v>137</v>
      </c>
      <c r="E381" s="38"/>
      <c r="F381" s="216" t="s">
        <v>847</v>
      </c>
      <c r="G381" s="38"/>
      <c r="H381" s="38"/>
      <c r="I381" s="217"/>
      <c r="J381" s="38"/>
      <c r="K381" s="38"/>
      <c r="L381" s="42"/>
      <c r="M381" s="218"/>
      <c r="N381" s="219"/>
      <c r="O381" s="82"/>
      <c r="P381" s="82"/>
      <c r="Q381" s="82"/>
      <c r="R381" s="82"/>
      <c r="S381" s="82"/>
      <c r="T381" s="83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5" t="s">
        <v>137</v>
      </c>
      <c r="AU381" s="15" t="s">
        <v>81</v>
      </c>
    </row>
    <row r="382" s="2" customFormat="1" ht="21.75" customHeight="1">
      <c r="A382" s="36"/>
      <c r="B382" s="37"/>
      <c r="C382" s="202" t="s">
        <v>848</v>
      </c>
      <c r="D382" s="202" t="s">
        <v>130</v>
      </c>
      <c r="E382" s="203" t="s">
        <v>849</v>
      </c>
      <c r="F382" s="204" t="s">
        <v>850</v>
      </c>
      <c r="G382" s="205" t="s">
        <v>177</v>
      </c>
      <c r="H382" s="206">
        <v>74.719999999999999</v>
      </c>
      <c r="I382" s="207"/>
      <c r="J382" s="208">
        <f>ROUND(I382*H382,2)</f>
        <v>0</v>
      </c>
      <c r="K382" s="204" t="s">
        <v>134</v>
      </c>
      <c r="L382" s="42"/>
      <c r="M382" s="209" t="s">
        <v>19</v>
      </c>
      <c r="N382" s="210" t="s">
        <v>42</v>
      </c>
      <c r="O382" s="82"/>
      <c r="P382" s="211">
        <f>O382*H382</f>
        <v>0</v>
      </c>
      <c r="Q382" s="211">
        <v>0.0045500000000000002</v>
      </c>
      <c r="R382" s="211">
        <f>Q382*H382</f>
        <v>0.339976</v>
      </c>
      <c r="S382" s="211">
        <v>0</v>
      </c>
      <c r="T382" s="212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3" t="s">
        <v>210</v>
      </c>
      <c r="AT382" s="213" t="s">
        <v>130</v>
      </c>
      <c r="AU382" s="213" t="s">
        <v>81</v>
      </c>
      <c r="AY382" s="15" t="s">
        <v>128</v>
      </c>
      <c r="BE382" s="214">
        <f>IF(N382="základní",J382,0)</f>
        <v>0</v>
      </c>
      <c r="BF382" s="214">
        <f>IF(N382="snížená",J382,0)</f>
        <v>0</v>
      </c>
      <c r="BG382" s="214">
        <f>IF(N382="zákl. přenesená",J382,0)</f>
        <v>0</v>
      </c>
      <c r="BH382" s="214">
        <f>IF(N382="sníž. přenesená",J382,0)</f>
        <v>0</v>
      </c>
      <c r="BI382" s="214">
        <f>IF(N382="nulová",J382,0)</f>
        <v>0</v>
      </c>
      <c r="BJ382" s="15" t="s">
        <v>79</v>
      </c>
      <c r="BK382" s="214">
        <f>ROUND(I382*H382,2)</f>
        <v>0</v>
      </c>
      <c r="BL382" s="15" t="s">
        <v>210</v>
      </c>
      <c r="BM382" s="213" t="s">
        <v>851</v>
      </c>
    </row>
    <row r="383" s="2" customFormat="1">
      <c r="A383" s="36"/>
      <c r="B383" s="37"/>
      <c r="C383" s="38"/>
      <c r="D383" s="215" t="s">
        <v>137</v>
      </c>
      <c r="E383" s="38"/>
      <c r="F383" s="216" t="s">
        <v>852</v>
      </c>
      <c r="G383" s="38"/>
      <c r="H383" s="38"/>
      <c r="I383" s="217"/>
      <c r="J383" s="38"/>
      <c r="K383" s="38"/>
      <c r="L383" s="42"/>
      <c r="M383" s="218"/>
      <c r="N383" s="219"/>
      <c r="O383" s="82"/>
      <c r="P383" s="82"/>
      <c r="Q383" s="82"/>
      <c r="R383" s="82"/>
      <c r="S383" s="82"/>
      <c r="T383" s="83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5" t="s">
        <v>137</v>
      </c>
      <c r="AU383" s="15" t="s">
        <v>81</v>
      </c>
    </row>
    <row r="384" s="2" customFormat="1" ht="16.5" customHeight="1">
      <c r="A384" s="36"/>
      <c r="B384" s="37"/>
      <c r="C384" s="202" t="s">
        <v>853</v>
      </c>
      <c r="D384" s="202" t="s">
        <v>130</v>
      </c>
      <c r="E384" s="203" t="s">
        <v>854</v>
      </c>
      <c r="F384" s="204" t="s">
        <v>855</v>
      </c>
      <c r="G384" s="205" t="s">
        <v>177</v>
      </c>
      <c r="H384" s="206">
        <v>74.719999999999999</v>
      </c>
      <c r="I384" s="207"/>
      <c r="J384" s="208">
        <f>ROUND(I384*H384,2)</f>
        <v>0</v>
      </c>
      <c r="K384" s="204" t="s">
        <v>134</v>
      </c>
      <c r="L384" s="42"/>
      <c r="M384" s="209" t="s">
        <v>19</v>
      </c>
      <c r="N384" s="210" t="s">
        <v>42</v>
      </c>
      <c r="O384" s="82"/>
      <c r="P384" s="211">
        <f>O384*H384</f>
        <v>0</v>
      </c>
      <c r="Q384" s="211">
        <v>0.00059999999999999995</v>
      </c>
      <c r="R384" s="211">
        <f>Q384*H384</f>
        <v>0.044831999999999997</v>
      </c>
      <c r="S384" s="211">
        <v>0</v>
      </c>
      <c r="T384" s="212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3" t="s">
        <v>210</v>
      </c>
      <c r="AT384" s="213" t="s">
        <v>130</v>
      </c>
      <c r="AU384" s="213" t="s">
        <v>81</v>
      </c>
      <c r="AY384" s="15" t="s">
        <v>128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5" t="s">
        <v>79</v>
      </c>
      <c r="BK384" s="214">
        <f>ROUND(I384*H384,2)</f>
        <v>0</v>
      </c>
      <c r="BL384" s="15" t="s">
        <v>210</v>
      </c>
      <c r="BM384" s="213" t="s">
        <v>856</v>
      </c>
    </row>
    <row r="385" s="2" customFormat="1">
      <c r="A385" s="36"/>
      <c r="B385" s="37"/>
      <c r="C385" s="38"/>
      <c r="D385" s="215" t="s">
        <v>137</v>
      </c>
      <c r="E385" s="38"/>
      <c r="F385" s="216" t="s">
        <v>857</v>
      </c>
      <c r="G385" s="38"/>
      <c r="H385" s="38"/>
      <c r="I385" s="217"/>
      <c r="J385" s="38"/>
      <c r="K385" s="38"/>
      <c r="L385" s="42"/>
      <c r="M385" s="218"/>
      <c r="N385" s="219"/>
      <c r="O385" s="82"/>
      <c r="P385" s="82"/>
      <c r="Q385" s="82"/>
      <c r="R385" s="82"/>
      <c r="S385" s="82"/>
      <c r="T385" s="83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5" t="s">
        <v>137</v>
      </c>
      <c r="AU385" s="15" t="s">
        <v>81</v>
      </c>
    </row>
    <row r="386" s="2" customFormat="1" ht="16.5" customHeight="1">
      <c r="A386" s="36"/>
      <c r="B386" s="37"/>
      <c r="C386" s="220" t="s">
        <v>858</v>
      </c>
      <c r="D386" s="220" t="s">
        <v>298</v>
      </c>
      <c r="E386" s="221" t="s">
        <v>859</v>
      </c>
      <c r="F386" s="222" t="s">
        <v>860</v>
      </c>
      <c r="G386" s="223" t="s">
        <v>177</v>
      </c>
      <c r="H386" s="224">
        <v>82.191999999999993</v>
      </c>
      <c r="I386" s="225"/>
      <c r="J386" s="226">
        <f>ROUND(I386*H386,2)</f>
        <v>0</v>
      </c>
      <c r="K386" s="222" t="s">
        <v>134</v>
      </c>
      <c r="L386" s="227"/>
      <c r="M386" s="228" t="s">
        <v>19</v>
      </c>
      <c r="N386" s="229" t="s">
        <v>42</v>
      </c>
      <c r="O386" s="82"/>
      <c r="P386" s="211">
        <f>O386*H386</f>
        <v>0</v>
      </c>
      <c r="Q386" s="211">
        <v>0.0051000000000000004</v>
      </c>
      <c r="R386" s="211">
        <f>Q386*H386</f>
        <v>0.41917919999999997</v>
      </c>
      <c r="S386" s="211">
        <v>0</v>
      </c>
      <c r="T386" s="21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13" t="s">
        <v>282</v>
      </c>
      <c r="AT386" s="213" t="s">
        <v>298</v>
      </c>
      <c r="AU386" s="213" t="s">
        <v>81</v>
      </c>
      <c r="AY386" s="15" t="s">
        <v>128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15" t="s">
        <v>79</v>
      </c>
      <c r="BK386" s="214">
        <f>ROUND(I386*H386,2)</f>
        <v>0</v>
      </c>
      <c r="BL386" s="15" t="s">
        <v>210</v>
      </c>
      <c r="BM386" s="213" t="s">
        <v>861</v>
      </c>
    </row>
    <row r="387" s="2" customFormat="1">
      <c r="A387" s="36"/>
      <c r="B387" s="37"/>
      <c r="C387" s="38"/>
      <c r="D387" s="215" t="s">
        <v>137</v>
      </c>
      <c r="E387" s="38"/>
      <c r="F387" s="216" t="s">
        <v>862</v>
      </c>
      <c r="G387" s="38"/>
      <c r="H387" s="38"/>
      <c r="I387" s="217"/>
      <c r="J387" s="38"/>
      <c r="K387" s="38"/>
      <c r="L387" s="42"/>
      <c r="M387" s="218"/>
      <c r="N387" s="219"/>
      <c r="O387" s="82"/>
      <c r="P387" s="82"/>
      <c r="Q387" s="82"/>
      <c r="R387" s="82"/>
      <c r="S387" s="82"/>
      <c r="T387" s="83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5" t="s">
        <v>137</v>
      </c>
      <c r="AU387" s="15" t="s">
        <v>81</v>
      </c>
    </row>
    <row r="388" s="2" customFormat="1">
      <c r="A388" s="36"/>
      <c r="B388" s="37"/>
      <c r="C388" s="38"/>
      <c r="D388" s="230" t="s">
        <v>729</v>
      </c>
      <c r="E388" s="38"/>
      <c r="F388" s="231" t="s">
        <v>863</v>
      </c>
      <c r="G388" s="38"/>
      <c r="H388" s="38"/>
      <c r="I388" s="217"/>
      <c r="J388" s="38"/>
      <c r="K388" s="38"/>
      <c r="L388" s="42"/>
      <c r="M388" s="218"/>
      <c r="N388" s="219"/>
      <c r="O388" s="82"/>
      <c r="P388" s="82"/>
      <c r="Q388" s="82"/>
      <c r="R388" s="82"/>
      <c r="S388" s="82"/>
      <c r="T388" s="83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5" t="s">
        <v>729</v>
      </c>
      <c r="AU388" s="15" t="s">
        <v>81</v>
      </c>
    </row>
    <row r="389" s="2" customFormat="1" ht="24.15" customHeight="1">
      <c r="A389" s="36"/>
      <c r="B389" s="37"/>
      <c r="C389" s="202" t="s">
        <v>864</v>
      </c>
      <c r="D389" s="202" t="s">
        <v>130</v>
      </c>
      <c r="E389" s="203" t="s">
        <v>865</v>
      </c>
      <c r="F389" s="204" t="s">
        <v>866</v>
      </c>
      <c r="G389" s="205" t="s">
        <v>155</v>
      </c>
      <c r="H389" s="206">
        <v>0.81899999999999995</v>
      </c>
      <c r="I389" s="207"/>
      <c r="J389" s="208">
        <f>ROUND(I389*H389,2)</f>
        <v>0</v>
      </c>
      <c r="K389" s="204" t="s">
        <v>134</v>
      </c>
      <c r="L389" s="42"/>
      <c r="M389" s="209" t="s">
        <v>19</v>
      </c>
      <c r="N389" s="210" t="s">
        <v>42</v>
      </c>
      <c r="O389" s="82"/>
      <c r="P389" s="211">
        <f>O389*H389</f>
        <v>0</v>
      </c>
      <c r="Q389" s="211">
        <v>0</v>
      </c>
      <c r="R389" s="211">
        <f>Q389*H389</f>
        <v>0</v>
      </c>
      <c r="S389" s="211">
        <v>0</v>
      </c>
      <c r="T389" s="21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13" t="s">
        <v>210</v>
      </c>
      <c r="AT389" s="213" t="s">
        <v>130</v>
      </c>
      <c r="AU389" s="213" t="s">
        <v>81</v>
      </c>
      <c r="AY389" s="15" t="s">
        <v>128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5" t="s">
        <v>79</v>
      </c>
      <c r="BK389" s="214">
        <f>ROUND(I389*H389,2)</f>
        <v>0</v>
      </c>
      <c r="BL389" s="15" t="s">
        <v>210</v>
      </c>
      <c r="BM389" s="213" t="s">
        <v>867</v>
      </c>
    </row>
    <row r="390" s="2" customFormat="1">
      <c r="A390" s="36"/>
      <c r="B390" s="37"/>
      <c r="C390" s="38"/>
      <c r="D390" s="215" t="s">
        <v>137</v>
      </c>
      <c r="E390" s="38"/>
      <c r="F390" s="216" t="s">
        <v>868</v>
      </c>
      <c r="G390" s="38"/>
      <c r="H390" s="38"/>
      <c r="I390" s="217"/>
      <c r="J390" s="38"/>
      <c r="K390" s="38"/>
      <c r="L390" s="42"/>
      <c r="M390" s="218"/>
      <c r="N390" s="219"/>
      <c r="O390" s="82"/>
      <c r="P390" s="82"/>
      <c r="Q390" s="82"/>
      <c r="R390" s="82"/>
      <c r="S390" s="82"/>
      <c r="T390" s="83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5" t="s">
        <v>137</v>
      </c>
      <c r="AU390" s="15" t="s">
        <v>81</v>
      </c>
    </row>
    <row r="391" s="12" customFormat="1" ht="22.8" customHeight="1">
      <c r="A391" s="12"/>
      <c r="B391" s="186"/>
      <c r="C391" s="187"/>
      <c r="D391" s="188" t="s">
        <v>70</v>
      </c>
      <c r="E391" s="200" t="s">
        <v>869</v>
      </c>
      <c r="F391" s="200" t="s">
        <v>870</v>
      </c>
      <c r="G391" s="187"/>
      <c r="H391" s="187"/>
      <c r="I391" s="190"/>
      <c r="J391" s="201">
        <f>BK391</f>
        <v>0</v>
      </c>
      <c r="K391" s="187"/>
      <c r="L391" s="192"/>
      <c r="M391" s="193"/>
      <c r="N391" s="194"/>
      <c r="O391" s="194"/>
      <c r="P391" s="195">
        <f>SUM(P392:P393)</f>
        <v>0</v>
      </c>
      <c r="Q391" s="194"/>
      <c r="R391" s="195">
        <f>SUM(R392:R393)</f>
        <v>0.069432999999999995</v>
      </c>
      <c r="S391" s="194"/>
      <c r="T391" s="196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97" t="s">
        <v>81</v>
      </c>
      <c r="AT391" s="198" t="s">
        <v>70</v>
      </c>
      <c r="AU391" s="198" t="s">
        <v>79</v>
      </c>
      <c r="AY391" s="197" t="s">
        <v>128</v>
      </c>
      <c r="BK391" s="199">
        <f>SUM(BK392:BK393)</f>
        <v>0</v>
      </c>
    </row>
    <row r="392" s="2" customFormat="1" ht="24.15" customHeight="1">
      <c r="A392" s="36"/>
      <c r="B392" s="37"/>
      <c r="C392" s="202" t="s">
        <v>871</v>
      </c>
      <c r="D392" s="202" t="s">
        <v>130</v>
      </c>
      <c r="E392" s="203" t="s">
        <v>872</v>
      </c>
      <c r="F392" s="204" t="s">
        <v>873</v>
      </c>
      <c r="G392" s="205" t="s">
        <v>177</v>
      </c>
      <c r="H392" s="206">
        <v>267.05000000000001</v>
      </c>
      <c r="I392" s="207"/>
      <c r="J392" s="208">
        <f>ROUND(I392*H392,2)</f>
        <v>0</v>
      </c>
      <c r="K392" s="204" t="s">
        <v>134</v>
      </c>
      <c r="L392" s="42"/>
      <c r="M392" s="209" t="s">
        <v>19</v>
      </c>
      <c r="N392" s="210" t="s">
        <v>42</v>
      </c>
      <c r="O392" s="82"/>
      <c r="P392" s="211">
        <f>O392*H392</f>
        <v>0</v>
      </c>
      <c r="Q392" s="211">
        <v>0.00025999999999999998</v>
      </c>
      <c r="R392" s="211">
        <f>Q392*H392</f>
        <v>0.069432999999999995</v>
      </c>
      <c r="S392" s="211">
        <v>0</v>
      </c>
      <c r="T392" s="212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13" t="s">
        <v>210</v>
      </c>
      <c r="AT392" s="213" t="s">
        <v>130</v>
      </c>
      <c r="AU392" s="213" t="s">
        <v>81</v>
      </c>
      <c r="AY392" s="15" t="s">
        <v>128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5" t="s">
        <v>79</v>
      </c>
      <c r="BK392" s="214">
        <f>ROUND(I392*H392,2)</f>
        <v>0</v>
      </c>
      <c r="BL392" s="15" t="s">
        <v>210</v>
      </c>
      <c r="BM392" s="213" t="s">
        <v>874</v>
      </c>
    </row>
    <row r="393" s="2" customFormat="1">
      <c r="A393" s="36"/>
      <c r="B393" s="37"/>
      <c r="C393" s="38"/>
      <c r="D393" s="215" t="s">
        <v>137</v>
      </c>
      <c r="E393" s="38"/>
      <c r="F393" s="216" t="s">
        <v>875</v>
      </c>
      <c r="G393" s="38"/>
      <c r="H393" s="38"/>
      <c r="I393" s="217"/>
      <c r="J393" s="38"/>
      <c r="K393" s="38"/>
      <c r="L393" s="42"/>
      <c r="M393" s="232"/>
      <c r="N393" s="233"/>
      <c r="O393" s="234"/>
      <c r="P393" s="234"/>
      <c r="Q393" s="234"/>
      <c r="R393" s="234"/>
      <c r="S393" s="234"/>
      <c r="T393" s="235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5" t="s">
        <v>137</v>
      </c>
      <c r="AU393" s="15" t="s">
        <v>81</v>
      </c>
    </row>
    <row r="394" s="2" customFormat="1" ht="6.96" customHeight="1">
      <c r="A394" s="36"/>
      <c r="B394" s="57"/>
      <c r="C394" s="58"/>
      <c r="D394" s="58"/>
      <c r="E394" s="58"/>
      <c r="F394" s="58"/>
      <c r="G394" s="58"/>
      <c r="H394" s="58"/>
      <c r="I394" s="58"/>
      <c r="J394" s="58"/>
      <c r="K394" s="58"/>
      <c r="L394" s="42"/>
      <c r="M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</row>
  </sheetData>
  <sheetProtection sheet="1" autoFilter="0" formatColumns="0" formatRows="0" objects="1" scenarios="1" spinCount="100000" saltValue="mJC2fZNhUwl53yLt5t0bI90/jXFKp7XJ4MkuV6IMCWblf1+A9aDy5ZJODSwEOi2ET4NVG5VPvIwS91EZRmR/nQ==" hashValue="360GZ2Hqi8H9voEc7xpmtOsBHtX7hu42tOMGg3OtJuxfk1pBdPCsiQKySj4ZyqBT3+oIrHirFFlSENIVQ46AZQ==" algorithmName="SHA-512" password="CC35"/>
  <autoFilter ref="C99:K39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1_02/131251102"/>
    <hyperlink ref="F106" r:id="rId2" display="https://podminky.urs.cz/item/CS_URS_2021_02/132251102"/>
    <hyperlink ref="F108" r:id="rId3" display="https://podminky.urs.cz/item/CS_URS_2021_02/162751117"/>
    <hyperlink ref="F110" r:id="rId4" display="https://podminky.urs.cz/item/CS_URS_2021_02/171251201"/>
    <hyperlink ref="F112" r:id="rId5" display="https://podminky.urs.cz/item/CS_URS_2021_02/171201231"/>
    <hyperlink ref="F115" r:id="rId6" display="https://podminky.urs.cz/item/CS_URS_2021_02/271532213"/>
    <hyperlink ref="F117" r:id="rId7" display="https://podminky.urs.cz/item/CS_URS_2021_02/271572211"/>
    <hyperlink ref="F119" r:id="rId8" display="https://podminky.urs.cz/item/CS_URS_2021_02/273313711"/>
    <hyperlink ref="F121" r:id="rId9" display="https://podminky.urs.cz/item/CS_URS_2021_02/273351121"/>
    <hyperlink ref="F123" r:id="rId10" display="https://podminky.urs.cz/item/CS_URS_2021_02/273351122"/>
    <hyperlink ref="F125" r:id="rId11" display="https://podminky.urs.cz/item/CS_URS_2021_02/273362021"/>
    <hyperlink ref="F127" r:id="rId12" display="https://podminky.urs.cz/item/CS_URS_2021_02/274313611"/>
    <hyperlink ref="F129" r:id="rId13" display="https://podminky.urs.cz/item/CS_URS_2021_02/279113144"/>
    <hyperlink ref="F131" r:id="rId14" display="https://podminky.urs.cz/item/CS_URS_2021_02/279113145"/>
    <hyperlink ref="F133" r:id="rId15" display="https://podminky.urs.cz/item/CS_URS_2021_02/279361821"/>
    <hyperlink ref="F143" r:id="rId16" display="https://podminky.urs.cz/item/CS_URS_2021_02/317998115"/>
    <hyperlink ref="F146" r:id="rId17" display="https://podminky.urs.cz/item/CS_URS_2021_02/342291112"/>
    <hyperlink ref="F148" r:id="rId18" display="https://podminky.urs.cz/item/CS_URS_2021_02/342291121"/>
    <hyperlink ref="F154" r:id="rId19" display="https://podminky.urs.cz/item/CS_URS_2021_02/417321515"/>
    <hyperlink ref="F156" r:id="rId20" display="https://podminky.urs.cz/item/CS_URS_2021_02/417361821"/>
    <hyperlink ref="F159" r:id="rId21" display="https://podminky.urs.cz/item/CS_URS_2021_02/612131101"/>
    <hyperlink ref="F161" r:id="rId22" display="https://podminky.urs.cz/item/CS_URS_2021_02/612321141"/>
    <hyperlink ref="F163" r:id="rId23" display="https://podminky.urs.cz/item/CS_URS_2021_02/622143002"/>
    <hyperlink ref="F165" r:id="rId24" display="https://podminky.urs.cz/item/CS_URS_2021_02/55343014"/>
    <hyperlink ref="F167" r:id="rId25" display="https://podminky.urs.cz/item/CS_URS_2021_02/622143004"/>
    <hyperlink ref="F169" r:id="rId26" display="https://podminky.urs.cz/item/CS_URS_2021_02/59051476"/>
    <hyperlink ref="F171" r:id="rId27" display="https://podminky.urs.cz/item/CS_URS_2021_02/629135102"/>
    <hyperlink ref="F173" r:id="rId28" display="https://podminky.urs.cz/item/CS_URS_2021_02/629991011"/>
    <hyperlink ref="F175" r:id="rId29" display="https://podminky.urs.cz/item/CS_URS_2021_02/622131101"/>
    <hyperlink ref="F177" r:id="rId30" display="https://podminky.urs.cz/item/CS_URS_2021_02/622811001"/>
    <hyperlink ref="F181" r:id="rId31" display="https://podminky.urs.cz/item/CS_URS_2021_02/622142001"/>
    <hyperlink ref="F184" r:id="rId32" display="https://podminky.urs.cz/item/CS_URS_2021_02/631311115"/>
    <hyperlink ref="F186" r:id="rId33" display="https://podminky.urs.cz/item/CS_URS_2021_02/631319221"/>
    <hyperlink ref="F188" r:id="rId34" display="https://podminky.urs.cz/item/CS_URS_2021_02/634112113"/>
    <hyperlink ref="F190" r:id="rId35" display="https://podminky.urs.cz/item/CS_URS_2021_02/637121114"/>
    <hyperlink ref="F193" r:id="rId36" display="https://podminky.urs.cz/item/CS_URS_2021_02/941111111"/>
    <hyperlink ref="F195" r:id="rId37" display="https://podminky.urs.cz/item/CS_URS_2021_02/941111211"/>
    <hyperlink ref="F197" r:id="rId38" display="https://podminky.urs.cz/item/CS_URS_2021_02/941111811"/>
    <hyperlink ref="F199" r:id="rId39" display="https://podminky.urs.cz/item/CS_URS_2021_02/944511111"/>
    <hyperlink ref="F201" r:id="rId40" display="https://podminky.urs.cz/item/CS_URS_2021_02/944511211"/>
    <hyperlink ref="F203" r:id="rId41" display="https://podminky.urs.cz/item/CS_URS_2021_02/944511811"/>
    <hyperlink ref="F205" r:id="rId42" display="https://podminky.urs.cz/item/CS_URS_2021_02/949101111"/>
    <hyperlink ref="F207" r:id="rId43" display="https://podminky.urs.cz/item/CS_URS_2021_02/953312115"/>
    <hyperlink ref="F210" r:id="rId44" display="https://podminky.urs.cz/item/CS_URS_2021_02/998011001"/>
    <hyperlink ref="F214" r:id="rId45" display="https://podminky.urs.cz/item/CS_URS_2021_02/711111001"/>
    <hyperlink ref="F216" r:id="rId46" display="https://podminky.urs.cz/item/CS_URS_2021_02/11163150"/>
    <hyperlink ref="F218" r:id="rId47" display="https://podminky.urs.cz/item/CS_URS_2021_02/711112001"/>
    <hyperlink ref="F220" r:id="rId48" display="https://podminky.urs.cz/item/CS_URS_2021_02/11163150"/>
    <hyperlink ref="F222" r:id="rId49" display="https://podminky.urs.cz/item/CS_URS_2021_02/711141559"/>
    <hyperlink ref="F226" r:id="rId50" display="https://podminky.urs.cz/item/CS_URS_2021_02/711142559"/>
    <hyperlink ref="F230" r:id="rId51" display="https://podminky.urs.cz/item/CS_URS_2021_02/711161112"/>
    <hyperlink ref="F233" r:id="rId52" display="https://podminky.urs.cz/item/CS_URS_2021_02/711491272"/>
    <hyperlink ref="F235" r:id="rId53" display="https://podminky.urs.cz/item/CS_URS_2021_02/69311172"/>
    <hyperlink ref="F237" r:id="rId54" display="https://podminky.urs.cz/item/CS_URS_2021_02/998711101"/>
    <hyperlink ref="F240" r:id="rId55" display="https://podminky.urs.cz/item/CS_URS_2021_02/712311101"/>
    <hyperlink ref="F242" r:id="rId56" display="https://podminky.urs.cz/item/CS_URS_2021_02/11163150.1"/>
    <hyperlink ref="F244" r:id="rId57" display="https://podminky.urs.cz/item/CS_URS_2021_02/712341559"/>
    <hyperlink ref="F247" r:id="rId58" display="https://podminky.urs.cz/item/CS_URS_2021_02/712363544"/>
    <hyperlink ref="F250" r:id="rId59" display="https://podminky.urs.cz/item/CS_URS_2021_02/712811101"/>
    <hyperlink ref="F252" r:id="rId60" display="https://podminky.urs.cz/item/CS_URS_2021_02/11163150"/>
    <hyperlink ref="F254" r:id="rId61" display="https://podminky.urs.cz/item/CS_URS_2021_02/712861703"/>
    <hyperlink ref="F257" r:id="rId62" display="https://podminky.urs.cz/item/CS_URS_2021_02/712861703"/>
    <hyperlink ref="F260" r:id="rId63" display="https://podminky.urs.cz/item/CS_URS_2021_02/998712101"/>
    <hyperlink ref="F263" r:id="rId64" display="https://podminky.urs.cz/item/CS_URS_2021_02/713121111"/>
    <hyperlink ref="F266" r:id="rId65" display="https://podminky.urs.cz/item/CS_URS_2021_02/713131141"/>
    <hyperlink ref="F269" r:id="rId66" display="https://podminky.urs.cz/item/CS_URS_2021_02/713141151"/>
    <hyperlink ref="F272" r:id="rId67" display="https://podminky.urs.cz/item/CS_URS_2021_02/713141212"/>
    <hyperlink ref="F274" r:id="rId68" display="https://podminky.urs.cz/item/CS_URS_2021_02/63152005"/>
    <hyperlink ref="F276" r:id="rId69" display="https://podminky.urs.cz/item/CS_URS_2021_02/713141311"/>
    <hyperlink ref="F278" r:id="rId70" display="https://podminky.urs.cz/item/CS_URS_2021_02/28376142"/>
    <hyperlink ref="F280" r:id="rId71" display="https://podminky.urs.cz/item/CS_URS_2021_02/998713101"/>
    <hyperlink ref="F291" r:id="rId72" display="https://podminky.urs.cz/item/CS_URS_2021_02/741810001"/>
    <hyperlink ref="F293" r:id="rId73" display="https://podminky.urs.cz/item/CS_URS_2021_02/741410021"/>
    <hyperlink ref="F295" r:id="rId74" display="https://podminky.urs.cz/item/CS_URS_2021_02/35442062"/>
    <hyperlink ref="F298" r:id="rId75" display="https://podminky.urs.cz/item/CS_URS_2021_02/762361322"/>
    <hyperlink ref="F300" r:id="rId76" display="https://podminky.urs.cz/item/CS_URS_2021_02/762395000"/>
    <hyperlink ref="F302" r:id="rId77" display="https://podminky.urs.cz/item/CS_URS_2021_02/998762101"/>
    <hyperlink ref="F305" r:id="rId78" display="https://podminky.urs.cz/item/CS_URS_2021_02/763131411"/>
    <hyperlink ref="F307" r:id="rId79" display="https://podminky.urs.cz/item/CS_URS_2021_02/763131714"/>
    <hyperlink ref="F309" r:id="rId80" display="https://podminky.urs.cz/item/CS_URS_2021_02/763131751"/>
    <hyperlink ref="F312" r:id="rId81" display="https://podminky.urs.cz/item/CS_URS_2021_02/998763100"/>
    <hyperlink ref="F315" r:id="rId82" display="https://podminky.urs.cz/item/CS_URS_2021_02/764242435"/>
    <hyperlink ref="F317" r:id="rId83" display="https://podminky.urs.cz/item/CS_URS_2021_02/764245407"/>
    <hyperlink ref="F319" r:id="rId84" display="https://podminky.urs.cz/item/CS_URS_2021_02/764245446"/>
    <hyperlink ref="F321" r:id="rId85" display="https://podminky.urs.cz/item/CS_URS_2021_02/764246443"/>
    <hyperlink ref="F323" r:id="rId86" display="https://podminky.urs.cz/item/CS_URS_2021_02/764541405"/>
    <hyperlink ref="F325" r:id="rId87" display="https://podminky.urs.cz/item/CS_URS_2021_02/764541446"/>
    <hyperlink ref="F327" r:id="rId88" display="https://podminky.urs.cz/item/CS_URS_2021_02/998764101"/>
    <hyperlink ref="F330" r:id="rId89" display="https://podminky.urs.cz/item/CS_URS_2021_02/766622131"/>
    <hyperlink ref="F336" r:id="rId90" display="https://podminky.urs.cz/item/CS_URS_2021_02/766660171"/>
    <hyperlink ref="F338" r:id="rId91" display="https://podminky.urs.cz/item/CS_URS_2021_02/54914622"/>
    <hyperlink ref="F341" r:id="rId92" display="https://podminky.urs.cz/item/CS_URS_2021_02/766660421"/>
    <hyperlink ref="F345" r:id="rId93" display="https://podminky.urs.cz/item/CS_URS_2021_02/766660461"/>
    <hyperlink ref="F349" r:id="rId94" display="https://podminky.urs.cz/item/CS_URS_2021_02/766682111"/>
    <hyperlink ref="F351" r:id="rId95" display="https://podminky.urs.cz/item/CS_URS_2021_02/61182308"/>
    <hyperlink ref="F353" r:id="rId96" display="https://podminky.urs.cz/item/CS_URS_2021_02/766694111"/>
    <hyperlink ref="F355" r:id="rId97" display="https://podminky.urs.cz/item/CS_URS_2021_02/60794103"/>
    <hyperlink ref="F357" r:id="rId98" display="https://podminky.urs.cz/item/CS_URS_2021_02/766694113"/>
    <hyperlink ref="F359" r:id="rId99" display="https://podminky.urs.cz/item/CS_URS_2021_02/60794103"/>
    <hyperlink ref="F361" r:id="rId100" display="https://podminky.urs.cz/item/CS_URS_2021_02/998766101"/>
    <hyperlink ref="F364" r:id="rId101" display="https://podminky.urs.cz/item/CS_URS_2021_02/771121011"/>
    <hyperlink ref="F366" r:id="rId102" display="https://podminky.urs.cz/item/CS_URS_2021_02/771474112"/>
    <hyperlink ref="F368" r:id="rId103" display="https://podminky.urs.cz/item/CS_URS_2021_02/59761003"/>
    <hyperlink ref="F370" r:id="rId104" display="https://podminky.urs.cz/item/CS_URS_2021_02/771574111"/>
    <hyperlink ref="F372" r:id="rId105" display="https://podminky.urs.cz/item/CS_URS_2021_02/59761003"/>
    <hyperlink ref="F374" r:id="rId106" display="https://podminky.urs.cz/item/CS_URS_2021_02/771591115"/>
    <hyperlink ref="F376" r:id="rId107" display="https://podminky.urs.cz/item/CS_URS_2021_02/998771102"/>
    <hyperlink ref="F379" r:id="rId108" display="https://podminky.urs.cz/item/CS_URS_2021_02/776111311"/>
    <hyperlink ref="F381" r:id="rId109" display="https://podminky.urs.cz/item/CS_URS_2021_02/776121321"/>
    <hyperlink ref="F383" r:id="rId110" display="https://podminky.urs.cz/item/CS_URS_2021_02/776141111"/>
    <hyperlink ref="F385" r:id="rId111" display="https://podminky.urs.cz/item/CS_URS_2021_02/776261121"/>
    <hyperlink ref="F387" r:id="rId112" display="https://podminky.urs.cz/item/CS_URS_2021_02/28412285AA"/>
    <hyperlink ref="F390" r:id="rId113" display="https://podminky.urs.cz/item/CS_URS_2021_02/998776101"/>
    <hyperlink ref="F393" r:id="rId114" display="https://podminky.urs.cz/item/CS_URS_2021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81</v>
      </c>
    </row>
    <row r="4" s="1" customFormat="1" ht="24.96" customHeight="1">
      <c r="B4" s="18"/>
      <c r="D4" s="128" t="s">
        <v>85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Sportovní zázemí - Posilovna, Sportovní areál Lovosice, p.č. 974/5, 973/1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86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876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30. 11. 2021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">
        <v>19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">
        <v>32</v>
      </c>
      <c r="F21" s="36"/>
      <c r="G21" s="36"/>
      <c r="H21" s="36"/>
      <c r="I21" s="130" t="s">
        <v>28</v>
      </c>
      <c r="J21" s="134" t="s">
        <v>19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34</v>
      </c>
      <c r="E23" s="36"/>
      <c r="F23" s="36"/>
      <c r="G23" s="36"/>
      <c r="H23" s="36"/>
      <c r="I23" s="130" t="s">
        <v>26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32</v>
      </c>
      <c r="F24" s="36"/>
      <c r="G24" s="36"/>
      <c r="H24" s="36"/>
      <c r="I24" s="130" t="s">
        <v>28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35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37</v>
      </c>
      <c r="E30" s="36"/>
      <c r="F30" s="36"/>
      <c r="G30" s="36"/>
      <c r="H30" s="36"/>
      <c r="I30" s="36"/>
      <c r="J30" s="142">
        <f>ROUND(J85,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39</v>
      </c>
      <c r="G32" s="36"/>
      <c r="H32" s="36"/>
      <c r="I32" s="143" t="s">
        <v>38</v>
      </c>
      <c r="J32" s="143" t="s">
        <v>40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41</v>
      </c>
      <c r="E33" s="130" t="s">
        <v>42</v>
      </c>
      <c r="F33" s="145">
        <f>ROUND((SUM(BE85:BE129)),  2)</f>
        <v>0</v>
      </c>
      <c r="G33" s="36"/>
      <c r="H33" s="36"/>
      <c r="I33" s="146">
        <v>0.20999999999999999</v>
      </c>
      <c r="J33" s="145">
        <f>ROUND(((SUM(BE85:BE129))*I33),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43</v>
      </c>
      <c r="F34" s="145">
        <f>ROUND((SUM(BF85:BF129)),  2)</f>
        <v>0</v>
      </c>
      <c r="G34" s="36"/>
      <c r="H34" s="36"/>
      <c r="I34" s="146">
        <v>0.14999999999999999</v>
      </c>
      <c r="J34" s="145">
        <f>ROUND(((SUM(BF85:BF129))*I34),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44</v>
      </c>
      <c r="F35" s="145">
        <f>ROUND((SUM(BG85:BG129)),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45</v>
      </c>
      <c r="F36" s="145">
        <f>ROUND((SUM(BH85:BH129)),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46</v>
      </c>
      <c r="F37" s="145">
        <f>ROUND((SUM(BI85:BI129)),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88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Sportovní zázemí - Posilovna, Sportovní areál Lovosice, p.č. 974/5, 973/1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86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002 - Komunikace a plochy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Lovosice</v>
      </c>
      <c r="G52" s="38"/>
      <c r="H52" s="38"/>
      <c r="I52" s="30" t="s">
        <v>23</v>
      </c>
      <c r="J52" s="70" t="str">
        <f>IF(J12="","",J12)</f>
        <v>30. 11. 2021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25.65" customHeight="1">
      <c r="A54" s="36"/>
      <c r="B54" s="37"/>
      <c r="C54" s="30" t="s">
        <v>25</v>
      </c>
      <c r="D54" s="38"/>
      <c r="E54" s="38"/>
      <c r="F54" s="25" t="str">
        <f>E15</f>
        <v>Město Lovosice, Školní 407/2, Lovosice</v>
      </c>
      <c r="G54" s="38"/>
      <c r="H54" s="38"/>
      <c r="I54" s="30" t="s">
        <v>31</v>
      </c>
      <c r="J54" s="34" t="str">
        <f>E21</f>
        <v>HOT Project - Jan Hrdlička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34</v>
      </c>
      <c r="J55" s="34" t="str">
        <f>E24</f>
        <v>HOT Project - Jan Hrdlička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89</v>
      </c>
      <c r="D57" s="160"/>
      <c r="E57" s="160"/>
      <c r="F57" s="160"/>
      <c r="G57" s="160"/>
      <c r="H57" s="160"/>
      <c r="I57" s="160"/>
      <c r="J57" s="161" t="s">
        <v>90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69</v>
      </c>
      <c r="D59" s="38"/>
      <c r="E59" s="38"/>
      <c r="F59" s="38"/>
      <c r="G59" s="38"/>
      <c r="H59" s="38"/>
      <c r="I59" s="38"/>
      <c r="J59" s="100">
        <f>J85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91</v>
      </c>
    </row>
    <row r="60" s="9" customFormat="1" ht="24.96" customHeight="1">
      <c r="A60" s="9"/>
      <c r="B60" s="163"/>
      <c r="C60" s="164"/>
      <c r="D60" s="165" t="s">
        <v>92</v>
      </c>
      <c r="E60" s="166"/>
      <c r="F60" s="166"/>
      <c r="G60" s="166"/>
      <c r="H60" s="166"/>
      <c r="I60" s="166"/>
      <c r="J60" s="167">
        <f>J86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93</v>
      </c>
      <c r="E61" s="172"/>
      <c r="F61" s="172"/>
      <c r="G61" s="172"/>
      <c r="H61" s="172"/>
      <c r="I61" s="172"/>
      <c r="J61" s="173">
        <f>J87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877</v>
      </c>
      <c r="E62" s="172"/>
      <c r="F62" s="172"/>
      <c r="G62" s="172"/>
      <c r="H62" s="172"/>
      <c r="I62" s="172"/>
      <c r="J62" s="173">
        <f>J100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97</v>
      </c>
      <c r="E63" s="172"/>
      <c r="F63" s="172"/>
      <c r="G63" s="172"/>
      <c r="H63" s="172"/>
      <c r="I63" s="172"/>
      <c r="J63" s="173">
        <f>J113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98</v>
      </c>
      <c r="E64" s="172"/>
      <c r="F64" s="172"/>
      <c r="G64" s="172"/>
      <c r="H64" s="172"/>
      <c r="I64" s="172"/>
      <c r="J64" s="173">
        <f>J124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99</v>
      </c>
      <c r="E65" s="172"/>
      <c r="F65" s="172"/>
      <c r="G65" s="172"/>
      <c r="H65" s="172"/>
      <c r="I65" s="172"/>
      <c r="J65" s="173">
        <f>J127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="2" customFormat="1" ht="6.96" customHeight="1">
      <c r="A71" s="36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4.96" customHeight="1">
      <c r="A72" s="36"/>
      <c r="B72" s="37"/>
      <c r="C72" s="21" t="s">
        <v>113</v>
      </c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158" t="str">
        <f>E7</f>
        <v>Sportovní zázemí - Posilovna, Sportovní areál Lovosice, p.č. 974/5, 973/1</v>
      </c>
      <c r="F75" s="30"/>
      <c r="G75" s="30"/>
      <c r="H75" s="30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86</v>
      </c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67" t="str">
        <f>E9</f>
        <v>002 - Komunikace a plochy</v>
      </c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21</v>
      </c>
      <c r="D79" s="38"/>
      <c r="E79" s="38"/>
      <c r="F79" s="25" t="str">
        <f>F12</f>
        <v>Lovosice</v>
      </c>
      <c r="G79" s="38"/>
      <c r="H79" s="38"/>
      <c r="I79" s="30" t="s">
        <v>23</v>
      </c>
      <c r="J79" s="70" t="str">
        <f>IF(J12="","",J12)</f>
        <v>30. 11. 2021</v>
      </c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25.65" customHeight="1">
      <c r="A81" s="36"/>
      <c r="B81" s="37"/>
      <c r="C81" s="30" t="s">
        <v>25</v>
      </c>
      <c r="D81" s="38"/>
      <c r="E81" s="38"/>
      <c r="F81" s="25" t="str">
        <f>E15</f>
        <v>Město Lovosice, Školní 407/2, Lovosice</v>
      </c>
      <c r="G81" s="38"/>
      <c r="H81" s="38"/>
      <c r="I81" s="30" t="s">
        <v>31</v>
      </c>
      <c r="J81" s="34" t="str">
        <f>E21</f>
        <v>HOT Project - Jan Hrdlička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5.65" customHeight="1">
      <c r="A82" s="36"/>
      <c r="B82" s="37"/>
      <c r="C82" s="30" t="s">
        <v>29</v>
      </c>
      <c r="D82" s="38"/>
      <c r="E82" s="38"/>
      <c r="F82" s="25" t="str">
        <f>IF(E18="","",E18)</f>
        <v>Vyplň údaj</v>
      </c>
      <c r="G82" s="38"/>
      <c r="H82" s="38"/>
      <c r="I82" s="30" t="s">
        <v>34</v>
      </c>
      <c r="J82" s="34" t="str">
        <f>E24</f>
        <v>HOT Project - Jan Hrdlička</v>
      </c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0.32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3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11" customFormat="1" ht="29.28" customHeight="1">
      <c r="A84" s="175"/>
      <c r="B84" s="176"/>
      <c r="C84" s="177" t="s">
        <v>114</v>
      </c>
      <c r="D84" s="178" t="s">
        <v>56</v>
      </c>
      <c r="E84" s="178" t="s">
        <v>52</v>
      </c>
      <c r="F84" s="178" t="s">
        <v>53</v>
      </c>
      <c r="G84" s="178" t="s">
        <v>115</v>
      </c>
      <c r="H84" s="178" t="s">
        <v>116</v>
      </c>
      <c r="I84" s="178" t="s">
        <v>117</v>
      </c>
      <c r="J84" s="178" t="s">
        <v>90</v>
      </c>
      <c r="K84" s="179" t="s">
        <v>118</v>
      </c>
      <c r="L84" s="180"/>
      <c r="M84" s="90" t="s">
        <v>19</v>
      </c>
      <c r="N84" s="91" t="s">
        <v>41</v>
      </c>
      <c r="O84" s="91" t="s">
        <v>119</v>
      </c>
      <c r="P84" s="91" t="s">
        <v>120</v>
      </c>
      <c r="Q84" s="91" t="s">
        <v>121</v>
      </c>
      <c r="R84" s="91" t="s">
        <v>122</v>
      </c>
      <c r="S84" s="91" t="s">
        <v>123</v>
      </c>
      <c r="T84" s="92" t="s">
        <v>124</v>
      </c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="2" customFormat="1" ht="22.8" customHeight="1">
      <c r="A85" s="36"/>
      <c r="B85" s="37"/>
      <c r="C85" s="97" t="s">
        <v>125</v>
      </c>
      <c r="D85" s="38"/>
      <c r="E85" s="38"/>
      <c r="F85" s="38"/>
      <c r="G85" s="38"/>
      <c r="H85" s="38"/>
      <c r="I85" s="38"/>
      <c r="J85" s="181">
        <f>BK85</f>
        <v>0</v>
      </c>
      <c r="K85" s="38"/>
      <c r="L85" s="42"/>
      <c r="M85" s="93"/>
      <c r="N85" s="182"/>
      <c r="O85" s="94"/>
      <c r="P85" s="183">
        <f>P86</f>
        <v>0</v>
      </c>
      <c r="Q85" s="94"/>
      <c r="R85" s="183">
        <f>R86</f>
        <v>28.559588560000002</v>
      </c>
      <c r="S85" s="94"/>
      <c r="T85" s="184">
        <f>T86</f>
        <v>17.953049999999998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5" t="s">
        <v>70</v>
      </c>
      <c r="AU85" s="15" t="s">
        <v>91</v>
      </c>
      <c r="BK85" s="185">
        <f>BK86</f>
        <v>0</v>
      </c>
    </row>
    <row r="86" s="12" customFormat="1" ht="25.92" customHeight="1">
      <c r="A86" s="12"/>
      <c r="B86" s="186"/>
      <c r="C86" s="187"/>
      <c r="D86" s="188" t="s">
        <v>70</v>
      </c>
      <c r="E86" s="189" t="s">
        <v>126</v>
      </c>
      <c r="F86" s="189" t="s">
        <v>127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P87+P100+P113+P124+P127</f>
        <v>0</v>
      </c>
      <c r="Q86" s="194"/>
      <c r="R86" s="195">
        <f>R87+R100+R113+R124+R127</f>
        <v>28.559588560000002</v>
      </c>
      <c r="S86" s="194"/>
      <c r="T86" s="196">
        <f>T87+T100+T113+T124+T127</f>
        <v>17.953049999999998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79</v>
      </c>
      <c r="AT86" s="198" t="s">
        <v>70</v>
      </c>
      <c r="AU86" s="198" t="s">
        <v>71</v>
      </c>
      <c r="AY86" s="197" t="s">
        <v>128</v>
      </c>
      <c r="BK86" s="199">
        <f>BK87+BK100+BK113+BK124+BK127</f>
        <v>0</v>
      </c>
    </row>
    <row r="87" s="12" customFormat="1" ht="22.8" customHeight="1">
      <c r="A87" s="12"/>
      <c r="B87" s="186"/>
      <c r="C87" s="187"/>
      <c r="D87" s="188" t="s">
        <v>70</v>
      </c>
      <c r="E87" s="200" t="s">
        <v>79</v>
      </c>
      <c r="F87" s="200" t="s">
        <v>129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SUM(P88:P99)</f>
        <v>0</v>
      </c>
      <c r="Q87" s="194"/>
      <c r="R87" s="195">
        <f>SUM(R88:R99)</f>
        <v>0</v>
      </c>
      <c r="S87" s="194"/>
      <c r="T87" s="196">
        <f>SUM(T88:T99)</f>
        <v>17.953049999999998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7" t="s">
        <v>79</v>
      </c>
      <c r="AT87" s="198" t="s">
        <v>70</v>
      </c>
      <c r="AU87" s="198" t="s">
        <v>79</v>
      </c>
      <c r="AY87" s="197" t="s">
        <v>128</v>
      </c>
      <c r="BK87" s="199">
        <f>SUM(BK88:BK99)</f>
        <v>0</v>
      </c>
    </row>
    <row r="88" s="2" customFormat="1" ht="33" customHeight="1">
      <c r="A88" s="36"/>
      <c r="B88" s="37"/>
      <c r="C88" s="202" t="s">
        <v>79</v>
      </c>
      <c r="D88" s="202" t="s">
        <v>130</v>
      </c>
      <c r="E88" s="203" t="s">
        <v>878</v>
      </c>
      <c r="F88" s="204" t="s">
        <v>879</v>
      </c>
      <c r="G88" s="205" t="s">
        <v>177</v>
      </c>
      <c r="H88" s="206">
        <v>41.07</v>
      </c>
      <c r="I88" s="207"/>
      <c r="J88" s="208">
        <f>ROUND(I88*H88,2)</f>
        <v>0</v>
      </c>
      <c r="K88" s="204" t="s">
        <v>134</v>
      </c>
      <c r="L88" s="42"/>
      <c r="M88" s="209" t="s">
        <v>19</v>
      </c>
      <c r="N88" s="210" t="s">
        <v>42</v>
      </c>
      <c r="O88" s="82"/>
      <c r="P88" s="211">
        <f>O88*H88</f>
        <v>0</v>
      </c>
      <c r="Q88" s="211">
        <v>0</v>
      </c>
      <c r="R88" s="211">
        <f>Q88*H88</f>
        <v>0</v>
      </c>
      <c r="S88" s="211">
        <v>0.29499999999999998</v>
      </c>
      <c r="T88" s="212">
        <f>S88*H88</f>
        <v>12.115649999999999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3" t="s">
        <v>135</v>
      </c>
      <c r="AT88" s="213" t="s">
        <v>130</v>
      </c>
      <c r="AU88" s="213" t="s">
        <v>81</v>
      </c>
      <c r="AY88" s="15" t="s">
        <v>128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5" t="s">
        <v>79</v>
      </c>
      <c r="BK88" s="214">
        <f>ROUND(I88*H88,2)</f>
        <v>0</v>
      </c>
      <c r="BL88" s="15" t="s">
        <v>135</v>
      </c>
      <c r="BM88" s="213" t="s">
        <v>880</v>
      </c>
    </row>
    <row r="89" s="2" customFormat="1">
      <c r="A89" s="36"/>
      <c r="B89" s="37"/>
      <c r="C89" s="38"/>
      <c r="D89" s="215" t="s">
        <v>137</v>
      </c>
      <c r="E89" s="38"/>
      <c r="F89" s="216" t="s">
        <v>881</v>
      </c>
      <c r="G89" s="38"/>
      <c r="H89" s="38"/>
      <c r="I89" s="217"/>
      <c r="J89" s="38"/>
      <c r="K89" s="38"/>
      <c r="L89" s="42"/>
      <c r="M89" s="218"/>
      <c r="N89" s="219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137</v>
      </c>
      <c r="AU89" s="15" t="s">
        <v>81</v>
      </c>
    </row>
    <row r="90" s="2" customFormat="1" ht="24.15" customHeight="1">
      <c r="A90" s="36"/>
      <c r="B90" s="37"/>
      <c r="C90" s="202" t="s">
        <v>81</v>
      </c>
      <c r="D90" s="202" t="s">
        <v>130</v>
      </c>
      <c r="E90" s="203" t="s">
        <v>882</v>
      </c>
      <c r="F90" s="204" t="s">
        <v>883</v>
      </c>
      <c r="G90" s="205" t="s">
        <v>241</v>
      </c>
      <c r="H90" s="206">
        <v>25.379999999999999</v>
      </c>
      <c r="I90" s="207"/>
      <c r="J90" s="208">
        <f>ROUND(I90*H90,2)</f>
        <v>0</v>
      </c>
      <c r="K90" s="204" t="s">
        <v>134</v>
      </c>
      <c r="L90" s="42"/>
      <c r="M90" s="209" t="s">
        <v>19</v>
      </c>
      <c r="N90" s="210" t="s">
        <v>42</v>
      </c>
      <c r="O90" s="82"/>
      <c r="P90" s="211">
        <f>O90*H90</f>
        <v>0</v>
      </c>
      <c r="Q90" s="211">
        <v>0</v>
      </c>
      <c r="R90" s="211">
        <f>Q90*H90</f>
        <v>0</v>
      </c>
      <c r="S90" s="211">
        <v>0.23000000000000001</v>
      </c>
      <c r="T90" s="212">
        <f>S90*H90</f>
        <v>5.8373999999999997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3" t="s">
        <v>135</v>
      </c>
      <c r="AT90" s="213" t="s">
        <v>130</v>
      </c>
      <c r="AU90" s="213" t="s">
        <v>81</v>
      </c>
      <c r="AY90" s="15" t="s">
        <v>128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5" t="s">
        <v>79</v>
      </c>
      <c r="BK90" s="214">
        <f>ROUND(I90*H90,2)</f>
        <v>0</v>
      </c>
      <c r="BL90" s="15" t="s">
        <v>135</v>
      </c>
      <c r="BM90" s="213" t="s">
        <v>884</v>
      </c>
    </row>
    <row r="91" s="2" customFormat="1">
      <c r="A91" s="36"/>
      <c r="B91" s="37"/>
      <c r="C91" s="38"/>
      <c r="D91" s="215" t="s">
        <v>137</v>
      </c>
      <c r="E91" s="38"/>
      <c r="F91" s="216" t="s">
        <v>885</v>
      </c>
      <c r="G91" s="38"/>
      <c r="H91" s="38"/>
      <c r="I91" s="217"/>
      <c r="J91" s="38"/>
      <c r="K91" s="38"/>
      <c r="L91" s="42"/>
      <c r="M91" s="218"/>
      <c r="N91" s="219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137</v>
      </c>
      <c r="AU91" s="15" t="s">
        <v>81</v>
      </c>
    </row>
    <row r="92" s="2" customFormat="1" ht="21.75" customHeight="1">
      <c r="A92" s="36"/>
      <c r="B92" s="37"/>
      <c r="C92" s="202" t="s">
        <v>143</v>
      </c>
      <c r="D92" s="202" t="s">
        <v>130</v>
      </c>
      <c r="E92" s="203" t="s">
        <v>886</v>
      </c>
      <c r="F92" s="204" t="s">
        <v>887</v>
      </c>
      <c r="G92" s="205" t="s">
        <v>133</v>
      </c>
      <c r="H92" s="206">
        <v>12.66</v>
      </c>
      <c r="I92" s="207"/>
      <c r="J92" s="208">
        <f>ROUND(I92*H92,2)</f>
        <v>0</v>
      </c>
      <c r="K92" s="204" t="s">
        <v>134</v>
      </c>
      <c r="L92" s="42"/>
      <c r="M92" s="209" t="s">
        <v>19</v>
      </c>
      <c r="N92" s="210" t="s">
        <v>42</v>
      </c>
      <c r="O92" s="82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3" t="s">
        <v>135</v>
      </c>
      <c r="AT92" s="213" t="s">
        <v>130</v>
      </c>
      <c r="AU92" s="213" t="s">
        <v>81</v>
      </c>
      <c r="AY92" s="15" t="s">
        <v>128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5" t="s">
        <v>79</v>
      </c>
      <c r="BK92" s="214">
        <f>ROUND(I92*H92,2)</f>
        <v>0</v>
      </c>
      <c r="BL92" s="15" t="s">
        <v>135</v>
      </c>
      <c r="BM92" s="213" t="s">
        <v>888</v>
      </c>
    </row>
    <row r="93" s="2" customFormat="1">
      <c r="A93" s="36"/>
      <c r="B93" s="37"/>
      <c r="C93" s="38"/>
      <c r="D93" s="215" t="s">
        <v>137</v>
      </c>
      <c r="E93" s="38"/>
      <c r="F93" s="216" t="s">
        <v>889</v>
      </c>
      <c r="G93" s="38"/>
      <c r="H93" s="38"/>
      <c r="I93" s="217"/>
      <c r="J93" s="38"/>
      <c r="K93" s="38"/>
      <c r="L93" s="42"/>
      <c r="M93" s="218"/>
      <c r="N93" s="219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137</v>
      </c>
      <c r="AU93" s="15" t="s">
        <v>81</v>
      </c>
    </row>
    <row r="94" s="2" customFormat="1" ht="37.8" customHeight="1">
      <c r="A94" s="36"/>
      <c r="B94" s="37"/>
      <c r="C94" s="202" t="s">
        <v>135</v>
      </c>
      <c r="D94" s="202" t="s">
        <v>130</v>
      </c>
      <c r="E94" s="203" t="s">
        <v>144</v>
      </c>
      <c r="F94" s="204" t="s">
        <v>145</v>
      </c>
      <c r="G94" s="205" t="s">
        <v>133</v>
      </c>
      <c r="H94" s="206">
        <v>12.66</v>
      </c>
      <c r="I94" s="207"/>
      <c r="J94" s="208">
        <f>ROUND(I94*H94,2)</f>
        <v>0</v>
      </c>
      <c r="K94" s="204" t="s">
        <v>134</v>
      </c>
      <c r="L94" s="42"/>
      <c r="M94" s="209" t="s">
        <v>19</v>
      </c>
      <c r="N94" s="210" t="s">
        <v>42</v>
      </c>
      <c r="O94" s="82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3" t="s">
        <v>135</v>
      </c>
      <c r="AT94" s="213" t="s">
        <v>130</v>
      </c>
      <c r="AU94" s="213" t="s">
        <v>81</v>
      </c>
      <c r="AY94" s="15" t="s">
        <v>128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5" t="s">
        <v>79</v>
      </c>
      <c r="BK94" s="214">
        <f>ROUND(I94*H94,2)</f>
        <v>0</v>
      </c>
      <c r="BL94" s="15" t="s">
        <v>135</v>
      </c>
      <c r="BM94" s="213" t="s">
        <v>890</v>
      </c>
    </row>
    <row r="95" s="2" customFormat="1">
      <c r="A95" s="36"/>
      <c r="B95" s="37"/>
      <c r="C95" s="38"/>
      <c r="D95" s="215" t="s">
        <v>137</v>
      </c>
      <c r="E95" s="38"/>
      <c r="F95" s="216" t="s">
        <v>147</v>
      </c>
      <c r="G95" s="38"/>
      <c r="H95" s="38"/>
      <c r="I95" s="217"/>
      <c r="J95" s="38"/>
      <c r="K95" s="38"/>
      <c r="L95" s="42"/>
      <c r="M95" s="218"/>
      <c r="N95" s="219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137</v>
      </c>
      <c r="AU95" s="15" t="s">
        <v>81</v>
      </c>
    </row>
    <row r="96" s="2" customFormat="1" ht="24.15" customHeight="1">
      <c r="A96" s="36"/>
      <c r="B96" s="37"/>
      <c r="C96" s="202" t="s">
        <v>152</v>
      </c>
      <c r="D96" s="202" t="s">
        <v>130</v>
      </c>
      <c r="E96" s="203" t="s">
        <v>148</v>
      </c>
      <c r="F96" s="204" t="s">
        <v>149</v>
      </c>
      <c r="G96" s="205" t="s">
        <v>133</v>
      </c>
      <c r="H96" s="206">
        <v>12.66</v>
      </c>
      <c r="I96" s="207"/>
      <c r="J96" s="208">
        <f>ROUND(I96*H96,2)</f>
        <v>0</v>
      </c>
      <c r="K96" s="204" t="s">
        <v>134</v>
      </c>
      <c r="L96" s="42"/>
      <c r="M96" s="209" t="s">
        <v>19</v>
      </c>
      <c r="N96" s="210" t="s">
        <v>42</v>
      </c>
      <c r="O96" s="82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3" t="s">
        <v>135</v>
      </c>
      <c r="AT96" s="213" t="s">
        <v>130</v>
      </c>
      <c r="AU96" s="213" t="s">
        <v>81</v>
      </c>
      <c r="AY96" s="15" t="s">
        <v>128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5" t="s">
        <v>79</v>
      </c>
      <c r="BK96" s="214">
        <f>ROUND(I96*H96,2)</f>
        <v>0</v>
      </c>
      <c r="BL96" s="15" t="s">
        <v>135</v>
      </c>
      <c r="BM96" s="213" t="s">
        <v>891</v>
      </c>
    </row>
    <row r="97" s="2" customFormat="1">
      <c r="A97" s="36"/>
      <c r="B97" s="37"/>
      <c r="C97" s="38"/>
      <c r="D97" s="215" t="s">
        <v>137</v>
      </c>
      <c r="E97" s="38"/>
      <c r="F97" s="216" t="s">
        <v>151</v>
      </c>
      <c r="G97" s="38"/>
      <c r="H97" s="38"/>
      <c r="I97" s="217"/>
      <c r="J97" s="38"/>
      <c r="K97" s="38"/>
      <c r="L97" s="42"/>
      <c r="M97" s="218"/>
      <c r="N97" s="219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137</v>
      </c>
      <c r="AU97" s="15" t="s">
        <v>81</v>
      </c>
    </row>
    <row r="98" s="2" customFormat="1" ht="24.15" customHeight="1">
      <c r="A98" s="36"/>
      <c r="B98" s="37"/>
      <c r="C98" s="202" t="s">
        <v>159</v>
      </c>
      <c r="D98" s="202" t="s">
        <v>130</v>
      </c>
      <c r="E98" s="203" t="s">
        <v>153</v>
      </c>
      <c r="F98" s="204" t="s">
        <v>154</v>
      </c>
      <c r="G98" s="205" t="s">
        <v>155</v>
      </c>
      <c r="H98" s="206">
        <v>21.141999999999999</v>
      </c>
      <c r="I98" s="207"/>
      <c r="J98" s="208">
        <f>ROUND(I98*H98,2)</f>
        <v>0</v>
      </c>
      <c r="K98" s="204" t="s">
        <v>134</v>
      </c>
      <c r="L98" s="42"/>
      <c r="M98" s="209" t="s">
        <v>19</v>
      </c>
      <c r="N98" s="210" t="s">
        <v>42</v>
      </c>
      <c r="O98" s="82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3" t="s">
        <v>135</v>
      </c>
      <c r="AT98" s="213" t="s">
        <v>130</v>
      </c>
      <c r="AU98" s="213" t="s">
        <v>81</v>
      </c>
      <c r="AY98" s="15" t="s">
        <v>128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5" t="s">
        <v>79</v>
      </c>
      <c r="BK98" s="214">
        <f>ROUND(I98*H98,2)</f>
        <v>0</v>
      </c>
      <c r="BL98" s="15" t="s">
        <v>135</v>
      </c>
      <c r="BM98" s="213" t="s">
        <v>892</v>
      </c>
    </row>
    <row r="99" s="2" customFormat="1">
      <c r="A99" s="36"/>
      <c r="B99" s="37"/>
      <c r="C99" s="38"/>
      <c r="D99" s="215" t="s">
        <v>137</v>
      </c>
      <c r="E99" s="38"/>
      <c r="F99" s="216" t="s">
        <v>157</v>
      </c>
      <c r="G99" s="38"/>
      <c r="H99" s="38"/>
      <c r="I99" s="217"/>
      <c r="J99" s="38"/>
      <c r="K99" s="38"/>
      <c r="L99" s="42"/>
      <c r="M99" s="218"/>
      <c r="N99" s="219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137</v>
      </c>
      <c r="AU99" s="15" t="s">
        <v>81</v>
      </c>
    </row>
    <row r="100" s="12" customFormat="1" ht="22.8" customHeight="1">
      <c r="A100" s="12"/>
      <c r="B100" s="186"/>
      <c r="C100" s="187"/>
      <c r="D100" s="188" t="s">
        <v>70</v>
      </c>
      <c r="E100" s="200" t="s">
        <v>152</v>
      </c>
      <c r="F100" s="200" t="s">
        <v>893</v>
      </c>
      <c r="G100" s="187"/>
      <c r="H100" s="187"/>
      <c r="I100" s="190"/>
      <c r="J100" s="201">
        <f>BK100</f>
        <v>0</v>
      </c>
      <c r="K100" s="187"/>
      <c r="L100" s="192"/>
      <c r="M100" s="193"/>
      <c r="N100" s="194"/>
      <c r="O100" s="194"/>
      <c r="P100" s="195">
        <f>SUM(P101:P112)</f>
        <v>0</v>
      </c>
      <c r="Q100" s="194"/>
      <c r="R100" s="195">
        <f>SUM(R101:R112)</f>
        <v>27.16692858</v>
      </c>
      <c r="S100" s="194"/>
      <c r="T100" s="196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7" t="s">
        <v>79</v>
      </c>
      <c r="AT100" s="198" t="s">
        <v>70</v>
      </c>
      <c r="AU100" s="198" t="s">
        <v>79</v>
      </c>
      <c r="AY100" s="197" t="s">
        <v>128</v>
      </c>
      <c r="BK100" s="199">
        <f>SUM(BK101:BK112)</f>
        <v>0</v>
      </c>
    </row>
    <row r="101" s="2" customFormat="1" ht="21.75" customHeight="1">
      <c r="A101" s="36"/>
      <c r="B101" s="37"/>
      <c r="C101" s="202" t="s">
        <v>164</v>
      </c>
      <c r="D101" s="202" t="s">
        <v>130</v>
      </c>
      <c r="E101" s="203" t="s">
        <v>894</v>
      </c>
      <c r="F101" s="204" t="s">
        <v>895</v>
      </c>
      <c r="G101" s="205" t="s">
        <v>177</v>
      </c>
      <c r="H101" s="206">
        <v>16.959</v>
      </c>
      <c r="I101" s="207"/>
      <c r="J101" s="208">
        <f>ROUND(I101*H101,2)</f>
        <v>0</v>
      </c>
      <c r="K101" s="204" t="s">
        <v>134</v>
      </c>
      <c r="L101" s="42"/>
      <c r="M101" s="209" t="s">
        <v>19</v>
      </c>
      <c r="N101" s="210" t="s">
        <v>42</v>
      </c>
      <c r="O101" s="82"/>
      <c r="P101" s="211">
        <f>O101*H101</f>
        <v>0</v>
      </c>
      <c r="Q101" s="211">
        <v>0.23000000000000001</v>
      </c>
      <c r="R101" s="211">
        <f>Q101*H101</f>
        <v>3.9005700000000001</v>
      </c>
      <c r="S101" s="211">
        <v>0</v>
      </c>
      <c r="T101" s="21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3" t="s">
        <v>135</v>
      </c>
      <c r="AT101" s="213" t="s">
        <v>130</v>
      </c>
      <c r="AU101" s="213" t="s">
        <v>81</v>
      </c>
      <c r="AY101" s="15" t="s">
        <v>128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79</v>
      </c>
      <c r="BK101" s="214">
        <f>ROUND(I101*H101,2)</f>
        <v>0</v>
      </c>
      <c r="BL101" s="15" t="s">
        <v>135</v>
      </c>
      <c r="BM101" s="213" t="s">
        <v>896</v>
      </c>
    </row>
    <row r="102" s="2" customFormat="1">
      <c r="A102" s="36"/>
      <c r="B102" s="37"/>
      <c r="C102" s="38"/>
      <c r="D102" s="215" t="s">
        <v>137</v>
      </c>
      <c r="E102" s="38"/>
      <c r="F102" s="216" t="s">
        <v>897</v>
      </c>
      <c r="G102" s="38"/>
      <c r="H102" s="38"/>
      <c r="I102" s="217"/>
      <c r="J102" s="38"/>
      <c r="K102" s="38"/>
      <c r="L102" s="42"/>
      <c r="M102" s="218"/>
      <c r="N102" s="219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137</v>
      </c>
      <c r="AU102" s="15" t="s">
        <v>81</v>
      </c>
    </row>
    <row r="103" s="2" customFormat="1" ht="24.15" customHeight="1">
      <c r="A103" s="36"/>
      <c r="B103" s="37"/>
      <c r="C103" s="202" t="s">
        <v>169</v>
      </c>
      <c r="D103" s="202" t="s">
        <v>130</v>
      </c>
      <c r="E103" s="203" t="s">
        <v>898</v>
      </c>
      <c r="F103" s="204" t="s">
        <v>899</v>
      </c>
      <c r="G103" s="205" t="s">
        <v>177</v>
      </c>
      <c r="H103" s="206">
        <v>16.959</v>
      </c>
      <c r="I103" s="207"/>
      <c r="J103" s="208">
        <f>ROUND(I103*H103,2)</f>
        <v>0</v>
      </c>
      <c r="K103" s="204" t="s">
        <v>134</v>
      </c>
      <c r="L103" s="42"/>
      <c r="M103" s="209" t="s">
        <v>19</v>
      </c>
      <c r="N103" s="210" t="s">
        <v>42</v>
      </c>
      <c r="O103" s="82"/>
      <c r="P103" s="211">
        <f>O103*H103</f>
        <v>0</v>
      </c>
      <c r="Q103" s="211">
        <v>0.19900000000000001</v>
      </c>
      <c r="R103" s="211">
        <f>Q103*H103</f>
        <v>3.374841</v>
      </c>
      <c r="S103" s="211">
        <v>0</v>
      </c>
      <c r="T103" s="21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3" t="s">
        <v>135</v>
      </c>
      <c r="AT103" s="213" t="s">
        <v>130</v>
      </c>
      <c r="AU103" s="213" t="s">
        <v>81</v>
      </c>
      <c r="AY103" s="15" t="s">
        <v>128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79</v>
      </c>
      <c r="BK103" s="214">
        <f>ROUND(I103*H103,2)</f>
        <v>0</v>
      </c>
      <c r="BL103" s="15" t="s">
        <v>135</v>
      </c>
      <c r="BM103" s="213" t="s">
        <v>900</v>
      </c>
    </row>
    <row r="104" s="2" customFormat="1">
      <c r="A104" s="36"/>
      <c r="B104" s="37"/>
      <c r="C104" s="38"/>
      <c r="D104" s="215" t="s">
        <v>137</v>
      </c>
      <c r="E104" s="38"/>
      <c r="F104" s="216" t="s">
        <v>901</v>
      </c>
      <c r="G104" s="38"/>
      <c r="H104" s="38"/>
      <c r="I104" s="217"/>
      <c r="J104" s="38"/>
      <c r="K104" s="38"/>
      <c r="L104" s="42"/>
      <c r="M104" s="218"/>
      <c r="N104" s="219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137</v>
      </c>
      <c r="AU104" s="15" t="s">
        <v>81</v>
      </c>
    </row>
    <row r="105" s="2" customFormat="1" ht="24.15" customHeight="1">
      <c r="A105" s="36"/>
      <c r="B105" s="37"/>
      <c r="C105" s="202" t="s">
        <v>174</v>
      </c>
      <c r="D105" s="202" t="s">
        <v>130</v>
      </c>
      <c r="E105" s="203" t="s">
        <v>902</v>
      </c>
      <c r="F105" s="204" t="s">
        <v>903</v>
      </c>
      <c r="G105" s="205" t="s">
        <v>177</v>
      </c>
      <c r="H105" s="206">
        <v>16.959</v>
      </c>
      <c r="I105" s="207"/>
      <c r="J105" s="208">
        <f>ROUND(I105*H105,2)</f>
        <v>0</v>
      </c>
      <c r="K105" s="204" t="s">
        <v>134</v>
      </c>
      <c r="L105" s="42"/>
      <c r="M105" s="209" t="s">
        <v>19</v>
      </c>
      <c r="N105" s="210" t="s">
        <v>42</v>
      </c>
      <c r="O105" s="82"/>
      <c r="P105" s="211">
        <f>O105*H105</f>
        <v>0</v>
      </c>
      <c r="Q105" s="211">
        <v>0.39600000000000002</v>
      </c>
      <c r="R105" s="211">
        <f>Q105*H105</f>
        <v>6.7157640000000001</v>
      </c>
      <c r="S105" s="211">
        <v>0</v>
      </c>
      <c r="T105" s="21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3" t="s">
        <v>135</v>
      </c>
      <c r="AT105" s="213" t="s">
        <v>130</v>
      </c>
      <c r="AU105" s="213" t="s">
        <v>81</v>
      </c>
      <c r="AY105" s="15" t="s">
        <v>128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79</v>
      </c>
      <c r="BK105" s="214">
        <f>ROUND(I105*H105,2)</f>
        <v>0</v>
      </c>
      <c r="BL105" s="15" t="s">
        <v>135</v>
      </c>
      <c r="BM105" s="213" t="s">
        <v>904</v>
      </c>
    </row>
    <row r="106" s="2" customFormat="1">
      <c r="A106" s="36"/>
      <c r="B106" s="37"/>
      <c r="C106" s="38"/>
      <c r="D106" s="215" t="s">
        <v>137</v>
      </c>
      <c r="E106" s="38"/>
      <c r="F106" s="216" t="s">
        <v>905</v>
      </c>
      <c r="G106" s="38"/>
      <c r="H106" s="38"/>
      <c r="I106" s="217"/>
      <c r="J106" s="38"/>
      <c r="K106" s="38"/>
      <c r="L106" s="42"/>
      <c r="M106" s="218"/>
      <c r="N106" s="219"/>
      <c r="O106" s="82"/>
      <c r="P106" s="82"/>
      <c r="Q106" s="82"/>
      <c r="R106" s="82"/>
      <c r="S106" s="82"/>
      <c r="T106" s="83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5" t="s">
        <v>137</v>
      </c>
      <c r="AU106" s="15" t="s">
        <v>81</v>
      </c>
    </row>
    <row r="107" s="2" customFormat="1" ht="37.8" customHeight="1">
      <c r="A107" s="36"/>
      <c r="B107" s="37"/>
      <c r="C107" s="202" t="s">
        <v>180</v>
      </c>
      <c r="D107" s="202" t="s">
        <v>130</v>
      </c>
      <c r="E107" s="203" t="s">
        <v>906</v>
      </c>
      <c r="F107" s="204" t="s">
        <v>907</v>
      </c>
      <c r="G107" s="205" t="s">
        <v>177</v>
      </c>
      <c r="H107" s="206">
        <v>16.959</v>
      </c>
      <c r="I107" s="207"/>
      <c r="J107" s="208">
        <f>ROUND(I107*H107,2)</f>
        <v>0</v>
      </c>
      <c r="K107" s="204" t="s">
        <v>134</v>
      </c>
      <c r="L107" s="42"/>
      <c r="M107" s="209" t="s">
        <v>19</v>
      </c>
      <c r="N107" s="210" t="s">
        <v>42</v>
      </c>
      <c r="O107" s="82"/>
      <c r="P107" s="211">
        <f>O107*H107</f>
        <v>0</v>
      </c>
      <c r="Q107" s="211">
        <v>0.10362</v>
      </c>
      <c r="R107" s="211">
        <f>Q107*H107</f>
        <v>1.75729158</v>
      </c>
      <c r="S107" s="211">
        <v>0</v>
      </c>
      <c r="T107" s="21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3" t="s">
        <v>135</v>
      </c>
      <c r="AT107" s="213" t="s">
        <v>130</v>
      </c>
      <c r="AU107" s="213" t="s">
        <v>81</v>
      </c>
      <c r="AY107" s="15" t="s">
        <v>128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79</v>
      </c>
      <c r="BK107" s="214">
        <f>ROUND(I107*H107,2)</f>
        <v>0</v>
      </c>
      <c r="BL107" s="15" t="s">
        <v>135</v>
      </c>
      <c r="BM107" s="213" t="s">
        <v>908</v>
      </c>
    </row>
    <row r="108" s="2" customFormat="1">
      <c r="A108" s="36"/>
      <c r="B108" s="37"/>
      <c r="C108" s="38"/>
      <c r="D108" s="215" t="s">
        <v>137</v>
      </c>
      <c r="E108" s="38"/>
      <c r="F108" s="216" t="s">
        <v>909</v>
      </c>
      <c r="G108" s="38"/>
      <c r="H108" s="38"/>
      <c r="I108" s="217"/>
      <c r="J108" s="38"/>
      <c r="K108" s="38"/>
      <c r="L108" s="42"/>
      <c r="M108" s="218"/>
      <c r="N108" s="219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137</v>
      </c>
      <c r="AU108" s="15" t="s">
        <v>81</v>
      </c>
    </row>
    <row r="109" s="2" customFormat="1" ht="24.15" customHeight="1">
      <c r="A109" s="36"/>
      <c r="B109" s="37"/>
      <c r="C109" s="202" t="s">
        <v>185</v>
      </c>
      <c r="D109" s="202" t="s">
        <v>130</v>
      </c>
      <c r="E109" s="203" t="s">
        <v>910</v>
      </c>
      <c r="F109" s="204" t="s">
        <v>911</v>
      </c>
      <c r="G109" s="205" t="s">
        <v>177</v>
      </c>
      <c r="H109" s="206">
        <v>25.379999999999999</v>
      </c>
      <c r="I109" s="207"/>
      <c r="J109" s="208">
        <f>ROUND(I109*H109,2)</f>
        <v>0</v>
      </c>
      <c r="K109" s="204" t="s">
        <v>912</v>
      </c>
      <c r="L109" s="42"/>
      <c r="M109" s="209" t="s">
        <v>19</v>
      </c>
      <c r="N109" s="210" t="s">
        <v>42</v>
      </c>
      <c r="O109" s="82"/>
      <c r="P109" s="211">
        <f>O109*H109</f>
        <v>0</v>
      </c>
      <c r="Q109" s="211">
        <v>0.28000000000000003</v>
      </c>
      <c r="R109" s="211">
        <f>Q109*H109</f>
        <v>7.1064000000000007</v>
      </c>
      <c r="S109" s="211">
        <v>0</v>
      </c>
      <c r="T109" s="21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3" t="s">
        <v>135</v>
      </c>
      <c r="AT109" s="213" t="s">
        <v>130</v>
      </c>
      <c r="AU109" s="213" t="s">
        <v>81</v>
      </c>
      <c r="AY109" s="15" t="s">
        <v>128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79</v>
      </c>
      <c r="BK109" s="214">
        <f>ROUND(I109*H109,2)</f>
        <v>0</v>
      </c>
      <c r="BL109" s="15" t="s">
        <v>135</v>
      </c>
      <c r="BM109" s="213" t="s">
        <v>913</v>
      </c>
    </row>
    <row r="110" s="2" customFormat="1" ht="24.15" customHeight="1">
      <c r="A110" s="36"/>
      <c r="B110" s="37"/>
      <c r="C110" s="202" t="s">
        <v>190</v>
      </c>
      <c r="D110" s="202" t="s">
        <v>130</v>
      </c>
      <c r="E110" s="203" t="s">
        <v>914</v>
      </c>
      <c r="F110" s="204" t="s">
        <v>915</v>
      </c>
      <c r="G110" s="205" t="s">
        <v>177</v>
      </c>
      <c r="H110" s="206">
        <v>25.379999999999999</v>
      </c>
      <c r="I110" s="207"/>
      <c r="J110" s="208">
        <f>ROUND(I110*H110,2)</f>
        <v>0</v>
      </c>
      <c r="K110" s="204" t="s">
        <v>19</v>
      </c>
      <c r="L110" s="42"/>
      <c r="M110" s="209" t="s">
        <v>19</v>
      </c>
      <c r="N110" s="210" t="s">
        <v>42</v>
      </c>
      <c r="O110" s="82"/>
      <c r="P110" s="211">
        <f>O110*H110</f>
        <v>0</v>
      </c>
      <c r="Q110" s="211">
        <v>0.1018</v>
      </c>
      <c r="R110" s="211">
        <f>Q110*H110</f>
        <v>2.5836839999999999</v>
      </c>
      <c r="S110" s="211">
        <v>0</v>
      </c>
      <c r="T110" s="21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3" t="s">
        <v>135</v>
      </c>
      <c r="AT110" s="213" t="s">
        <v>130</v>
      </c>
      <c r="AU110" s="213" t="s">
        <v>81</v>
      </c>
      <c r="AY110" s="15" t="s">
        <v>128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5" t="s">
        <v>79</v>
      </c>
      <c r="BK110" s="214">
        <f>ROUND(I110*H110,2)</f>
        <v>0</v>
      </c>
      <c r="BL110" s="15" t="s">
        <v>135</v>
      </c>
      <c r="BM110" s="213" t="s">
        <v>916</v>
      </c>
    </row>
    <row r="111" s="2" customFormat="1">
      <c r="A111" s="36"/>
      <c r="B111" s="37"/>
      <c r="C111" s="38"/>
      <c r="D111" s="230" t="s">
        <v>729</v>
      </c>
      <c r="E111" s="38"/>
      <c r="F111" s="231" t="s">
        <v>917</v>
      </c>
      <c r="G111" s="38"/>
      <c r="H111" s="38"/>
      <c r="I111" s="217"/>
      <c r="J111" s="38"/>
      <c r="K111" s="38"/>
      <c r="L111" s="42"/>
      <c r="M111" s="218"/>
      <c r="N111" s="219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729</v>
      </c>
      <c r="AU111" s="15" t="s">
        <v>81</v>
      </c>
    </row>
    <row r="112" s="2" customFormat="1" ht="24.15" customHeight="1">
      <c r="A112" s="36"/>
      <c r="B112" s="37"/>
      <c r="C112" s="202" t="s">
        <v>195</v>
      </c>
      <c r="D112" s="202" t="s">
        <v>130</v>
      </c>
      <c r="E112" s="203" t="s">
        <v>918</v>
      </c>
      <c r="F112" s="204" t="s">
        <v>919</v>
      </c>
      <c r="G112" s="205" t="s">
        <v>177</v>
      </c>
      <c r="H112" s="206">
        <v>25.379999999999999</v>
      </c>
      <c r="I112" s="207"/>
      <c r="J112" s="208">
        <f>ROUND(I112*H112,2)</f>
        <v>0</v>
      </c>
      <c r="K112" s="204" t="s">
        <v>912</v>
      </c>
      <c r="L112" s="42"/>
      <c r="M112" s="209" t="s">
        <v>19</v>
      </c>
      <c r="N112" s="210" t="s">
        <v>42</v>
      </c>
      <c r="O112" s="82"/>
      <c r="P112" s="211">
        <f>O112*H112</f>
        <v>0</v>
      </c>
      <c r="Q112" s="211">
        <v>0.068099999999999994</v>
      </c>
      <c r="R112" s="211">
        <f>Q112*H112</f>
        <v>1.7283779999999998</v>
      </c>
      <c r="S112" s="211">
        <v>0</v>
      </c>
      <c r="T112" s="21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3" t="s">
        <v>135</v>
      </c>
      <c r="AT112" s="213" t="s">
        <v>130</v>
      </c>
      <c r="AU112" s="213" t="s">
        <v>81</v>
      </c>
      <c r="AY112" s="15" t="s">
        <v>128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79</v>
      </c>
      <c r="BK112" s="214">
        <f>ROUND(I112*H112,2)</f>
        <v>0</v>
      </c>
      <c r="BL112" s="15" t="s">
        <v>135</v>
      </c>
      <c r="BM112" s="213" t="s">
        <v>920</v>
      </c>
    </row>
    <row r="113" s="12" customFormat="1" ht="22.8" customHeight="1">
      <c r="A113" s="12"/>
      <c r="B113" s="186"/>
      <c r="C113" s="187"/>
      <c r="D113" s="188" t="s">
        <v>70</v>
      </c>
      <c r="E113" s="200" t="s">
        <v>159</v>
      </c>
      <c r="F113" s="200" t="s">
        <v>281</v>
      </c>
      <c r="G113" s="187"/>
      <c r="H113" s="187"/>
      <c r="I113" s="190"/>
      <c r="J113" s="201">
        <f>BK113</f>
        <v>0</v>
      </c>
      <c r="K113" s="187"/>
      <c r="L113" s="192"/>
      <c r="M113" s="193"/>
      <c r="N113" s="194"/>
      <c r="O113" s="194"/>
      <c r="P113" s="195">
        <f>SUM(P114:P123)</f>
        <v>0</v>
      </c>
      <c r="Q113" s="194"/>
      <c r="R113" s="195">
        <f>SUM(R114:R123)</f>
        <v>1.3926599799999999</v>
      </c>
      <c r="S113" s="194"/>
      <c r="T113" s="196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7" t="s">
        <v>79</v>
      </c>
      <c r="AT113" s="198" t="s">
        <v>70</v>
      </c>
      <c r="AU113" s="198" t="s">
        <v>79</v>
      </c>
      <c r="AY113" s="197" t="s">
        <v>128</v>
      </c>
      <c r="BK113" s="199">
        <f>SUM(BK114:BK123)</f>
        <v>0</v>
      </c>
    </row>
    <row r="114" s="2" customFormat="1" ht="21.75" customHeight="1">
      <c r="A114" s="36"/>
      <c r="B114" s="37"/>
      <c r="C114" s="202" t="s">
        <v>200</v>
      </c>
      <c r="D114" s="202" t="s">
        <v>130</v>
      </c>
      <c r="E114" s="203" t="s">
        <v>921</v>
      </c>
      <c r="F114" s="204" t="s">
        <v>922</v>
      </c>
      <c r="G114" s="205" t="s">
        <v>133</v>
      </c>
      <c r="H114" s="206">
        <v>0.56299999999999994</v>
      </c>
      <c r="I114" s="207"/>
      <c r="J114" s="208">
        <f>ROUND(I114*H114,2)</f>
        <v>0</v>
      </c>
      <c r="K114" s="204" t="s">
        <v>134</v>
      </c>
      <c r="L114" s="42"/>
      <c r="M114" s="209" t="s">
        <v>19</v>
      </c>
      <c r="N114" s="210" t="s">
        <v>42</v>
      </c>
      <c r="O114" s="82"/>
      <c r="P114" s="211">
        <f>O114*H114</f>
        <v>0</v>
      </c>
      <c r="Q114" s="211">
        <v>2.45329</v>
      </c>
      <c r="R114" s="211">
        <f>Q114*H114</f>
        <v>1.38120227</v>
      </c>
      <c r="S114" s="211">
        <v>0</v>
      </c>
      <c r="T114" s="21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3" t="s">
        <v>135</v>
      </c>
      <c r="AT114" s="213" t="s">
        <v>130</v>
      </c>
      <c r="AU114" s="213" t="s">
        <v>81</v>
      </c>
      <c r="AY114" s="15" t="s">
        <v>128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79</v>
      </c>
      <c r="BK114" s="214">
        <f>ROUND(I114*H114,2)</f>
        <v>0</v>
      </c>
      <c r="BL114" s="15" t="s">
        <v>135</v>
      </c>
      <c r="BM114" s="213" t="s">
        <v>923</v>
      </c>
    </row>
    <row r="115" s="2" customFormat="1">
      <c r="A115" s="36"/>
      <c r="B115" s="37"/>
      <c r="C115" s="38"/>
      <c r="D115" s="215" t="s">
        <v>137</v>
      </c>
      <c r="E115" s="38"/>
      <c r="F115" s="216" t="s">
        <v>924</v>
      </c>
      <c r="G115" s="38"/>
      <c r="H115" s="38"/>
      <c r="I115" s="217"/>
      <c r="J115" s="38"/>
      <c r="K115" s="38"/>
      <c r="L115" s="42"/>
      <c r="M115" s="218"/>
      <c r="N115" s="21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137</v>
      </c>
      <c r="AU115" s="15" t="s">
        <v>81</v>
      </c>
    </row>
    <row r="116" s="2" customFormat="1" ht="24.15" customHeight="1">
      <c r="A116" s="36"/>
      <c r="B116" s="37"/>
      <c r="C116" s="202" t="s">
        <v>8</v>
      </c>
      <c r="D116" s="202" t="s">
        <v>130</v>
      </c>
      <c r="E116" s="203" t="s">
        <v>925</v>
      </c>
      <c r="F116" s="204" t="s">
        <v>926</v>
      </c>
      <c r="G116" s="205" t="s">
        <v>133</v>
      </c>
      <c r="H116" s="206">
        <v>0.56299999999999994</v>
      </c>
      <c r="I116" s="207"/>
      <c r="J116" s="208">
        <f>ROUND(I116*H116,2)</f>
        <v>0</v>
      </c>
      <c r="K116" s="204" t="s">
        <v>134</v>
      </c>
      <c r="L116" s="42"/>
      <c r="M116" s="209" t="s">
        <v>19</v>
      </c>
      <c r="N116" s="210" t="s">
        <v>42</v>
      </c>
      <c r="O116" s="82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3" t="s">
        <v>135</v>
      </c>
      <c r="AT116" s="213" t="s">
        <v>130</v>
      </c>
      <c r="AU116" s="213" t="s">
        <v>81</v>
      </c>
      <c r="AY116" s="15" t="s">
        <v>128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79</v>
      </c>
      <c r="BK116" s="214">
        <f>ROUND(I116*H116,2)</f>
        <v>0</v>
      </c>
      <c r="BL116" s="15" t="s">
        <v>135</v>
      </c>
      <c r="BM116" s="213" t="s">
        <v>927</v>
      </c>
    </row>
    <row r="117" s="2" customFormat="1">
      <c r="A117" s="36"/>
      <c r="B117" s="37"/>
      <c r="C117" s="38"/>
      <c r="D117" s="215" t="s">
        <v>137</v>
      </c>
      <c r="E117" s="38"/>
      <c r="F117" s="216" t="s">
        <v>928</v>
      </c>
      <c r="G117" s="38"/>
      <c r="H117" s="38"/>
      <c r="I117" s="217"/>
      <c r="J117" s="38"/>
      <c r="K117" s="38"/>
      <c r="L117" s="42"/>
      <c r="M117" s="218"/>
      <c r="N117" s="219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137</v>
      </c>
      <c r="AU117" s="15" t="s">
        <v>81</v>
      </c>
    </row>
    <row r="118" s="2" customFormat="1" ht="21.75" customHeight="1">
      <c r="A118" s="36"/>
      <c r="B118" s="37"/>
      <c r="C118" s="202" t="s">
        <v>210</v>
      </c>
      <c r="D118" s="202" t="s">
        <v>130</v>
      </c>
      <c r="E118" s="203" t="s">
        <v>929</v>
      </c>
      <c r="F118" s="204" t="s">
        <v>930</v>
      </c>
      <c r="G118" s="205" t="s">
        <v>133</v>
      </c>
      <c r="H118" s="206">
        <v>0.56299999999999994</v>
      </c>
      <c r="I118" s="207"/>
      <c r="J118" s="208">
        <f>ROUND(I118*H118,2)</f>
        <v>0</v>
      </c>
      <c r="K118" s="204" t="s">
        <v>134</v>
      </c>
      <c r="L118" s="42"/>
      <c r="M118" s="209" t="s">
        <v>19</v>
      </c>
      <c r="N118" s="210" t="s">
        <v>42</v>
      </c>
      <c r="O118" s="82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3" t="s">
        <v>135</v>
      </c>
      <c r="AT118" s="213" t="s">
        <v>130</v>
      </c>
      <c r="AU118" s="213" t="s">
        <v>81</v>
      </c>
      <c r="AY118" s="15" t="s">
        <v>128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79</v>
      </c>
      <c r="BK118" s="214">
        <f>ROUND(I118*H118,2)</f>
        <v>0</v>
      </c>
      <c r="BL118" s="15" t="s">
        <v>135</v>
      </c>
      <c r="BM118" s="213" t="s">
        <v>931</v>
      </c>
    </row>
    <row r="119" s="2" customFormat="1">
      <c r="A119" s="36"/>
      <c r="B119" s="37"/>
      <c r="C119" s="38"/>
      <c r="D119" s="215" t="s">
        <v>137</v>
      </c>
      <c r="E119" s="38"/>
      <c r="F119" s="216" t="s">
        <v>932</v>
      </c>
      <c r="G119" s="38"/>
      <c r="H119" s="38"/>
      <c r="I119" s="217"/>
      <c r="J119" s="38"/>
      <c r="K119" s="38"/>
      <c r="L119" s="42"/>
      <c r="M119" s="218"/>
      <c r="N119" s="219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137</v>
      </c>
      <c r="AU119" s="15" t="s">
        <v>81</v>
      </c>
    </row>
    <row r="120" s="2" customFormat="1" ht="21.75" customHeight="1">
      <c r="A120" s="36"/>
      <c r="B120" s="37"/>
      <c r="C120" s="202" t="s">
        <v>214</v>
      </c>
      <c r="D120" s="202" t="s">
        <v>130</v>
      </c>
      <c r="E120" s="203" t="s">
        <v>933</v>
      </c>
      <c r="F120" s="204" t="s">
        <v>934</v>
      </c>
      <c r="G120" s="205" t="s">
        <v>133</v>
      </c>
      <c r="H120" s="206">
        <v>0.56299999999999994</v>
      </c>
      <c r="I120" s="207"/>
      <c r="J120" s="208">
        <f>ROUND(I120*H120,2)</f>
        <v>0</v>
      </c>
      <c r="K120" s="204" t="s">
        <v>134</v>
      </c>
      <c r="L120" s="42"/>
      <c r="M120" s="209" t="s">
        <v>19</v>
      </c>
      <c r="N120" s="210" t="s">
        <v>42</v>
      </c>
      <c r="O120" s="82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3" t="s">
        <v>135</v>
      </c>
      <c r="AT120" s="213" t="s">
        <v>130</v>
      </c>
      <c r="AU120" s="213" t="s">
        <v>81</v>
      </c>
      <c r="AY120" s="15" t="s">
        <v>128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79</v>
      </c>
      <c r="BK120" s="214">
        <f>ROUND(I120*H120,2)</f>
        <v>0</v>
      </c>
      <c r="BL120" s="15" t="s">
        <v>135</v>
      </c>
      <c r="BM120" s="213" t="s">
        <v>935</v>
      </c>
    </row>
    <row r="121" s="2" customFormat="1">
      <c r="A121" s="36"/>
      <c r="B121" s="37"/>
      <c r="C121" s="38"/>
      <c r="D121" s="215" t="s">
        <v>137</v>
      </c>
      <c r="E121" s="38"/>
      <c r="F121" s="216" t="s">
        <v>936</v>
      </c>
      <c r="G121" s="38"/>
      <c r="H121" s="38"/>
      <c r="I121" s="217"/>
      <c r="J121" s="38"/>
      <c r="K121" s="38"/>
      <c r="L121" s="42"/>
      <c r="M121" s="218"/>
      <c r="N121" s="219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137</v>
      </c>
      <c r="AU121" s="15" t="s">
        <v>81</v>
      </c>
    </row>
    <row r="122" s="2" customFormat="1" ht="16.5" customHeight="1">
      <c r="A122" s="36"/>
      <c r="B122" s="37"/>
      <c r="C122" s="202" t="s">
        <v>218</v>
      </c>
      <c r="D122" s="202" t="s">
        <v>130</v>
      </c>
      <c r="E122" s="203" t="s">
        <v>937</v>
      </c>
      <c r="F122" s="204" t="s">
        <v>938</v>
      </c>
      <c r="G122" s="205" t="s">
        <v>155</v>
      </c>
      <c r="H122" s="206">
        <v>0.010999999999999999</v>
      </c>
      <c r="I122" s="207"/>
      <c r="J122" s="208">
        <f>ROUND(I122*H122,2)</f>
        <v>0</v>
      </c>
      <c r="K122" s="204" t="s">
        <v>134</v>
      </c>
      <c r="L122" s="42"/>
      <c r="M122" s="209" t="s">
        <v>19</v>
      </c>
      <c r="N122" s="210" t="s">
        <v>42</v>
      </c>
      <c r="O122" s="82"/>
      <c r="P122" s="211">
        <f>O122*H122</f>
        <v>0</v>
      </c>
      <c r="Q122" s="211">
        <v>1.0416099999999999</v>
      </c>
      <c r="R122" s="211">
        <f>Q122*H122</f>
        <v>0.011457709999999998</v>
      </c>
      <c r="S122" s="211">
        <v>0</v>
      </c>
      <c r="T122" s="21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3" t="s">
        <v>135</v>
      </c>
      <c r="AT122" s="213" t="s">
        <v>130</v>
      </c>
      <c r="AU122" s="213" t="s">
        <v>81</v>
      </c>
      <c r="AY122" s="15" t="s">
        <v>128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79</v>
      </c>
      <c r="BK122" s="214">
        <f>ROUND(I122*H122,2)</f>
        <v>0</v>
      </c>
      <c r="BL122" s="15" t="s">
        <v>135</v>
      </c>
      <c r="BM122" s="213" t="s">
        <v>939</v>
      </c>
    </row>
    <row r="123" s="2" customFormat="1">
      <c r="A123" s="36"/>
      <c r="B123" s="37"/>
      <c r="C123" s="38"/>
      <c r="D123" s="215" t="s">
        <v>137</v>
      </c>
      <c r="E123" s="38"/>
      <c r="F123" s="216" t="s">
        <v>940</v>
      </c>
      <c r="G123" s="38"/>
      <c r="H123" s="38"/>
      <c r="I123" s="217"/>
      <c r="J123" s="38"/>
      <c r="K123" s="38"/>
      <c r="L123" s="42"/>
      <c r="M123" s="218"/>
      <c r="N123" s="219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137</v>
      </c>
      <c r="AU123" s="15" t="s">
        <v>81</v>
      </c>
    </row>
    <row r="124" s="12" customFormat="1" ht="22.8" customHeight="1">
      <c r="A124" s="12"/>
      <c r="B124" s="186"/>
      <c r="C124" s="187"/>
      <c r="D124" s="188" t="s">
        <v>70</v>
      </c>
      <c r="E124" s="200" t="s">
        <v>174</v>
      </c>
      <c r="F124" s="200" t="s">
        <v>368</v>
      </c>
      <c r="G124" s="187"/>
      <c r="H124" s="187"/>
      <c r="I124" s="190"/>
      <c r="J124" s="201">
        <f>BK124</f>
        <v>0</v>
      </c>
      <c r="K124" s="187"/>
      <c r="L124" s="192"/>
      <c r="M124" s="193"/>
      <c r="N124" s="194"/>
      <c r="O124" s="194"/>
      <c r="P124" s="195">
        <f>SUM(P125:P126)</f>
        <v>0</v>
      </c>
      <c r="Q124" s="194"/>
      <c r="R124" s="195">
        <f>SUM(R125:R126)</f>
        <v>0</v>
      </c>
      <c r="S124" s="194"/>
      <c r="T124" s="19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7" t="s">
        <v>79</v>
      </c>
      <c r="AT124" s="198" t="s">
        <v>70</v>
      </c>
      <c r="AU124" s="198" t="s">
        <v>79</v>
      </c>
      <c r="AY124" s="197" t="s">
        <v>128</v>
      </c>
      <c r="BK124" s="199">
        <f>SUM(BK125:BK126)</f>
        <v>0</v>
      </c>
    </row>
    <row r="125" s="2" customFormat="1" ht="33" customHeight="1">
      <c r="A125" s="36"/>
      <c r="B125" s="37"/>
      <c r="C125" s="202" t="s">
        <v>222</v>
      </c>
      <c r="D125" s="202" t="s">
        <v>130</v>
      </c>
      <c r="E125" s="203" t="s">
        <v>941</v>
      </c>
      <c r="F125" s="204" t="s">
        <v>942</v>
      </c>
      <c r="G125" s="205" t="s">
        <v>177</v>
      </c>
      <c r="H125" s="206">
        <v>41.07</v>
      </c>
      <c r="I125" s="207"/>
      <c r="J125" s="208">
        <f>ROUND(I125*H125,2)</f>
        <v>0</v>
      </c>
      <c r="K125" s="204" t="s">
        <v>134</v>
      </c>
      <c r="L125" s="42"/>
      <c r="M125" s="209" t="s">
        <v>19</v>
      </c>
      <c r="N125" s="210" t="s">
        <v>42</v>
      </c>
      <c r="O125" s="82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3" t="s">
        <v>135</v>
      </c>
      <c r="AT125" s="213" t="s">
        <v>130</v>
      </c>
      <c r="AU125" s="213" t="s">
        <v>81</v>
      </c>
      <c r="AY125" s="15" t="s">
        <v>128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5" t="s">
        <v>79</v>
      </c>
      <c r="BK125" s="214">
        <f>ROUND(I125*H125,2)</f>
        <v>0</v>
      </c>
      <c r="BL125" s="15" t="s">
        <v>135</v>
      </c>
      <c r="BM125" s="213" t="s">
        <v>943</v>
      </c>
    </row>
    <row r="126" s="2" customFormat="1">
      <c r="A126" s="36"/>
      <c r="B126" s="37"/>
      <c r="C126" s="38"/>
      <c r="D126" s="215" t="s">
        <v>137</v>
      </c>
      <c r="E126" s="38"/>
      <c r="F126" s="216" t="s">
        <v>944</v>
      </c>
      <c r="G126" s="38"/>
      <c r="H126" s="38"/>
      <c r="I126" s="217"/>
      <c r="J126" s="38"/>
      <c r="K126" s="38"/>
      <c r="L126" s="42"/>
      <c r="M126" s="218"/>
      <c r="N126" s="219"/>
      <c r="O126" s="82"/>
      <c r="P126" s="82"/>
      <c r="Q126" s="82"/>
      <c r="R126" s="82"/>
      <c r="S126" s="82"/>
      <c r="T126" s="83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137</v>
      </c>
      <c r="AU126" s="15" t="s">
        <v>81</v>
      </c>
    </row>
    <row r="127" s="12" customFormat="1" ht="22.8" customHeight="1">
      <c r="A127" s="12"/>
      <c r="B127" s="186"/>
      <c r="C127" s="187"/>
      <c r="D127" s="188" t="s">
        <v>70</v>
      </c>
      <c r="E127" s="200" t="s">
        <v>409</v>
      </c>
      <c r="F127" s="200" t="s">
        <v>410</v>
      </c>
      <c r="G127" s="187"/>
      <c r="H127" s="187"/>
      <c r="I127" s="190"/>
      <c r="J127" s="201">
        <f>BK127</f>
        <v>0</v>
      </c>
      <c r="K127" s="187"/>
      <c r="L127" s="192"/>
      <c r="M127" s="193"/>
      <c r="N127" s="194"/>
      <c r="O127" s="194"/>
      <c r="P127" s="195">
        <f>SUM(P128:P129)</f>
        <v>0</v>
      </c>
      <c r="Q127" s="194"/>
      <c r="R127" s="195">
        <f>SUM(R128:R129)</f>
        <v>0</v>
      </c>
      <c r="S127" s="194"/>
      <c r="T127" s="196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7" t="s">
        <v>79</v>
      </c>
      <c r="AT127" s="198" t="s">
        <v>70</v>
      </c>
      <c r="AU127" s="198" t="s">
        <v>79</v>
      </c>
      <c r="AY127" s="197" t="s">
        <v>128</v>
      </c>
      <c r="BK127" s="199">
        <f>SUM(BK128:BK129)</f>
        <v>0</v>
      </c>
    </row>
    <row r="128" s="2" customFormat="1" ht="24.15" customHeight="1">
      <c r="A128" s="36"/>
      <c r="B128" s="37"/>
      <c r="C128" s="202" t="s">
        <v>227</v>
      </c>
      <c r="D128" s="202" t="s">
        <v>130</v>
      </c>
      <c r="E128" s="203" t="s">
        <v>945</v>
      </c>
      <c r="F128" s="204" t="s">
        <v>946</v>
      </c>
      <c r="G128" s="205" t="s">
        <v>155</v>
      </c>
      <c r="H128" s="206">
        <v>28.559999999999999</v>
      </c>
      <c r="I128" s="207"/>
      <c r="J128" s="208">
        <f>ROUND(I128*H128,2)</f>
        <v>0</v>
      </c>
      <c r="K128" s="204" t="s">
        <v>134</v>
      </c>
      <c r="L128" s="42"/>
      <c r="M128" s="209" t="s">
        <v>19</v>
      </c>
      <c r="N128" s="210" t="s">
        <v>42</v>
      </c>
      <c r="O128" s="82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3" t="s">
        <v>135</v>
      </c>
      <c r="AT128" s="213" t="s">
        <v>130</v>
      </c>
      <c r="AU128" s="213" t="s">
        <v>81</v>
      </c>
      <c r="AY128" s="15" t="s">
        <v>128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79</v>
      </c>
      <c r="BK128" s="214">
        <f>ROUND(I128*H128,2)</f>
        <v>0</v>
      </c>
      <c r="BL128" s="15" t="s">
        <v>135</v>
      </c>
      <c r="BM128" s="213" t="s">
        <v>947</v>
      </c>
    </row>
    <row r="129" s="2" customFormat="1">
      <c r="A129" s="36"/>
      <c r="B129" s="37"/>
      <c r="C129" s="38"/>
      <c r="D129" s="215" t="s">
        <v>137</v>
      </c>
      <c r="E129" s="38"/>
      <c r="F129" s="216" t="s">
        <v>948</v>
      </c>
      <c r="G129" s="38"/>
      <c r="H129" s="38"/>
      <c r="I129" s="217"/>
      <c r="J129" s="38"/>
      <c r="K129" s="38"/>
      <c r="L129" s="42"/>
      <c r="M129" s="232"/>
      <c r="N129" s="233"/>
      <c r="O129" s="234"/>
      <c r="P129" s="234"/>
      <c r="Q129" s="234"/>
      <c r="R129" s="234"/>
      <c r="S129" s="234"/>
      <c r="T129" s="235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137</v>
      </c>
      <c r="AU129" s="15" t="s">
        <v>81</v>
      </c>
    </row>
    <row r="130" s="2" customFormat="1" ht="6.96" customHeight="1">
      <c r="A130" s="36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42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sheet="1" autoFilter="0" formatColumns="0" formatRows="0" objects="1" scenarios="1" spinCount="100000" saltValue="w6Lz708ckf68xeSvloOVDVWMf4v0bPfSd1oGQjP9N83de9vBIO9OXpdh7/HYBN1VyAitX5q68yWaiDuZnh/JAw==" hashValue="wS0ls8myokLaXNd0b4yPxYidJyepsXsEgufSCzD1tdNE70yvnU7Pdj8zfh+1hOkKZbfCy3iRcKZ3TWZdaMljfw==" algorithmName="SHA-512" password="CC35"/>
  <autoFilter ref="C84:K12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13106171"/>
    <hyperlink ref="F91" r:id="rId2" display="https://podminky.urs.cz/item/CS_URS_2021_02/113201111"/>
    <hyperlink ref="F93" r:id="rId3" display="https://podminky.urs.cz/item/CS_URS_2021_02/122151101"/>
    <hyperlink ref="F95" r:id="rId4" display="https://podminky.urs.cz/item/CS_URS_2021_02/162751117"/>
    <hyperlink ref="F97" r:id="rId5" display="https://podminky.urs.cz/item/CS_URS_2021_02/171251201"/>
    <hyperlink ref="F99" r:id="rId6" display="https://podminky.urs.cz/item/CS_URS_2021_02/171201231"/>
    <hyperlink ref="F102" r:id="rId7" display="https://podminky.urs.cz/item/CS_URS_2021_02/564231111"/>
    <hyperlink ref="F104" r:id="rId8" display="https://podminky.urs.cz/item/CS_URS_2021_02/564730011"/>
    <hyperlink ref="F106" r:id="rId9" display="https://podminky.urs.cz/item/CS_URS_2021_02/564760111"/>
    <hyperlink ref="F108" r:id="rId10" display="https://podminky.urs.cz/item/CS_URS_2021_02/596212210"/>
    <hyperlink ref="F115" r:id="rId11" display="https://podminky.urs.cz/item/CS_URS_2021_02/631311135"/>
    <hyperlink ref="F117" r:id="rId12" display="https://podminky.urs.cz/item/CS_URS_2021_02/631319175"/>
    <hyperlink ref="F119" r:id="rId13" display="https://podminky.urs.cz/item/CS_URS_2021_02/631319185"/>
    <hyperlink ref="F121" r:id="rId14" display="https://podminky.urs.cz/item/CS_URS_2021_02/631319197"/>
    <hyperlink ref="F123" r:id="rId15" display="https://podminky.urs.cz/item/CS_URS_2021_02/631361821"/>
    <hyperlink ref="F126" r:id="rId16" display="https://podminky.urs.cz/item/CS_URS_2021_02/979054451"/>
    <hyperlink ref="F129" r:id="rId17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6" customWidth="1"/>
    <col min="2" max="2" width="1.667969" style="236" customWidth="1"/>
    <col min="3" max="4" width="5" style="236" customWidth="1"/>
    <col min="5" max="5" width="11.66016" style="236" customWidth="1"/>
    <col min="6" max="6" width="9.160156" style="236" customWidth="1"/>
    <col min="7" max="7" width="5" style="236" customWidth="1"/>
    <col min="8" max="8" width="77.83203" style="236" customWidth="1"/>
    <col min="9" max="10" width="20" style="236" customWidth="1"/>
    <col min="11" max="11" width="1.667969" style="236" customWidth="1"/>
  </cols>
  <sheetData>
    <row r="1" s="1" customFormat="1" ht="37.5" customHeight="1"/>
    <row r="2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3" customFormat="1" ht="45" customHeight="1">
      <c r="B3" s="240"/>
      <c r="C3" s="241" t="s">
        <v>949</v>
      </c>
      <c r="D3" s="241"/>
      <c r="E3" s="241"/>
      <c r="F3" s="241"/>
      <c r="G3" s="241"/>
      <c r="H3" s="241"/>
      <c r="I3" s="241"/>
      <c r="J3" s="241"/>
      <c r="K3" s="242"/>
    </row>
    <row r="4" s="1" customFormat="1" ht="25.5" customHeight="1">
      <c r="B4" s="243"/>
      <c r="C4" s="244" t="s">
        <v>950</v>
      </c>
      <c r="D4" s="244"/>
      <c r="E4" s="244"/>
      <c r="F4" s="244"/>
      <c r="G4" s="244"/>
      <c r="H4" s="244"/>
      <c r="I4" s="244"/>
      <c r="J4" s="244"/>
      <c r="K4" s="245"/>
    </row>
    <row r="5" s="1" customFormat="1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s="1" customFormat="1" ht="15" customHeight="1">
      <c r="B6" s="243"/>
      <c r="C6" s="247" t="s">
        <v>951</v>
      </c>
      <c r="D6" s="247"/>
      <c r="E6" s="247"/>
      <c r="F6" s="247"/>
      <c r="G6" s="247"/>
      <c r="H6" s="247"/>
      <c r="I6" s="247"/>
      <c r="J6" s="247"/>
      <c r="K6" s="245"/>
    </row>
    <row r="7" s="1" customFormat="1" ht="15" customHeight="1">
      <c r="B7" s="248"/>
      <c r="C7" s="247" t="s">
        <v>952</v>
      </c>
      <c r="D7" s="247"/>
      <c r="E7" s="247"/>
      <c r="F7" s="247"/>
      <c r="G7" s="247"/>
      <c r="H7" s="247"/>
      <c r="I7" s="247"/>
      <c r="J7" s="247"/>
      <c r="K7" s="245"/>
    </row>
    <row r="8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="1" customFormat="1" ht="15" customHeight="1">
      <c r="B9" s="248"/>
      <c r="C9" s="247" t="s">
        <v>953</v>
      </c>
      <c r="D9" s="247"/>
      <c r="E9" s="247"/>
      <c r="F9" s="247"/>
      <c r="G9" s="247"/>
      <c r="H9" s="247"/>
      <c r="I9" s="247"/>
      <c r="J9" s="247"/>
      <c r="K9" s="245"/>
    </row>
    <row r="10" s="1" customFormat="1" ht="15" customHeight="1">
      <c r="B10" s="248"/>
      <c r="C10" s="247"/>
      <c r="D10" s="247" t="s">
        <v>954</v>
      </c>
      <c r="E10" s="247"/>
      <c r="F10" s="247"/>
      <c r="G10" s="247"/>
      <c r="H10" s="247"/>
      <c r="I10" s="247"/>
      <c r="J10" s="247"/>
      <c r="K10" s="245"/>
    </row>
    <row r="11" s="1" customFormat="1" ht="15" customHeight="1">
      <c r="B11" s="248"/>
      <c r="C11" s="249"/>
      <c r="D11" s="247" t="s">
        <v>955</v>
      </c>
      <c r="E11" s="247"/>
      <c r="F11" s="247"/>
      <c r="G11" s="247"/>
      <c r="H11" s="247"/>
      <c r="I11" s="247"/>
      <c r="J11" s="247"/>
      <c r="K11" s="245"/>
    </row>
    <row r="12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="1" customFormat="1" ht="15" customHeight="1">
      <c r="B13" s="248"/>
      <c r="C13" s="249"/>
      <c r="D13" s="250" t="s">
        <v>956</v>
      </c>
      <c r="E13" s="247"/>
      <c r="F13" s="247"/>
      <c r="G13" s="247"/>
      <c r="H13" s="247"/>
      <c r="I13" s="247"/>
      <c r="J13" s="247"/>
      <c r="K13" s="245"/>
    </row>
    <row r="14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="1" customFormat="1" ht="15" customHeight="1">
      <c r="B15" s="248"/>
      <c r="C15" s="249"/>
      <c r="D15" s="247" t="s">
        <v>957</v>
      </c>
      <c r="E15" s="247"/>
      <c r="F15" s="247"/>
      <c r="G15" s="247"/>
      <c r="H15" s="247"/>
      <c r="I15" s="247"/>
      <c r="J15" s="247"/>
      <c r="K15" s="245"/>
    </row>
    <row r="16" s="1" customFormat="1" ht="15" customHeight="1">
      <c r="B16" s="248"/>
      <c r="C16" s="249"/>
      <c r="D16" s="247" t="s">
        <v>958</v>
      </c>
      <c r="E16" s="247"/>
      <c r="F16" s="247"/>
      <c r="G16" s="247"/>
      <c r="H16" s="247"/>
      <c r="I16" s="247"/>
      <c r="J16" s="247"/>
      <c r="K16" s="245"/>
    </row>
    <row r="17" s="1" customFormat="1" ht="15" customHeight="1">
      <c r="B17" s="248"/>
      <c r="C17" s="249"/>
      <c r="D17" s="247" t="s">
        <v>959</v>
      </c>
      <c r="E17" s="247"/>
      <c r="F17" s="247"/>
      <c r="G17" s="247"/>
      <c r="H17" s="247"/>
      <c r="I17" s="247"/>
      <c r="J17" s="247"/>
      <c r="K17" s="245"/>
    </row>
    <row r="18" s="1" customFormat="1" ht="15" customHeight="1">
      <c r="B18" s="248"/>
      <c r="C18" s="249"/>
      <c r="D18" s="249"/>
      <c r="E18" s="251" t="s">
        <v>78</v>
      </c>
      <c r="F18" s="247" t="s">
        <v>960</v>
      </c>
      <c r="G18" s="247"/>
      <c r="H18" s="247"/>
      <c r="I18" s="247"/>
      <c r="J18" s="247"/>
      <c r="K18" s="245"/>
    </row>
    <row r="19" s="1" customFormat="1" ht="15" customHeight="1">
      <c r="B19" s="248"/>
      <c r="C19" s="249"/>
      <c r="D19" s="249"/>
      <c r="E19" s="251" t="s">
        <v>961</v>
      </c>
      <c r="F19" s="247" t="s">
        <v>962</v>
      </c>
      <c r="G19" s="247"/>
      <c r="H19" s="247"/>
      <c r="I19" s="247"/>
      <c r="J19" s="247"/>
      <c r="K19" s="245"/>
    </row>
    <row r="20" s="1" customFormat="1" ht="15" customHeight="1">
      <c r="B20" s="248"/>
      <c r="C20" s="249"/>
      <c r="D20" s="249"/>
      <c r="E20" s="251" t="s">
        <v>963</v>
      </c>
      <c r="F20" s="247" t="s">
        <v>964</v>
      </c>
      <c r="G20" s="247"/>
      <c r="H20" s="247"/>
      <c r="I20" s="247"/>
      <c r="J20" s="247"/>
      <c r="K20" s="245"/>
    </row>
    <row r="21" s="1" customFormat="1" ht="15" customHeight="1">
      <c r="B21" s="248"/>
      <c r="C21" s="249"/>
      <c r="D21" s="249"/>
      <c r="E21" s="251" t="s">
        <v>965</v>
      </c>
      <c r="F21" s="247" t="s">
        <v>966</v>
      </c>
      <c r="G21" s="247"/>
      <c r="H21" s="247"/>
      <c r="I21" s="247"/>
      <c r="J21" s="247"/>
      <c r="K21" s="245"/>
    </row>
    <row r="22" s="1" customFormat="1" ht="15" customHeight="1">
      <c r="B22" s="248"/>
      <c r="C22" s="249"/>
      <c r="D22" s="249"/>
      <c r="E22" s="251" t="s">
        <v>967</v>
      </c>
      <c r="F22" s="247" t="s">
        <v>968</v>
      </c>
      <c r="G22" s="247"/>
      <c r="H22" s="247"/>
      <c r="I22" s="247"/>
      <c r="J22" s="247"/>
      <c r="K22" s="245"/>
    </row>
    <row r="23" s="1" customFormat="1" ht="15" customHeight="1">
      <c r="B23" s="248"/>
      <c r="C23" s="249"/>
      <c r="D23" s="249"/>
      <c r="E23" s="251" t="s">
        <v>969</v>
      </c>
      <c r="F23" s="247" t="s">
        <v>970</v>
      </c>
      <c r="G23" s="247"/>
      <c r="H23" s="247"/>
      <c r="I23" s="247"/>
      <c r="J23" s="247"/>
      <c r="K23" s="245"/>
    </row>
    <row r="24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="1" customFormat="1" ht="15" customHeight="1">
      <c r="B25" s="248"/>
      <c r="C25" s="247" t="s">
        <v>971</v>
      </c>
      <c r="D25" s="247"/>
      <c r="E25" s="247"/>
      <c r="F25" s="247"/>
      <c r="G25" s="247"/>
      <c r="H25" s="247"/>
      <c r="I25" s="247"/>
      <c r="J25" s="247"/>
      <c r="K25" s="245"/>
    </row>
    <row r="26" s="1" customFormat="1" ht="15" customHeight="1">
      <c r="B26" s="248"/>
      <c r="C26" s="247" t="s">
        <v>972</v>
      </c>
      <c r="D26" s="247"/>
      <c r="E26" s="247"/>
      <c r="F26" s="247"/>
      <c r="G26" s="247"/>
      <c r="H26" s="247"/>
      <c r="I26" s="247"/>
      <c r="J26" s="247"/>
      <c r="K26" s="245"/>
    </row>
    <row r="27" s="1" customFormat="1" ht="15" customHeight="1">
      <c r="B27" s="248"/>
      <c r="C27" s="247"/>
      <c r="D27" s="247" t="s">
        <v>973</v>
      </c>
      <c r="E27" s="247"/>
      <c r="F27" s="247"/>
      <c r="G27" s="247"/>
      <c r="H27" s="247"/>
      <c r="I27" s="247"/>
      <c r="J27" s="247"/>
      <c r="K27" s="245"/>
    </row>
    <row r="28" s="1" customFormat="1" ht="15" customHeight="1">
      <c r="B28" s="248"/>
      <c r="C28" s="249"/>
      <c r="D28" s="247" t="s">
        <v>974</v>
      </c>
      <c r="E28" s="247"/>
      <c r="F28" s="247"/>
      <c r="G28" s="247"/>
      <c r="H28" s="247"/>
      <c r="I28" s="247"/>
      <c r="J28" s="247"/>
      <c r="K28" s="245"/>
    </row>
    <row r="29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="1" customFormat="1" ht="15" customHeight="1">
      <c r="B30" s="248"/>
      <c r="C30" s="249"/>
      <c r="D30" s="247" t="s">
        <v>975</v>
      </c>
      <c r="E30" s="247"/>
      <c r="F30" s="247"/>
      <c r="G30" s="247"/>
      <c r="H30" s="247"/>
      <c r="I30" s="247"/>
      <c r="J30" s="247"/>
      <c r="K30" s="245"/>
    </row>
    <row r="31" s="1" customFormat="1" ht="15" customHeight="1">
      <c r="B31" s="248"/>
      <c r="C31" s="249"/>
      <c r="D31" s="247" t="s">
        <v>976</v>
      </c>
      <c r="E31" s="247"/>
      <c r="F31" s="247"/>
      <c r="G31" s="247"/>
      <c r="H31" s="247"/>
      <c r="I31" s="247"/>
      <c r="J31" s="247"/>
      <c r="K31" s="245"/>
    </row>
    <row r="32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="1" customFormat="1" ht="15" customHeight="1">
      <c r="B33" s="248"/>
      <c r="C33" s="249"/>
      <c r="D33" s="247" t="s">
        <v>977</v>
      </c>
      <c r="E33" s="247"/>
      <c r="F33" s="247"/>
      <c r="G33" s="247"/>
      <c r="H33" s="247"/>
      <c r="I33" s="247"/>
      <c r="J33" s="247"/>
      <c r="K33" s="245"/>
    </row>
    <row r="34" s="1" customFormat="1" ht="15" customHeight="1">
      <c r="B34" s="248"/>
      <c r="C34" s="249"/>
      <c r="D34" s="247" t="s">
        <v>978</v>
      </c>
      <c r="E34" s="247"/>
      <c r="F34" s="247"/>
      <c r="G34" s="247"/>
      <c r="H34" s="247"/>
      <c r="I34" s="247"/>
      <c r="J34" s="247"/>
      <c r="K34" s="245"/>
    </row>
    <row r="35" s="1" customFormat="1" ht="15" customHeight="1">
      <c r="B35" s="248"/>
      <c r="C35" s="249"/>
      <c r="D35" s="247" t="s">
        <v>979</v>
      </c>
      <c r="E35" s="247"/>
      <c r="F35" s="247"/>
      <c r="G35" s="247"/>
      <c r="H35" s="247"/>
      <c r="I35" s="247"/>
      <c r="J35" s="247"/>
      <c r="K35" s="245"/>
    </row>
    <row r="36" s="1" customFormat="1" ht="15" customHeight="1">
      <c r="B36" s="248"/>
      <c r="C36" s="249"/>
      <c r="D36" s="247"/>
      <c r="E36" s="250" t="s">
        <v>114</v>
      </c>
      <c r="F36" s="247"/>
      <c r="G36" s="247" t="s">
        <v>980</v>
      </c>
      <c r="H36" s="247"/>
      <c r="I36" s="247"/>
      <c r="J36" s="247"/>
      <c r="K36" s="245"/>
    </row>
    <row r="37" s="1" customFormat="1" ht="30.75" customHeight="1">
      <c r="B37" s="248"/>
      <c r="C37" s="249"/>
      <c r="D37" s="247"/>
      <c r="E37" s="250" t="s">
        <v>981</v>
      </c>
      <c r="F37" s="247"/>
      <c r="G37" s="247" t="s">
        <v>982</v>
      </c>
      <c r="H37" s="247"/>
      <c r="I37" s="247"/>
      <c r="J37" s="247"/>
      <c r="K37" s="245"/>
    </row>
    <row r="38" s="1" customFormat="1" ht="15" customHeight="1">
      <c r="B38" s="248"/>
      <c r="C38" s="249"/>
      <c r="D38" s="247"/>
      <c r="E38" s="250" t="s">
        <v>52</v>
      </c>
      <c r="F38" s="247"/>
      <c r="G38" s="247" t="s">
        <v>983</v>
      </c>
      <c r="H38" s="247"/>
      <c r="I38" s="247"/>
      <c r="J38" s="247"/>
      <c r="K38" s="245"/>
    </row>
    <row r="39" s="1" customFormat="1" ht="15" customHeight="1">
      <c r="B39" s="248"/>
      <c r="C39" s="249"/>
      <c r="D39" s="247"/>
      <c r="E39" s="250" t="s">
        <v>53</v>
      </c>
      <c r="F39" s="247"/>
      <c r="G39" s="247" t="s">
        <v>984</v>
      </c>
      <c r="H39" s="247"/>
      <c r="I39" s="247"/>
      <c r="J39" s="247"/>
      <c r="K39" s="245"/>
    </row>
    <row r="40" s="1" customFormat="1" ht="15" customHeight="1">
      <c r="B40" s="248"/>
      <c r="C40" s="249"/>
      <c r="D40" s="247"/>
      <c r="E40" s="250" t="s">
        <v>115</v>
      </c>
      <c r="F40" s="247"/>
      <c r="G40" s="247" t="s">
        <v>985</v>
      </c>
      <c r="H40" s="247"/>
      <c r="I40" s="247"/>
      <c r="J40" s="247"/>
      <c r="K40" s="245"/>
    </row>
    <row r="41" s="1" customFormat="1" ht="15" customHeight="1">
      <c r="B41" s="248"/>
      <c r="C41" s="249"/>
      <c r="D41" s="247"/>
      <c r="E41" s="250" t="s">
        <v>116</v>
      </c>
      <c r="F41" s="247"/>
      <c r="G41" s="247" t="s">
        <v>986</v>
      </c>
      <c r="H41" s="247"/>
      <c r="I41" s="247"/>
      <c r="J41" s="247"/>
      <c r="K41" s="245"/>
    </row>
    <row r="42" s="1" customFormat="1" ht="15" customHeight="1">
      <c r="B42" s="248"/>
      <c r="C42" s="249"/>
      <c r="D42" s="247"/>
      <c r="E42" s="250" t="s">
        <v>987</v>
      </c>
      <c r="F42" s="247"/>
      <c r="G42" s="247" t="s">
        <v>988</v>
      </c>
      <c r="H42" s="247"/>
      <c r="I42" s="247"/>
      <c r="J42" s="247"/>
      <c r="K42" s="245"/>
    </row>
    <row r="43" s="1" customFormat="1" ht="15" customHeight="1">
      <c r="B43" s="248"/>
      <c r="C43" s="249"/>
      <c r="D43" s="247"/>
      <c r="E43" s="250"/>
      <c r="F43" s="247"/>
      <c r="G43" s="247" t="s">
        <v>989</v>
      </c>
      <c r="H43" s="247"/>
      <c r="I43" s="247"/>
      <c r="J43" s="247"/>
      <c r="K43" s="245"/>
    </row>
    <row r="44" s="1" customFormat="1" ht="15" customHeight="1">
      <c r="B44" s="248"/>
      <c r="C44" s="249"/>
      <c r="D44" s="247"/>
      <c r="E44" s="250" t="s">
        <v>990</v>
      </c>
      <c r="F44" s="247"/>
      <c r="G44" s="247" t="s">
        <v>991</v>
      </c>
      <c r="H44" s="247"/>
      <c r="I44" s="247"/>
      <c r="J44" s="247"/>
      <c r="K44" s="245"/>
    </row>
    <row r="45" s="1" customFormat="1" ht="15" customHeight="1">
      <c r="B45" s="248"/>
      <c r="C45" s="249"/>
      <c r="D45" s="247"/>
      <c r="E45" s="250" t="s">
        <v>118</v>
      </c>
      <c r="F45" s="247"/>
      <c r="G45" s="247" t="s">
        <v>992</v>
      </c>
      <c r="H45" s="247"/>
      <c r="I45" s="247"/>
      <c r="J45" s="247"/>
      <c r="K45" s="245"/>
    </row>
    <row r="46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="1" customFormat="1" ht="15" customHeight="1">
      <c r="B47" s="248"/>
      <c r="C47" s="249"/>
      <c r="D47" s="247" t="s">
        <v>993</v>
      </c>
      <c r="E47" s="247"/>
      <c r="F47" s="247"/>
      <c r="G47" s="247"/>
      <c r="H47" s="247"/>
      <c r="I47" s="247"/>
      <c r="J47" s="247"/>
      <c r="K47" s="245"/>
    </row>
    <row r="48" s="1" customFormat="1" ht="15" customHeight="1">
      <c r="B48" s="248"/>
      <c r="C48" s="249"/>
      <c r="D48" s="249"/>
      <c r="E48" s="247" t="s">
        <v>994</v>
      </c>
      <c r="F48" s="247"/>
      <c r="G48" s="247"/>
      <c r="H48" s="247"/>
      <c r="I48" s="247"/>
      <c r="J48" s="247"/>
      <c r="K48" s="245"/>
    </row>
    <row r="49" s="1" customFormat="1" ht="15" customHeight="1">
      <c r="B49" s="248"/>
      <c r="C49" s="249"/>
      <c r="D49" s="249"/>
      <c r="E49" s="247" t="s">
        <v>995</v>
      </c>
      <c r="F49" s="247"/>
      <c r="G49" s="247"/>
      <c r="H49" s="247"/>
      <c r="I49" s="247"/>
      <c r="J49" s="247"/>
      <c r="K49" s="245"/>
    </row>
    <row r="50" s="1" customFormat="1" ht="15" customHeight="1">
      <c r="B50" s="248"/>
      <c r="C50" s="249"/>
      <c r="D50" s="249"/>
      <c r="E50" s="247" t="s">
        <v>996</v>
      </c>
      <c r="F50" s="247"/>
      <c r="G50" s="247"/>
      <c r="H50" s="247"/>
      <c r="I50" s="247"/>
      <c r="J50" s="247"/>
      <c r="K50" s="245"/>
    </row>
    <row r="51" s="1" customFormat="1" ht="15" customHeight="1">
      <c r="B51" s="248"/>
      <c r="C51" s="249"/>
      <c r="D51" s="247" t="s">
        <v>997</v>
      </c>
      <c r="E51" s="247"/>
      <c r="F51" s="247"/>
      <c r="G51" s="247"/>
      <c r="H51" s="247"/>
      <c r="I51" s="247"/>
      <c r="J51" s="247"/>
      <c r="K51" s="245"/>
    </row>
    <row r="52" s="1" customFormat="1" ht="25.5" customHeight="1">
      <c r="B52" s="243"/>
      <c r="C52" s="244" t="s">
        <v>998</v>
      </c>
      <c r="D52" s="244"/>
      <c r="E52" s="244"/>
      <c r="F52" s="244"/>
      <c r="G52" s="244"/>
      <c r="H52" s="244"/>
      <c r="I52" s="244"/>
      <c r="J52" s="244"/>
      <c r="K52" s="245"/>
    </row>
    <row r="53" s="1" customFormat="1" ht="5.25" customHeight="1">
      <c r="B53" s="243"/>
      <c r="C53" s="246"/>
      <c r="D53" s="246"/>
      <c r="E53" s="246"/>
      <c r="F53" s="246"/>
      <c r="G53" s="246"/>
      <c r="H53" s="246"/>
      <c r="I53" s="246"/>
      <c r="J53" s="246"/>
      <c r="K53" s="245"/>
    </row>
    <row r="54" s="1" customFormat="1" ht="15" customHeight="1">
      <c r="B54" s="243"/>
      <c r="C54" s="247" t="s">
        <v>999</v>
      </c>
      <c r="D54" s="247"/>
      <c r="E54" s="247"/>
      <c r="F54" s="247"/>
      <c r="G54" s="247"/>
      <c r="H54" s="247"/>
      <c r="I54" s="247"/>
      <c r="J54" s="247"/>
      <c r="K54" s="245"/>
    </row>
    <row r="55" s="1" customFormat="1" ht="15" customHeight="1">
      <c r="B55" s="243"/>
      <c r="C55" s="247" t="s">
        <v>1000</v>
      </c>
      <c r="D55" s="247"/>
      <c r="E55" s="247"/>
      <c r="F55" s="247"/>
      <c r="G55" s="247"/>
      <c r="H55" s="247"/>
      <c r="I55" s="247"/>
      <c r="J55" s="247"/>
      <c r="K55" s="245"/>
    </row>
    <row r="56" s="1" customFormat="1" ht="12.75" customHeight="1">
      <c r="B56" s="243"/>
      <c r="C56" s="247"/>
      <c r="D56" s="247"/>
      <c r="E56" s="247"/>
      <c r="F56" s="247"/>
      <c r="G56" s="247"/>
      <c r="H56" s="247"/>
      <c r="I56" s="247"/>
      <c r="J56" s="247"/>
      <c r="K56" s="245"/>
    </row>
    <row r="57" s="1" customFormat="1" ht="15" customHeight="1">
      <c r="B57" s="243"/>
      <c r="C57" s="247" t="s">
        <v>1001</v>
      </c>
      <c r="D57" s="247"/>
      <c r="E57" s="247"/>
      <c r="F57" s="247"/>
      <c r="G57" s="247"/>
      <c r="H57" s="247"/>
      <c r="I57" s="247"/>
      <c r="J57" s="247"/>
      <c r="K57" s="245"/>
    </row>
    <row r="58" s="1" customFormat="1" ht="15" customHeight="1">
      <c r="B58" s="243"/>
      <c r="C58" s="249"/>
      <c r="D58" s="247" t="s">
        <v>1002</v>
      </c>
      <c r="E58" s="247"/>
      <c r="F58" s="247"/>
      <c r="G58" s="247"/>
      <c r="H58" s="247"/>
      <c r="I58" s="247"/>
      <c r="J58" s="247"/>
      <c r="K58" s="245"/>
    </row>
    <row r="59" s="1" customFormat="1" ht="15" customHeight="1">
      <c r="B59" s="243"/>
      <c r="C59" s="249"/>
      <c r="D59" s="247" t="s">
        <v>1003</v>
      </c>
      <c r="E59" s="247"/>
      <c r="F59" s="247"/>
      <c r="G59" s="247"/>
      <c r="H59" s="247"/>
      <c r="I59" s="247"/>
      <c r="J59" s="247"/>
      <c r="K59" s="245"/>
    </row>
    <row r="60" s="1" customFormat="1" ht="15" customHeight="1">
      <c r="B60" s="243"/>
      <c r="C60" s="249"/>
      <c r="D60" s="247" t="s">
        <v>1004</v>
      </c>
      <c r="E60" s="247"/>
      <c r="F60" s="247"/>
      <c r="G60" s="247"/>
      <c r="H60" s="247"/>
      <c r="I60" s="247"/>
      <c r="J60" s="247"/>
      <c r="K60" s="245"/>
    </row>
    <row r="61" s="1" customFormat="1" ht="15" customHeight="1">
      <c r="B61" s="243"/>
      <c r="C61" s="249"/>
      <c r="D61" s="247" t="s">
        <v>1005</v>
      </c>
      <c r="E61" s="247"/>
      <c r="F61" s="247"/>
      <c r="G61" s="247"/>
      <c r="H61" s="247"/>
      <c r="I61" s="247"/>
      <c r="J61" s="247"/>
      <c r="K61" s="245"/>
    </row>
    <row r="62" s="1" customFormat="1" ht="15" customHeight="1">
      <c r="B62" s="243"/>
      <c r="C62" s="249"/>
      <c r="D62" s="252" t="s">
        <v>1006</v>
      </c>
      <c r="E62" s="252"/>
      <c r="F62" s="252"/>
      <c r="G62" s="252"/>
      <c r="H62" s="252"/>
      <c r="I62" s="252"/>
      <c r="J62" s="252"/>
      <c r="K62" s="245"/>
    </row>
    <row r="63" s="1" customFormat="1" ht="15" customHeight="1">
      <c r="B63" s="243"/>
      <c r="C63" s="249"/>
      <c r="D63" s="247" t="s">
        <v>1007</v>
      </c>
      <c r="E63" s="247"/>
      <c r="F63" s="247"/>
      <c r="G63" s="247"/>
      <c r="H63" s="247"/>
      <c r="I63" s="247"/>
      <c r="J63" s="247"/>
      <c r="K63" s="245"/>
    </row>
    <row r="64" s="1" customFormat="1" ht="12.75" customHeight="1">
      <c r="B64" s="243"/>
      <c r="C64" s="249"/>
      <c r="D64" s="249"/>
      <c r="E64" s="253"/>
      <c r="F64" s="249"/>
      <c r="G64" s="249"/>
      <c r="H64" s="249"/>
      <c r="I64" s="249"/>
      <c r="J64" s="249"/>
      <c r="K64" s="245"/>
    </row>
    <row r="65" s="1" customFormat="1" ht="15" customHeight="1">
      <c r="B65" s="243"/>
      <c r="C65" s="249"/>
      <c r="D65" s="247" t="s">
        <v>1008</v>
      </c>
      <c r="E65" s="247"/>
      <c r="F65" s="247"/>
      <c r="G65" s="247"/>
      <c r="H65" s="247"/>
      <c r="I65" s="247"/>
      <c r="J65" s="247"/>
      <c r="K65" s="245"/>
    </row>
    <row r="66" s="1" customFormat="1" ht="15" customHeight="1">
      <c r="B66" s="243"/>
      <c r="C66" s="249"/>
      <c r="D66" s="252" t="s">
        <v>1009</v>
      </c>
      <c r="E66" s="252"/>
      <c r="F66" s="252"/>
      <c r="G66" s="252"/>
      <c r="H66" s="252"/>
      <c r="I66" s="252"/>
      <c r="J66" s="252"/>
      <c r="K66" s="245"/>
    </row>
    <row r="67" s="1" customFormat="1" ht="15" customHeight="1">
      <c r="B67" s="243"/>
      <c r="C67" s="249"/>
      <c r="D67" s="247" t="s">
        <v>1010</v>
      </c>
      <c r="E67" s="247"/>
      <c r="F67" s="247"/>
      <c r="G67" s="247"/>
      <c r="H67" s="247"/>
      <c r="I67" s="247"/>
      <c r="J67" s="247"/>
      <c r="K67" s="245"/>
    </row>
    <row r="68" s="1" customFormat="1" ht="15" customHeight="1">
      <c r="B68" s="243"/>
      <c r="C68" s="249"/>
      <c r="D68" s="247" t="s">
        <v>1011</v>
      </c>
      <c r="E68" s="247"/>
      <c r="F68" s="247"/>
      <c r="G68" s="247"/>
      <c r="H68" s="247"/>
      <c r="I68" s="247"/>
      <c r="J68" s="247"/>
      <c r="K68" s="245"/>
    </row>
    <row r="69" s="1" customFormat="1" ht="15" customHeight="1">
      <c r="B69" s="243"/>
      <c r="C69" s="249"/>
      <c r="D69" s="247" t="s">
        <v>1012</v>
      </c>
      <c r="E69" s="247"/>
      <c r="F69" s="247"/>
      <c r="G69" s="247"/>
      <c r="H69" s="247"/>
      <c r="I69" s="247"/>
      <c r="J69" s="247"/>
      <c r="K69" s="245"/>
    </row>
    <row r="70" s="1" customFormat="1" ht="15" customHeight="1">
      <c r="B70" s="243"/>
      <c r="C70" s="249"/>
      <c r="D70" s="247" t="s">
        <v>1013</v>
      </c>
      <c r="E70" s="247"/>
      <c r="F70" s="247"/>
      <c r="G70" s="247"/>
      <c r="H70" s="247"/>
      <c r="I70" s="247"/>
      <c r="J70" s="247"/>
      <c r="K70" s="245"/>
    </row>
    <row r="7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="1" customFormat="1" ht="45" customHeight="1">
      <c r="B75" s="262"/>
      <c r="C75" s="263" t="s">
        <v>1014</v>
      </c>
      <c r="D75" s="263"/>
      <c r="E75" s="263"/>
      <c r="F75" s="263"/>
      <c r="G75" s="263"/>
      <c r="H75" s="263"/>
      <c r="I75" s="263"/>
      <c r="J75" s="263"/>
      <c r="K75" s="264"/>
    </row>
    <row r="76" s="1" customFormat="1" ht="17.25" customHeight="1">
      <c r="B76" s="262"/>
      <c r="C76" s="265" t="s">
        <v>1015</v>
      </c>
      <c r="D76" s="265"/>
      <c r="E76" s="265"/>
      <c r="F76" s="265" t="s">
        <v>1016</v>
      </c>
      <c r="G76" s="266"/>
      <c r="H76" s="265" t="s">
        <v>53</v>
      </c>
      <c r="I76" s="265" t="s">
        <v>56</v>
      </c>
      <c r="J76" s="265" t="s">
        <v>1017</v>
      </c>
      <c r="K76" s="264"/>
    </row>
    <row r="77" s="1" customFormat="1" ht="17.25" customHeight="1">
      <c r="B77" s="262"/>
      <c r="C77" s="267" t="s">
        <v>1018</v>
      </c>
      <c r="D77" s="267"/>
      <c r="E77" s="267"/>
      <c r="F77" s="268" t="s">
        <v>1019</v>
      </c>
      <c r="G77" s="269"/>
      <c r="H77" s="267"/>
      <c r="I77" s="267"/>
      <c r="J77" s="267" t="s">
        <v>1020</v>
      </c>
      <c r="K77" s="264"/>
    </row>
    <row r="78" s="1" customFormat="1" ht="5.25" customHeight="1">
      <c r="B78" s="262"/>
      <c r="C78" s="270"/>
      <c r="D78" s="270"/>
      <c r="E78" s="270"/>
      <c r="F78" s="270"/>
      <c r="G78" s="271"/>
      <c r="H78" s="270"/>
      <c r="I78" s="270"/>
      <c r="J78" s="270"/>
      <c r="K78" s="264"/>
    </row>
    <row r="79" s="1" customFormat="1" ht="15" customHeight="1">
      <c r="B79" s="262"/>
      <c r="C79" s="250" t="s">
        <v>52</v>
      </c>
      <c r="D79" s="272"/>
      <c r="E79" s="272"/>
      <c r="F79" s="273" t="s">
        <v>1021</v>
      </c>
      <c r="G79" s="274"/>
      <c r="H79" s="250" t="s">
        <v>1022</v>
      </c>
      <c r="I79" s="250" t="s">
        <v>1023</v>
      </c>
      <c r="J79" s="250">
        <v>20</v>
      </c>
      <c r="K79" s="264"/>
    </row>
    <row r="80" s="1" customFormat="1" ht="15" customHeight="1">
      <c r="B80" s="262"/>
      <c r="C80" s="250" t="s">
        <v>1024</v>
      </c>
      <c r="D80" s="250"/>
      <c r="E80" s="250"/>
      <c r="F80" s="273" t="s">
        <v>1021</v>
      </c>
      <c r="G80" s="274"/>
      <c r="H80" s="250" t="s">
        <v>1025</v>
      </c>
      <c r="I80" s="250" t="s">
        <v>1023</v>
      </c>
      <c r="J80" s="250">
        <v>120</v>
      </c>
      <c r="K80" s="264"/>
    </row>
    <row r="81" s="1" customFormat="1" ht="15" customHeight="1">
      <c r="B81" s="275"/>
      <c r="C81" s="250" t="s">
        <v>1026</v>
      </c>
      <c r="D81" s="250"/>
      <c r="E81" s="250"/>
      <c r="F81" s="273" t="s">
        <v>1027</v>
      </c>
      <c r="G81" s="274"/>
      <c r="H81" s="250" t="s">
        <v>1028</v>
      </c>
      <c r="I81" s="250" t="s">
        <v>1023</v>
      </c>
      <c r="J81" s="250">
        <v>50</v>
      </c>
      <c r="K81" s="264"/>
    </row>
    <row r="82" s="1" customFormat="1" ht="15" customHeight="1">
      <c r="B82" s="275"/>
      <c r="C82" s="250" t="s">
        <v>1029</v>
      </c>
      <c r="D82" s="250"/>
      <c r="E82" s="250"/>
      <c r="F82" s="273" t="s">
        <v>1021</v>
      </c>
      <c r="G82" s="274"/>
      <c r="H82" s="250" t="s">
        <v>1030</v>
      </c>
      <c r="I82" s="250" t="s">
        <v>1031</v>
      </c>
      <c r="J82" s="250"/>
      <c r="K82" s="264"/>
    </row>
    <row r="83" s="1" customFormat="1" ht="15" customHeight="1">
      <c r="B83" s="275"/>
      <c r="C83" s="276" t="s">
        <v>1032</v>
      </c>
      <c r="D83" s="276"/>
      <c r="E83" s="276"/>
      <c r="F83" s="277" t="s">
        <v>1027</v>
      </c>
      <c r="G83" s="276"/>
      <c r="H83" s="276" t="s">
        <v>1033</v>
      </c>
      <c r="I83" s="276" t="s">
        <v>1023</v>
      </c>
      <c r="J83" s="276">
        <v>15</v>
      </c>
      <c r="K83" s="264"/>
    </row>
    <row r="84" s="1" customFormat="1" ht="15" customHeight="1">
      <c r="B84" s="275"/>
      <c r="C84" s="276" t="s">
        <v>1034</v>
      </c>
      <c r="D84" s="276"/>
      <c r="E84" s="276"/>
      <c r="F84" s="277" t="s">
        <v>1027</v>
      </c>
      <c r="G84" s="276"/>
      <c r="H84" s="276" t="s">
        <v>1035</v>
      </c>
      <c r="I84" s="276" t="s">
        <v>1023</v>
      </c>
      <c r="J84" s="276">
        <v>15</v>
      </c>
      <c r="K84" s="264"/>
    </row>
    <row r="85" s="1" customFormat="1" ht="15" customHeight="1">
      <c r="B85" s="275"/>
      <c r="C85" s="276" t="s">
        <v>1036</v>
      </c>
      <c r="D85" s="276"/>
      <c r="E85" s="276"/>
      <c r="F85" s="277" t="s">
        <v>1027</v>
      </c>
      <c r="G85" s="276"/>
      <c r="H85" s="276" t="s">
        <v>1037</v>
      </c>
      <c r="I85" s="276" t="s">
        <v>1023</v>
      </c>
      <c r="J85" s="276">
        <v>20</v>
      </c>
      <c r="K85" s="264"/>
    </row>
    <row r="86" s="1" customFormat="1" ht="15" customHeight="1">
      <c r="B86" s="275"/>
      <c r="C86" s="276" t="s">
        <v>1038</v>
      </c>
      <c r="D86" s="276"/>
      <c r="E86" s="276"/>
      <c r="F86" s="277" t="s">
        <v>1027</v>
      </c>
      <c r="G86" s="276"/>
      <c r="H86" s="276" t="s">
        <v>1039</v>
      </c>
      <c r="I86" s="276" t="s">
        <v>1023</v>
      </c>
      <c r="J86" s="276">
        <v>20</v>
      </c>
      <c r="K86" s="264"/>
    </row>
    <row r="87" s="1" customFormat="1" ht="15" customHeight="1">
      <c r="B87" s="275"/>
      <c r="C87" s="250" t="s">
        <v>1040</v>
      </c>
      <c r="D87" s="250"/>
      <c r="E87" s="250"/>
      <c r="F87" s="273" t="s">
        <v>1027</v>
      </c>
      <c r="G87" s="274"/>
      <c r="H87" s="250" t="s">
        <v>1041</v>
      </c>
      <c r="I87" s="250" t="s">
        <v>1023</v>
      </c>
      <c r="J87" s="250">
        <v>50</v>
      </c>
      <c r="K87" s="264"/>
    </row>
    <row r="88" s="1" customFormat="1" ht="15" customHeight="1">
      <c r="B88" s="275"/>
      <c r="C88" s="250" t="s">
        <v>1042</v>
      </c>
      <c r="D88" s="250"/>
      <c r="E88" s="250"/>
      <c r="F88" s="273" t="s">
        <v>1027</v>
      </c>
      <c r="G88" s="274"/>
      <c r="H88" s="250" t="s">
        <v>1043</v>
      </c>
      <c r="I88" s="250" t="s">
        <v>1023</v>
      </c>
      <c r="J88" s="250">
        <v>20</v>
      </c>
      <c r="K88" s="264"/>
    </row>
    <row r="89" s="1" customFormat="1" ht="15" customHeight="1">
      <c r="B89" s="275"/>
      <c r="C89" s="250" t="s">
        <v>1044</v>
      </c>
      <c r="D89" s="250"/>
      <c r="E89" s="250"/>
      <c r="F89" s="273" t="s">
        <v>1027</v>
      </c>
      <c r="G89" s="274"/>
      <c r="H89" s="250" t="s">
        <v>1045</v>
      </c>
      <c r="I89" s="250" t="s">
        <v>1023</v>
      </c>
      <c r="J89" s="250">
        <v>20</v>
      </c>
      <c r="K89" s="264"/>
    </row>
    <row r="90" s="1" customFormat="1" ht="15" customHeight="1">
      <c r="B90" s="275"/>
      <c r="C90" s="250" t="s">
        <v>1046</v>
      </c>
      <c r="D90" s="250"/>
      <c r="E90" s="250"/>
      <c r="F90" s="273" t="s">
        <v>1027</v>
      </c>
      <c r="G90" s="274"/>
      <c r="H90" s="250" t="s">
        <v>1047</v>
      </c>
      <c r="I90" s="250" t="s">
        <v>1023</v>
      </c>
      <c r="J90" s="250">
        <v>50</v>
      </c>
      <c r="K90" s="264"/>
    </row>
    <row r="91" s="1" customFormat="1" ht="15" customHeight="1">
      <c r="B91" s="275"/>
      <c r="C91" s="250" t="s">
        <v>1048</v>
      </c>
      <c r="D91" s="250"/>
      <c r="E91" s="250"/>
      <c r="F91" s="273" t="s">
        <v>1027</v>
      </c>
      <c r="G91" s="274"/>
      <c r="H91" s="250" t="s">
        <v>1048</v>
      </c>
      <c r="I91" s="250" t="s">
        <v>1023</v>
      </c>
      <c r="J91" s="250">
        <v>50</v>
      </c>
      <c r="K91" s="264"/>
    </row>
    <row r="92" s="1" customFormat="1" ht="15" customHeight="1">
      <c r="B92" s="275"/>
      <c r="C92" s="250" t="s">
        <v>1049</v>
      </c>
      <c r="D92" s="250"/>
      <c r="E92" s="250"/>
      <c r="F92" s="273" t="s">
        <v>1027</v>
      </c>
      <c r="G92" s="274"/>
      <c r="H92" s="250" t="s">
        <v>1050</v>
      </c>
      <c r="I92" s="250" t="s">
        <v>1023</v>
      </c>
      <c r="J92" s="250">
        <v>255</v>
      </c>
      <c r="K92" s="264"/>
    </row>
    <row r="93" s="1" customFormat="1" ht="15" customHeight="1">
      <c r="B93" s="275"/>
      <c r="C93" s="250" t="s">
        <v>1051</v>
      </c>
      <c r="D93" s="250"/>
      <c r="E93" s="250"/>
      <c r="F93" s="273" t="s">
        <v>1021</v>
      </c>
      <c r="G93" s="274"/>
      <c r="H93" s="250" t="s">
        <v>1052</v>
      </c>
      <c r="I93" s="250" t="s">
        <v>1053</v>
      </c>
      <c r="J93" s="250"/>
      <c r="K93" s="264"/>
    </row>
    <row r="94" s="1" customFormat="1" ht="15" customHeight="1">
      <c r="B94" s="275"/>
      <c r="C94" s="250" t="s">
        <v>1054</v>
      </c>
      <c r="D94" s="250"/>
      <c r="E94" s="250"/>
      <c r="F94" s="273" t="s">
        <v>1021</v>
      </c>
      <c r="G94" s="274"/>
      <c r="H94" s="250" t="s">
        <v>1055</v>
      </c>
      <c r="I94" s="250" t="s">
        <v>1056</v>
      </c>
      <c r="J94" s="250"/>
      <c r="K94" s="264"/>
    </row>
    <row r="95" s="1" customFormat="1" ht="15" customHeight="1">
      <c r="B95" s="275"/>
      <c r="C95" s="250" t="s">
        <v>1057</v>
      </c>
      <c r="D95" s="250"/>
      <c r="E95" s="250"/>
      <c r="F95" s="273" t="s">
        <v>1021</v>
      </c>
      <c r="G95" s="274"/>
      <c r="H95" s="250" t="s">
        <v>1057</v>
      </c>
      <c r="I95" s="250" t="s">
        <v>1056</v>
      </c>
      <c r="J95" s="250"/>
      <c r="K95" s="264"/>
    </row>
    <row r="96" s="1" customFormat="1" ht="15" customHeight="1">
      <c r="B96" s="275"/>
      <c r="C96" s="250" t="s">
        <v>37</v>
      </c>
      <c r="D96" s="250"/>
      <c r="E96" s="250"/>
      <c r="F96" s="273" t="s">
        <v>1021</v>
      </c>
      <c r="G96" s="274"/>
      <c r="H96" s="250" t="s">
        <v>1058</v>
      </c>
      <c r="I96" s="250" t="s">
        <v>1056</v>
      </c>
      <c r="J96" s="250"/>
      <c r="K96" s="264"/>
    </row>
    <row r="97" s="1" customFormat="1" ht="15" customHeight="1">
      <c r="B97" s="275"/>
      <c r="C97" s="250" t="s">
        <v>47</v>
      </c>
      <c r="D97" s="250"/>
      <c r="E97" s="250"/>
      <c r="F97" s="273" t="s">
        <v>1021</v>
      </c>
      <c r="G97" s="274"/>
      <c r="H97" s="250" t="s">
        <v>1059</v>
      </c>
      <c r="I97" s="250" t="s">
        <v>1056</v>
      </c>
      <c r="J97" s="250"/>
      <c r="K97" s="264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="1" customFormat="1" ht="45" customHeight="1">
      <c r="B102" s="262"/>
      <c r="C102" s="263" t="s">
        <v>1060</v>
      </c>
      <c r="D102" s="263"/>
      <c r="E102" s="263"/>
      <c r="F102" s="263"/>
      <c r="G102" s="263"/>
      <c r="H102" s="263"/>
      <c r="I102" s="263"/>
      <c r="J102" s="263"/>
      <c r="K102" s="264"/>
    </row>
    <row r="103" s="1" customFormat="1" ht="17.25" customHeight="1">
      <c r="B103" s="262"/>
      <c r="C103" s="265" t="s">
        <v>1015</v>
      </c>
      <c r="D103" s="265"/>
      <c r="E103" s="265"/>
      <c r="F103" s="265" t="s">
        <v>1016</v>
      </c>
      <c r="G103" s="266"/>
      <c r="H103" s="265" t="s">
        <v>53</v>
      </c>
      <c r="I103" s="265" t="s">
        <v>56</v>
      </c>
      <c r="J103" s="265" t="s">
        <v>1017</v>
      </c>
      <c r="K103" s="264"/>
    </row>
    <row r="104" s="1" customFormat="1" ht="17.25" customHeight="1">
      <c r="B104" s="262"/>
      <c r="C104" s="267" t="s">
        <v>1018</v>
      </c>
      <c r="D104" s="267"/>
      <c r="E104" s="267"/>
      <c r="F104" s="268" t="s">
        <v>1019</v>
      </c>
      <c r="G104" s="269"/>
      <c r="H104" s="267"/>
      <c r="I104" s="267"/>
      <c r="J104" s="267" t="s">
        <v>1020</v>
      </c>
      <c r="K104" s="264"/>
    </row>
    <row r="105" s="1" customFormat="1" ht="5.25" customHeight="1">
      <c r="B105" s="262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="1" customFormat="1" ht="15" customHeight="1">
      <c r="B106" s="262"/>
      <c r="C106" s="250" t="s">
        <v>52</v>
      </c>
      <c r="D106" s="272"/>
      <c r="E106" s="272"/>
      <c r="F106" s="273" t="s">
        <v>1021</v>
      </c>
      <c r="G106" s="250"/>
      <c r="H106" s="250" t="s">
        <v>1061</v>
      </c>
      <c r="I106" s="250" t="s">
        <v>1023</v>
      </c>
      <c r="J106" s="250">
        <v>20</v>
      </c>
      <c r="K106" s="264"/>
    </row>
    <row r="107" s="1" customFormat="1" ht="15" customHeight="1">
      <c r="B107" s="262"/>
      <c r="C107" s="250" t="s">
        <v>1024</v>
      </c>
      <c r="D107" s="250"/>
      <c r="E107" s="250"/>
      <c r="F107" s="273" t="s">
        <v>1021</v>
      </c>
      <c r="G107" s="250"/>
      <c r="H107" s="250" t="s">
        <v>1061</v>
      </c>
      <c r="I107" s="250" t="s">
        <v>1023</v>
      </c>
      <c r="J107" s="250">
        <v>120</v>
      </c>
      <c r="K107" s="264"/>
    </row>
    <row r="108" s="1" customFormat="1" ht="15" customHeight="1">
      <c r="B108" s="275"/>
      <c r="C108" s="250" t="s">
        <v>1026</v>
      </c>
      <c r="D108" s="250"/>
      <c r="E108" s="250"/>
      <c r="F108" s="273" t="s">
        <v>1027</v>
      </c>
      <c r="G108" s="250"/>
      <c r="H108" s="250" t="s">
        <v>1061</v>
      </c>
      <c r="I108" s="250" t="s">
        <v>1023</v>
      </c>
      <c r="J108" s="250">
        <v>50</v>
      </c>
      <c r="K108" s="264"/>
    </row>
    <row r="109" s="1" customFormat="1" ht="15" customHeight="1">
      <c r="B109" s="275"/>
      <c r="C109" s="250" t="s">
        <v>1029</v>
      </c>
      <c r="D109" s="250"/>
      <c r="E109" s="250"/>
      <c r="F109" s="273" t="s">
        <v>1021</v>
      </c>
      <c r="G109" s="250"/>
      <c r="H109" s="250" t="s">
        <v>1061</v>
      </c>
      <c r="I109" s="250" t="s">
        <v>1031</v>
      </c>
      <c r="J109" s="250"/>
      <c r="K109" s="264"/>
    </row>
    <row r="110" s="1" customFormat="1" ht="15" customHeight="1">
      <c r="B110" s="275"/>
      <c r="C110" s="250" t="s">
        <v>1040</v>
      </c>
      <c r="D110" s="250"/>
      <c r="E110" s="250"/>
      <c r="F110" s="273" t="s">
        <v>1027</v>
      </c>
      <c r="G110" s="250"/>
      <c r="H110" s="250" t="s">
        <v>1061</v>
      </c>
      <c r="I110" s="250" t="s">
        <v>1023</v>
      </c>
      <c r="J110" s="250">
        <v>50</v>
      </c>
      <c r="K110" s="264"/>
    </row>
    <row r="111" s="1" customFormat="1" ht="15" customHeight="1">
      <c r="B111" s="275"/>
      <c r="C111" s="250" t="s">
        <v>1048</v>
      </c>
      <c r="D111" s="250"/>
      <c r="E111" s="250"/>
      <c r="F111" s="273" t="s">
        <v>1027</v>
      </c>
      <c r="G111" s="250"/>
      <c r="H111" s="250" t="s">
        <v>1061</v>
      </c>
      <c r="I111" s="250" t="s">
        <v>1023</v>
      </c>
      <c r="J111" s="250">
        <v>50</v>
      </c>
      <c r="K111" s="264"/>
    </row>
    <row r="112" s="1" customFormat="1" ht="15" customHeight="1">
      <c r="B112" s="275"/>
      <c r="C112" s="250" t="s">
        <v>1046</v>
      </c>
      <c r="D112" s="250"/>
      <c r="E112" s="250"/>
      <c r="F112" s="273" t="s">
        <v>1027</v>
      </c>
      <c r="G112" s="250"/>
      <c r="H112" s="250" t="s">
        <v>1061</v>
      </c>
      <c r="I112" s="250" t="s">
        <v>1023</v>
      </c>
      <c r="J112" s="250">
        <v>50</v>
      </c>
      <c r="K112" s="264"/>
    </row>
    <row r="113" s="1" customFormat="1" ht="15" customHeight="1">
      <c r="B113" s="275"/>
      <c r="C113" s="250" t="s">
        <v>52</v>
      </c>
      <c r="D113" s="250"/>
      <c r="E113" s="250"/>
      <c r="F113" s="273" t="s">
        <v>1021</v>
      </c>
      <c r="G113" s="250"/>
      <c r="H113" s="250" t="s">
        <v>1062</v>
      </c>
      <c r="I113" s="250" t="s">
        <v>1023</v>
      </c>
      <c r="J113" s="250">
        <v>20</v>
      </c>
      <c r="K113" s="264"/>
    </row>
    <row r="114" s="1" customFormat="1" ht="15" customHeight="1">
      <c r="B114" s="275"/>
      <c r="C114" s="250" t="s">
        <v>1063</v>
      </c>
      <c r="D114" s="250"/>
      <c r="E114" s="250"/>
      <c r="F114" s="273" t="s">
        <v>1021</v>
      </c>
      <c r="G114" s="250"/>
      <c r="H114" s="250" t="s">
        <v>1064</v>
      </c>
      <c r="I114" s="250" t="s">
        <v>1023</v>
      </c>
      <c r="J114" s="250">
        <v>120</v>
      </c>
      <c r="K114" s="264"/>
    </row>
    <row r="115" s="1" customFormat="1" ht="15" customHeight="1">
      <c r="B115" s="275"/>
      <c r="C115" s="250" t="s">
        <v>37</v>
      </c>
      <c r="D115" s="250"/>
      <c r="E115" s="250"/>
      <c r="F115" s="273" t="s">
        <v>1021</v>
      </c>
      <c r="G115" s="250"/>
      <c r="H115" s="250" t="s">
        <v>1065</v>
      </c>
      <c r="I115" s="250" t="s">
        <v>1056</v>
      </c>
      <c r="J115" s="250"/>
      <c r="K115" s="264"/>
    </row>
    <row r="116" s="1" customFormat="1" ht="15" customHeight="1">
      <c r="B116" s="275"/>
      <c r="C116" s="250" t="s">
        <v>47</v>
      </c>
      <c r="D116" s="250"/>
      <c r="E116" s="250"/>
      <c r="F116" s="273" t="s">
        <v>1021</v>
      </c>
      <c r="G116" s="250"/>
      <c r="H116" s="250" t="s">
        <v>1066</v>
      </c>
      <c r="I116" s="250" t="s">
        <v>1056</v>
      </c>
      <c r="J116" s="250"/>
      <c r="K116" s="264"/>
    </row>
    <row r="117" s="1" customFormat="1" ht="15" customHeight="1">
      <c r="B117" s="275"/>
      <c r="C117" s="250" t="s">
        <v>56</v>
      </c>
      <c r="D117" s="250"/>
      <c r="E117" s="250"/>
      <c r="F117" s="273" t="s">
        <v>1021</v>
      </c>
      <c r="G117" s="250"/>
      <c r="H117" s="250" t="s">
        <v>1067</v>
      </c>
      <c r="I117" s="250" t="s">
        <v>1068</v>
      </c>
      <c r="J117" s="250"/>
      <c r="K117" s="264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="1" customFormat="1" ht="45" customHeight="1">
      <c r="B122" s="291"/>
      <c r="C122" s="241" t="s">
        <v>1069</v>
      </c>
      <c r="D122" s="241"/>
      <c r="E122" s="241"/>
      <c r="F122" s="241"/>
      <c r="G122" s="241"/>
      <c r="H122" s="241"/>
      <c r="I122" s="241"/>
      <c r="J122" s="241"/>
      <c r="K122" s="292"/>
    </row>
    <row r="123" s="1" customFormat="1" ht="17.25" customHeight="1">
      <c r="B123" s="293"/>
      <c r="C123" s="265" t="s">
        <v>1015</v>
      </c>
      <c r="D123" s="265"/>
      <c r="E123" s="265"/>
      <c r="F123" s="265" t="s">
        <v>1016</v>
      </c>
      <c r="G123" s="266"/>
      <c r="H123" s="265" t="s">
        <v>53</v>
      </c>
      <c r="I123" s="265" t="s">
        <v>56</v>
      </c>
      <c r="J123" s="265" t="s">
        <v>1017</v>
      </c>
      <c r="K123" s="294"/>
    </row>
    <row r="124" s="1" customFormat="1" ht="17.25" customHeight="1">
      <c r="B124" s="293"/>
      <c r="C124" s="267" t="s">
        <v>1018</v>
      </c>
      <c r="D124" s="267"/>
      <c r="E124" s="267"/>
      <c r="F124" s="268" t="s">
        <v>1019</v>
      </c>
      <c r="G124" s="269"/>
      <c r="H124" s="267"/>
      <c r="I124" s="267"/>
      <c r="J124" s="267" t="s">
        <v>1020</v>
      </c>
      <c r="K124" s="294"/>
    </row>
    <row r="125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="1" customFormat="1" ht="15" customHeight="1">
      <c r="B126" s="295"/>
      <c r="C126" s="250" t="s">
        <v>1024</v>
      </c>
      <c r="D126" s="272"/>
      <c r="E126" s="272"/>
      <c r="F126" s="273" t="s">
        <v>1021</v>
      </c>
      <c r="G126" s="250"/>
      <c r="H126" s="250" t="s">
        <v>1061</v>
      </c>
      <c r="I126" s="250" t="s">
        <v>1023</v>
      </c>
      <c r="J126" s="250">
        <v>120</v>
      </c>
      <c r="K126" s="298"/>
    </row>
    <row r="127" s="1" customFormat="1" ht="15" customHeight="1">
      <c r="B127" s="295"/>
      <c r="C127" s="250" t="s">
        <v>1070</v>
      </c>
      <c r="D127" s="250"/>
      <c r="E127" s="250"/>
      <c r="F127" s="273" t="s">
        <v>1021</v>
      </c>
      <c r="G127" s="250"/>
      <c r="H127" s="250" t="s">
        <v>1071</v>
      </c>
      <c r="I127" s="250" t="s">
        <v>1023</v>
      </c>
      <c r="J127" s="250" t="s">
        <v>1072</v>
      </c>
      <c r="K127" s="298"/>
    </row>
    <row r="128" s="1" customFormat="1" ht="15" customHeight="1">
      <c r="B128" s="295"/>
      <c r="C128" s="250" t="s">
        <v>969</v>
      </c>
      <c r="D128" s="250"/>
      <c r="E128" s="250"/>
      <c r="F128" s="273" t="s">
        <v>1021</v>
      </c>
      <c r="G128" s="250"/>
      <c r="H128" s="250" t="s">
        <v>1073</v>
      </c>
      <c r="I128" s="250" t="s">
        <v>1023</v>
      </c>
      <c r="J128" s="250" t="s">
        <v>1072</v>
      </c>
      <c r="K128" s="298"/>
    </row>
    <row r="129" s="1" customFormat="1" ht="15" customHeight="1">
      <c r="B129" s="295"/>
      <c r="C129" s="250" t="s">
        <v>1032</v>
      </c>
      <c r="D129" s="250"/>
      <c r="E129" s="250"/>
      <c r="F129" s="273" t="s">
        <v>1027</v>
      </c>
      <c r="G129" s="250"/>
      <c r="H129" s="250" t="s">
        <v>1033</v>
      </c>
      <c r="I129" s="250" t="s">
        <v>1023</v>
      </c>
      <c r="J129" s="250">
        <v>15</v>
      </c>
      <c r="K129" s="298"/>
    </row>
    <row r="130" s="1" customFormat="1" ht="15" customHeight="1">
      <c r="B130" s="295"/>
      <c r="C130" s="276" t="s">
        <v>1034</v>
      </c>
      <c r="D130" s="276"/>
      <c r="E130" s="276"/>
      <c r="F130" s="277" t="s">
        <v>1027</v>
      </c>
      <c r="G130" s="276"/>
      <c r="H130" s="276" t="s">
        <v>1035</v>
      </c>
      <c r="I130" s="276" t="s">
        <v>1023</v>
      </c>
      <c r="J130" s="276">
        <v>15</v>
      </c>
      <c r="K130" s="298"/>
    </row>
    <row r="131" s="1" customFormat="1" ht="15" customHeight="1">
      <c r="B131" s="295"/>
      <c r="C131" s="276" t="s">
        <v>1036</v>
      </c>
      <c r="D131" s="276"/>
      <c r="E131" s="276"/>
      <c r="F131" s="277" t="s">
        <v>1027</v>
      </c>
      <c r="G131" s="276"/>
      <c r="H131" s="276" t="s">
        <v>1037</v>
      </c>
      <c r="I131" s="276" t="s">
        <v>1023</v>
      </c>
      <c r="J131" s="276">
        <v>20</v>
      </c>
      <c r="K131" s="298"/>
    </row>
    <row r="132" s="1" customFormat="1" ht="15" customHeight="1">
      <c r="B132" s="295"/>
      <c r="C132" s="276" t="s">
        <v>1038</v>
      </c>
      <c r="D132" s="276"/>
      <c r="E132" s="276"/>
      <c r="F132" s="277" t="s">
        <v>1027</v>
      </c>
      <c r="G132" s="276"/>
      <c r="H132" s="276" t="s">
        <v>1039</v>
      </c>
      <c r="I132" s="276" t="s">
        <v>1023</v>
      </c>
      <c r="J132" s="276">
        <v>20</v>
      </c>
      <c r="K132" s="298"/>
    </row>
    <row r="133" s="1" customFormat="1" ht="15" customHeight="1">
      <c r="B133" s="295"/>
      <c r="C133" s="250" t="s">
        <v>1026</v>
      </c>
      <c r="D133" s="250"/>
      <c r="E133" s="250"/>
      <c r="F133" s="273" t="s">
        <v>1027</v>
      </c>
      <c r="G133" s="250"/>
      <c r="H133" s="250" t="s">
        <v>1061</v>
      </c>
      <c r="I133" s="250" t="s">
        <v>1023</v>
      </c>
      <c r="J133" s="250">
        <v>50</v>
      </c>
      <c r="K133" s="298"/>
    </row>
    <row r="134" s="1" customFormat="1" ht="15" customHeight="1">
      <c r="B134" s="295"/>
      <c r="C134" s="250" t="s">
        <v>1040</v>
      </c>
      <c r="D134" s="250"/>
      <c r="E134" s="250"/>
      <c r="F134" s="273" t="s">
        <v>1027</v>
      </c>
      <c r="G134" s="250"/>
      <c r="H134" s="250" t="s">
        <v>1061</v>
      </c>
      <c r="I134" s="250" t="s">
        <v>1023</v>
      </c>
      <c r="J134" s="250">
        <v>50</v>
      </c>
      <c r="K134" s="298"/>
    </row>
    <row r="135" s="1" customFormat="1" ht="15" customHeight="1">
      <c r="B135" s="295"/>
      <c r="C135" s="250" t="s">
        <v>1046</v>
      </c>
      <c r="D135" s="250"/>
      <c r="E135" s="250"/>
      <c r="F135" s="273" t="s">
        <v>1027</v>
      </c>
      <c r="G135" s="250"/>
      <c r="H135" s="250" t="s">
        <v>1061</v>
      </c>
      <c r="I135" s="250" t="s">
        <v>1023</v>
      </c>
      <c r="J135" s="250">
        <v>50</v>
      </c>
      <c r="K135" s="298"/>
    </row>
    <row r="136" s="1" customFormat="1" ht="15" customHeight="1">
      <c r="B136" s="295"/>
      <c r="C136" s="250" t="s">
        <v>1048</v>
      </c>
      <c r="D136" s="250"/>
      <c r="E136" s="250"/>
      <c r="F136" s="273" t="s">
        <v>1027</v>
      </c>
      <c r="G136" s="250"/>
      <c r="H136" s="250" t="s">
        <v>1061</v>
      </c>
      <c r="I136" s="250" t="s">
        <v>1023</v>
      </c>
      <c r="J136" s="250">
        <v>50</v>
      </c>
      <c r="K136" s="298"/>
    </row>
    <row r="137" s="1" customFormat="1" ht="15" customHeight="1">
      <c r="B137" s="295"/>
      <c r="C137" s="250" t="s">
        <v>1049</v>
      </c>
      <c r="D137" s="250"/>
      <c r="E137" s="250"/>
      <c r="F137" s="273" t="s">
        <v>1027</v>
      </c>
      <c r="G137" s="250"/>
      <c r="H137" s="250" t="s">
        <v>1074</v>
      </c>
      <c r="I137" s="250" t="s">
        <v>1023</v>
      </c>
      <c r="J137" s="250">
        <v>255</v>
      </c>
      <c r="K137" s="298"/>
    </row>
    <row r="138" s="1" customFormat="1" ht="15" customHeight="1">
      <c r="B138" s="295"/>
      <c r="C138" s="250" t="s">
        <v>1051</v>
      </c>
      <c r="D138" s="250"/>
      <c r="E138" s="250"/>
      <c r="F138" s="273" t="s">
        <v>1021</v>
      </c>
      <c r="G138" s="250"/>
      <c r="H138" s="250" t="s">
        <v>1075</v>
      </c>
      <c r="I138" s="250" t="s">
        <v>1053</v>
      </c>
      <c r="J138" s="250"/>
      <c r="K138" s="298"/>
    </row>
    <row r="139" s="1" customFormat="1" ht="15" customHeight="1">
      <c r="B139" s="295"/>
      <c r="C139" s="250" t="s">
        <v>1054</v>
      </c>
      <c r="D139" s="250"/>
      <c r="E139" s="250"/>
      <c r="F139" s="273" t="s">
        <v>1021</v>
      </c>
      <c r="G139" s="250"/>
      <c r="H139" s="250" t="s">
        <v>1076</v>
      </c>
      <c r="I139" s="250" t="s">
        <v>1056</v>
      </c>
      <c r="J139" s="250"/>
      <c r="K139" s="298"/>
    </row>
    <row r="140" s="1" customFormat="1" ht="15" customHeight="1">
      <c r="B140" s="295"/>
      <c r="C140" s="250" t="s">
        <v>1057</v>
      </c>
      <c r="D140" s="250"/>
      <c r="E140" s="250"/>
      <c r="F140" s="273" t="s">
        <v>1021</v>
      </c>
      <c r="G140" s="250"/>
      <c r="H140" s="250" t="s">
        <v>1057</v>
      </c>
      <c r="I140" s="250" t="s">
        <v>1056</v>
      </c>
      <c r="J140" s="250"/>
      <c r="K140" s="298"/>
    </row>
    <row r="141" s="1" customFormat="1" ht="15" customHeight="1">
      <c r="B141" s="295"/>
      <c r="C141" s="250" t="s">
        <v>37</v>
      </c>
      <c r="D141" s="250"/>
      <c r="E141" s="250"/>
      <c r="F141" s="273" t="s">
        <v>1021</v>
      </c>
      <c r="G141" s="250"/>
      <c r="H141" s="250" t="s">
        <v>1077</v>
      </c>
      <c r="I141" s="250" t="s">
        <v>1056</v>
      </c>
      <c r="J141" s="250"/>
      <c r="K141" s="298"/>
    </row>
    <row r="142" s="1" customFormat="1" ht="15" customHeight="1">
      <c r="B142" s="295"/>
      <c r="C142" s="250" t="s">
        <v>1078</v>
      </c>
      <c r="D142" s="250"/>
      <c r="E142" s="250"/>
      <c r="F142" s="273" t="s">
        <v>1021</v>
      </c>
      <c r="G142" s="250"/>
      <c r="H142" s="250" t="s">
        <v>1079</v>
      </c>
      <c r="I142" s="250" t="s">
        <v>1056</v>
      </c>
      <c r="J142" s="250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="1" customFormat="1" ht="45" customHeight="1">
      <c r="B147" s="262"/>
      <c r="C147" s="263" t="s">
        <v>1080</v>
      </c>
      <c r="D147" s="263"/>
      <c r="E147" s="263"/>
      <c r="F147" s="263"/>
      <c r="G147" s="263"/>
      <c r="H147" s="263"/>
      <c r="I147" s="263"/>
      <c r="J147" s="263"/>
      <c r="K147" s="264"/>
    </row>
    <row r="148" s="1" customFormat="1" ht="17.25" customHeight="1">
      <c r="B148" s="262"/>
      <c r="C148" s="265" t="s">
        <v>1015</v>
      </c>
      <c r="D148" s="265"/>
      <c r="E148" s="265"/>
      <c r="F148" s="265" t="s">
        <v>1016</v>
      </c>
      <c r="G148" s="266"/>
      <c r="H148" s="265" t="s">
        <v>53</v>
      </c>
      <c r="I148" s="265" t="s">
        <v>56</v>
      </c>
      <c r="J148" s="265" t="s">
        <v>1017</v>
      </c>
      <c r="K148" s="264"/>
    </row>
    <row r="149" s="1" customFormat="1" ht="17.25" customHeight="1">
      <c r="B149" s="262"/>
      <c r="C149" s="267" t="s">
        <v>1018</v>
      </c>
      <c r="D149" s="267"/>
      <c r="E149" s="267"/>
      <c r="F149" s="268" t="s">
        <v>1019</v>
      </c>
      <c r="G149" s="269"/>
      <c r="H149" s="267"/>
      <c r="I149" s="267"/>
      <c r="J149" s="267" t="s">
        <v>1020</v>
      </c>
      <c r="K149" s="264"/>
    </row>
    <row r="150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="1" customFormat="1" ht="15" customHeight="1">
      <c r="B151" s="275"/>
      <c r="C151" s="302" t="s">
        <v>1024</v>
      </c>
      <c r="D151" s="250"/>
      <c r="E151" s="250"/>
      <c r="F151" s="303" t="s">
        <v>1021</v>
      </c>
      <c r="G151" s="250"/>
      <c r="H151" s="302" t="s">
        <v>1061</v>
      </c>
      <c r="I151" s="302" t="s">
        <v>1023</v>
      </c>
      <c r="J151" s="302">
        <v>120</v>
      </c>
      <c r="K151" s="298"/>
    </row>
    <row r="152" s="1" customFormat="1" ht="15" customHeight="1">
      <c r="B152" s="275"/>
      <c r="C152" s="302" t="s">
        <v>1070</v>
      </c>
      <c r="D152" s="250"/>
      <c r="E152" s="250"/>
      <c r="F152" s="303" t="s">
        <v>1021</v>
      </c>
      <c r="G152" s="250"/>
      <c r="H152" s="302" t="s">
        <v>1081</v>
      </c>
      <c r="I152" s="302" t="s">
        <v>1023</v>
      </c>
      <c r="J152" s="302" t="s">
        <v>1072</v>
      </c>
      <c r="K152" s="298"/>
    </row>
    <row r="153" s="1" customFormat="1" ht="15" customHeight="1">
      <c r="B153" s="275"/>
      <c r="C153" s="302" t="s">
        <v>969</v>
      </c>
      <c r="D153" s="250"/>
      <c r="E153" s="250"/>
      <c r="F153" s="303" t="s">
        <v>1021</v>
      </c>
      <c r="G153" s="250"/>
      <c r="H153" s="302" t="s">
        <v>1082</v>
      </c>
      <c r="I153" s="302" t="s">
        <v>1023</v>
      </c>
      <c r="J153" s="302" t="s">
        <v>1072</v>
      </c>
      <c r="K153" s="298"/>
    </row>
    <row r="154" s="1" customFormat="1" ht="15" customHeight="1">
      <c r="B154" s="275"/>
      <c r="C154" s="302" t="s">
        <v>1026</v>
      </c>
      <c r="D154" s="250"/>
      <c r="E154" s="250"/>
      <c r="F154" s="303" t="s">
        <v>1027</v>
      </c>
      <c r="G154" s="250"/>
      <c r="H154" s="302" t="s">
        <v>1061</v>
      </c>
      <c r="I154" s="302" t="s">
        <v>1023</v>
      </c>
      <c r="J154" s="302">
        <v>50</v>
      </c>
      <c r="K154" s="298"/>
    </row>
    <row r="155" s="1" customFormat="1" ht="15" customHeight="1">
      <c r="B155" s="275"/>
      <c r="C155" s="302" t="s">
        <v>1029</v>
      </c>
      <c r="D155" s="250"/>
      <c r="E155" s="250"/>
      <c r="F155" s="303" t="s">
        <v>1021</v>
      </c>
      <c r="G155" s="250"/>
      <c r="H155" s="302" t="s">
        <v>1061</v>
      </c>
      <c r="I155" s="302" t="s">
        <v>1031</v>
      </c>
      <c r="J155" s="302"/>
      <c r="K155" s="298"/>
    </row>
    <row r="156" s="1" customFormat="1" ht="15" customHeight="1">
      <c r="B156" s="275"/>
      <c r="C156" s="302" t="s">
        <v>1040</v>
      </c>
      <c r="D156" s="250"/>
      <c r="E156" s="250"/>
      <c r="F156" s="303" t="s">
        <v>1027</v>
      </c>
      <c r="G156" s="250"/>
      <c r="H156" s="302" t="s">
        <v>1061</v>
      </c>
      <c r="I156" s="302" t="s">
        <v>1023</v>
      </c>
      <c r="J156" s="302">
        <v>50</v>
      </c>
      <c r="K156" s="298"/>
    </row>
    <row r="157" s="1" customFormat="1" ht="15" customHeight="1">
      <c r="B157" s="275"/>
      <c r="C157" s="302" t="s">
        <v>1048</v>
      </c>
      <c r="D157" s="250"/>
      <c r="E157" s="250"/>
      <c r="F157" s="303" t="s">
        <v>1027</v>
      </c>
      <c r="G157" s="250"/>
      <c r="H157" s="302" t="s">
        <v>1061</v>
      </c>
      <c r="I157" s="302" t="s">
        <v>1023</v>
      </c>
      <c r="J157" s="302">
        <v>50</v>
      </c>
      <c r="K157" s="298"/>
    </row>
    <row r="158" s="1" customFormat="1" ht="15" customHeight="1">
      <c r="B158" s="275"/>
      <c r="C158" s="302" t="s">
        <v>1046</v>
      </c>
      <c r="D158" s="250"/>
      <c r="E158" s="250"/>
      <c r="F158" s="303" t="s">
        <v>1027</v>
      </c>
      <c r="G158" s="250"/>
      <c r="H158" s="302" t="s">
        <v>1061</v>
      </c>
      <c r="I158" s="302" t="s">
        <v>1023</v>
      </c>
      <c r="J158" s="302">
        <v>50</v>
      </c>
      <c r="K158" s="298"/>
    </row>
    <row r="159" s="1" customFormat="1" ht="15" customHeight="1">
      <c r="B159" s="275"/>
      <c r="C159" s="302" t="s">
        <v>89</v>
      </c>
      <c r="D159" s="250"/>
      <c r="E159" s="250"/>
      <c r="F159" s="303" t="s">
        <v>1021</v>
      </c>
      <c r="G159" s="250"/>
      <c r="H159" s="302" t="s">
        <v>1083</v>
      </c>
      <c r="I159" s="302" t="s">
        <v>1023</v>
      </c>
      <c r="J159" s="302" t="s">
        <v>1084</v>
      </c>
      <c r="K159" s="298"/>
    </row>
    <row r="160" s="1" customFormat="1" ht="15" customHeight="1">
      <c r="B160" s="275"/>
      <c r="C160" s="302" t="s">
        <v>1085</v>
      </c>
      <c r="D160" s="250"/>
      <c r="E160" s="250"/>
      <c r="F160" s="303" t="s">
        <v>1021</v>
      </c>
      <c r="G160" s="250"/>
      <c r="H160" s="302" t="s">
        <v>1086</v>
      </c>
      <c r="I160" s="302" t="s">
        <v>1056</v>
      </c>
      <c r="J160" s="302"/>
      <c r="K160" s="298"/>
    </row>
    <row r="16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="1" customFormat="1" ht="45" customHeight="1">
      <c r="B165" s="240"/>
      <c r="C165" s="241" t="s">
        <v>1087</v>
      </c>
      <c r="D165" s="241"/>
      <c r="E165" s="241"/>
      <c r="F165" s="241"/>
      <c r="G165" s="241"/>
      <c r="H165" s="241"/>
      <c r="I165" s="241"/>
      <c r="J165" s="241"/>
      <c r="K165" s="242"/>
    </row>
    <row r="166" s="1" customFormat="1" ht="17.25" customHeight="1">
      <c r="B166" s="240"/>
      <c r="C166" s="265" t="s">
        <v>1015</v>
      </c>
      <c r="D166" s="265"/>
      <c r="E166" s="265"/>
      <c r="F166" s="265" t="s">
        <v>1016</v>
      </c>
      <c r="G166" s="307"/>
      <c r="H166" s="308" t="s">
        <v>53</v>
      </c>
      <c r="I166" s="308" t="s">
        <v>56</v>
      </c>
      <c r="J166" s="265" t="s">
        <v>1017</v>
      </c>
      <c r="K166" s="242"/>
    </row>
    <row r="167" s="1" customFormat="1" ht="17.25" customHeight="1">
      <c r="B167" s="243"/>
      <c r="C167" s="267" t="s">
        <v>1018</v>
      </c>
      <c r="D167" s="267"/>
      <c r="E167" s="267"/>
      <c r="F167" s="268" t="s">
        <v>1019</v>
      </c>
      <c r="G167" s="309"/>
      <c r="H167" s="310"/>
      <c r="I167" s="310"/>
      <c r="J167" s="267" t="s">
        <v>1020</v>
      </c>
      <c r="K167" s="245"/>
    </row>
    <row r="168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="1" customFormat="1" ht="15" customHeight="1">
      <c r="B169" s="275"/>
      <c r="C169" s="250" t="s">
        <v>1024</v>
      </c>
      <c r="D169" s="250"/>
      <c r="E169" s="250"/>
      <c r="F169" s="273" t="s">
        <v>1021</v>
      </c>
      <c r="G169" s="250"/>
      <c r="H169" s="250" t="s">
        <v>1061</v>
      </c>
      <c r="I169" s="250" t="s">
        <v>1023</v>
      </c>
      <c r="J169" s="250">
        <v>120</v>
      </c>
      <c r="K169" s="298"/>
    </row>
    <row r="170" s="1" customFormat="1" ht="15" customHeight="1">
      <c r="B170" s="275"/>
      <c r="C170" s="250" t="s">
        <v>1070</v>
      </c>
      <c r="D170" s="250"/>
      <c r="E170" s="250"/>
      <c r="F170" s="273" t="s">
        <v>1021</v>
      </c>
      <c r="G170" s="250"/>
      <c r="H170" s="250" t="s">
        <v>1071</v>
      </c>
      <c r="I170" s="250" t="s">
        <v>1023</v>
      </c>
      <c r="J170" s="250" t="s">
        <v>1072</v>
      </c>
      <c r="K170" s="298"/>
    </row>
    <row r="171" s="1" customFormat="1" ht="15" customHeight="1">
      <c r="B171" s="275"/>
      <c r="C171" s="250" t="s">
        <v>969</v>
      </c>
      <c r="D171" s="250"/>
      <c r="E171" s="250"/>
      <c r="F171" s="273" t="s">
        <v>1021</v>
      </c>
      <c r="G171" s="250"/>
      <c r="H171" s="250" t="s">
        <v>1088</v>
      </c>
      <c r="I171" s="250" t="s">
        <v>1023</v>
      </c>
      <c r="J171" s="250" t="s">
        <v>1072</v>
      </c>
      <c r="K171" s="298"/>
    </row>
    <row r="172" s="1" customFormat="1" ht="15" customHeight="1">
      <c r="B172" s="275"/>
      <c r="C172" s="250" t="s">
        <v>1026</v>
      </c>
      <c r="D172" s="250"/>
      <c r="E172" s="250"/>
      <c r="F172" s="273" t="s">
        <v>1027</v>
      </c>
      <c r="G172" s="250"/>
      <c r="H172" s="250" t="s">
        <v>1088</v>
      </c>
      <c r="I172" s="250" t="s">
        <v>1023</v>
      </c>
      <c r="J172" s="250">
        <v>50</v>
      </c>
      <c r="K172" s="298"/>
    </row>
    <row r="173" s="1" customFormat="1" ht="15" customHeight="1">
      <c r="B173" s="275"/>
      <c r="C173" s="250" t="s">
        <v>1029</v>
      </c>
      <c r="D173" s="250"/>
      <c r="E173" s="250"/>
      <c r="F173" s="273" t="s">
        <v>1021</v>
      </c>
      <c r="G173" s="250"/>
      <c r="H173" s="250" t="s">
        <v>1088</v>
      </c>
      <c r="I173" s="250" t="s">
        <v>1031</v>
      </c>
      <c r="J173" s="250"/>
      <c r="K173" s="298"/>
    </row>
    <row r="174" s="1" customFormat="1" ht="15" customHeight="1">
      <c r="B174" s="275"/>
      <c r="C174" s="250" t="s">
        <v>1040</v>
      </c>
      <c r="D174" s="250"/>
      <c r="E174" s="250"/>
      <c r="F174" s="273" t="s">
        <v>1027</v>
      </c>
      <c r="G174" s="250"/>
      <c r="H174" s="250" t="s">
        <v>1088</v>
      </c>
      <c r="I174" s="250" t="s">
        <v>1023</v>
      </c>
      <c r="J174" s="250">
        <v>50</v>
      </c>
      <c r="K174" s="298"/>
    </row>
    <row r="175" s="1" customFormat="1" ht="15" customHeight="1">
      <c r="B175" s="275"/>
      <c r="C175" s="250" t="s">
        <v>1048</v>
      </c>
      <c r="D175" s="250"/>
      <c r="E175" s="250"/>
      <c r="F175" s="273" t="s">
        <v>1027</v>
      </c>
      <c r="G175" s="250"/>
      <c r="H175" s="250" t="s">
        <v>1088</v>
      </c>
      <c r="I175" s="250" t="s">
        <v>1023</v>
      </c>
      <c r="J175" s="250">
        <v>50</v>
      </c>
      <c r="K175" s="298"/>
    </row>
    <row r="176" s="1" customFormat="1" ht="15" customHeight="1">
      <c r="B176" s="275"/>
      <c r="C176" s="250" t="s">
        <v>1046</v>
      </c>
      <c r="D176" s="250"/>
      <c r="E176" s="250"/>
      <c r="F176" s="273" t="s">
        <v>1027</v>
      </c>
      <c r="G176" s="250"/>
      <c r="H176" s="250" t="s">
        <v>1088</v>
      </c>
      <c r="I176" s="250" t="s">
        <v>1023</v>
      </c>
      <c r="J176" s="250">
        <v>50</v>
      </c>
      <c r="K176" s="298"/>
    </row>
    <row r="177" s="1" customFormat="1" ht="15" customHeight="1">
      <c r="B177" s="275"/>
      <c r="C177" s="250" t="s">
        <v>114</v>
      </c>
      <c r="D177" s="250"/>
      <c r="E177" s="250"/>
      <c r="F177" s="273" t="s">
        <v>1021</v>
      </c>
      <c r="G177" s="250"/>
      <c r="H177" s="250" t="s">
        <v>1089</v>
      </c>
      <c r="I177" s="250" t="s">
        <v>1090</v>
      </c>
      <c r="J177" s="250"/>
      <c r="K177" s="298"/>
    </row>
    <row r="178" s="1" customFormat="1" ht="15" customHeight="1">
      <c r="B178" s="275"/>
      <c r="C178" s="250" t="s">
        <v>56</v>
      </c>
      <c r="D178" s="250"/>
      <c r="E178" s="250"/>
      <c r="F178" s="273" t="s">
        <v>1021</v>
      </c>
      <c r="G178" s="250"/>
      <c r="H178" s="250" t="s">
        <v>1091</v>
      </c>
      <c r="I178" s="250" t="s">
        <v>1092</v>
      </c>
      <c r="J178" s="250">
        <v>1</v>
      </c>
      <c r="K178" s="298"/>
    </row>
    <row r="179" s="1" customFormat="1" ht="15" customHeight="1">
      <c r="B179" s="275"/>
      <c r="C179" s="250" t="s">
        <v>52</v>
      </c>
      <c r="D179" s="250"/>
      <c r="E179" s="250"/>
      <c r="F179" s="273" t="s">
        <v>1021</v>
      </c>
      <c r="G179" s="250"/>
      <c r="H179" s="250" t="s">
        <v>1093</v>
      </c>
      <c r="I179" s="250" t="s">
        <v>1023</v>
      </c>
      <c r="J179" s="250">
        <v>20</v>
      </c>
      <c r="K179" s="298"/>
    </row>
    <row r="180" s="1" customFormat="1" ht="15" customHeight="1">
      <c r="B180" s="275"/>
      <c r="C180" s="250" t="s">
        <v>53</v>
      </c>
      <c r="D180" s="250"/>
      <c r="E180" s="250"/>
      <c r="F180" s="273" t="s">
        <v>1021</v>
      </c>
      <c r="G180" s="250"/>
      <c r="H180" s="250" t="s">
        <v>1094</v>
      </c>
      <c r="I180" s="250" t="s">
        <v>1023</v>
      </c>
      <c r="J180" s="250">
        <v>255</v>
      </c>
      <c r="K180" s="298"/>
    </row>
    <row r="181" s="1" customFormat="1" ht="15" customHeight="1">
      <c r="B181" s="275"/>
      <c r="C181" s="250" t="s">
        <v>115</v>
      </c>
      <c r="D181" s="250"/>
      <c r="E181" s="250"/>
      <c r="F181" s="273" t="s">
        <v>1021</v>
      </c>
      <c r="G181" s="250"/>
      <c r="H181" s="250" t="s">
        <v>985</v>
      </c>
      <c r="I181" s="250" t="s">
        <v>1023</v>
      </c>
      <c r="J181" s="250">
        <v>10</v>
      </c>
      <c r="K181" s="298"/>
    </row>
    <row r="182" s="1" customFormat="1" ht="15" customHeight="1">
      <c r="B182" s="275"/>
      <c r="C182" s="250" t="s">
        <v>116</v>
      </c>
      <c r="D182" s="250"/>
      <c r="E182" s="250"/>
      <c r="F182" s="273" t="s">
        <v>1021</v>
      </c>
      <c r="G182" s="250"/>
      <c r="H182" s="250" t="s">
        <v>1095</v>
      </c>
      <c r="I182" s="250" t="s">
        <v>1056</v>
      </c>
      <c r="J182" s="250"/>
      <c r="K182" s="298"/>
    </row>
    <row r="183" s="1" customFormat="1" ht="15" customHeight="1">
      <c r="B183" s="275"/>
      <c r="C183" s="250" t="s">
        <v>1096</v>
      </c>
      <c r="D183" s="250"/>
      <c r="E183" s="250"/>
      <c r="F183" s="273" t="s">
        <v>1021</v>
      </c>
      <c r="G183" s="250"/>
      <c r="H183" s="250" t="s">
        <v>1097</v>
      </c>
      <c r="I183" s="250" t="s">
        <v>1056</v>
      </c>
      <c r="J183" s="250"/>
      <c r="K183" s="298"/>
    </row>
    <row r="184" s="1" customFormat="1" ht="15" customHeight="1">
      <c r="B184" s="275"/>
      <c r="C184" s="250" t="s">
        <v>1085</v>
      </c>
      <c r="D184" s="250"/>
      <c r="E184" s="250"/>
      <c r="F184" s="273" t="s">
        <v>1021</v>
      </c>
      <c r="G184" s="250"/>
      <c r="H184" s="250" t="s">
        <v>1098</v>
      </c>
      <c r="I184" s="250" t="s">
        <v>1056</v>
      </c>
      <c r="J184" s="250"/>
      <c r="K184" s="298"/>
    </row>
    <row r="185" s="1" customFormat="1" ht="15" customHeight="1">
      <c r="B185" s="275"/>
      <c r="C185" s="250" t="s">
        <v>118</v>
      </c>
      <c r="D185" s="250"/>
      <c r="E185" s="250"/>
      <c r="F185" s="273" t="s">
        <v>1027</v>
      </c>
      <c r="G185" s="250"/>
      <c r="H185" s="250" t="s">
        <v>1099</v>
      </c>
      <c r="I185" s="250" t="s">
        <v>1023</v>
      </c>
      <c r="J185" s="250">
        <v>50</v>
      </c>
      <c r="K185" s="298"/>
    </row>
    <row r="186" s="1" customFormat="1" ht="15" customHeight="1">
      <c r="B186" s="275"/>
      <c r="C186" s="250" t="s">
        <v>1100</v>
      </c>
      <c r="D186" s="250"/>
      <c r="E186" s="250"/>
      <c r="F186" s="273" t="s">
        <v>1027</v>
      </c>
      <c r="G186" s="250"/>
      <c r="H186" s="250" t="s">
        <v>1101</v>
      </c>
      <c r="I186" s="250" t="s">
        <v>1102</v>
      </c>
      <c r="J186" s="250"/>
      <c r="K186" s="298"/>
    </row>
    <row r="187" s="1" customFormat="1" ht="15" customHeight="1">
      <c r="B187" s="275"/>
      <c r="C187" s="250" t="s">
        <v>1103</v>
      </c>
      <c r="D187" s="250"/>
      <c r="E187" s="250"/>
      <c r="F187" s="273" t="s">
        <v>1027</v>
      </c>
      <c r="G187" s="250"/>
      <c r="H187" s="250" t="s">
        <v>1104</v>
      </c>
      <c r="I187" s="250" t="s">
        <v>1102</v>
      </c>
      <c r="J187" s="250"/>
      <c r="K187" s="298"/>
    </row>
    <row r="188" s="1" customFormat="1" ht="15" customHeight="1">
      <c r="B188" s="275"/>
      <c r="C188" s="250" t="s">
        <v>1105</v>
      </c>
      <c r="D188" s="250"/>
      <c r="E188" s="250"/>
      <c r="F188" s="273" t="s">
        <v>1027</v>
      </c>
      <c r="G188" s="250"/>
      <c r="H188" s="250" t="s">
        <v>1106</v>
      </c>
      <c r="I188" s="250" t="s">
        <v>1102</v>
      </c>
      <c r="J188" s="250"/>
      <c r="K188" s="298"/>
    </row>
    <row r="189" s="1" customFormat="1" ht="15" customHeight="1">
      <c r="B189" s="275"/>
      <c r="C189" s="311" t="s">
        <v>1107</v>
      </c>
      <c r="D189" s="250"/>
      <c r="E189" s="250"/>
      <c r="F189" s="273" t="s">
        <v>1027</v>
      </c>
      <c r="G189" s="250"/>
      <c r="H189" s="250" t="s">
        <v>1108</v>
      </c>
      <c r="I189" s="250" t="s">
        <v>1109</v>
      </c>
      <c r="J189" s="312" t="s">
        <v>1110</v>
      </c>
      <c r="K189" s="298"/>
    </row>
    <row r="190" s="1" customFormat="1" ht="15" customHeight="1">
      <c r="B190" s="275"/>
      <c r="C190" s="311" t="s">
        <v>41</v>
      </c>
      <c r="D190" s="250"/>
      <c r="E190" s="250"/>
      <c r="F190" s="273" t="s">
        <v>1021</v>
      </c>
      <c r="G190" s="250"/>
      <c r="H190" s="247" t="s">
        <v>1111</v>
      </c>
      <c r="I190" s="250" t="s">
        <v>1112</v>
      </c>
      <c r="J190" s="250"/>
      <c r="K190" s="298"/>
    </row>
    <row r="191" s="1" customFormat="1" ht="15" customHeight="1">
      <c r="B191" s="275"/>
      <c r="C191" s="311" t="s">
        <v>1113</v>
      </c>
      <c r="D191" s="250"/>
      <c r="E191" s="250"/>
      <c r="F191" s="273" t="s">
        <v>1021</v>
      </c>
      <c r="G191" s="250"/>
      <c r="H191" s="250" t="s">
        <v>1114</v>
      </c>
      <c r="I191" s="250" t="s">
        <v>1056</v>
      </c>
      <c r="J191" s="250"/>
      <c r="K191" s="298"/>
    </row>
    <row r="192" s="1" customFormat="1" ht="15" customHeight="1">
      <c r="B192" s="275"/>
      <c r="C192" s="311" t="s">
        <v>1115</v>
      </c>
      <c r="D192" s="250"/>
      <c r="E192" s="250"/>
      <c r="F192" s="273" t="s">
        <v>1021</v>
      </c>
      <c r="G192" s="250"/>
      <c r="H192" s="250" t="s">
        <v>1116</v>
      </c>
      <c r="I192" s="250" t="s">
        <v>1056</v>
      </c>
      <c r="J192" s="250"/>
      <c r="K192" s="298"/>
    </row>
    <row r="193" s="1" customFormat="1" ht="15" customHeight="1">
      <c r="B193" s="275"/>
      <c r="C193" s="311" t="s">
        <v>1117</v>
      </c>
      <c r="D193" s="250"/>
      <c r="E193" s="250"/>
      <c r="F193" s="273" t="s">
        <v>1027</v>
      </c>
      <c r="G193" s="250"/>
      <c r="H193" s="250" t="s">
        <v>1118</v>
      </c>
      <c r="I193" s="250" t="s">
        <v>1056</v>
      </c>
      <c r="J193" s="250"/>
      <c r="K193" s="298"/>
    </row>
    <row r="194" s="1" customFormat="1" ht="15" customHeight="1">
      <c r="B194" s="304"/>
      <c r="C194" s="313"/>
      <c r="D194" s="284"/>
      <c r="E194" s="284"/>
      <c r="F194" s="284"/>
      <c r="G194" s="284"/>
      <c r="H194" s="284"/>
      <c r="I194" s="284"/>
      <c r="J194" s="284"/>
      <c r="K194" s="305"/>
    </row>
    <row r="195" s="1" customFormat="1" ht="18.75" customHeight="1">
      <c r="B195" s="286"/>
      <c r="C195" s="296"/>
      <c r="D195" s="296"/>
      <c r="E195" s="296"/>
      <c r="F195" s="306"/>
      <c r="G195" s="296"/>
      <c r="H195" s="296"/>
      <c r="I195" s="296"/>
      <c r="J195" s="296"/>
      <c r="K195" s="286"/>
    </row>
    <row r="196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="1" customFormat="1" ht="18.75" customHeight="1"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</row>
    <row r="198" s="1" customFormat="1" ht="13.5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="1" customFormat="1" ht="21">
      <c r="B199" s="240"/>
      <c r="C199" s="241" t="s">
        <v>1119</v>
      </c>
      <c r="D199" s="241"/>
      <c r="E199" s="241"/>
      <c r="F199" s="241"/>
      <c r="G199" s="241"/>
      <c r="H199" s="241"/>
      <c r="I199" s="241"/>
      <c r="J199" s="241"/>
      <c r="K199" s="242"/>
    </row>
    <row r="200" s="1" customFormat="1" ht="25.5" customHeight="1">
      <c r="B200" s="240"/>
      <c r="C200" s="314" t="s">
        <v>1120</v>
      </c>
      <c r="D200" s="314"/>
      <c r="E200" s="314"/>
      <c r="F200" s="314" t="s">
        <v>1121</v>
      </c>
      <c r="G200" s="315"/>
      <c r="H200" s="314" t="s">
        <v>1122</v>
      </c>
      <c r="I200" s="314"/>
      <c r="J200" s="314"/>
      <c r="K200" s="242"/>
    </row>
    <row r="201" s="1" customFormat="1" ht="5.25" customHeight="1">
      <c r="B201" s="275"/>
      <c r="C201" s="270"/>
      <c r="D201" s="270"/>
      <c r="E201" s="270"/>
      <c r="F201" s="270"/>
      <c r="G201" s="296"/>
      <c r="H201" s="270"/>
      <c r="I201" s="270"/>
      <c r="J201" s="270"/>
      <c r="K201" s="298"/>
    </row>
    <row r="202" s="1" customFormat="1" ht="15" customHeight="1">
      <c r="B202" s="275"/>
      <c r="C202" s="250" t="s">
        <v>1112</v>
      </c>
      <c r="D202" s="250"/>
      <c r="E202" s="250"/>
      <c r="F202" s="273" t="s">
        <v>42</v>
      </c>
      <c r="G202" s="250"/>
      <c r="H202" s="250" t="s">
        <v>1123</v>
      </c>
      <c r="I202" s="250"/>
      <c r="J202" s="250"/>
      <c r="K202" s="298"/>
    </row>
    <row r="203" s="1" customFormat="1" ht="15" customHeight="1">
      <c r="B203" s="275"/>
      <c r="C203" s="250"/>
      <c r="D203" s="250"/>
      <c r="E203" s="250"/>
      <c r="F203" s="273" t="s">
        <v>43</v>
      </c>
      <c r="G203" s="250"/>
      <c r="H203" s="250" t="s">
        <v>1124</v>
      </c>
      <c r="I203" s="250"/>
      <c r="J203" s="250"/>
      <c r="K203" s="298"/>
    </row>
    <row r="204" s="1" customFormat="1" ht="15" customHeight="1">
      <c r="B204" s="275"/>
      <c r="C204" s="250"/>
      <c r="D204" s="250"/>
      <c r="E204" s="250"/>
      <c r="F204" s="273" t="s">
        <v>46</v>
      </c>
      <c r="G204" s="250"/>
      <c r="H204" s="250" t="s">
        <v>1125</v>
      </c>
      <c r="I204" s="250"/>
      <c r="J204" s="250"/>
      <c r="K204" s="298"/>
    </row>
    <row r="205" s="1" customFormat="1" ht="15" customHeight="1">
      <c r="B205" s="275"/>
      <c r="C205" s="250"/>
      <c r="D205" s="250"/>
      <c r="E205" s="250"/>
      <c r="F205" s="273" t="s">
        <v>44</v>
      </c>
      <c r="G205" s="250"/>
      <c r="H205" s="250" t="s">
        <v>1126</v>
      </c>
      <c r="I205" s="250"/>
      <c r="J205" s="250"/>
      <c r="K205" s="298"/>
    </row>
    <row r="206" s="1" customFormat="1" ht="15" customHeight="1">
      <c r="B206" s="275"/>
      <c r="C206" s="250"/>
      <c r="D206" s="250"/>
      <c r="E206" s="250"/>
      <c r="F206" s="273" t="s">
        <v>45</v>
      </c>
      <c r="G206" s="250"/>
      <c r="H206" s="250" t="s">
        <v>1127</v>
      </c>
      <c r="I206" s="250"/>
      <c r="J206" s="250"/>
      <c r="K206" s="298"/>
    </row>
    <row r="207" s="1" customFormat="1" ht="15" customHeight="1">
      <c r="B207" s="275"/>
      <c r="C207" s="250"/>
      <c r="D207" s="250"/>
      <c r="E207" s="250"/>
      <c r="F207" s="273"/>
      <c r="G207" s="250"/>
      <c r="H207" s="250"/>
      <c r="I207" s="250"/>
      <c r="J207" s="250"/>
      <c r="K207" s="298"/>
    </row>
    <row r="208" s="1" customFormat="1" ht="15" customHeight="1">
      <c r="B208" s="275"/>
      <c r="C208" s="250" t="s">
        <v>1068</v>
      </c>
      <c r="D208" s="250"/>
      <c r="E208" s="250"/>
      <c r="F208" s="273" t="s">
        <v>78</v>
      </c>
      <c r="G208" s="250"/>
      <c r="H208" s="250" t="s">
        <v>1128</v>
      </c>
      <c r="I208" s="250"/>
      <c r="J208" s="250"/>
      <c r="K208" s="298"/>
    </row>
    <row r="209" s="1" customFormat="1" ht="15" customHeight="1">
      <c r="B209" s="275"/>
      <c r="C209" s="250"/>
      <c r="D209" s="250"/>
      <c r="E209" s="250"/>
      <c r="F209" s="273" t="s">
        <v>963</v>
      </c>
      <c r="G209" s="250"/>
      <c r="H209" s="250" t="s">
        <v>964</v>
      </c>
      <c r="I209" s="250"/>
      <c r="J209" s="250"/>
      <c r="K209" s="298"/>
    </row>
    <row r="210" s="1" customFormat="1" ht="15" customHeight="1">
      <c r="B210" s="275"/>
      <c r="C210" s="250"/>
      <c r="D210" s="250"/>
      <c r="E210" s="250"/>
      <c r="F210" s="273" t="s">
        <v>961</v>
      </c>
      <c r="G210" s="250"/>
      <c r="H210" s="250" t="s">
        <v>1129</v>
      </c>
      <c r="I210" s="250"/>
      <c r="J210" s="250"/>
      <c r="K210" s="298"/>
    </row>
    <row r="211" s="1" customFormat="1" ht="15" customHeight="1">
      <c r="B211" s="316"/>
      <c r="C211" s="250"/>
      <c r="D211" s="250"/>
      <c r="E211" s="250"/>
      <c r="F211" s="273" t="s">
        <v>965</v>
      </c>
      <c r="G211" s="311"/>
      <c r="H211" s="302" t="s">
        <v>966</v>
      </c>
      <c r="I211" s="302"/>
      <c r="J211" s="302"/>
      <c r="K211" s="317"/>
    </row>
    <row r="212" s="1" customFormat="1" ht="15" customHeight="1">
      <c r="B212" s="316"/>
      <c r="C212" s="250"/>
      <c r="D212" s="250"/>
      <c r="E212" s="250"/>
      <c r="F212" s="273" t="s">
        <v>967</v>
      </c>
      <c r="G212" s="311"/>
      <c r="H212" s="302" t="s">
        <v>1130</v>
      </c>
      <c r="I212" s="302"/>
      <c r="J212" s="302"/>
      <c r="K212" s="317"/>
    </row>
    <row r="213" s="1" customFormat="1" ht="15" customHeight="1">
      <c r="B213" s="316"/>
      <c r="C213" s="250"/>
      <c r="D213" s="250"/>
      <c r="E213" s="250"/>
      <c r="F213" s="273"/>
      <c r="G213" s="311"/>
      <c r="H213" s="302"/>
      <c r="I213" s="302"/>
      <c r="J213" s="302"/>
      <c r="K213" s="317"/>
    </row>
    <row r="214" s="1" customFormat="1" ht="15" customHeight="1">
      <c r="B214" s="316"/>
      <c r="C214" s="250" t="s">
        <v>1092</v>
      </c>
      <c r="D214" s="250"/>
      <c r="E214" s="250"/>
      <c r="F214" s="273">
        <v>1</v>
      </c>
      <c r="G214" s="311"/>
      <c r="H214" s="302" t="s">
        <v>1131</v>
      </c>
      <c r="I214" s="302"/>
      <c r="J214" s="302"/>
      <c r="K214" s="317"/>
    </row>
    <row r="215" s="1" customFormat="1" ht="15" customHeight="1">
      <c r="B215" s="316"/>
      <c r="C215" s="250"/>
      <c r="D215" s="250"/>
      <c r="E215" s="250"/>
      <c r="F215" s="273">
        <v>2</v>
      </c>
      <c r="G215" s="311"/>
      <c r="H215" s="302" t="s">
        <v>1132</v>
      </c>
      <c r="I215" s="302"/>
      <c r="J215" s="302"/>
      <c r="K215" s="317"/>
    </row>
    <row r="216" s="1" customFormat="1" ht="15" customHeight="1">
      <c r="B216" s="316"/>
      <c r="C216" s="250"/>
      <c r="D216" s="250"/>
      <c r="E216" s="250"/>
      <c r="F216" s="273">
        <v>3</v>
      </c>
      <c r="G216" s="311"/>
      <c r="H216" s="302" t="s">
        <v>1133</v>
      </c>
      <c r="I216" s="302"/>
      <c r="J216" s="302"/>
      <c r="K216" s="317"/>
    </row>
    <row r="217" s="1" customFormat="1" ht="15" customHeight="1">
      <c r="B217" s="316"/>
      <c r="C217" s="250"/>
      <c r="D217" s="250"/>
      <c r="E217" s="250"/>
      <c r="F217" s="273">
        <v>4</v>
      </c>
      <c r="G217" s="311"/>
      <c r="H217" s="302" t="s">
        <v>1134</v>
      </c>
      <c r="I217" s="302"/>
      <c r="J217" s="302"/>
      <c r="K217" s="317"/>
    </row>
    <row r="218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DESKTOP-LUKAS\lpleyer</dc:creator>
  <cp:lastModifiedBy>DESKTOP-LUKAS\lpleyer</cp:lastModifiedBy>
  <dcterms:created xsi:type="dcterms:W3CDTF">2021-12-01T16:21:27Z</dcterms:created>
  <dcterms:modified xsi:type="dcterms:W3CDTF">2021-12-01T16:21:31Z</dcterms:modified>
</cp:coreProperties>
</file>