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Severozápadní část" sheetId="2" r:id="rId2"/>
    <sheet name="002 - Jihozápadní část" sheetId="3" r:id="rId3"/>
    <sheet name="003 - VRN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'001 - Severozápadní část'!$C$97:$K$656</definedName>
    <definedName name="_xlnm.Print_Area" localSheetId="1">'001 - Severozápadní část'!$C$4:$J$39,'001 - Severozápadní část'!$C$45:$J$79,'001 - Severozápadní část'!$C$85:$K$656</definedName>
    <definedName name="_xlnm._FilterDatabase" localSheetId="2" hidden="1">'002 - Jihozápadní část'!$C$97:$K$619</definedName>
    <definedName name="_xlnm.Print_Area" localSheetId="2">'002 - Jihozápadní část'!$C$4:$J$39,'002 - Jihozápadní část'!$C$45:$J$79,'002 - Jihozápadní část'!$C$85:$K$619</definedName>
    <definedName name="_xlnm._FilterDatabase" localSheetId="3" hidden="1">'003 - VRN'!$C$82:$K$94</definedName>
    <definedName name="_xlnm.Print_Area" localSheetId="3">'003 - VRN'!$C$4:$J$39,'003 - VRN'!$C$45:$J$64,'003 - VRN'!$C$70:$K$94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'001 - Severozápadní část'!$97:$97</definedName>
    <definedName name="_xlnm.Print_Titles" localSheetId="2">'002 - Jihozápadní část'!$97:$97</definedName>
    <definedName name="_xlnm.Print_Titles" localSheetId="3">'003 - VRN'!$82:$82</definedName>
  </definedNames>
  <calcPr fullCalcOnLoad="1"/>
</workbook>
</file>

<file path=xl/sharedStrings.xml><?xml version="1.0" encoding="utf-8"?>
<sst xmlns="http://schemas.openxmlformats.org/spreadsheetml/2006/main" count="11181" uniqueCount="1148">
  <si>
    <t>Export Komplet</t>
  </si>
  <si>
    <t>VZ</t>
  </si>
  <si>
    <t>2.0</t>
  </si>
  <si>
    <t>ZAMOK</t>
  </si>
  <si>
    <t>False</t>
  </si>
  <si>
    <t>{051131cd-ba88-44eb-bc06-684357f4ba9b}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</si>
  <si>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</si>
  <si>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</si>
  <si>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</si>
  <si>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</si>
  <si>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</si>
  <si>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</si>
  <si>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</si>
  <si>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</si>
  <si>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2022/03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</si>
  <si>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</si>
  <si>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</si>
  <si>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Skladové kóje, Sportovní hala U přívozu Lovosice</t>
  </si>
  <si>
    <t>KSO:</t>
  </si>
  <si>
    <t/>
  </si>
  <si>
    <t>CC-CZ:</t>
  </si>
  <si>
    <t>Místo:</t>
  </si>
  <si>
    <t>Lovosice</t>
  </si>
  <si>
    <t>Datum:</t>
  </si>
  <si>
    <t>21. 2. 2022</t>
  </si>
  <si>
    <t>Zadavatel:</t>
  </si>
  <si>
    <t>IČ:</t>
  </si>
  <si>
    <t>Město Lovosice, Školní 407/2, 41002 Lovosice</t>
  </si>
  <si>
    <t>DIČ:</t>
  </si>
  <si>
    <t>Uchazeč:</t>
  </si>
  <si>
    <t>Vyplň údaj</t>
  </si>
  <si>
    <t>Projektant:</t>
  </si>
  <si>
    <t>HOT Project - Jan Hrdlička</t>
  </si>
  <si>
    <t>True</t>
  </si>
  <si>
    <t>Zpracovatel:</t>
  </si>
  <si>
    <t>HOT Project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</si>
  <si>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</si>
  <si>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</si>
  <si>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</si>
  <si>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</si>
  <si>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</si>
  <si>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</si>
  <si>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</si>
  <si>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</si>
  <si>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</si>
  <si>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</si>
  <si>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</si>
  <si>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</si>
  <si>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</si>
  <si>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</si>
  <si>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</si>
  <si>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</si>
  <si>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</si>
  <si>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</si>
  <si>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</si>
  <si>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</si>
  <si>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</si>
  <si>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</si>
  <si>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</si>
  <si>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</si>
  <si>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</si>
  <si>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</si>
  <si>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</si>
  <si>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</si>
  <si>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</si>
  <si>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</si>
  <si>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</si>
  <si>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</si>
  <si>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</si>
  <si>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</si>
  <si>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</si>
  <si>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</si>
  <si>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</si>
  <si>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</si>
  <si>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</si>
  <si>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</si>
  <si>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</si>
  <si>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</si>
  <si>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Severozápadní část</t>
  </si>
  <si>
    <t>STA</t>
  </si>
  <si>
    <t>1</t>
  </si>
  <si>
    <t>{2c1b80a5-12de-4bef-a1e4-d6e80ac21c24}</t>
  </si>
  <si>
    <t>2</t>
  </si>
  <si>
    <t>002</t>
  </si>
  <si>
    <t>Jihozápadní část</t>
  </si>
  <si>
    <t>{8c760702-9815-4ed9-86de-b27c35dcfa42}</t>
  </si>
  <si>
    <t>003</t>
  </si>
  <si>
    <t>VRN</t>
  </si>
  <si>
    <t>{6df85279-f258-4304-980a-d72d28e2f5c0}</t>
  </si>
  <si>
    <t>KRYCÍ LIST SOUPISU PRACÍ</t>
  </si>
  <si>
    <t>Objekt:</t>
  </si>
  <si>
    <t>001 - Severozápadní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</si>
  <si>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</si>
  <si>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</si>
  <si>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</si>
  <si>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</si>
  <si>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</si>
  <si>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</si>
  <si>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</si>
  <si>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</si>
  <si>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</si>
  <si>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</si>
  <si>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</si>
  <si>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</si>
  <si>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</si>
  <si>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</si>
  <si>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</si>
  <si>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</si>
  <si>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741 - Elektroinstalace - silnoproud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</si>
  <si>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</si>
  <si>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</si>
  <si>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</si>
  <si>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</si>
  <si>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</si>
  <si>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</si>
  <si>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</si>
  <si>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</si>
  <si>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</si>
  <si>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</si>
  <si>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</si>
  <si>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</si>
  <si>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</si>
  <si>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</si>
  <si>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</si>
  <si>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</si>
  <si>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</si>
  <si>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</si>
  <si>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</si>
  <si>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</si>
  <si>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</si>
  <si>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</si>
  <si>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</si>
  <si>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</si>
  <si>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122251101</t>
  </si>
  <si>
    <t>Odkopávky a prokopávky nezapažené strojně v hornině třídy těžitelnosti I skupiny 3 do 20 m3</t>
  </si>
  <si>
    <t>m3</t>
  </si>
  <si>
    <t>CS ÚRS 2021 02</t>
  </si>
  <si>
    <t>4</t>
  </si>
  <si>
    <t>-52164753</t>
  </si>
  <si>
    <t>Online PSC</t>
  </si>
  <si>
    <t>https://podminky.urs.cz/item/CS_URS_2021_02/122251101</t>
  </si>
  <si>
    <t>VV</t>
  </si>
  <si>
    <t>plošná odkopávka na -0,560</t>
  </si>
  <si>
    <t>13,12*2,45*0,3</t>
  </si>
  <si>
    <t>133251101</t>
  </si>
  <si>
    <t>Hloubení nezapažených šachet strojně v hornině třídy těžitelnosti I skupiny 3 do 20 m3</t>
  </si>
  <si>
    <t>650285862</t>
  </si>
  <si>
    <t>https://podminky.urs.cz/item/CS_URS_2021_02/133251101</t>
  </si>
  <si>
    <t>výkop patky   3ks</t>
  </si>
  <si>
    <t>0,8*0,8*0,65*3</t>
  </si>
  <si>
    <t>Součet</t>
  </si>
  <si>
    <t>3</t>
  </si>
  <si>
    <t>162751114</t>
  </si>
  <si>
    <t>Vodorovné přemístění výkopku nebo sypaniny po suchu na obvyklém dopravním prostředku, bez naložení výkopku, avšak se složením bez rozhrnutí z horniny třídy těžitelnosti I skupiny 1 až 3 na vzdálenost přes 6 000 do 7 000 m</t>
  </si>
  <si>
    <t>-2134772564</t>
  </si>
  <si>
    <t>https://podminky.urs.cz/item/CS_URS_2021_02/162751114</t>
  </si>
  <si>
    <t>9,643</t>
  </si>
  <si>
    <t>1,248</t>
  </si>
  <si>
    <t>171251201</t>
  </si>
  <si>
    <t>Uložení sypaniny na skládky nebo meziskládky bez hutnění s upravením uložené sypaniny do předepsaného tvaru</t>
  </si>
  <si>
    <t>-1946458850</t>
  </si>
  <si>
    <t>https://podminky.urs.cz/item/CS_URS_2021_02/171251201</t>
  </si>
  <si>
    <t>5</t>
  </si>
  <si>
    <t>171201231</t>
  </si>
  <si>
    <t>Poplatek za uložení stavebního odpadu na recyklační skládce (skládkovné) zeminy a kamení zatříděného do Katalogu odpadů pod kódem 17 05 04</t>
  </si>
  <si>
    <t>t</t>
  </si>
  <si>
    <t>-162595240</t>
  </si>
  <si>
    <t>https://podminky.urs.cz/item/CS_URS_2021_02/171201231</t>
  </si>
  <si>
    <t>10,891*1,67 'Přepočtené koeficientem množství</t>
  </si>
  <si>
    <t>Zakládání</t>
  </si>
  <si>
    <t>6</t>
  </si>
  <si>
    <t>271532213</t>
  </si>
  <si>
    <t>Podsyp pod základové konstrukce se zhutněním a urovnáním povrchu z kameniva hrubého, frakce 8 - 16 mm</t>
  </si>
  <si>
    <t>-2080109827</t>
  </si>
  <si>
    <t>https://podminky.urs.cz/item/CS_URS_2021_02/271532213</t>
  </si>
  <si>
    <t>SZ</t>
  </si>
  <si>
    <t>štěrkový podklad po desku</t>
  </si>
  <si>
    <t>2,4*13,070*0,1</t>
  </si>
  <si>
    <t>odpočet patek</t>
  </si>
  <si>
    <t>-0,5*0,5*0,1*3</t>
  </si>
  <si>
    <t>7</t>
  </si>
  <si>
    <t>271572211</t>
  </si>
  <si>
    <t>Podsyp pod základové konstrukce se zhutněním a urovnáním povrchu ze štěrkopísku netříděného</t>
  </si>
  <si>
    <t>737072288</t>
  </si>
  <si>
    <t>https://podminky.urs.cz/item/CS_URS_2021_02/271572211</t>
  </si>
  <si>
    <t>podklad pod patky 3ks</t>
  </si>
  <si>
    <t>(0,8*0,8*0,1)*3</t>
  </si>
  <si>
    <t>8</t>
  </si>
  <si>
    <t>273313711</t>
  </si>
  <si>
    <t>Základy z betonu prostého desky z betonu kamenem neprokládaného tř. C 20/25</t>
  </si>
  <si>
    <t>1475313311</t>
  </si>
  <si>
    <t>https://podminky.urs.cz/item/CS_URS_2021_02/273313711</t>
  </si>
  <si>
    <t>základová deska</t>
  </si>
  <si>
    <t>13,07*2,4*0,15</t>
  </si>
  <si>
    <t>9</t>
  </si>
  <si>
    <t>273351121</t>
  </si>
  <si>
    <t>Bednění základů desek zřízení</t>
  </si>
  <si>
    <t>m2</t>
  </si>
  <si>
    <t>841765495</t>
  </si>
  <si>
    <t>https://podminky.urs.cz/item/CS_URS_2021_02/273351121</t>
  </si>
  <si>
    <t>(2,4+13,07+2,4)*0,3</t>
  </si>
  <si>
    <t>10</t>
  </si>
  <si>
    <t>273351122</t>
  </si>
  <si>
    <t>Bednění základů desek odstranění</t>
  </si>
  <si>
    <t>-873902621</t>
  </si>
  <si>
    <t>https://podminky.urs.cz/item/CS_URS_2021_02/273351122</t>
  </si>
  <si>
    <t>11</t>
  </si>
  <si>
    <t>273362021</t>
  </si>
  <si>
    <t>Výztuž základů desek ze svařovaných sítí z drátů typu KARI</t>
  </si>
  <si>
    <t>8189700</t>
  </si>
  <si>
    <t>https://podminky.urs.cz/item/CS_URS_2021_02/273362021</t>
  </si>
  <si>
    <t xml:space="preserve">výztuž desky 1x síť 100/100/8 (7,9kg/m2) </t>
  </si>
  <si>
    <t>(13,07*2,4)*7,9/1000</t>
  </si>
  <si>
    <t>0,248*1,1 'Přepočtené koeficientem množství</t>
  </si>
  <si>
    <t>12</t>
  </si>
  <si>
    <t>275313611</t>
  </si>
  <si>
    <t>Základy z betonu prostého patky a bloky z betonu kamenem neprokládaného tř. C 16/20</t>
  </si>
  <si>
    <t>1902865587</t>
  </si>
  <si>
    <t>https://podminky.urs.cz/item/CS_URS_2021_02/275313611</t>
  </si>
  <si>
    <t>zakladové patky 3ks</t>
  </si>
  <si>
    <t>(0,8*0,8*0,4)*3</t>
  </si>
  <si>
    <t>13</t>
  </si>
  <si>
    <t>279113146</t>
  </si>
  <si>
    <t>Základové zdi z tvárnic ztraceného bednění včetně výplně z betonu bez zvláštních nároků na vliv prostředí třídy C 20/25, tloušťky zdiva přes 400 do 500 mm</t>
  </si>
  <si>
    <t>368583712</t>
  </si>
  <si>
    <t>https://podminky.urs.cz/item/CS_URS_2021_02/279113146</t>
  </si>
  <si>
    <t>nadezdívka zákl. patky 0,5*0,5 jedna řada</t>
  </si>
  <si>
    <t>(0,5*0,25)*3</t>
  </si>
  <si>
    <t>14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</si>
  <si>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</si>
  <si>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</si>
  <si>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-543809387</t>
  </si>
  <si>
    <t>https://podminky.urs.cz/item/CS_URS_2021_02/279361821</t>
  </si>
  <si>
    <t xml:space="preserve">Vyztuž do základ. patky a ztraceného bednění R12 (0,89kg/mb) </t>
  </si>
  <si>
    <t>1,9*2*0,89/1000*3</t>
  </si>
  <si>
    <t>Svislé a kompletní konstrukce</t>
  </si>
  <si>
    <t>317944323</t>
  </si>
  <si>
    <t>Válcované nosníky dodatečně osazované do připravených otvorů bez zazdění hlav č. 14 až 22</t>
  </si>
  <si>
    <t>470859639</t>
  </si>
  <si>
    <t>https://podminky.urs.cz/item/CS_URS_2021_02/317944323</t>
  </si>
  <si>
    <t>SZ část</t>
  </si>
  <si>
    <t>koje1, koje2   (3xI160 dl.2,6m  17,9kg/mb)</t>
  </si>
  <si>
    <t>2,6*3*17,9/1000</t>
  </si>
  <si>
    <t>koje3, koje4</t>
  </si>
  <si>
    <t>16</t>
  </si>
  <si>
    <t>317234410</t>
  </si>
  <si>
    <t>Vyzdívka mezi nosníky cihlami pálenými na maltu cementovou</t>
  </si>
  <si>
    <t>779287615</t>
  </si>
  <si>
    <t>https://podminky.urs.cz/item/CS_URS_2021_02/317234410</t>
  </si>
  <si>
    <t>2,6*0,2*0,3</t>
  </si>
  <si>
    <t>17</t>
  </si>
  <si>
    <t>346244381</t>
  </si>
  <si>
    <t>Plentování ocelových válcovaných nosníků jednostranné cihlami na maltu, výška stojiny do 200 mm</t>
  </si>
  <si>
    <t>918467831</t>
  </si>
  <si>
    <t>https://podminky.urs.cz/item/CS_URS_2021_02/346244381</t>
  </si>
  <si>
    <t>2,6*0,16*2</t>
  </si>
  <si>
    <t>18</t>
  </si>
  <si>
    <t>346481111</t>
  </si>
  <si>
    <t>Zaplentování rýh, potrubí, válcovaných nosníků, výklenků nebo nik jakéhokoliv tvaru, na maltu ve stěnách nebo před stěnami rabicovým pletivem</t>
  </si>
  <si>
    <t>-1717602041</t>
  </si>
  <si>
    <t>https://podminky.urs.cz/item/CS_URS_2021_02/346481111</t>
  </si>
  <si>
    <t xml:space="preserve">Potažení oc překladů rabic pletivem </t>
  </si>
  <si>
    <t>2,6*(0,25+0,3+0,25)</t>
  </si>
  <si>
    <t>19</t>
  </si>
  <si>
    <t>342151111</t>
  </si>
  <si>
    <t>Montáž opláštění stěn ocelové konstrukce ze sendvičových panelů šroubovaných, výšky budovy do 6 m</t>
  </si>
  <si>
    <t>-1872897833</t>
  </si>
  <si>
    <t>https://podminky.urs.cz/item/CS_URS_2021_02/342151111</t>
  </si>
  <si>
    <t>čelní stěna</t>
  </si>
  <si>
    <t>2,25*12,67</t>
  </si>
  <si>
    <t>štíty</t>
  </si>
  <si>
    <t>5,5*2</t>
  </si>
  <si>
    <t>dělící příčky</t>
  </si>
  <si>
    <t>5,9+5,9+5,5</t>
  </si>
  <si>
    <t>20</t>
  </si>
  <si>
    <t>M</t>
  </si>
  <si>
    <t>55324735A</t>
  </si>
  <si>
    <t>stěnový sendvičový panel KINGSPAN KS 1000 AWP tl. 100mm</t>
  </si>
  <si>
    <t>-1250813899</t>
  </si>
  <si>
    <t>https://podminky.urs.cz/item/CS_URS_2021_02/55324735A</t>
  </si>
  <si>
    <t>56,808*1,1 'Přepočtené koeficientem množství</t>
  </si>
  <si>
    <t>Vodorovné konstrukce</t>
  </si>
  <si>
    <t>444151111</t>
  </si>
  <si>
    <t>Montáž krytiny střech ocelových konstrukcí ze sendvičových panelů šroubovaných, výšky budovy do 6 m</t>
  </si>
  <si>
    <t>-1666688329</t>
  </si>
  <si>
    <t>https://podminky.urs.cz/item/CS_URS_2021_02/444151111</t>
  </si>
  <si>
    <t>(12,67+0,1+0,1)*2,52</t>
  </si>
  <si>
    <t>22</t>
  </si>
  <si>
    <t>55324612A</t>
  </si>
  <si>
    <t>Sendvičový panel KINGSPAN PANEL KS 1000 TOP-DEK tl.100mm</t>
  </si>
  <si>
    <t>-192972762</t>
  </si>
  <si>
    <t>https://podminky.urs.cz/item/CS_URS_2021_02/55324612A</t>
  </si>
  <si>
    <t>32,432*1,1 'Přepočtené koeficientem množství</t>
  </si>
  <si>
    <t>Úpravy povrchů, podlahy a osazování výplní</t>
  </si>
  <si>
    <t>23</t>
  </si>
  <si>
    <t>612315223</t>
  </si>
  <si>
    <t>Vápenná omítka jednotlivých malých ploch štuková na stěnách, plochy jednotlivě přes 0,25 do 1 m2</t>
  </si>
  <si>
    <t>kus</t>
  </si>
  <si>
    <t>1543761593</t>
  </si>
  <si>
    <t>https://podminky.urs.cz/item/CS_URS_2021_02/612315223</t>
  </si>
  <si>
    <t>omítka boků I profilů</t>
  </si>
  <si>
    <t xml:space="preserve">koje1, koje2 </t>
  </si>
  <si>
    <t>2,6*0,2*2</t>
  </si>
  <si>
    <t>24</t>
  </si>
  <si>
    <t>612325302</t>
  </si>
  <si>
    <t>Vápenocementová omítka ostění nebo nadpraží štuková</t>
  </si>
  <si>
    <t>1730661736</t>
  </si>
  <si>
    <t>https://podminky.urs.cz/item/CS_URS_2021_02/612325302</t>
  </si>
  <si>
    <t>omítka ostění otvorů</t>
  </si>
  <si>
    <t>(2,0+2,1+2,0)*0,3</t>
  </si>
  <si>
    <t>25</t>
  </si>
  <si>
    <t>612315411</t>
  </si>
  <si>
    <t>Oprava vápenné omítky vnitřních ploch hladké, tloušťky do 20 mm stěn, v rozsahu opravované plochy do 10%</t>
  </si>
  <si>
    <t>1245213081</t>
  </si>
  <si>
    <t>https://podminky.urs.cz/item/CS_URS_2021_02/612315411</t>
  </si>
  <si>
    <t>Oprava původní omítky haly</t>
  </si>
  <si>
    <t>koje1</t>
  </si>
  <si>
    <t>(2,86+0,08)*2,15</t>
  </si>
  <si>
    <t>otvor</t>
  </si>
  <si>
    <t>-0,99*2,1</t>
  </si>
  <si>
    <t>koje2</t>
  </si>
  <si>
    <t>koje3</t>
  </si>
  <si>
    <t>(2,99+0,08)*2,15</t>
  </si>
  <si>
    <t>koje4</t>
  </si>
  <si>
    <t>(3,36+0,09)*2,15</t>
  </si>
  <si>
    <t>26</t>
  </si>
  <si>
    <t>619995001</t>
  </si>
  <si>
    <t>Začištění omítek (s dodáním hmot) kolem oken, dveří, podlah, obkladů apod.</t>
  </si>
  <si>
    <t>m</t>
  </si>
  <si>
    <t>1889874100</t>
  </si>
  <si>
    <t>https://podminky.urs.cz/item/CS_URS_2021_02/619995001</t>
  </si>
  <si>
    <t>začištění kolem nových otvorů</t>
  </si>
  <si>
    <t>(2,0+2,1+2,0)</t>
  </si>
  <si>
    <t>27</t>
  </si>
  <si>
    <t>612131121</t>
  </si>
  <si>
    <t>Podkladní a spojovací vrstva vnitřních omítaných ploch penetrace disperzní nanášená ručně stěn</t>
  </si>
  <si>
    <t>-1935194113</t>
  </si>
  <si>
    <t>https://podminky.urs.cz/item/CS_URS_2021_02/612131121</t>
  </si>
  <si>
    <t>28</t>
  </si>
  <si>
    <t>612311131</t>
  </si>
  <si>
    <t>Potažení vnitřních ploch vápenným štukem tloušťky do 3 mm svislých konstrukcí stěn</t>
  </si>
  <si>
    <t>2034221151</t>
  </si>
  <si>
    <t>https://podminky.urs.cz/item/CS_URS_2021_02/612311131</t>
  </si>
  <si>
    <t>29</t>
  </si>
  <si>
    <t>631311125</t>
  </si>
  <si>
    <t>Mazanina z betonu prostého bez zvýšených nároků na prostředí tl. přes 80 do 120 mm tř. C 20/25</t>
  </si>
  <si>
    <t>-1129864926</t>
  </si>
  <si>
    <t>https://podminky.urs.cz/item/CS_URS_2021_02/631311125</t>
  </si>
  <si>
    <t>27,36*0,09</t>
  </si>
  <si>
    <t>30</t>
  </si>
  <si>
    <t>631319173</t>
  </si>
  <si>
    <t>Příplatek k cenám mazanin za stržení povrchu spodní vrstvy mazaniny latí před vložením výztuže nebo pletiva pro tl. obou vrstev mazaniny přes 80 do 120 mm</t>
  </si>
  <si>
    <t>1465028078</t>
  </si>
  <si>
    <t>https://podminky.urs.cz/item/CS_URS_2021_02/631319173</t>
  </si>
  <si>
    <t>31</t>
  </si>
  <si>
    <t>631362021</t>
  </si>
  <si>
    <t>Výztuž mazanin ze svařovaných sítí z drátů typu KARI</t>
  </si>
  <si>
    <t>-2074938584</t>
  </si>
  <si>
    <t>https://podminky.urs.cz/item/CS_URS_2021_02/631362021</t>
  </si>
  <si>
    <t>KARI 150/150/6/6  (3,03kg/m2)</t>
  </si>
  <si>
    <t>27,36*3,03/1000</t>
  </si>
  <si>
    <t>0,083*1,1 'Přepočtené koeficientem množství</t>
  </si>
  <si>
    <t>Ostatní konstrukce a práce, bourání</t>
  </si>
  <si>
    <t>32</t>
  </si>
  <si>
    <t>949101111</t>
  </si>
  <si>
    <t>Lešení pomocné pracovní pro objekty pozemních staveb pro zatížení do 150 kg/m2, o výšce lešeňové podlahy do 1,9 m</t>
  </si>
  <si>
    <t>-707670613</t>
  </si>
  <si>
    <t>https://podminky.urs.cz/item/CS_URS_2021_02/949101111</t>
  </si>
  <si>
    <t>6,28</t>
  </si>
  <si>
    <t>6,29</t>
  </si>
  <si>
    <t>6,57</t>
  </si>
  <si>
    <t>7,32</t>
  </si>
  <si>
    <t>33</t>
  </si>
  <si>
    <t>953946112</t>
  </si>
  <si>
    <t>Montáž atypických ocelových konstrukcí profilů hmotnosti do 13 kg/m, hmotnosti konstrukce přes 1 do 2,5 t</t>
  </si>
  <si>
    <t>139691436</t>
  </si>
  <si>
    <t>https://podminky.urs.cz/item/CS_URS_2021_02/953946112</t>
  </si>
  <si>
    <t>jekl 100/100/3  (9,22kg/mb)</t>
  </si>
  <si>
    <t>sloupky</t>
  </si>
  <si>
    <t>(2,25*5)*9,22/1000</t>
  </si>
  <si>
    <t>(2,35*3)*9,22/1000</t>
  </si>
  <si>
    <t>(2,2*2)*9,22/1000</t>
  </si>
  <si>
    <t>podélná vodorovná</t>
  </si>
  <si>
    <t>12,67*9,22/1000</t>
  </si>
  <si>
    <t>krokve</t>
  </si>
  <si>
    <t>(2,1*5)*9,22/1000</t>
  </si>
  <si>
    <t>kotevní deska pl. 15mm (240kg/m2) sloupky vs. podlaha</t>
  </si>
  <si>
    <t>0,3*0,3*10*120/1000</t>
  </si>
  <si>
    <t>kotevní deska pl. 15mm (240kg/m2) krokev vs. stěna</t>
  </si>
  <si>
    <t>0,3*0,3*5*120/1000</t>
  </si>
  <si>
    <t>paždíky střechy L 100/65/7 (11,20kg/m2) - odhad</t>
  </si>
  <si>
    <t>12,67*2*11,2/1000</t>
  </si>
  <si>
    <t>paždíky stěny  L 100/65/7 (11,20kg/m2) - odhad</t>
  </si>
  <si>
    <t>obvod</t>
  </si>
  <si>
    <t>(12,67+2,12+2,12)*2*11,2/1000</t>
  </si>
  <si>
    <t>příčky</t>
  </si>
  <si>
    <t>2,0*2*3*11,2/1000</t>
  </si>
  <si>
    <t>34</t>
  </si>
  <si>
    <t>13314007</t>
  </si>
  <si>
    <t>tyč ocelová čtvercová jakost S355J2 (11 503) 100x100mm</t>
  </si>
  <si>
    <t>1272241381</t>
  </si>
  <si>
    <t>https://podminky.urs.cz/item/CS_URS_2021_02/13314007</t>
  </si>
  <si>
    <t>jekl 100/100/3  (9,22kg/mb) ztratné 10%</t>
  </si>
  <si>
    <t>0,424*1,1 'Přepočtené koeficientem množství</t>
  </si>
  <si>
    <t>35</t>
  </si>
  <si>
    <t>13010524</t>
  </si>
  <si>
    <t>úhelník ocelový nerovnostranný jakost S235JR (11 375) 100x65x7mm</t>
  </si>
  <si>
    <t>-516196603</t>
  </si>
  <si>
    <t>https://podminky.urs.cz/item/CS_URS_2021_02/13010524</t>
  </si>
  <si>
    <t>ztratné 10%</t>
  </si>
  <si>
    <t>0,797*1,1 'Přepočtené koeficientem množství</t>
  </si>
  <si>
    <t>36</t>
  </si>
  <si>
    <t>13611238</t>
  </si>
  <si>
    <t>plech ocelový hladký jakost S235JR tl 15mm tabule</t>
  </si>
  <si>
    <t>1909983327</t>
  </si>
  <si>
    <t>https://podminky.urs.cz/item/CS_URS_2021_02/13611238</t>
  </si>
  <si>
    <t>0,162*1,1 'Přepočtené koeficientem množství</t>
  </si>
  <si>
    <t>37</t>
  </si>
  <si>
    <t>953961214</t>
  </si>
  <si>
    <t>Kotvy chemické s vyvrtáním otvoru do betonu, železobetonu nebo tvrdého kamene chemická patrona, velikost M 16, hloubka 125 mm</t>
  </si>
  <si>
    <t>-1766346671</t>
  </si>
  <si>
    <t>https://podminky.urs.cz/item/CS_URS_2021_02/953961214</t>
  </si>
  <si>
    <t>10*4</t>
  </si>
  <si>
    <t>5*4</t>
  </si>
  <si>
    <t>38</t>
  </si>
  <si>
    <t>953965131</t>
  </si>
  <si>
    <t>Kotvy chemické s vyvrtáním otvoru kotevní šrouby pro chemické kotvy, velikost M 16, délka 190 mm</t>
  </si>
  <si>
    <t>-845687397</t>
  </si>
  <si>
    <t>https://podminky.urs.cz/item/CS_URS_2021_02/953965131</t>
  </si>
  <si>
    <t>39</t>
  </si>
  <si>
    <t>971033641</t>
  </si>
  <si>
    <t>Vybourání otvorů ve zdivu základovém nebo nadzákladovém z cihel, tvárnic, příčkovek z cihel pálených na maltu vápennou nebo vápenocementovou plochy do 4 m2, tl. do 300 mm</t>
  </si>
  <si>
    <t>1633655543</t>
  </si>
  <si>
    <t>https://podminky.urs.cz/item/CS_URS_2021_02/971033641</t>
  </si>
  <si>
    <t>koje1, koje2</t>
  </si>
  <si>
    <t>2,1*2,2*0,3</t>
  </si>
  <si>
    <t>40</t>
  </si>
  <si>
    <t>975022241</t>
  </si>
  <si>
    <t>Podchycení nadzákladového zdiva dřevěnou výztuhou v. podchycení do 3 m, při tl. zdiva do 450 mm a délce podchycení do 3 m</t>
  </si>
  <si>
    <t>629408965</t>
  </si>
  <si>
    <t>https://podminky.urs.cz/item/CS_URS_2021_02/975022241</t>
  </si>
  <si>
    <t>2,1</t>
  </si>
  <si>
    <t>41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</si>
  <si>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</si>
  <si>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</si>
  <si>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2022417082</t>
  </si>
  <si>
    <t>https://podminky.urs.cz/item/CS_URS_2021_02/967031132</t>
  </si>
  <si>
    <t>ostění otvorů</t>
  </si>
  <si>
    <t>42</t>
  </si>
  <si>
    <t>978013121</t>
  </si>
  <si>
    <t>Otlučení vápenných nebo vápenocementových omítek vnitřních ploch stěn s vyškrabáním spar, s očištěním zdiva, v rozsahu přes 5 do 10 %</t>
  </si>
  <si>
    <t>-976786188</t>
  </si>
  <si>
    <t>https://podminky.urs.cz/item/CS_URS_2021_02/978013121</t>
  </si>
  <si>
    <t>997</t>
  </si>
  <si>
    <t>Přesun sutě</t>
  </si>
  <si>
    <t>43</t>
  </si>
  <si>
    <t>997013111</t>
  </si>
  <si>
    <t>Vnitrostaveništní doprava suti a vybouraných hmot vodorovně do 50 m svisle s použitím mechanizace pro budovy a haly výšky do 6 m</t>
  </si>
  <si>
    <t>-1421992946</t>
  </si>
  <si>
    <t>https://podminky.urs.cz/item/CS_URS_2021_02/997013111</t>
  </si>
  <si>
    <t>44</t>
  </si>
  <si>
    <t>997013501</t>
  </si>
  <si>
    <t>Odvoz suti a vybouraných hmot na skládku nebo meziskládku se složením, na vzdálenost do 1 km</t>
  </si>
  <si>
    <t>2028089966</t>
  </si>
  <si>
    <t>https://podminky.urs.cz/item/CS_URS_2021_02/997013501</t>
  </si>
  <si>
    <t>45</t>
  </si>
  <si>
    <t>997013509</t>
  </si>
  <si>
    <t>Odvoz suti a vybouraných hmot na skládku nebo meziskládku se složením, na vzdálenost Příplatek k ceně za každý další i započatý 1 km přes 1 km</t>
  </si>
  <si>
    <t>1589834788</t>
  </si>
  <si>
    <t>https://podminky.urs.cz/item/CS_URS_2021_02/997013509</t>
  </si>
  <si>
    <t>5,264*7 'Přepočtené koeficientem množství</t>
  </si>
  <si>
    <t>46</t>
  </si>
  <si>
    <t>997013631</t>
  </si>
  <si>
    <t>Poplatek za uložení stavebního odpadu na skládce (skládkovné) směsného stavebního a demoličního zatříděného do Katalogu odpadů pod kódem 17 09 04</t>
  </si>
  <si>
    <t>-1393717458</t>
  </si>
  <si>
    <t>https://podminky.urs.cz/item/CS_URS_2021_02/997013631</t>
  </si>
  <si>
    <t>998</t>
  </si>
  <si>
    <t>Přesun hmot</t>
  </si>
  <si>
    <t>47</t>
  </si>
  <si>
    <t>998014211</t>
  </si>
  <si>
    <t>Přesun hmot pro budovy a haly občanské výstavby, bydlení, výrobu a služby s nosnou svislou konstrukcí montovanou z dílců kovových vodorovná dopravní vzdálenost do 100 m, pro budovy a haly jednopodlažní</t>
  </si>
  <si>
    <t>1920117790</t>
  </si>
  <si>
    <t>https://podminky.urs.cz/item/CS_URS_2021_02/998014211</t>
  </si>
  <si>
    <t>PSV</t>
  </si>
  <si>
    <t>Práce a dodávky PSV</t>
  </si>
  <si>
    <t>711</t>
  </si>
  <si>
    <t>Izolace proti vodě, vlhkosti a plynům</t>
  </si>
  <si>
    <t>48</t>
  </si>
  <si>
    <t>711111001</t>
  </si>
  <si>
    <t>Provedení izolace proti zemní vlhkosti natěradly a tmely za studena na ploše vodorovné V nátěrem penetračním</t>
  </si>
  <si>
    <t>1470366876</t>
  </si>
  <si>
    <t>https://podminky.urs.cz/item/CS_URS_2021_02/711111001</t>
  </si>
  <si>
    <t>na základovou desku</t>
  </si>
  <si>
    <t>dvojnásobný nátěr</t>
  </si>
  <si>
    <t>(13,07*2,4)*2</t>
  </si>
  <si>
    <t>49</t>
  </si>
  <si>
    <t>11163150</t>
  </si>
  <si>
    <t>lak penetrační asfaltový</t>
  </si>
  <si>
    <t>1733351150</t>
  </si>
  <si>
    <t>https://podminky.urs.cz/item/CS_URS_2021_02/11163150</t>
  </si>
  <si>
    <t>62,736*0,00033 'Přepočtené koeficientem množství</t>
  </si>
  <si>
    <t>50</t>
  </si>
  <si>
    <t>711141559</t>
  </si>
  <si>
    <t>Provedení izolace proti zemní vlhkosti pásy přitavením NAIP na ploše vodorovné V</t>
  </si>
  <si>
    <t>-1623278140</t>
  </si>
  <si>
    <t>https://podminky.urs.cz/item/CS_URS_2021_02/711141559</t>
  </si>
  <si>
    <t>(13,07*2,4)</t>
  </si>
  <si>
    <t>51</t>
  </si>
  <si>
    <t>DEK.1010151220</t>
  </si>
  <si>
    <t>ELASTEK 40 SPECIAL MINERAL (role/7,5m2)</t>
  </si>
  <si>
    <t>922159040</t>
  </si>
  <si>
    <t>31,368*1,1655 'Přepočtené koeficientem množství</t>
  </si>
  <si>
    <t>52</t>
  </si>
  <si>
    <t>998711101</t>
  </si>
  <si>
    <t>Přesun hmot pro izolace proti vodě, vlhkosti a plynům stanovený z hmotnosti přesunovaného materiálu vodorovná dopravní vzdálenost do 50 m v objektech výšky do 6 m</t>
  </si>
  <si>
    <t>-1989617386</t>
  </si>
  <si>
    <t>https://podminky.urs.cz/item/CS_URS_2021_02/998711101</t>
  </si>
  <si>
    <t>713</t>
  </si>
  <si>
    <t>Izolace tepelné</t>
  </si>
  <si>
    <t>53</t>
  </si>
  <si>
    <t>713121121</t>
  </si>
  <si>
    <t>Montáž tepelné izolace podlah rohožemi, pásy, deskami, dílci, bloky (izolační materiál ve specifikaci) kladenými volně dvouvrstvá</t>
  </si>
  <si>
    <t>62642475</t>
  </si>
  <si>
    <t>https://podminky.urs.cz/item/CS_URS_2021_02/713121121</t>
  </si>
  <si>
    <t>26,10</t>
  </si>
  <si>
    <t>54</t>
  </si>
  <si>
    <t>28375914</t>
  </si>
  <si>
    <t>deska EPS 150 pro konstrukce s vysokým zatížením λ=0,035 tl 100mm</t>
  </si>
  <si>
    <t>969565455</t>
  </si>
  <si>
    <t>https://podminky.urs.cz/item/CS_URS_2021_02/28375914</t>
  </si>
  <si>
    <t>26,1*2,04 'Přepočtené koeficientem množství</t>
  </si>
  <si>
    <t>55</t>
  </si>
  <si>
    <t>998713101</t>
  </si>
  <si>
    <t>Přesun hmot pro izolace tepelné stanovený z hmotnosti přesunovaného materiálu vodorovná dopravní vzdálenost do 50 m v objektech výšky do 6 m</t>
  </si>
  <si>
    <t>873375294</t>
  </si>
  <si>
    <t>https://podminky.urs.cz/item/CS_URS_2021_02/998713101</t>
  </si>
  <si>
    <t>741</t>
  </si>
  <si>
    <t>Elektroinstalace - silnoproud</t>
  </si>
  <si>
    <t>56</t>
  </si>
  <si>
    <t>741120001A</t>
  </si>
  <si>
    <t>Elektroinstalace - kabeláž</t>
  </si>
  <si>
    <t>sou</t>
  </si>
  <si>
    <t>-679585565</t>
  </si>
  <si>
    <t>57</t>
  </si>
  <si>
    <t>741120003AA</t>
  </si>
  <si>
    <t>Elektroinstalace - úprava rozvaděče, přívodní kabel</t>
  </si>
  <si>
    <t>-749777798</t>
  </si>
  <si>
    <t>58</t>
  </si>
  <si>
    <t>741120005A</t>
  </si>
  <si>
    <t>Elektroinstalace - vypínače, zásuvky, kompletace</t>
  </si>
  <si>
    <t>-1804348519</t>
  </si>
  <si>
    <t>59</t>
  </si>
  <si>
    <t>741372061A</t>
  </si>
  <si>
    <t>Montáž a dodávka svítidel LED</t>
  </si>
  <si>
    <t>1271544135</t>
  </si>
  <si>
    <t>60</t>
  </si>
  <si>
    <t>741810001</t>
  </si>
  <si>
    <t>Zkoušky a prohlídky elektrických rozvodů a zařízení celková prohlídka a vyhotovení revizní zprávy pro objem montážních prací do 100 tis. Kč</t>
  </si>
  <si>
    <t>-1753210231</t>
  </si>
  <si>
    <t>https://podminky.urs.cz/item/CS_URS_2021_02/741810001</t>
  </si>
  <si>
    <t>764</t>
  </si>
  <si>
    <t>Konstrukce klempířské</t>
  </si>
  <si>
    <t>61</t>
  </si>
  <si>
    <t>764212633</t>
  </si>
  <si>
    <t>Oplechování střešních prvků z pozinkovaného plechu s povrchovou úpravou štítu závětrnou lištou rš 250 mm</t>
  </si>
  <si>
    <t>-1565729793</t>
  </si>
  <si>
    <t>https://podminky.urs.cz/item/CS_URS_2021_02/764212633</t>
  </si>
  <si>
    <t>P</t>
  </si>
  <si>
    <t>Poznámka k položce:
Klempířské doplňky systému KINGSPAN</t>
  </si>
  <si>
    <t>2,52*2</t>
  </si>
  <si>
    <t>62</t>
  </si>
  <si>
    <t>764212663</t>
  </si>
  <si>
    <t>Oplechování střešních prvků z pozinkovaného plechu s povrchovou úpravou okapu střechy rovné okapovým plechem rš 250 mm</t>
  </si>
  <si>
    <t>-1196724073</t>
  </si>
  <si>
    <t>https://podminky.urs.cz/item/CS_URS_2021_02/764212663</t>
  </si>
  <si>
    <t>zakončení panelů u okapu</t>
  </si>
  <si>
    <t>12,67+0,1+0,1</t>
  </si>
  <si>
    <t>63</t>
  </si>
  <si>
    <t>764212663A</t>
  </si>
  <si>
    <t>Oplechování rovné z pozinkovaného plechu s povrchovou úpravou okapovým plechem rš 250 mm</t>
  </si>
  <si>
    <t>-954543534</t>
  </si>
  <si>
    <t xml:space="preserve">okapní lišta u paty objektu </t>
  </si>
  <si>
    <t>12,67</t>
  </si>
  <si>
    <t>64</t>
  </si>
  <si>
    <t>764311604</t>
  </si>
  <si>
    <t>Lemování zdí z pozinkovaného plechu s povrchovou úpravou boční nebo horní rovné, střech s krytinou prejzovou nebo vlnitou rš 330 mm</t>
  </si>
  <si>
    <t>-542805309</t>
  </si>
  <si>
    <t>https://podminky.urs.cz/item/CS_URS_2021_02/764311604</t>
  </si>
  <si>
    <t>12,67+(0,08*5)</t>
  </si>
  <si>
    <t>65</t>
  </si>
  <si>
    <t>764511602</t>
  </si>
  <si>
    <t>Žlab podokapní z pozinkovaného plechu s povrchovou úpravou včetně háků a čel půlkruhový rš 330 mm</t>
  </si>
  <si>
    <t>482654537</t>
  </si>
  <si>
    <t>https://podminky.urs.cz/item/CS_URS_2021_02/764511602</t>
  </si>
  <si>
    <t xml:space="preserve">Poznámka k položce:
Klempířské doplňky systému KINGSPAN
</t>
  </si>
  <si>
    <t>podokapní žlab</t>
  </si>
  <si>
    <t>66</t>
  </si>
  <si>
    <t>764511642</t>
  </si>
  <si>
    <t>Žlab podokapní z pozinkovaného plechu s povrchovou úpravou včetně háků a čel kotlík oválný (trychtýřový), rš žlabu/průměr svodu 330/100 mm</t>
  </si>
  <si>
    <t>296118668</t>
  </si>
  <si>
    <t>https://podminky.urs.cz/item/CS_URS_2021_02/764511642</t>
  </si>
  <si>
    <t>67</t>
  </si>
  <si>
    <t>764518622</t>
  </si>
  <si>
    <t>Svod z pozinkovaného plechu s upraveným povrchem včetně objímek, kolen a odskoků kruhový, průměru 100 mm</t>
  </si>
  <si>
    <t>-938267826</t>
  </si>
  <si>
    <t>https://podminky.urs.cz/item/CS_URS_2021_02/764518622</t>
  </si>
  <si>
    <t>68</t>
  </si>
  <si>
    <t>998764101</t>
  </si>
  <si>
    <t>Přesun hmot pro konstrukce klempířské stanovený z hmotnosti přesunovaného materiálu vodorovná dopravní vzdálenost do 50 m v objektech výšky do 6 m</t>
  </si>
  <si>
    <t>1054657316</t>
  </si>
  <si>
    <t>https://podminky.urs.cz/item/CS_URS_2021_02/998764101</t>
  </si>
  <si>
    <t>766</t>
  </si>
  <si>
    <t>Konstrukce truhlářské</t>
  </si>
  <si>
    <t>69</t>
  </si>
  <si>
    <t>766660358</t>
  </si>
  <si>
    <t>Montáž dveřních křídel dřevěných nebo plastových posuvných dveří do pojezdu na stěnu výšky do 2,5 m dvoukřídlových, průchozí šířky přes 1650 do 2450 mm</t>
  </si>
  <si>
    <t>366126283</t>
  </si>
  <si>
    <t>https://podminky.urs.cz/item/CS_URS_2021_02/766660358</t>
  </si>
  <si>
    <t>koje1 a 2</t>
  </si>
  <si>
    <t>koje 3 a 4</t>
  </si>
  <si>
    <t>70</t>
  </si>
  <si>
    <t>61182352</t>
  </si>
  <si>
    <t>kování posuvné pro dveře posuvné na stěnu do garnyže pro š 125,145,165,185mm</t>
  </si>
  <si>
    <t>-526979188</t>
  </si>
  <si>
    <t>https://podminky.urs.cz/item/CS_URS_2021_02/61182352</t>
  </si>
  <si>
    <t>71</t>
  </si>
  <si>
    <t>61162077</t>
  </si>
  <si>
    <t>dveře jednokřídlé voštinové povrch laminátový plné 1100x1970-2100mm</t>
  </si>
  <si>
    <t>1841369425</t>
  </si>
  <si>
    <t>https://podminky.urs.cz/item/CS_URS_2021_02/61162077</t>
  </si>
  <si>
    <t>72</t>
  </si>
  <si>
    <t>54914610A</t>
  </si>
  <si>
    <t>kování pro posuvné dveře</t>
  </si>
  <si>
    <t>1997506364</t>
  </si>
  <si>
    <t>73</t>
  </si>
  <si>
    <t>998766101</t>
  </si>
  <si>
    <t>Přesun hmot pro konstrukce truhlářské stanovený z hmotnosti přesunovaného materiálu vodorovná dopravní vzdálenost do 50 m v objektech výšky do 6 m</t>
  </si>
  <si>
    <t>310093643</t>
  </si>
  <si>
    <t>https://podminky.urs.cz/item/CS_URS_2021_02/998766101</t>
  </si>
  <si>
    <t>767</t>
  </si>
  <si>
    <t>Konstrukce zámečnické</t>
  </si>
  <si>
    <t>74</t>
  </si>
  <si>
    <t>767810112</t>
  </si>
  <si>
    <t>Montáž větracích mřížek ocelových čtyřhranných, průřezu přes 0,01 do 0,04 m2</t>
  </si>
  <si>
    <t>-465422062</t>
  </si>
  <si>
    <t>https://podminky.urs.cz/item/CS_URS_2021_02/767810112</t>
  </si>
  <si>
    <t>75</t>
  </si>
  <si>
    <t>55341410</t>
  </si>
  <si>
    <t>průvětrník mřížový s klapkami 150x150mm</t>
  </si>
  <si>
    <t>-478699247</t>
  </si>
  <si>
    <t>https://podminky.urs.cz/item/CS_URS_2021_02/55341410</t>
  </si>
  <si>
    <t>76</t>
  </si>
  <si>
    <t>998767101</t>
  </si>
  <si>
    <t>Přesun hmot pro zámečnické konstrukce stanovený z hmotnosti přesunovaného materiálu vodorovná dopravní vzdálenost do 50 m v objektech výšky do 6 m</t>
  </si>
  <si>
    <t>-1790074795</t>
  </si>
  <si>
    <t>https://podminky.urs.cz/item/CS_URS_2021_02/998767101</t>
  </si>
  <si>
    <t>771</t>
  </si>
  <si>
    <t>Podlahy z dlaždic</t>
  </si>
  <si>
    <t>77</t>
  </si>
  <si>
    <t>771111011</t>
  </si>
  <si>
    <t>Příprava podkladu před provedením dlažby vysátí podlah</t>
  </si>
  <si>
    <t>1622784985</t>
  </si>
  <si>
    <t>https://podminky.urs.cz/item/CS_URS_2021_02/771111011</t>
  </si>
  <si>
    <t>78</t>
  </si>
  <si>
    <t>771121011</t>
  </si>
  <si>
    <t>Příprava podkladu před provedením dlažby nátěr penetrační na podlahu</t>
  </si>
  <si>
    <t>1510308109</t>
  </si>
  <si>
    <t>https://podminky.urs.cz/item/CS_URS_2021_02/771121011</t>
  </si>
  <si>
    <t>79</t>
  </si>
  <si>
    <t>771474112</t>
  </si>
  <si>
    <t>Montáž soklů z dlaždic keramických lepených flexibilním lepidlem rovných, výšky přes 65 do 90 mm</t>
  </si>
  <si>
    <t>1796377152</t>
  </si>
  <si>
    <t>https://podminky.urs.cz/item/CS_URS_2021_02/771474112</t>
  </si>
  <si>
    <t>na stěnu haly</t>
  </si>
  <si>
    <t>0,3+0,08+1,58+0,3</t>
  </si>
  <si>
    <t>0,3+1,7+0,08+0,19</t>
  </si>
  <si>
    <t>0,13+0,08+1,83+0,3</t>
  </si>
  <si>
    <t>0,3+2,075+0,08+0,3</t>
  </si>
  <si>
    <t>80</t>
  </si>
  <si>
    <t>59761003</t>
  </si>
  <si>
    <t>dlažba keramická hutná hladká do interiéru přes 9 do 12ks/m2</t>
  </si>
  <si>
    <t>-499597792</t>
  </si>
  <si>
    <t>https://podminky.urs.cz/item/CS_URS_2021_02/59761003</t>
  </si>
  <si>
    <t>(0,3+0,08+1,58+0,3)*0,15</t>
  </si>
  <si>
    <t>(0,3+1,7+0,08+0,19)*0,15</t>
  </si>
  <si>
    <t>(0,13+0,08+1,83+0,3)*0,15</t>
  </si>
  <si>
    <t>(0,3+2,075+0,08+0,3)*0,15</t>
  </si>
  <si>
    <t>1,444*2,475 'Přepočtené koeficientem množství</t>
  </si>
  <si>
    <t>81</t>
  </si>
  <si>
    <t>771574113</t>
  </si>
  <si>
    <t>Montáž podlah z dlaždic keramických lepených flexibilním lepidlem maloformátových hladkých přes 12 do 19 ks/m2</t>
  </si>
  <si>
    <t>182086687</t>
  </si>
  <si>
    <t>https://podminky.urs.cz/item/CS_URS_2021_02/771574113</t>
  </si>
  <si>
    <t>82</t>
  </si>
  <si>
    <t>-1154162574</t>
  </si>
  <si>
    <t>26,46*1,1 'Přepočtené koeficientem množství</t>
  </si>
  <si>
    <t>83</t>
  </si>
  <si>
    <t>771591115</t>
  </si>
  <si>
    <t>Podlahy - dokončovací práce spárování silikonem</t>
  </si>
  <si>
    <t>-2093188359</t>
  </si>
  <si>
    <t>https://podminky.urs.cz/item/CS_URS_2021_02/771591115</t>
  </si>
  <si>
    <t>2,86+2,02+0,3+0,08+1,58+0,3+0,3+2,1</t>
  </si>
  <si>
    <t>0,3+2,1+2,86+2,1+0,19+0,08+1,69+0,3</t>
  </si>
  <si>
    <t>2,0+2,99+2,1+0,3+0,3+1,83+0,08+0,19</t>
  </si>
  <si>
    <t>0,3+2,1+3,36+2,0+0,3+0,08+2,08+0,3</t>
  </si>
  <si>
    <t>84</t>
  </si>
  <si>
    <t>998771101</t>
  </si>
  <si>
    <t>Přesun hmot pro podlahy z dlaždic stanovený z hmotnosti přesunovaného materiálu vodorovná dopravní vzdálenost do 50 m v objektech výšky do 6 m</t>
  </si>
  <si>
    <t>676636349</t>
  </si>
  <si>
    <t>https://podminky.urs.cz/item/CS_URS_2021_02/998771101</t>
  </si>
  <si>
    <t>783</t>
  </si>
  <si>
    <t>Dokončovací práce - nátěry</t>
  </si>
  <si>
    <t>85</t>
  </si>
  <si>
    <t>783301303</t>
  </si>
  <si>
    <t>Příprava podkladu zámečnických konstrukcí před provedením nátěru odrezivění odrezovačem bezoplachovým</t>
  </si>
  <si>
    <t>1794207979</t>
  </si>
  <si>
    <t>https://podminky.urs.cz/item/CS_URS_2021_02/783301303</t>
  </si>
  <si>
    <t>(0,1+0,1+0,1+0,1)*(2,25*5)</t>
  </si>
  <si>
    <t>(0,1+0,1+0,1+0,1)*(2,35*3)</t>
  </si>
  <si>
    <t>(0,1+0,1+0,1+0,1)*(2,2*2)</t>
  </si>
  <si>
    <t>(0,1+0,1+0,1+0,1)*12,67</t>
  </si>
  <si>
    <t>(0,1+0,1+0,1+0,1)*(2,1*5)</t>
  </si>
  <si>
    <t>0,3*0,3*2*10</t>
  </si>
  <si>
    <t>0,3*0,3*2*5</t>
  </si>
  <si>
    <t>(0,11+0,075+0,11+0,075)*12,67*2</t>
  </si>
  <si>
    <t>(0,11+0,075+0,11+0,075)*(12,67+2,12+2,12)*2</t>
  </si>
  <si>
    <t>(0,11+0,075+0,11+0,075)*2,0*2*3</t>
  </si>
  <si>
    <t>86</t>
  </si>
  <si>
    <t>783301313</t>
  </si>
  <si>
    <t>Příprava podkladu zámečnických konstrukcí před provedením nátěru odmaštění odmašťovačem ředidlovým</t>
  </si>
  <si>
    <t>-1364779942</t>
  </si>
  <si>
    <t>https://podminky.urs.cz/item/CS_URS_2021_02/783301313</t>
  </si>
  <si>
    <t>87</t>
  </si>
  <si>
    <t>783314201</t>
  </si>
  <si>
    <t>Základní antikorozní nátěr zámečnických konstrukcí jednonásobný syntetický standardní</t>
  </si>
  <si>
    <t>1444339977</t>
  </si>
  <si>
    <t>https://podminky.urs.cz/item/CS_URS_2021_02/783314201</t>
  </si>
  <si>
    <t>88</t>
  </si>
  <si>
    <t>783317101</t>
  </si>
  <si>
    <t>Krycí nátěr (email) zámečnických konstrukcí jednonásobný syntetický standardní</t>
  </si>
  <si>
    <t>-1298589327</t>
  </si>
  <si>
    <t>https://podminky.urs.cz/item/CS_URS_2021_02/783317101</t>
  </si>
  <si>
    <t>784</t>
  </si>
  <si>
    <t>Dokončovací práce - malby a tapety</t>
  </si>
  <si>
    <t>89</t>
  </si>
  <si>
    <t>784211111</t>
  </si>
  <si>
    <t>Malby z malířských směsí oděruvzdorných za mokra dvojnásobné, bílé za mokra oděruvzdorné velmi dobře v místnostech výšky do 3,80 m</t>
  </si>
  <si>
    <t>-211816130</t>
  </si>
  <si>
    <t>https://podminky.urs.cz/item/CS_URS_2021_02/784211111</t>
  </si>
  <si>
    <t>002 - Jihozápadní část</t>
  </si>
  <si>
    <t>-34220051</t>
  </si>
  <si>
    <t>13,00*2,46*0,3</t>
  </si>
  <si>
    <t>1479943748</t>
  </si>
  <si>
    <t>výkop patky   4ks</t>
  </si>
  <si>
    <t>0,8*0,8*0,65*4</t>
  </si>
  <si>
    <t>1339160516</t>
  </si>
  <si>
    <t>9,594</t>
  </si>
  <si>
    <t>1,664</t>
  </si>
  <si>
    <t>-1439707802</t>
  </si>
  <si>
    <t>11,258*1,67 'Přepočtené koeficientem množství</t>
  </si>
  <si>
    <t>1388929888</t>
  </si>
  <si>
    <t>-1837311208</t>
  </si>
  <si>
    <t>JZ</t>
  </si>
  <si>
    <t>2,4*12,9*0,1</t>
  </si>
  <si>
    <t>-0,5*0,5*0,1*4</t>
  </si>
  <si>
    <t>-899833989</t>
  </si>
  <si>
    <t>podklad pod patky 4ks</t>
  </si>
  <si>
    <t>(0,8*0,8*0,1)*4</t>
  </si>
  <si>
    <t>1706561239</t>
  </si>
  <si>
    <t>12,9*2,4*0,15</t>
  </si>
  <si>
    <t>1166199418</t>
  </si>
  <si>
    <t>(2,4+12,9+2,4)*0,3</t>
  </si>
  <si>
    <t>293206698</t>
  </si>
  <si>
    <t>337455263</t>
  </si>
  <si>
    <t>(12,9*2,4)*7,9/1000</t>
  </si>
  <si>
    <t>0,245*1,1 'Přepočtené koeficientem množství</t>
  </si>
  <si>
    <t>1655653282</t>
  </si>
  <si>
    <t>zakladové patky 4ks</t>
  </si>
  <si>
    <t>(0,8*0,8*0,4)*4</t>
  </si>
  <si>
    <t>898985841</t>
  </si>
  <si>
    <t>nadezdívka zákl. patky 0,5*0,5 jedna řada 4 patky</t>
  </si>
  <si>
    <t>(0,5*0,25)*4</t>
  </si>
  <si>
    <t>-1947865362</t>
  </si>
  <si>
    <t>1,9*2*0,89/1000*4</t>
  </si>
  <si>
    <t>-1439187868</t>
  </si>
  <si>
    <t>JZ část</t>
  </si>
  <si>
    <t xml:space="preserve">koje5   (3xI160 dl.2,6m  17,9kg/mb) </t>
  </si>
  <si>
    <t xml:space="preserve">koje6   (3xI140 dl.1,6m  14,3kg/mb) </t>
  </si>
  <si>
    <t>1,6*0,2*0,3</t>
  </si>
  <si>
    <t>-1154515396</t>
  </si>
  <si>
    <t>1,6*3*14,3/1000</t>
  </si>
  <si>
    <t>-849815110</t>
  </si>
  <si>
    <t>2,25*12,5</t>
  </si>
  <si>
    <t>5,9</t>
  </si>
  <si>
    <t>66185121</t>
  </si>
  <si>
    <t>45,025*1,1 'Přepočtené koeficientem množství</t>
  </si>
  <si>
    <t>-927757370</t>
  </si>
  <si>
    <t>1,6*0,16*0,2</t>
  </si>
  <si>
    <t>1150087275</t>
  </si>
  <si>
    <t>1,6*(0,25+0,3+0,25)</t>
  </si>
  <si>
    <t>-984519959</t>
  </si>
  <si>
    <t>(12,5+0,1+0,1)*2,52</t>
  </si>
  <si>
    <t>1615755459</t>
  </si>
  <si>
    <t>32,004*1,1 'Přepočtené koeficientem množství</t>
  </si>
  <si>
    <t>-1711121208</t>
  </si>
  <si>
    <t>-1824455436</t>
  </si>
  <si>
    <t>-791338065</t>
  </si>
  <si>
    <t>koje5</t>
  </si>
  <si>
    <t>(8,44+0,08+0,08+0,08)*2,15</t>
  </si>
  <si>
    <t>-2,1*2,1</t>
  </si>
  <si>
    <t>koje6</t>
  </si>
  <si>
    <t>3,74*2,15</t>
  </si>
  <si>
    <t>-1,0*2,1</t>
  </si>
  <si>
    <t>1071844259</t>
  </si>
  <si>
    <t>1,6*0,2*2</t>
  </si>
  <si>
    <t>2090922426</t>
  </si>
  <si>
    <t>(2,0+1,0+2,0)*0,3</t>
  </si>
  <si>
    <t>-2082544788</t>
  </si>
  <si>
    <t>(2,0+1,0+2,0)</t>
  </si>
  <si>
    <t>1985070115</t>
  </si>
  <si>
    <t>26,36*0,09</t>
  </si>
  <si>
    <t>-1892235404</t>
  </si>
  <si>
    <t>1844523086</t>
  </si>
  <si>
    <t>26,36*3,03/1000</t>
  </si>
  <si>
    <t>0,08*1,1 'Přepočtené koeficientem množství</t>
  </si>
  <si>
    <t>-1000990179</t>
  </si>
  <si>
    <t>18,29</t>
  </si>
  <si>
    <t>8,16</t>
  </si>
  <si>
    <t>1462998552</t>
  </si>
  <si>
    <t>(2,2*1)*9,22/1000</t>
  </si>
  <si>
    <t>12,5*9,22/1000</t>
  </si>
  <si>
    <t>0,3*0,3*9*120/1000</t>
  </si>
  <si>
    <t>12,5*2*11,2/1000</t>
  </si>
  <si>
    <t>(12,5+2,12+2,12)*2*11,2/1000</t>
  </si>
  <si>
    <t>2,0*2*1*11,2/1000</t>
  </si>
  <si>
    <t>1217226481</t>
  </si>
  <si>
    <t>0,401*1,1 'Přepočtené koeficientem množství</t>
  </si>
  <si>
    <t>1557261842</t>
  </si>
  <si>
    <t>0,7*1,1 'Přepočtené koeficientem množství</t>
  </si>
  <si>
    <t>-1100108345</t>
  </si>
  <si>
    <t>0,151*1,1 'Přepočtené koeficientem množství</t>
  </si>
  <si>
    <t>706311823</t>
  </si>
  <si>
    <t>9*4</t>
  </si>
  <si>
    <t>-1927768847</t>
  </si>
  <si>
    <t>-332158267</t>
  </si>
  <si>
    <t>944875933</t>
  </si>
  <si>
    <t>1,0*2,2*0,3</t>
  </si>
  <si>
    <t>-1549351583</t>
  </si>
  <si>
    <t>1,0</t>
  </si>
  <si>
    <t>2084535287</t>
  </si>
  <si>
    <t>1846641159</t>
  </si>
  <si>
    <t>502091955</t>
  </si>
  <si>
    <t>1836410775</t>
  </si>
  <si>
    <t>3,947*7 'Přepočtené koeficientem množství</t>
  </si>
  <si>
    <t>506393624</t>
  </si>
  <si>
    <t>2085154633</t>
  </si>
  <si>
    <t>-1707437314</t>
  </si>
  <si>
    <t>(12,9*2,4)*2</t>
  </si>
  <si>
    <t>-958054120</t>
  </si>
  <si>
    <t>61,92*0,00033 'Přepočtené koeficientem množství</t>
  </si>
  <si>
    <t>2037970072</t>
  </si>
  <si>
    <t>(12,9*2,4)</t>
  </si>
  <si>
    <t>-1177576968</t>
  </si>
  <si>
    <t>30,96*1,1655 'Přepočtené koeficientem množství</t>
  </si>
  <si>
    <t>-688961384</t>
  </si>
  <si>
    <t>898158243</t>
  </si>
  <si>
    <t>25,75</t>
  </si>
  <si>
    <t>1334973514</t>
  </si>
  <si>
    <t>25,75*2,04 'Přepočtené koeficientem množství</t>
  </si>
  <si>
    <t>-2136271459</t>
  </si>
  <si>
    <t>-246078905</t>
  </si>
  <si>
    <t>-1367194911</t>
  </si>
  <si>
    <t>2147099361</t>
  </si>
  <si>
    <t>1455303997</t>
  </si>
  <si>
    <t>1733178916</t>
  </si>
  <si>
    <t>646549140</t>
  </si>
  <si>
    <t>-1580337564</t>
  </si>
  <si>
    <t>12,5+0,1+0,1</t>
  </si>
  <si>
    <t>-2068651109</t>
  </si>
  <si>
    <t>12,5</t>
  </si>
  <si>
    <t>-669771909</t>
  </si>
  <si>
    <t>12,5+(0,08*4)</t>
  </si>
  <si>
    <t>1658113725</t>
  </si>
  <si>
    <t>-1159261355</t>
  </si>
  <si>
    <t>-2054881494</t>
  </si>
  <si>
    <t>-1373493617</t>
  </si>
  <si>
    <t>1875350555</t>
  </si>
  <si>
    <t>61182352A</t>
  </si>
  <si>
    <t>kování posuvné pro dveře posuvné na stěnu do garnyže pro š 125,145,165,185, 210mm</t>
  </si>
  <si>
    <t>-555306834</t>
  </si>
  <si>
    <t>2009651581</t>
  </si>
  <si>
    <t>-1225398069</t>
  </si>
  <si>
    <t>766660352</t>
  </si>
  <si>
    <t>Montáž dveřních křídel dřevěných nebo plastových posuvných dveří do pojezdu na stěnu výšky do 2,5 m jednokřídlových, průchozí šířky přes 800 do 1200 mm</t>
  </si>
  <si>
    <t>342238705</t>
  </si>
  <si>
    <t>https://podminky.urs.cz/item/CS_URS_2021_02/766660352</t>
  </si>
  <si>
    <t>-1395118953</t>
  </si>
  <si>
    <t>-1596069239</t>
  </si>
  <si>
    <t>-554477793</t>
  </si>
  <si>
    <t>1921827924</t>
  </si>
  <si>
    <t>591022387</t>
  </si>
  <si>
    <t>1424746977</t>
  </si>
  <si>
    <t>328518923</t>
  </si>
  <si>
    <t>1502289980</t>
  </si>
  <si>
    <t>1919373226</t>
  </si>
  <si>
    <t>1709847810</t>
  </si>
  <si>
    <t>1,9+0,08+0,5+1,904+0,3+0,3+1,85+0,08+0,13</t>
  </si>
  <si>
    <t>0,19+0,08+1,68+0,3+0,3+0,88</t>
  </si>
  <si>
    <t>-1796267629</t>
  </si>
  <si>
    <t>(1,9+0,08+0,5+1,904+0,3+0,3+1,85+0,08+0,13)*0,15</t>
  </si>
  <si>
    <t>(0,19+0,08+1,68+0,3+0,3+0,88)*0,15</t>
  </si>
  <si>
    <t>1,572*2,475 'Přepočtené koeficientem množství</t>
  </si>
  <si>
    <t>-666133171</t>
  </si>
  <si>
    <t>2082531106</t>
  </si>
  <si>
    <t>26,45*1,1 'Přepočtené koeficientem množství</t>
  </si>
  <si>
    <t>-1318538999</t>
  </si>
  <si>
    <t>2,1+1,9+0,08+0,5+0,08+1,90+0,3+0,3+1,85+0,08+0,19+2,02+8,44</t>
  </si>
  <si>
    <t>2,02+0,19+0,08+1,68+0,3+0,3+0,88+2,1+3,73</t>
  </si>
  <si>
    <t>1832414535</t>
  </si>
  <si>
    <t>-1397555157</t>
  </si>
  <si>
    <t>(0,1+0,1+0,1+0,1)*(2,2*1)</t>
  </si>
  <si>
    <t>(0,1+0,1+0,1+0,1)*12,5</t>
  </si>
  <si>
    <t>0,3*0,3*2*9</t>
  </si>
  <si>
    <t>(0,11+0,075+0,11+0,075)*12,5*2</t>
  </si>
  <si>
    <t>(0,11+0,075+0,11+0,075)*(12,5+2,12+2,12)*2</t>
  </si>
  <si>
    <t>(0,11+0,075+0,11+0,075)*2,0*2*1</t>
  </si>
  <si>
    <t>90</t>
  </si>
  <si>
    <t>157594998</t>
  </si>
  <si>
    <t>91</t>
  </si>
  <si>
    <t>-669601580</t>
  </si>
  <si>
    <t>92</t>
  </si>
  <si>
    <t>-2010299677</t>
  </si>
  <si>
    <t>93</t>
  </si>
  <si>
    <t>1856158482</t>
  </si>
  <si>
    <t>003 -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</si>
  <si>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</si>
  <si>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</si>
  <si>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</si>
  <si>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</si>
  <si>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Vedlejší rozpočtové náklady</t>
  </si>
  <si>
    <t>VRN1</t>
  </si>
  <si>
    <t>Průzkumné, geodetické a projektové práce</t>
  </si>
  <si>
    <t>012002000</t>
  </si>
  <si>
    <t>Geodetické práce</t>
  </si>
  <si>
    <t>1024</t>
  </si>
  <si>
    <t>1676053748</t>
  </si>
  <si>
    <t>https://podminky.urs.cz/item/CS_URS_2021_02/012002000</t>
  </si>
  <si>
    <t>013002000</t>
  </si>
  <si>
    <t>Projektové práce - projekt skutečného provedení</t>
  </si>
  <si>
    <t>640349451</t>
  </si>
  <si>
    <t>https://podminky.urs.cz/item/CS_URS_2021_02/013002000</t>
  </si>
  <si>
    <t>VRN3</t>
  </si>
  <si>
    <t>Zařízení staveniště</t>
  </si>
  <si>
    <t>030001000</t>
  </si>
  <si>
    <t>CS ÚRS 2020 02</t>
  </si>
  <si>
    <t>54128378</t>
  </si>
  <si>
    <t>VRN7</t>
  </si>
  <si>
    <t>Provozní vlivy</t>
  </si>
  <si>
    <t>071002000</t>
  </si>
  <si>
    <t>Provoz investora, třetích osob</t>
  </si>
  <si>
    <t>437905863</t>
  </si>
  <si>
    <t>https://podminky.urs.cz/item/CS_URS_2021_02/071002000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</si>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</sst>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251101" TargetMode="External" /><Relationship Id="rId2" Type="http://schemas.openxmlformats.org/officeDocument/2006/relationships/hyperlink" Target="https://podminky.urs.cz/item/CS_URS_2021_02/133251101" TargetMode="External" /><Relationship Id="rId3" Type="http://schemas.openxmlformats.org/officeDocument/2006/relationships/hyperlink" Target="https://podminky.urs.cz/item/CS_URS_2021_02/162751114" TargetMode="External" /><Relationship Id="rId4" Type="http://schemas.openxmlformats.org/officeDocument/2006/relationships/hyperlink" Target="https://podminky.urs.cz/item/CS_URS_2021_02/171251201" TargetMode="External" /><Relationship Id="rId5" Type="http://schemas.openxmlformats.org/officeDocument/2006/relationships/hyperlink" Target="https://podminky.urs.cz/item/CS_URS_2021_02/171201231" TargetMode="External" /><Relationship Id="rId6" Type="http://schemas.openxmlformats.org/officeDocument/2006/relationships/hyperlink" Target="https://podminky.urs.cz/item/CS_URS_2021_02/271532213" TargetMode="External" /><Relationship Id="rId7" Type="http://schemas.openxmlformats.org/officeDocument/2006/relationships/hyperlink" Target="https://podminky.urs.cz/item/CS_URS_2021_02/271572211" TargetMode="External" /><Relationship Id="rId8" Type="http://schemas.openxmlformats.org/officeDocument/2006/relationships/hyperlink" Target="https://podminky.urs.cz/item/CS_URS_2021_02/273313711" TargetMode="External" /><Relationship Id="rId9" Type="http://schemas.openxmlformats.org/officeDocument/2006/relationships/hyperlink" Target="https://podminky.urs.cz/item/CS_URS_2021_02/273351121" TargetMode="External" /><Relationship Id="rId10" Type="http://schemas.openxmlformats.org/officeDocument/2006/relationships/hyperlink" Target="https://podminky.urs.cz/item/CS_URS_2021_02/273351122" TargetMode="External" /><Relationship Id="rId11" Type="http://schemas.openxmlformats.org/officeDocument/2006/relationships/hyperlink" Target="https://podminky.urs.cz/item/CS_URS_2021_02/273362021" TargetMode="External" /><Relationship Id="rId12" Type="http://schemas.openxmlformats.org/officeDocument/2006/relationships/hyperlink" Target="https://podminky.urs.cz/item/CS_URS_2021_02/275313611" TargetMode="External" /><Relationship Id="rId13" Type="http://schemas.openxmlformats.org/officeDocument/2006/relationships/hyperlink" Target="https://podminky.urs.cz/item/CS_URS_2021_02/279113146" TargetMode="External" /><Relationship Id="rId14" Type="http://schemas.openxmlformats.org/officeDocument/2006/relationships/hyperlink" Target="https://podminky.urs.cz/item/CS_URS_2021_02/279361821" TargetMode="External" /><Relationship Id="rId15" Type="http://schemas.openxmlformats.org/officeDocument/2006/relationships/hyperlink" Target="https://podminky.urs.cz/item/CS_URS_2021_02/317944323" TargetMode="External" /><Relationship Id="rId16" Type="http://schemas.openxmlformats.org/officeDocument/2006/relationships/hyperlink" Target="https://podminky.urs.cz/item/CS_URS_2021_02/317234410" TargetMode="External" /><Relationship Id="rId17" Type="http://schemas.openxmlformats.org/officeDocument/2006/relationships/hyperlink" Target="https://podminky.urs.cz/item/CS_URS_2021_02/346244381" TargetMode="External" /><Relationship Id="rId18" Type="http://schemas.openxmlformats.org/officeDocument/2006/relationships/hyperlink" Target="https://podminky.urs.cz/item/CS_URS_2021_02/346481111" TargetMode="External" /><Relationship Id="rId19" Type="http://schemas.openxmlformats.org/officeDocument/2006/relationships/hyperlink" Target="https://podminky.urs.cz/item/CS_URS_2021_02/342151111" TargetMode="External" /><Relationship Id="rId20" Type="http://schemas.openxmlformats.org/officeDocument/2006/relationships/hyperlink" Target="https://podminky.urs.cz/item/CS_URS_2021_02/55324735A" TargetMode="External" /><Relationship Id="rId21" Type="http://schemas.openxmlformats.org/officeDocument/2006/relationships/hyperlink" Target="https://podminky.urs.cz/item/CS_URS_2021_02/444151111" TargetMode="External" /><Relationship Id="rId22" Type="http://schemas.openxmlformats.org/officeDocument/2006/relationships/hyperlink" Target="https://podminky.urs.cz/item/CS_URS_2021_02/55324612A" TargetMode="External" /><Relationship Id="rId23" Type="http://schemas.openxmlformats.org/officeDocument/2006/relationships/hyperlink" Target="https://podminky.urs.cz/item/CS_URS_2021_02/612315223" TargetMode="External" /><Relationship Id="rId24" Type="http://schemas.openxmlformats.org/officeDocument/2006/relationships/hyperlink" Target="https://podminky.urs.cz/item/CS_URS_2021_02/612325302" TargetMode="External" /><Relationship Id="rId25" Type="http://schemas.openxmlformats.org/officeDocument/2006/relationships/hyperlink" Target="https://podminky.urs.cz/item/CS_URS_2021_02/612315411" TargetMode="External" /><Relationship Id="rId26" Type="http://schemas.openxmlformats.org/officeDocument/2006/relationships/hyperlink" Target="https://podminky.urs.cz/item/CS_URS_2021_02/619995001" TargetMode="External" /><Relationship Id="rId27" Type="http://schemas.openxmlformats.org/officeDocument/2006/relationships/hyperlink" Target="https://podminky.urs.cz/item/CS_URS_2021_02/612131121" TargetMode="External" /><Relationship Id="rId28" Type="http://schemas.openxmlformats.org/officeDocument/2006/relationships/hyperlink" Target="https://podminky.urs.cz/item/CS_URS_2021_02/612311131" TargetMode="External" /><Relationship Id="rId29" Type="http://schemas.openxmlformats.org/officeDocument/2006/relationships/hyperlink" Target="https://podminky.urs.cz/item/CS_URS_2021_02/631311125" TargetMode="External" /><Relationship Id="rId30" Type="http://schemas.openxmlformats.org/officeDocument/2006/relationships/hyperlink" Target="https://podminky.urs.cz/item/CS_URS_2021_02/631319173" TargetMode="External" /><Relationship Id="rId31" Type="http://schemas.openxmlformats.org/officeDocument/2006/relationships/hyperlink" Target="https://podminky.urs.cz/item/CS_URS_2021_02/631362021" TargetMode="External" /><Relationship Id="rId32" Type="http://schemas.openxmlformats.org/officeDocument/2006/relationships/hyperlink" Target="https://podminky.urs.cz/item/CS_URS_2021_02/949101111" TargetMode="External" /><Relationship Id="rId33" Type="http://schemas.openxmlformats.org/officeDocument/2006/relationships/hyperlink" Target="https://podminky.urs.cz/item/CS_URS_2021_02/953946112" TargetMode="External" /><Relationship Id="rId34" Type="http://schemas.openxmlformats.org/officeDocument/2006/relationships/hyperlink" Target="https://podminky.urs.cz/item/CS_URS_2021_02/13314007" TargetMode="External" /><Relationship Id="rId35" Type="http://schemas.openxmlformats.org/officeDocument/2006/relationships/hyperlink" Target="https://podminky.urs.cz/item/CS_URS_2021_02/13010524" TargetMode="External" /><Relationship Id="rId36" Type="http://schemas.openxmlformats.org/officeDocument/2006/relationships/hyperlink" Target="https://podminky.urs.cz/item/CS_URS_2021_02/13611238" TargetMode="External" /><Relationship Id="rId37" Type="http://schemas.openxmlformats.org/officeDocument/2006/relationships/hyperlink" Target="https://podminky.urs.cz/item/CS_URS_2021_02/953961214" TargetMode="External" /><Relationship Id="rId38" Type="http://schemas.openxmlformats.org/officeDocument/2006/relationships/hyperlink" Target="https://podminky.urs.cz/item/CS_URS_2021_02/953965131" TargetMode="External" /><Relationship Id="rId39" Type="http://schemas.openxmlformats.org/officeDocument/2006/relationships/hyperlink" Target="https://podminky.urs.cz/item/CS_URS_2021_02/971033641" TargetMode="External" /><Relationship Id="rId40" Type="http://schemas.openxmlformats.org/officeDocument/2006/relationships/hyperlink" Target="https://podminky.urs.cz/item/CS_URS_2021_02/975022241" TargetMode="External" /><Relationship Id="rId41" Type="http://schemas.openxmlformats.org/officeDocument/2006/relationships/hyperlink" Target="https://podminky.urs.cz/item/CS_URS_2021_02/967031132" TargetMode="External" /><Relationship Id="rId42" Type="http://schemas.openxmlformats.org/officeDocument/2006/relationships/hyperlink" Target="https://podminky.urs.cz/item/CS_URS_2021_02/978013121" TargetMode="External" /><Relationship Id="rId43" Type="http://schemas.openxmlformats.org/officeDocument/2006/relationships/hyperlink" Target="https://podminky.urs.cz/item/CS_URS_2021_02/997013111" TargetMode="External" /><Relationship Id="rId44" Type="http://schemas.openxmlformats.org/officeDocument/2006/relationships/hyperlink" Target="https://podminky.urs.cz/item/CS_URS_2021_02/997013501" TargetMode="External" /><Relationship Id="rId45" Type="http://schemas.openxmlformats.org/officeDocument/2006/relationships/hyperlink" Target="https://podminky.urs.cz/item/CS_URS_2021_02/997013509" TargetMode="External" /><Relationship Id="rId46" Type="http://schemas.openxmlformats.org/officeDocument/2006/relationships/hyperlink" Target="https://podminky.urs.cz/item/CS_URS_2021_02/997013631" TargetMode="External" /><Relationship Id="rId47" Type="http://schemas.openxmlformats.org/officeDocument/2006/relationships/hyperlink" Target="https://podminky.urs.cz/item/CS_URS_2021_02/998014211" TargetMode="External" /><Relationship Id="rId48" Type="http://schemas.openxmlformats.org/officeDocument/2006/relationships/hyperlink" Target="https://podminky.urs.cz/item/CS_URS_2021_02/711111001" TargetMode="External" /><Relationship Id="rId49" Type="http://schemas.openxmlformats.org/officeDocument/2006/relationships/hyperlink" Target="https://podminky.urs.cz/item/CS_URS_2021_02/11163150" TargetMode="External" /><Relationship Id="rId50" Type="http://schemas.openxmlformats.org/officeDocument/2006/relationships/hyperlink" Target="https://podminky.urs.cz/item/CS_URS_2021_02/711141559" TargetMode="External" /><Relationship Id="rId51" Type="http://schemas.openxmlformats.org/officeDocument/2006/relationships/hyperlink" Target="https://podminky.urs.cz/item/CS_URS_2021_02/998711101" TargetMode="External" /><Relationship Id="rId52" Type="http://schemas.openxmlformats.org/officeDocument/2006/relationships/hyperlink" Target="https://podminky.urs.cz/item/CS_URS_2021_02/713121121" TargetMode="External" /><Relationship Id="rId53" Type="http://schemas.openxmlformats.org/officeDocument/2006/relationships/hyperlink" Target="https://podminky.urs.cz/item/CS_URS_2021_02/28375914" TargetMode="External" /><Relationship Id="rId54" Type="http://schemas.openxmlformats.org/officeDocument/2006/relationships/hyperlink" Target="https://podminky.urs.cz/item/CS_URS_2021_02/998713101" TargetMode="External" /><Relationship Id="rId55" Type="http://schemas.openxmlformats.org/officeDocument/2006/relationships/hyperlink" Target="https://podminky.urs.cz/item/CS_URS_2021_02/741810001" TargetMode="External" /><Relationship Id="rId56" Type="http://schemas.openxmlformats.org/officeDocument/2006/relationships/hyperlink" Target="https://podminky.urs.cz/item/CS_URS_2021_02/764212633" TargetMode="External" /><Relationship Id="rId57" Type="http://schemas.openxmlformats.org/officeDocument/2006/relationships/hyperlink" Target="https://podminky.urs.cz/item/CS_URS_2021_02/764212663" TargetMode="External" /><Relationship Id="rId58" Type="http://schemas.openxmlformats.org/officeDocument/2006/relationships/hyperlink" Target="https://podminky.urs.cz/item/CS_URS_2021_02/764311604" TargetMode="External" /><Relationship Id="rId59" Type="http://schemas.openxmlformats.org/officeDocument/2006/relationships/hyperlink" Target="https://podminky.urs.cz/item/CS_URS_2021_02/764511602" TargetMode="External" /><Relationship Id="rId60" Type="http://schemas.openxmlformats.org/officeDocument/2006/relationships/hyperlink" Target="https://podminky.urs.cz/item/CS_URS_2021_02/764511642" TargetMode="External" /><Relationship Id="rId61" Type="http://schemas.openxmlformats.org/officeDocument/2006/relationships/hyperlink" Target="https://podminky.urs.cz/item/CS_URS_2021_02/764518622" TargetMode="External" /><Relationship Id="rId62" Type="http://schemas.openxmlformats.org/officeDocument/2006/relationships/hyperlink" Target="https://podminky.urs.cz/item/CS_URS_2021_02/998764101" TargetMode="External" /><Relationship Id="rId63" Type="http://schemas.openxmlformats.org/officeDocument/2006/relationships/hyperlink" Target="https://podminky.urs.cz/item/CS_URS_2021_02/766660358" TargetMode="External" /><Relationship Id="rId64" Type="http://schemas.openxmlformats.org/officeDocument/2006/relationships/hyperlink" Target="https://podminky.urs.cz/item/CS_URS_2021_02/61182352" TargetMode="External" /><Relationship Id="rId65" Type="http://schemas.openxmlformats.org/officeDocument/2006/relationships/hyperlink" Target="https://podminky.urs.cz/item/CS_URS_2021_02/61162077" TargetMode="External" /><Relationship Id="rId66" Type="http://schemas.openxmlformats.org/officeDocument/2006/relationships/hyperlink" Target="https://podminky.urs.cz/item/CS_URS_2021_02/998766101" TargetMode="External" /><Relationship Id="rId67" Type="http://schemas.openxmlformats.org/officeDocument/2006/relationships/hyperlink" Target="https://podminky.urs.cz/item/CS_URS_2021_02/767810112" TargetMode="External" /><Relationship Id="rId68" Type="http://schemas.openxmlformats.org/officeDocument/2006/relationships/hyperlink" Target="https://podminky.urs.cz/item/CS_URS_2021_02/55341410" TargetMode="External" /><Relationship Id="rId69" Type="http://schemas.openxmlformats.org/officeDocument/2006/relationships/hyperlink" Target="https://podminky.urs.cz/item/CS_URS_2021_02/998767101" TargetMode="External" /><Relationship Id="rId70" Type="http://schemas.openxmlformats.org/officeDocument/2006/relationships/hyperlink" Target="https://podminky.urs.cz/item/CS_URS_2021_02/771111011" TargetMode="External" /><Relationship Id="rId71" Type="http://schemas.openxmlformats.org/officeDocument/2006/relationships/hyperlink" Target="https://podminky.urs.cz/item/CS_URS_2021_02/771121011" TargetMode="External" /><Relationship Id="rId72" Type="http://schemas.openxmlformats.org/officeDocument/2006/relationships/hyperlink" Target="https://podminky.urs.cz/item/CS_URS_2021_02/771474112" TargetMode="External" /><Relationship Id="rId73" Type="http://schemas.openxmlformats.org/officeDocument/2006/relationships/hyperlink" Target="https://podminky.urs.cz/item/CS_URS_2021_02/59761003" TargetMode="External" /><Relationship Id="rId74" Type="http://schemas.openxmlformats.org/officeDocument/2006/relationships/hyperlink" Target="https://podminky.urs.cz/item/CS_URS_2021_02/771574113" TargetMode="External" /><Relationship Id="rId75" Type="http://schemas.openxmlformats.org/officeDocument/2006/relationships/hyperlink" Target="https://podminky.urs.cz/item/CS_URS_2021_02/59761003" TargetMode="External" /><Relationship Id="rId76" Type="http://schemas.openxmlformats.org/officeDocument/2006/relationships/hyperlink" Target="https://podminky.urs.cz/item/CS_URS_2021_02/771591115" TargetMode="External" /><Relationship Id="rId77" Type="http://schemas.openxmlformats.org/officeDocument/2006/relationships/hyperlink" Target="https://podminky.urs.cz/item/CS_URS_2021_02/998771101" TargetMode="External" /><Relationship Id="rId78" Type="http://schemas.openxmlformats.org/officeDocument/2006/relationships/hyperlink" Target="https://podminky.urs.cz/item/CS_URS_2021_02/783301303" TargetMode="External" /><Relationship Id="rId79" Type="http://schemas.openxmlformats.org/officeDocument/2006/relationships/hyperlink" Target="https://podminky.urs.cz/item/CS_URS_2021_02/783301313" TargetMode="External" /><Relationship Id="rId80" Type="http://schemas.openxmlformats.org/officeDocument/2006/relationships/hyperlink" Target="https://podminky.urs.cz/item/CS_URS_2021_02/783314201" TargetMode="External" /><Relationship Id="rId81" Type="http://schemas.openxmlformats.org/officeDocument/2006/relationships/hyperlink" Target="https://podminky.urs.cz/item/CS_URS_2021_02/783317101" TargetMode="External" /><Relationship Id="rId82" Type="http://schemas.openxmlformats.org/officeDocument/2006/relationships/hyperlink" Target="https://podminky.urs.cz/item/CS_URS_2021_02/784211111" TargetMode="External" /><Relationship Id="rId8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251101" TargetMode="External" /><Relationship Id="rId2" Type="http://schemas.openxmlformats.org/officeDocument/2006/relationships/hyperlink" Target="https://podminky.urs.cz/item/CS_URS_2021_02/133251101" TargetMode="External" /><Relationship Id="rId3" Type="http://schemas.openxmlformats.org/officeDocument/2006/relationships/hyperlink" Target="https://podminky.urs.cz/item/CS_URS_2021_02/162751114" TargetMode="External" /><Relationship Id="rId4" Type="http://schemas.openxmlformats.org/officeDocument/2006/relationships/hyperlink" Target="https://podminky.urs.cz/item/CS_URS_2021_02/171201231" TargetMode="External" /><Relationship Id="rId5" Type="http://schemas.openxmlformats.org/officeDocument/2006/relationships/hyperlink" Target="https://podminky.urs.cz/item/CS_URS_2021_02/171251201" TargetMode="External" /><Relationship Id="rId6" Type="http://schemas.openxmlformats.org/officeDocument/2006/relationships/hyperlink" Target="https://podminky.urs.cz/item/CS_URS_2021_02/271532213" TargetMode="External" /><Relationship Id="rId7" Type="http://schemas.openxmlformats.org/officeDocument/2006/relationships/hyperlink" Target="https://podminky.urs.cz/item/CS_URS_2021_02/271572211" TargetMode="External" /><Relationship Id="rId8" Type="http://schemas.openxmlformats.org/officeDocument/2006/relationships/hyperlink" Target="https://podminky.urs.cz/item/CS_URS_2021_02/273313711" TargetMode="External" /><Relationship Id="rId9" Type="http://schemas.openxmlformats.org/officeDocument/2006/relationships/hyperlink" Target="https://podminky.urs.cz/item/CS_URS_2021_02/273351121" TargetMode="External" /><Relationship Id="rId10" Type="http://schemas.openxmlformats.org/officeDocument/2006/relationships/hyperlink" Target="https://podminky.urs.cz/item/CS_URS_2021_02/273351122" TargetMode="External" /><Relationship Id="rId11" Type="http://schemas.openxmlformats.org/officeDocument/2006/relationships/hyperlink" Target="https://podminky.urs.cz/item/CS_URS_2021_02/273362021" TargetMode="External" /><Relationship Id="rId12" Type="http://schemas.openxmlformats.org/officeDocument/2006/relationships/hyperlink" Target="https://podminky.urs.cz/item/CS_URS_2021_02/275313611" TargetMode="External" /><Relationship Id="rId13" Type="http://schemas.openxmlformats.org/officeDocument/2006/relationships/hyperlink" Target="https://podminky.urs.cz/item/CS_URS_2021_02/279113146" TargetMode="External" /><Relationship Id="rId14" Type="http://schemas.openxmlformats.org/officeDocument/2006/relationships/hyperlink" Target="https://podminky.urs.cz/item/CS_URS_2021_02/279361821" TargetMode="External" /><Relationship Id="rId15" Type="http://schemas.openxmlformats.org/officeDocument/2006/relationships/hyperlink" Target="https://podminky.urs.cz/item/CS_URS_2021_02/317234410" TargetMode="External" /><Relationship Id="rId16" Type="http://schemas.openxmlformats.org/officeDocument/2006/relationships/hyperlink" Target="https://podminky.urs.cz/item/CS_URS_2021_02/317944323" TargetMode="External" /><Relationship Id="rId17" Type="http://schemas.openxmlformats.org/officeDocument/2006/relationships/hyperlink" Target="https://podminky.urs.cz/item/CS_URS_2021_02/342151111" TargetMode="External" /><Relationship Id="rId18" Type="http://schemas.openxmlformats.org/officeDocument/2006/relationships/hyperlink" Target="https://podminky.urs.cz/item/CS_URS_2021_02/55324735A" TargetMode="External" /><Relationship Id="rId19" Type="http://schemas.openxmlformats.org/officeDocument/2006/relationships/hyperlink" Target="https://podminky.urs.cz/item/CS_URS_2021_02/346244381" TargetMode="External" /><Relationship Id="rId20" Type="http://schemas.openxmlformats.org/officeDocument/2006/relationships/hyperlink" Target="https://podminky.urs.cz/item/CS_URS_2021_02/346481111" TargetMode="External" /><Relationship Id="rId21" Type="http://schemas.openxmlformats.org/officeDocument/2006/relationships/hyperlink" Target="https://podminky.urs.cz/item/CS_URS_2021_02/444151111" TargetMode="External" /><Relationship Id="rId22" Type="http://schemas.openxmlformats.org/officeDocument/2006/relationships/hyperlink" Target="https://podminky.urs.cz/item/CS_URS_2021_02/55324612A" TargetMode="External" /><Relationship Id="rId23" Type="http://schemas.openxmlformats.org/officeDocument/2006/relationships/hyperlink" Target="https://podminky.urs.cz/item/CS_URS_2021_02/612131121" TargetMode="External" /><Relationship Id="rId24" Type="http://schemas.openxmlformats.org/officeDocument/2006/relationships/hyperlink" Target="https://podminky.urs.cz/item/CS_URS_2021_02/612311131" TargetMode="External" /><Relationship Id="rId25" Type="http://schemas.openxmlformats.org/officeDocument/2006/relationships/hyperlink" Target="https://podminky.urs.cz/item/CS_URS_2021_02/612315411" TargetMode="External" /><Relationship Id="rId26" Type="http://schemas.openxmlformats.org/officeDocument/2006/relationships/hyperlink" Target="https://podminky.urs.cz/item/CS_URS_2021_02/612315223" TargetMode="External" /><Relationship Id="rId27" Type="http://schemas.openxmlformats.org/officeDocument/2006/relationships/hyperlink" Target="https://podminky.urs.cz/item/CS_URS_2021_02/612325302" TargetMode="External" /><Relationship Id="rId28" Type="http://schemas.openxmlformats.org/officeDocument/2006/relationships/hyperlink" Target="https://podminky.urs.cz/item/CS_URS_2021_02/619995001" TargetMode="External" /><Relationship Id="rId29" Type="http://schemas.openxmlformats.org/officeDocument/2006/relationships/hyperlink" Target="https://podminky.urs.cz/item/CS_URS_2021_02/631311125" TargetMode="External" /><Relationship Id="rId30" Type="http://schemas.openxmlformats.org/officeDocument/2006/relationships/hyperlink" Target="https://podminky.urs.cz/item/CS_URS_2021_02/631319173" TargetMode="External" /><Relationship Id="rId31" Type="http://schemas.openxmlformats.org/officeDocument/2006/relationships/hyperlink" Target="https://podminky.urs.cz/item/CS_URS_2021_02/631362021" TargetMode="External" /><Relationship Id="rId32" Type="http://schemas.openxmlformats.org/officeDocument/2006/relationships/hyperlink" Target="https://podminky.urs.cz/item/CS_URS_2021_02/949101111" TargetMode="External" /><Relationship Id="rId33" Type="http://schemas.openxmlformats.org/officeDocument/2006/relationships/hyperlink" Target="https://podminky.urs.cz/item/CS_URS_2021_02/953946112" TargetMode="External" /><Relationship Id="rId34" Type="http://schemas.openxmlformats.org/officeDocument/2006/relationships/hyperlink" Target="https://podminky.urs.cz/item/CS_URS_2021_02/13314007" TargetMode="External" /><Relationship Id="rId35" Type="http://schemas.openxmlformats.org/officeDocument/2006/relationships/hyperlink" Target="https://podminky.urs.cz/item/CS_URS_2021_02/13010524" TargetMode="External" /><Relationship Id="rId36" Type="http://schemas.openxmlformats.org/officeDocument/2006/relationships/hyperlink" Target="https://podminky.urs.cz/item/CS_URS_2021_02/13611238" TargetMode="External" /><Relationship Id="rId37" Type="http://schemas.openxmlformats.org/officeDocument/2006/relationships/hyperlink" Target="https://podminky.urs.cz/item/CS_URS_2021_02/953961214" TargetMode="External" /><Relationship Id="rId38" Type="http://schemas.openxmlformats.org/officeDocument/2006/relationships/hyperlink" Target="https://podminky.urs.cz/item/CS_URS_2021_02/953965131" TargetMode="External" /><Relationship Id="rId39" Type="http://schemas.openxmlformats.org/officeDocument/2006/relationships/hyperlink" Target="https://podminky.urs.cz/item/CS_URS_2021_02/967031132" TargetMode="External" /><Relationship Id="rId40" Type="http://schemas.openxmlformats.org/officeDocument/2006/relationships/hyperlink" Target="https://podminky.urs.cz/item/CS_URS_2021_02/971033641" TargetMode="External" /><Relationship Id="rId41" Type="http://schemas.openxmlformats.org/officeDocument/2006/relationships/hyperlink" Target="https://podminky.urs.cz/item/CS_URS_2021_02/975022241" TargetMode="External" /><Relationship Id="rId42" Type="http://schemas.openxmlformats.org/officeDocument/2006/relationships/hyperlink" Target="https://podminky.urs.cz/item/CS_URS_2021_02/978013121" TargetMode="External" /><Relationship Id="rId43" Type="http://schemas.openxmlformats.org/officeDocument/2006/relationships/hyperlink" Target="https://podminky.urs.cz/item/CS_URS_2021_02/997013111" TargetMode="External" /><Relationship Id="rId44" Type="http://schemas.openxmlformats.org/officeDocument/2006/relationships/hyperlink" Target="https://podminky.urs.cz/item/CS_URS_2021_02/997013501" TargetMode="External" /><Relationship Id="rId45" Type="http://schemas.openxmlformats.org/officeDocument/2006/relationships/hyperlink" Target="https://podminky.urs.cz/item/CS_URS_2021_02/997013509" TargetMode="External" /><Relationship Id="rId46" Type="http://schemas.openxmlformats.org/officeDocument/2006/relationships/hyperlink" Target="https://podminky.urs.cz/item/CS_URS_2021_02/997013631" TargetMode="External" /><Relationship Id="rId47" Type="http://schemas.openxmlformats.org/officeDocument/2006/relationships/hyperlink" Target="https://podminky.urs.cz/item/CS_URS_2021_02/998014211" TargetMode="External" /><Relationship Id="rId48" Type="http://schemas.openxmlformats.org/officeDocument/2006/relationships/hyperlink" Target="https://podminky.urs.cz/item/CS_URS_2021_02/711111001" TargetMode="External" /><Relationship Id="rId49" Type="http://schemas.openxmlformats.org/officeDocument/2006/relationships/hyperlink" Target="https://podminky.urs.cz/item/CS_URS_2021_02/11163150" TargetMode="External" /><Relationship Id="rId50" Type="http://schemas.openxmlformats.org/officeDocument/2006/relationships/hyperlink" Target="https://podminky.urs.cz/item/CS_URS_2021_02/711141559" TargetMode="External" /><Relationship Id="rId51" Type="http://schemas.openxmlformats.org/officeDocument/2006/relationships/hyperlink" Target="https://podminky.urs.cz/item/CS_URS_2021_02/998711101" TargetMode="External" /><Relationship Id="rId52" Type="http://schemas.openxmlformats.org/officeDocument/2006/relationships/hyperlink" Target="https://podminky.urs.cz/item/CS_URS_2021_02/713121121" TargetMode="External" /><Relationship Id="rId53" Type="http://schemas.openxmlformats.org/officeDocument/2006/relationships/hyperlink" Target="https://podminky.urs.cz/item/CS_URS_2021_02/28375914" TargetMode="External" /><Relationship Id="rId54" Type="http://schemas.openxmlformats.org/officeDocument/2006/relationships/hyperlink" Target="https://podminky.urs.cz/item/CS_URS_2021_02/998713101" TargetMode="External" /><Relationship Id="rId55" Type="http://schemas.openxmlformats.org/officeDocument/2006/relationships/hyperlink" Target="https://podminky.urs.cz/item/CS_URS_2021_02/741810001" TargetMode="External" /><Relationship Id="rId56" Type="http://schemas.openxmlformats.org/officeDocument/2006/relationships/hyperlink" Target="https://podminky.urs.cz/item/CS_URS_2021_02/764212633" TargetMode="External" /><Relationship Id="rId57" Type="http://schemas.openxmlformats.org/officeDocument/2006/relationships/hyperlink" Target="https://podminky.urs.cz/item/CS_URS_2021_02/764212663" TargetMode="External" /><Relationship Id="rId58" Type="http://schemas.openxmlformats.org/officeDocument/2006/relationships/hyperlink" Target="https://podminky.urs.cz/item/CS_URS_2021_02/764311604" TargetMode="External" /><Relationship Id="rId59" Type="http://schemas.openxmlformats.org/officeDocument/2006/relationships/hyperlink" Target="https://podminky.urs.cz/item/CS_URS_2021_02/764511602" TargetMode="External" /><Relationship Id="rId60" Type="http://schemas.openxmlformats.org/officeDocument/2006/relationships/hyperlink" Target="https://podminky.urs.cz/item/CS_URS_2021_02/764511642" TargetMode="External" /><Relationship Id="rId61" Type="http://schemas.openxmlformats.org/officeDocument/2006/relationships/hyperlink" Target="https://podminky.urs.cz/item/CS_URS_2021_02/764518622" TargetMode="External" /><Relationship Id="rId62" Type="http://schemas.openxmlformats.org/officeDocument/2006/relationships/hyperlink" Target="https://podminky.urs.cz/item/CS_URS_2021_02/998764101" TargetMode="External" /><Relationship Id="rId63" Type="http://schemas.openxmlformats.org/officeDocument/2006/relationships/hyperlink" Target="https://podminky.urs.cz/item/CS_URS_2021_02/766660358" TargetMode="External" /><Relationship Id="rId64" Type="http://schemas.openxmlformats.org/officeDocument/2006/relationships/hyperlink" Target="https://podminky.urs.cz/item/CS_URS_2021_02/61162077" TargetMode="External" /><Relationship Id="rId65" Type="http://schemas.openxmlformats.org/officeDocument/2006/relationships/hyperlink" Target="https://podminky.urs.cz/item/CS_URS_2021_02/766660352" TargetMode="External" /><Relationship Id="rId66" Type="http://schemas.openxmlformats.org/officeDocument/2006/relationships/hyperlink" Target="https://podminky.urs.cz/item/CS_URS_2021_02/61182352" TargetMode="External" /><Relationship Id="rId67" Type="http://schemas.openxmlformats.org/officeDocument/2006/relationships/hyperlink" Target="https://podminky.urs.cz/item/CS_URS_2021_02/61162077" TargetMode="External" /><Relationship Id="rId68" Type="http://schemas.openxmlformats.org/officeDocument/2006/relationships/hyperlink" Target="https://podminky.urs.cz/item/CS_URS_2021_02/998766101" TargetMode="External" /><Relationship Id="rId69" Type="http://schemas.openxmlformats.org/officeDocument/2006/relationships/hyperlink" Target="https://podminky.urs.cz/item/CS_URS_2021_02/767810112" TargetMode="External" /><Relationship Id="rId70" Type="http://schemas.openxmlformats.org/officeDocument/2006/relationships/hyperlink" Target="https://podminky.urs.cz/item/CS_URS_2021_02/55341410" TargetMode="External" /><Relationship Id="rId71" Type="http://schemas.openxmlformats.org/officeDocument/2006/relationships/hyperlink" Target="https://podminky.urs.cz/item/CS_URS_2021_02/998767101" TargetMode="External" /><Relationship Id="rId72" Type="http://schemas.openxmlformats.org/officeDocument/2006/relationships/hyperlink" Target="https://podminky.urs.cz/item/CS_URS_2021_02/771111011" TargetMode="External" /><Relationship Id="rId73" Type="http://schemas.openxmlformats.org/officeDocument/2006/relationships/hyperlink" Target="https://podminky.urs.cz/item/CS_URS_2021_02/771121011" TargetMode="External" /><Relationship Id="rId74" Type="http://schemas.openxmlformats.org/officeDocument/2006/relationships/hyperlink" Target="https://podminky.urs.cz/item/CS_URS_2021_02/771474112" TargetMode="External" /><Relationship Id="rId75" Type="http://schemas.openxmlformats.org/officeDocument/2006/relationships/hyperlink" Target="https://podminky.urs.cz/item/CS_URS_2021_02/59761003" TargetMode="External" /><Relationship Id="rId76" Type="http://schemas.openxmlformats.org/officeDocument/2006/relationships/hyperlink" Target="https://podminky.urs.cz/item/CS_URS_2021_02/771574113" TargetMode="External" /><Relationship Id="rId77" Type="http://schemas.openxmlformats.org/officeDocument/2006/relationships/hyperlink" Target="https://podminky.urs.cz/item/CS_URS_2021_02/59761003" TargetMode="External" /><Relationship Id="rId78" Type="http://schemas.openxmlformats.org/officeDocument/2006/relationships/hyperlink" Target="https://podminky.urs.cz/item/CS_URS_2021_02/771591115" TargetMode="External" /><Relationship Id="rId79" Type="http://schemas.openxmlformats.org/officeDocument/2006/relationships/hyperlink" Target="https://podminky.urs.cz/item/CS_URS_2021_02/998771101" TargetMode="External" /><Relationship Id="rId80" Type="http://schemas.openxmlformats.org/officeDocument/2006/relationships/hyperlink" Target="https://podminky.urs.cz/item/CS_URS_2021_02/783301303" TargetMode="External" /><Relationship Id="rId81" Type="http://schemas.openxmlformats.org/officeDocument/2006/relationships/hyperlink" Target="https://podminky.urs.cz/item/CS_URS_2021_02/783301313" TargetMode="External" /><Relationship Id="rId82" Type="http://schemas.openxmlformats.org/officeDocument/2006/relationships/hyperlink" Target="https://podminky.urs.cz/item/CS_URS_2021_02/783314201" TargetMode="External" /><Relationship Id="rId83" Type="http://schemas.openxmlformats.org/officeDocument/2006/relationships/hyperlink" Target="https://podminky.urs.cz/item/CS_URS_2021_02/783317101" TargetMode="External" /><Relationship Id="rId84" Type="http://schemas.openxmlformats.org/officeDocument/2006/relationships/hyperlink" Target="https://podminky.urs.cz/item/CS_URS_2021_02/784211111" TargetMode="External" /><Relationship Id="rId8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2002000" TargetMode="External" /><Relationship Id="rId2" Type="http://schemas.openxmlformats.org/officeDocument/2006/relationships/hyperlink" Target="https://podminky.urs.cz/item/CS_URS_2021_02/013002000" TargetMode="External" /><Relationship Id="rId3" Type="http://schemas.openxmlformats.org/officeDocument/2006/relationships/hyperlink" Target="https://podminky.urs.cz/item/CS_URS_2021_02/071002000" TargetMode="External" /><Relationship Id="rId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2022/03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Skladové kóje, Sportovní hala U přívozu Lovosice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Lovosice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21. 2. 2022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Lovosice, Školní 407/2, 41002 Lovosice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HOT Project - Jan Hrdlička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HOT Project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ROUND(SUM(AG55:AG57),2)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ROUND(SUM(AS55:AS57),2)</f>
        <v>0</v>
      </c>
      <c r="AT54" s="107">
        <f>ROUND(SUM(AV54:AW54),2)</f>
        <v>0</v>
      </c>
      <c r="AU54" s="108">
        <f>ROUND(SUM(AU55:AU57),5)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ROUND(SUM(AZ55:AZ57),2)</f>
        <v>0</v>
      </c>
      <c r="BA54" s="107">
        <f>ROUND(SUM(BA55:BA57),2)</f>
        <v>0</v>
      </c>
      <c r="BB54" s="107">
        <f>ROUND(SUM(BB55:BB57),2)</f>
        <v>0</v>
      </c>
      <c r="BC54" s="107">
        <f>ROUND(SUM(BC55:BC57),2)</f>
        <v>0</v>
      </c>
      <c r="BD54" s="109">
        <f>ROUND(SUM(BD55:BD57),2)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pans="1:91" s="7" customFormat="1" ht="16.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'001 - Severozápadní část'!J30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'001 - Severozápadní část'!P98</f>
        <v>0</v>
      </c>
      <c r="AV55" s="121">
        <f>'001 - Severozápadní část'!J33</f>
        <v>0</v>
      </c>
      <c r="AW55" s="121">
        <f>'001 - Severozápadní část'!J34</f>
        <v>0</v>
      </c>
      <c r="AX55" s="121">
        <f>'001 - Severozápadní část'!J35</f>
        <v>0</v>
      </c>
      <c r="AY55" s="121">
        <f>'001 - Severozápadní část'!J36</f>
        <v>0</v>
      </c>
      <c r="AZ55" s="121">
        <f>'001 - Severozápadní část'!F33</f>
        <v>0</v>
      </c>
      <c r="BA55" s="121">
        <f>'001 - Severozápadní část'!F34</f>
        <v>0</v>
      </c>
      <c r="BB55" s="121">
        <f>'001 - Severozápadní část'!F35</f>
        <v>0</v>
      </c>
      <c r="BC55" s="121">
        <f>'001 - Severozápadní část'!F36</f>
        <v>0</v>
      </c>
      <c r="BD55" s="123">
        <f>'001 - Severozápadní část'!F37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pans="1:91" s="7" customFormat="1" ht="16.5" customHeight="1">
      <c r="A56" s="112" t="s">
        <v>76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'002 - Jihozápadní část'!J30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79</v>
      </c>
      <c r="AR56" s="119"/>
      <c r="AS56" s="120">
        <v>0</v>
      </c>
      <c r="AT56" s="121">
        <f>ROUND(SUM(AV56:AW56),2)</f>
        <v>0</v>
      </c>
      <c r="AU56" s="122">
        <f>'002 - Jihozápadní část'!P98</f>
        <v>0</v>
      </c>
      <c r="AV56" s="121">
        <f>'002 - Jihozápadní část'!J33</f>
        <v>0</v>
      </c>
      <c r="AW56" s="121">
        <f>'002 - Jihozápadní část'!J34</f>
        <v>0</v>
      </c>
      <c r="AX56" s="121">
        <f>'002 - Jihozápadní část'!J35</f>
        <v>0</v>
      </c>
      <c r="AY56" s="121">
        <f>'002 - Jihozápadní část'!J36</f>
        <v>0</v>
      </c>
      <c r="AZ56" s="121">
        <f>'002 - Jihozápadní část'!F33</f>
        <v>0</v>
      </c>
      <c r="BA56" s="121">
        <f>'002 - Jihozápadní část'!F34</f>
        <v>0</v>
      </c>
      <c r="BB56" s="121">
        <f>'002 - Jihozápadní část'!F35</f>
        <v>0</v>
      </c>
      <c r="BC56" s="121">
        <f>'002 - Jihozápadní část'!F36</f>
        <v>0</v>
      </c>
      <c r="BD56" s="123">
        <f>'002 - Jihozápadní část'!F37</f>
        <v>0</v>
      </c>
      <c r="BE56" s="7"/>
      <c r="BT56" s="124" t="s">
        <v>80</v>
      </c>
      <c r="BV56" s="124" t="s">
        <v>74</v>
      </c>
      <c r="BW56" s="124" t="s">
        <v>85</v>
      </c>
      <c r="BX56" s="124" t="s">
        <v>5</v>
      </c>
      <c r="CL56" s="124" t="s">
        <v>19</v>
      </c>
      <c r="CM56" s="124" t="s">
        <v>82</v>
      </c>
    </row>
    <row r="57" spans="1:91" s="7" customFormat="1" ht="16.5" customHeight="1">
      <c r="A57" s="112" t="s">
        <v>76</v>
      </c>
      <c r="B57" s="113"/>
      <c r="C57" s="114"/>
      <c r="D57" s="115" t="s">
        <v>86</v>
      </c>
      <c r="E57" s="115"/>
      <c r="F57" s="115"/>
      <c r="G57" s="115"/>
      <c r="H57" s="115"/>
      <c r="I57" s="116"/>
      <c r="J57" s="115" t="s">
        <v>87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'003 - VRN'!J30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79</v>
      </c>
      <c r="AR57" s="119"/>
      <c r="AS57" s="125">
        <v>0</v>
      </c>
      <c r="AT57" s="126">
        <f>ROUND(SUM(AV57:AW57),2)</f>
        <v>0</v>
      </c>
      <c r="AU57" s="127">
        <f>'003 - VRN'!P83</f>
        <v>0</v>
      </c>
      <c r="AV57" s="126">
        <f>'003 - VRN'!J33</f>
        <v>0</v>
      </c>
      <c r="AW57" s="126">
        <f>'003 - VRN'!J34</f>
        <v>0</v>
      </c>
      <c r="AX57" s="126">
        <f>'003 - VRN'!J35</f>
        <v>0</v>
      </c>
      <c r="AY57" s="126">
        <f>'003 - VRN'!J36</f>
        <v>0</v>
      </c>
      <c r="AZ57" s="126">
        <f>'003 - VRN'!F33</f>
        <v>0</v>
      </c>
      <c r="BA57" s="126">
        <f>'003 - VRN'!F34</f>
        <v>0</v>
      </c>
      <c r="BB57" s="126">
        <f>'003 - VRN'!F35</f>
        <v>0</v>
      </c>
      <c r="BC57" s="126">
        <f>'003 - VRN'!F36</f>
        <v>0</v>
      </c>
      <c r="BD57" s="128">
        <f>'003 - VRN'!F37</f>
        <v>0</v>
      </c>
      <c r="BE57" s="7"/>
      <c r="BT57" s="124" t="s">
        <v>80</v>
      </c>
      <c r="BV57" s="124" t="s">
        <v>74</v>
      </c>
      <c r="BW57" s="124" t="s">
        <v>88</v>
      </c>
      <c r="BX57" s="124" t="s">
        <v>5</v>
      </c>
      <c r="CL57" s="124" t="s">
        <v>19</v>
      </c>
      <c r="CM57" s="124" t="s">
        <v>82</v>
      </c>
    </row>
    <row r="58" spans="1:57" s="2" customFormat="1" ht="30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s="2" customFormat="1" ht="6.95" customHeight="1">
      <c r="A59" s="39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001 - Severozápadní část'!C2" display="/"/>
    <hyperlink ref="A56" location="'002 - Jihozápadní část'!C2" display="/"/>
    <hyperlink ref="A57" location="'003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89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Skladové kóje, Sportovní hala U přívozu Lovosice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21. 2. 2022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ROUND(J98,2)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ROUND((SUM(BE98:BE656)),2)</f>
        <v>0</v>
      </c>
      <c r="G33" s="39"/>
      <c r="H33" s="39"/>
      <c r="I33" s="149">
        <v>0.21</v>
      </c>
      <c r="J33" s="148">
        <f>ROUND(((SUM(BE98:BE656))*I33),2)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ROUND((SUM(BF98:BF656)),2)</f>
        <v>0</v>
      </c>
      <c r="G34" s="39"/>
      <c r="H34" s="39"/>
      <c r="I34" s="149">
        <v>0.15</v>
      </c>
      <c r="J34" s="148">
        <f>ROUND(((SUM(BF98:BF656))*I34),2)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ROUND((SUM(BG98:BG656)),2)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ROUND((SUM(BH98:BH656)),2)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ROUND((SUM(BI98:BI656)),2)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Skladové kóje, Sportovní hala U přívozu Lovosice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001 - Severozápadní část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Lovosice</v>
      </c>
      <c r="G52" s="41"/>
      <c r="H52" s="41"/>
      <c r="I52" s="33" t="s">
        <v>23</v>
      </c>
      <c r="J52" s="73" t="str">
        <f>IF(J12="","",J12)</f>
        <v>21. 2. 2022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Město Lovosice, Školní 407/2, 41002 Lovosice</v>
      </c>
      <c r="G54" s="41"/>
      <c r="H54" s="41"/>
      <c r="I54" s="33" t="s">
        <v>31</v>
      </c>
      <c r="J54" s="37" t="str">
        <f>E21</f>
        <v>HOT Project - Jan Hrdlička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HOT Project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93</v>
      </c>
      <c r="D57" s="163"/>
      <c r="E57" s="163"/>
      <c r="F57" s="163"/>
      <c r="G57" s="163"/>
      <c r="H57" s="163"/>
      <c r="I57" s="163"/>
      <c r="J57" s="164" t="s">
        <v>94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J98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95</v>
      </c>
    </row>
    <row r="60" spans="1:31" s="9" customFormat="1" ht="24.95" customHeight="1">
      <c r="A60" s="9"/>
      <c r="B60" s="166"/>
      <c r="C60" s="167"/>
      <c r="D60" s="168" t="s">
        <v>96</v>
      </c>
      <c r="E60" s="169"/>
      <c r="F60" s="169"/>
      <c r="G60" s="169"/>
      <c r="H60" s="169"/>
      <c r="I60" s="169"/>
      <c r="J60" s="170">
        <f>J99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97</v>
      </c>
      <c r="E61" s="175"/>
      <c r="F61" s="175"/>
      <c r="G61" s="175"/>
      <c r="H61" s="175"/>
      <c r="I61" s="175"/>
      <c r="J61" s="176">
        <f>J100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98</v>
      </c>
      <c r="E62" s="175"/>
      <c r="F62" s="175"/>
      <c r="G62" s="175"/>
      <c r="H62" s="175"/>
      <c r="I62" s="175"/>
      <c r="J62" s="176">
        <f>J126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99</v>
      </c>
      <c r="E63" s="175"/>
      <c r="F63" s="175"/>
      <c r="G63" s="175"/>
      <c r="H63" s="175"/>
      <c r="I63" s="175"/>
      <c r="J63" s="176">
        <f>J179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100</v>
      </c>
      <c r="E64" s="175"/>
      <c r="F64" s="175"/>
      <c r="G64" s="175"/>
      <c r="H64" s="175"/>
      <c r="I64" s="175"/>
      <c r="J64" s="176">
        <f>J226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101</v>
      </c>
      <c r="E65" s="175"/>
      <c r="F65" s="175"/>
      <c r="G65" s="175"/>
      <c r="H65" s="175"/>
      <c r="I65" s="175"/>
      <c r="J65" s="176">
        <f>J234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102</v>
      </c>
      <c r="E66" s="175"/>
      <c r="F66" s="175"/>
      <c r="G66" s="175"/>
      <c r="H66" s="175"/>
      <c r="I66" s="175"/>
      <c r="J66" s="176">
        <f>J299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103</v>
      </c>
      <c r="E67" s="175"/>
      <c r="F67" s="175"/>
      <c r="G67" s="175"/>
      <c r="H67" s="175"/>
      <c r="I67" s="175"/>
      <c r="J67" s="176">
        <f>J428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104</v>
      </c>
      <c r="E68" s="175"/>
      <c r="F68" s="175"/>
      <c r="G68" s="175"/>
      <c r="H68" s="175"/>
      <c r="I68" s="175"/>
      <c r="J68" s="176">
        <f>J438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6"/>
      <c r="C69" s="167"/>
      <c r="D69" s="168" t="s">
        <v>105</v>
      </c>
      <c r="E69" s="169"/>
      <c r="F69" s="169"/>
      <c r="G69" s="169"/>
      <c r="H69" s="169"/>
      <c r="I69" s="169"/>
      <c r="J69" s="170">
        <f>J441</f>
        <v>0</v>
      </c>
      <c r="K69" s="167"/>
      <c r="L69" s="17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2"/>
      <c r="C70" s="173"/>
      <c r="D70" s="174" t="s">
        <v>106</v>
      </c>
      <c r="E70" s="175"/>
      <c r="F70" s="175"/>
      <c r="G70" s="175"/>
      <c r="H70" s="175"/>
      <c r="I70" s="175"/>
      <c r="J70" s="176">
        <f>J442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107</v>
      </c>
      <c r="E71" s="175"/>
      <c r="F71" s="175"/>
      <c r="G71" s="175"/>
      <c r="H71" s="175"/>
      <c r="I71" s="175"/>
      <c r="J71" s="176">
        <f>J463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108</v>
      </c>
      <c r="E72" s="175"/>
      <c r="F72" s="175"/>
      <c r="G72" s="175"/>
      <c r="H72" s="175"/>
      <c r="I72" s="175"/>
      <c r="J72" s="176">
        <f>J475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2"/>
      <c r="C73" s="173"/>
      <c r="D73" s="174" t="s">
        <v>109</v>
      </c>
      <c r="E73" s="175"/>
      <c r="F73" s="175"/>
      <c r="G73" s="175"/>
      <c r="H73" s="175"/>
      <c r="I73" s="175"/>
      <c r="J73" s="176">
        <f>J482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110</v>
      </c>
      <c r="E74" s="175"/>
      <c r="F74" s="175"/>
      <c r="G74" s="175"/>
      <c r="H74" s="175"/>
      <c r="I74" s="175"/>
      <c r="J74" s="176">
        <f>J519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2"/>
      <c r="C75" s="173"/>
      <c r="D75" s="174" t="s">
        <v>111</v>
      </c>
      <c r="E75" s="175"/>
      <c r="F75" s="175"/>
      <c r="G75" s="175"/>
      <c r="H75" s="175"/>
      <c r="I75" s="175"/>
      <c r="J75" s="176">
        <f>J534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2"/>
      <c r="C76" s="173"/>
      <c r="D76" s="174" t="s">
        <v>112</v>
      </c>
      <c r="E76" s="175"/>
      <c r="F76" s="175"/>
      <c r="G76" s="175"/>
      <c r="H76" s="175"/>
      <c r="I76" s="175"/>
      <c r="J76" s="176">
        <f>J543</f>
        <v>0</v>
      </c>
      <c r="K76" s="173"/>
      <c r="L76" s="1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2"/>
      <c r="C77" s="173"/>
      <c r="D77" s="174" t="s">
        <v>113</v>
      </c>
      <c r="E77" s="175"/>
      <c r="F77" s="175"/>
      <c r="G77" s="175"/>
      <c r="H77" s="175"/>
      <c r="I77" s="175"/>
      <c r="J77" s="176">
        <f>J614</f>
        <v>0</v>
      </c>
      <c r="K77" s="173"/>
      <c r="L77" s="17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2"/>
      <c r="C78" s="173"/>
      <c r="D78" s="174" t="s">
        <v>114</v>
      </c>
      <c r="E78" s="175"/>
      <c r="F78" s="175"/>
      <c r="G78" s="175"/>
      <c r="H78" s="175"/>
      <c r="I78" s="175"/>
      <c r="J78" s="176">
        <f>J645</f>
        <v>0</v>
      </c>
      <c r="K78" s="173"/>
      <c r="L78" s="177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4" spans="1:31" s="2" customFormat="1" ht="6.95" customHeight="1">
      <c r="A84" s="39"/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.95" customHeight="1">
      <c r="A85" s="39"/>
      <c r="B85" s="40"/>
      <c r="C85" s="24" t="s">
        <v>115</v>
      </c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16</v>
      </c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161" t="str">
        <f>E7</f>
        <v>Skladové kóje, Sportovní hala U přívozu Lovosice</v>
      </c>
      <c r="F88" s="33"/>
      <c r="G88" s="33"/>
      <c r="H88" s="33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90</v>
      </c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6.5" customHeight="1">
      <c r="A90" s="39"/>
      <c r="B90" s="40"/>
      <c r="C90" s="41"/>
      <c r="D90" s="41"/>
      <c r="E90" s="70" t="str">
        <f>E9</f>
        <v>001 - Severozápadní část</v>
      </c>
      <c r="F90" s="41"/>
      <c r="G90" s="41"/>
      <c r="H90" s="41"/>
      <c r="I90" s="41"/>
      <c r="J90" s="41"/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21</v>
      </c>
      <c r="D92" s="41"/>
      <c r="E92" s="41"/>
      <c r="F92" s="28" t="str">
        <f>F12</f>
        <v>Lovosice</v>
      </c>
      <c r="G92" s="41"/>
      <c r="H92" s="41"/>
      <c r="I92" s="33" t="s">
        <v>23</v>
      </c>
      <c r="J92" s="73" t="str">
        <f>IF(J12="","",J12)</f>
        <v>21. 2. 2022</v>
      </c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3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5.65" customHeight="1">
      <c r="A94" s="39"/>
      <c r="B94" s="40"/>
      <c r="C94" s="33" t="s">
        <v>25</v>
      </c>
      <c r="D94" s="41"/>
      <c r="E94" s="41"/>
      <c r="F94" s="28" t="str">
        <f>E15</f>
        <v>Město Lovosice, Školní 407/2, 41002 Lovosice</v>
      </c>
      <c r="G94" s="41"/>
      <c r="H94" s="41"/>
      <c r="I94" s="33" t="s">
        <v>31</v>
      </c>
      <c r="J94" s="37" t="str">
        <f>E21</f>
        <v>HOT Project - Jan Hrdlička</v>
      </c>
      <c r="K94" s="41"/>
      <c r="L94" s="13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29</v>
      </c>
      <c r="D95" s="41"/>
      <c r="E95" s="41"/>
      <c r="F95" s="28" t="str">
        <f>IF(E18="","",E18)</f>
        <v>Vyplň údaj</v>
      </c>
      <c r="G95" s="41"/>
      <c r="H95" s="41"/>
      <c r="I95" s="33" t="s">
        <v>34</v>
      </c>
      <c r="J95" s="37" t="str">
        <f>E24</f>
        <v>HOT Project</v>
      </c>
      <c r="K95" s="41"/>
      <c r="L95" s="13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0.3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3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11" customFormat="1" ht="29.25" customHeight="1">
      <c r="A97" s="178"/>
      <c r="B97" s="179"/>
      <c r="C97" s="180" t="s">
        <v>116</v>
      </c>
      <c r="D97" s="181" t="s">
        <v>57</v>
      </c>
      <c r="E97" s="181" t="s">
        <v>53</v>
      </c>
      <c r="F97" s="181" t="s">
        <v>54</v>
      </c>
      <c r="G97" s="181" t="s">
        <v>117</v>
      </c>
      <c r="H97" s="181" t="s">
        <v>118</v>
      </c>
      <c r="I97" s="181" t="s">
        <v>119</v>
      </c>
      <c r="J97" s="181" t="s">
        <v>94</v>
      </c>
      <c r="K97" s="182" t="s">
        <v>120</v>
      </c>
      <c r="L97" s="183"/>
      <c r="M97" s="93" t="s">
        <v>19</v>
      </c>
      <c r="N97" s="94" t="s">
        <v>42</v>
      </c>
      <c r="O97" s="94" t="s">
        <v>121</v>
      </c>
      <c r="P97" s="94" t="s">
        <v>122</v>
      </c>
      <c r="Q97" s="94" t="s">
        <v>123</v>
      </c>
      <c r="R97" s="94" t="s">
        <v>124</v>
      </c>
      <c r="S97" s="94" t="s">
        <v>125</v>
      </c>
      <c r="T97" s="95" t="s">
        <v>126</v>
      </c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</row>
    <row r="98" spans="1:63" s="2" customFormat="1" ht="22.8" customHeight="1">
      <c r="A98" s="39"/>
      <c r="B98" s="40"/>
      <c r="C98" s="100" t="s">
        <v>127</v>
      </c>
      <c r="D98" s="41"/>
      <c r="E98" s="41"/>
      <c r="F98" s="41"/>
      <c r="G98" s="41"/>
      <c r="H98" s="41"/>
      <c r="I98" s="41"/>
      <c r="J98" s="184">
        <f>BK98</f>
        <v>0</v>
      </c>
      <c r="K98" s="41"/>
      <c r="L98" s="45"/>
      <c r="M98" s="96"/>
      <c r="N98" s="185"/>
      <c r="O98" s="97"/>
      <c r="P98" s="186">
        <f>P99+P441</f>
        <v>0</v>
      </c>
      <c r="Q98" s="97"/>
      <c r="R98" s="186">
        <f>R99+R441</f>
        <v>33.31189345000001</v>
      </c>
      <c r="S98" s="97"/>
      <c r="T98" s="187">
        <f>T99+T441</f>
        <v>5.264279999999999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71</v>
      </c>
      <c r="AU98" s="18" t="s">
        <v>95</v>
      </c>
      <c r="BK98" s="188">
        <f>BK99+BK441</f>
        <v>0</v>
      </c>
    </row>
    <row r="99" spans="1:63" s="12" customFormat="1" ht="25.9" customHeight="1">
      <c r="A99" s="12"/>
      <c r="B99" s="189"/>
      <c r="C99" s="190"/>
      <c r="D99" s="191" t="s">
        <v>71</v>
      </c>
      <c r="E99" s="192" t="s">
        <v>128</v>
      </c>
      <c r="F99" s="192" t="s">
        <v>129</v>
      </c>
      <c r="G99" s="190"/>
      <c r="H99" s="190"/>
      <c r="I99" s="193"/>
      <c r="J99" s="194">
        <f>BK99</f>
        <v>0</v>
      </c>
      <c r="K99" s="190"/>
      <c r="L99" s="195"/>
      <c r="M99" s="196"/>
      <c r="N99" s="197"/>
      <c r="O99" s="197"/>
      <c r="P99" s="198">
        <f>P100+P126+P179+P226+P234+P299+P428+P438</f>
        <v>0</v>
      </c>
      <c r="Q99" s="197"/>
      <c r="R99" s="198">
        <f>R100+R126+R179+R226+R234+R299+R428+R438</f>
        <v>31.893707910000003</v>
      </c>
      <c r="S99" s="197"/>
      <c r="T99" s="199">
        <f>T100+T126+T179+T226+T234+T299+T428+T438</f>
        <v>5.264279999999999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80</v>
      </c>
      <c r="AT99" s="201" t="s">
        <v>71</v>
      </c>
      <c r="AU99" s="201" t="s">
        <v>72</v>
      </c>
      <c r="AY99" s="200" t="s">
        <v>130</v>
      </c>
      <c r="BK99" s="202">
        <f>BK100+BK126+BK179+BK226+BK234+BK299+BK428+BK438</f>
        <v>0</v>
      </c>
    </row>
    <row r="100" spans="1:63" s="12" customFormat="1" ht="22.8" customHeight="1">
      <c r="A100" s="12"/>
      <c r="B100" s="189"/>
      <c r="C100" s="190"/>
      <c r="D100" s="191" t="s">
        <v>71</v>
      </c>
      <c r="E100" s="203" t="s">
        <v>80</v>
      </c>
      <c r="F100" s="203" t="s">
        <v>131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SUM(P101:P125)</f>
        <v>0</v>
      </c>
      <c r="Q100" s="197"/>
      <c r="R100" s="198">
        <f>SUM(R101:R125)</f>
        <v>0</v>
      </c>
      <c r="S100" s="197"/>
      <c r="T100" s="199">
        <f>SUM(T101:T125)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80</v>
      </c>
      <c r="AT100" s="201" t="s">
        <v>71</v>
      </c>
      <c r="AU100" s="201" t="s">
        <v>80</v>
      </c>
      <c r="AY100" s="200" t="s">
        <v>130</v>
      </c>
      <c r="BK100" s="202">
        <f>SUM(BK101:BK125)</f>
        <v>0</v>
      </c>
    </row>
    <row r="101" spans="1:65" s="2" customFormat="1" ht="16.5" customHeight="1">
      <c r="A101" s="39"/>
      <c r="B101" s="40"/>
      <c r="C101" s="205" t="s">
        <v>80</v>
      </c>
      <c r="D101" s="205" t="s">
        <v>132</v>
      </c>
      <c r="E101" s="206" t="s">
        <v>133</v>
      </c>
      <c r="F101" s="207" t="s">
        <v>134</v>
      </c>
      <c r="G101" s="208" t="s">
        <v>135</v>
      </c>
      <c r="H101" s="209">
        <v>9.643</v>
      </c>
      <c r="I101" s="210"/>
      <c r="J101" s="211">
        <f>ROUND(I101*H101,2)</f>
        <v>0</v>
      </c>
      <c r="K101" s="207" t="s">
        <v>136</v>
      </c>
      <c r="L101" s="45"/>
      <c r="M101" s="212" t="s">
        <v>19</v>
      </c>
      <c r="N101" s="213" t="s">
        <v>43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137</v>
      </c>
      <c r="AT101" s="216" t="s">
        <v>132</v>
      </c>
      <c r="AU101" s="216" t="s">
        <v>82</v>
      </c>
      <c r="AY101" s="18" t="s">
        <v>130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80</v>
      </c>
      <c r="BK101" s="217">
        <f>ROUND(I101*H101,2)</f>
        <v>0</v>
      </c>
      <c r="BL101" s="18" t="s">
        <v>137</v>
      </c>
      <c r="BM101" s="216" t="s">
        <v>138</v>
      </c>
    </row>
    <row r="102" spans="1:47" s="2" customFormat="1" ht="12">
      <c r="A102" s="39"/>
      <c r="B102" s="40"/>
      <c r="C102" s="41"/>
      <c r="D102" s="218" t="s">
        <v>139</v>
      </c>
      <c r="E102" s="41"/>
      <c r="F102" s="219" t="s">
        <v>140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139</v>
      </c>
      <c r="AU102" s="18" t="s">
        <v>82</v>
      </c>
    </row>
    <row r="103" spans="1:51" s="13" customFormat="1" ht="12">
      <c r="A103" s="13"/>
      <c r="B103" s="223"/>
      <c r="C103" s="224"/>
      <c r="D103" s="225" t="s">
        <v>141</v>
      </c>
      <c r="E103" s="226" t="s">
        <v>19</v>
      </c>
      <c r="F103" s="227" t="s">
        <v>142</v>
      </c>
      <c r="G103" s="224"/>
      <c r="H103" s="226" t="s">
        <v>19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141</v>
      </c>
      <c r="AU103" s="233" t="s">
        <v>82</v>
      </c>
      <c r="AV103" s="13" t="s">
        <v>80</v>
      </c>
      <c r="AW103" s="13" t="s">
        <v>33</v>
      </c>
      <c r="AX103" s="13" t="s">
        <v>72</v>
      </c>
      <c r="AY103" s="233" t="s">
        <v>130</v>
      </c>
    </row>
    <row r="104" spans="1:51" s="14" customFormat="1" ht="12">
      <c r="A104" s="14"/>
      <c r="B104" s="234"/>
      <c r="C104" s="235"/>
      <c r="D104" s="225" t="s">
        <v>141</v>
      </c>
      <c r="E104" s="236" t="s">
        <v>19</v>
      </c>
      <c r="F104" s="237" t="s">
        <v>143</v>
      </c>
      <c r="G104" s="235"/>
      <c r="H104" s="238">
        <v>9.643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4" t="s">
        <v>141</v>
      </c>
      <c r="AU104" s="244" t="s">
        <v>82</v>
      </c>
      <c r="AV104" s="14" t="s">
        <v>82</v>
      </c>
      <c r="AW104" s="14" t="s">
        <v>33</v>
      </c>
      <c r="AX104" s="14" t="s">
        <v>80</v>
      </c>
      <c r="AY104" s="244" t="s">
        <v>130</v>
      </c>
    </row>
    <row r="105" spans="1:65" s="2" customFormat="1" ht="16.5" customHeight="1">
      <c r="A105" s="39"/>
      <c r="B105" s="40"/>
      <c r="C105" s="205" t="s">
        <v>82</v>
      </c>
      <c r="D105" s="205" t="s">
        <v>132</v>
      </c>
      <c r="E105" s="206" t="s">
        <v>144</v>
      </c>
      <c r="F105" s="207" t="s">
        <v>145</v>
      </c>
      <c r="G105" s="208" t="s">
        <v>135</v>
      </c>
      <c r="H105" s="209">
        <v>1.248</v>
      </c>
      <c r="I105" s="210"/>
      <c r="J105" s="211">
        <f>ROUND(I105*H105,2)</f>
        <v>0</v>
      </c>
      <c r="K105" s="207" t="s">
        <v>136</v>
      </c>
      <c r="L105" s="45"/>
      <c r="M105" s="212" t="s">
        <v>19</v>
      </c>
      <c r="N105" s="213" t="s">
        <v>43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137</v>
      </c>
      <c r="AT105" s="216" t="s">
        <v>132</v>
      </c>
      <c r="AU105" s="216" t="s">
        <v>82</v>
      </c>
      <c r="AY105" s="18" t="s">
        <v>130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80</v>
      </c>
      <c r="BK105" s="217">
        <f>ROUND(I105*H105,2)</f>
        <v>0</v>
      </c>
      <c r="BL105" s="18" t="s">
        <v>137</v>
      </c>
      <c r="BM105" s="216" t="s">
        <v>146</v>
      </c>
    </row>
    <row r="106" spans="1:47" s="2" customFormat="1" ht="12">
      <c r="A106" s="39"/>
      <c r="B106" s="40"/>
      <c r="C106" s="41"/>
      <c r="D106" s="218" t="s">
        <v>139</v>
      </c>
      <c r="E106" s="41"/>
      <c r="F106" s="219" t="s">
        <v>147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139</v>
      </c>
      <c r="AU106" s="18" t="s">
        <v>82</v>
      </c>
    </row>
    <row r="107" spans="1:51" s="13" customFormat="1" ht="12">
      <c r="A107" s="13"/>
      <c r="B107" s="223"/>
      <c r="C107" s="224"/>
      <c r="D107" s="225" t="s">
        <v>141</v>
      </c>
      <c r="E107" s="226" t="s">
        <v>19</v>
      </c>
      <c r="F107" s="227" t="s">
        <v>148</v>
      </c>
      <c r="G107" s="224"/>
      <c r="H107" s="226" t="s">
        <v>19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141</v>
      </c>
      <c r="AU107" s="233" t="s">
        <v>82</v>
      </c>
      <c r="AV107" s="13" t="s">
        <v>80</v>
      </c>
      <c r="AW107" s="13" t="s">
        <v>33</v>
      </c>
      <c r="AX107" s="13" t="s">
        <v>72</v>
      </c>
      <c r="AY107" s="233" t="s">
        <v>130</v>
      </c>
    </row>
    <row r="108" spans="1:51" s="14" customFormat="1" ht="12">
      <c r="A108" s="14"/>
      <c r="B108" s="234"/>
      <c r="C108" s="235"/>
      <c r="D108" s="225" t="s">
        <v>141</v>
      </c>
      <c r="E108" s="236" t="s">
        <v>19</v>
      </c>
      <c r="F108" s="237" t="s">
        <v>149</v>
      </c>
      <c r="G108" s="235"/>
      <c r="H108" s="238">
        <v>1.248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141</v>
      </c>
      <c r="AU108" s="244" t="s">
        <v>82</v>
      </c>
      <c r="AV108" s="14" t="s">
        <v>82</v>
      </c>
      <c r="AW108" s="14" t="s">
        <v>33</v>
      </c>
      <c r="AX108" s="14" t="s">
        <v>72</v>
      </c>
      <c r="AY108" s="244" t="s">
        <v>130</v>
      </c>
    </row>
    <row r="109" spans="1:51" s="15" customFormat="1" ht="12">
      <c r="A109" s="15"/>
      <c r="B109" s="245"/>
      <c r="C109" s="246"/>
      <c r="D109" s="225" t="s">
        <v>141</v>
      </c>
      <c r="E109" s="247" t="s">
        <v>19</v>
      </c>
      <c r="F109" s="248" t="s">
        <v>150</v>
      </c>
      <c r="G109" s="246"/>
      <c r="H109" s="249">
        <v>1.248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5" t="s">
        <v>141</v>
      </c>
      <c r="AU109" s="255" t="s">
        <v>82</v>
      </c>
      <c r="AV109" s="15" t="s">
        <v>137</v>
      </c>
      <c r="AW109" s="15" t="s">
        <v>33</v>
      </c>
      <c r="AX109" s="15" t="s">
        <v>80</v>
      </c>
      <c r="AY109" s="255" t="s">
        <v>130</v>
      </c>
    </row>
    <row r="110" spans="1:65" s="2" customFormat="1" ht="37.8" customHeight="1">
      <c r="A110" s="39"/>
      <c r="B110" s="40"/>
      <c r="C110" s="205" t="s">
        <v>151</v>
      </c>
      <c r="D110" s="205" t="s">
        <v>132</v>
      </c>
      <c r="E110" s="206" t="s">
        <v>152</v>
      </c>
      <c r="F110" s="207" t="s">
        <v>153</v>
      </c>
      <c r="G110" s="208" t="s">
        <v>135</v>
      </c>
      <c r="H110" s="209">
        <v>10.891</v>
      </c>
      <c r="I110" s="210"/>
      <c r="J110" s="211">
        <f>ROUND(I110*H110,2)</f>
        <v>0</v>
      </c>
      <c r="K110" s="207" t="s">
        <v>136</v>
      </c>
      <c r="L110" s="45"/>
      <c r="M110" s="212" t="s">
        <v>19</v>
      </c>
      <c r="N110" s="213" t="s">
        <v>43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137</v>
      </c>
      <c r="AT110" s="216" t="s">
        <v>132</v>
      </c>
      <c r="AU110" s="216" t="s">
        <v>82</v>
      </c>
      <c r="AY110" s="18" t="s">
        <v>130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137</v>
      </c>
      <c r="BM110" s="216" t="s">
        <v>154</v>
      </c>
    </row>
    <row r="111" spans="1:47" s="2" customFormat="1" ht="12">
      <c r="A111" s="39"/>
      <c r="B111" s="40"/>
      <c r="C111" s="41"/>
      <c r="D111" s="218" t="s">
        <v>139</v>
      </c>
      <c r="E111" s="41"/>
      <c r="F111" s="219" t="s">
        <v>155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139</v>
      </c>
      <c r="AU111" s="18" t="s">
        <v>82</v>
      </c>
    </row>
    <row r="112" spans="1:51" s="14" customFormat="1" ht="12">
      <c r="A112" s="14"/>
      <c r="B112" s="234"/>
      <c r="C112" s="235"/>
      <c r="D112" s="225" t="s">
        <v>141</v>
      </c>
      <c r="E112" s="236" t="s">
        <v>19</v>
      </c>
      <c r="F112" s="237" t="s">
        <v>156</v>
      </c>
      <c r="G112" s="235"/>
      <c r="H112" s="238">
        <v>9.643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141</v>
      </c>
      <c r="AU112" s="244" t="s">
        <v>82</v>
      </c>
      <c r="AV112" s="14" t="s">
        <v>82</v>
      </c>
      <c r="AW112" s="14" t="s">
        <v>33</v>
      </c>
      <c r="AX112" s="14" t="s">
        <v>72</v>
      </c>
      <c r="AY112" s="244" t="s">
        <v>130</v>
      </c>
    </row>
    <row r="113" spans="1:51" s="14" customFormat="1" ht="12">
      <c r="A113" s="14"/>
      <c r="B113" s="234"/>
      <c r="C113" s="235"/>
      <c r="D113" s="225" t="s">
        <v>141</v>
      </c>
      <c r="E113" s="236" t="s">
        <v>19</v>
      </c>
      <c r="F113" s="237" t="s">
        <v>157</v>
      </c>
      <c r="G113" s="235"/>
      <c r="H113" s="238">
        <v>1.248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141</v>
      </c>
      <c r="AU113" s="244" t="s">
        <v>82</v>
      </c>
      <c r="AV113" s="14" t="s">
        <v>82</v>
      </c>
      <c r="AW113" s="14" t="s">
        <v>33</v>
      </c>
      <c r="AX113" s="14" t="s">
        <v>72</v>
      </c>
      <c r="AY113" s="244" t="s">
        <v>130</v>
      </c>
    </row>
    <row r="114" spans="1:51" s="15" customFormat="1" ht="12">
      <c r="A114" s="15"/>
      <c r="B114" s="245"/>
      <c r="C114" s="246"/>
      <c r="D114" s="225" t="s">
        <v>141</v>
      </c>
      <c r="E114" s="247" t="s">
        <v>19</v>
      </c>
      <c r="F114" s="248" t="s">
        <v>150</v>
      </c>
      <c r="G114" s="246"/>
      <c r="H114" s="249">
        <v>10.891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5" t="s">
        <v>141</v>
      </c>
      <c r="AU114" s="255" t="s">
        <v>82</v>
      </c>
      <c r="AV114" s="15" t="s">
        <v>137</v>
      </c>
      <c r="AW114" s="15" t="s">
        <v>33</v>
      </c>
      <c r="AX114" s="15" t="s">
        <v>80</v>
      </c>
      <c r="AY114" s="255" t="s">
        <v>130</v>
      </c>
    </row>
    <row r="115" spans="1:65" s="2" customFormat="1" ht="24.15" customHeight="1">
      <c r="A115" s="39"/>
      <c r="B115" s="40"/>
      <c r="C115" s="205" t="s">
        <v>137</v>
      </c>
      <c r="D115" s="205" t="s">
        <v>132</v>
      </c>
      <c r="E115" s="206" t="s">
        <v>158</v>
      </c>
      <c r="F115" s="207" t="s">
        <v>159</v>
      </c>
      <c r="G115" s="208" t="s">
        <v>135</v>
      </c>
      <c r="H115" s="209">
        <v>10.891</v>
      </c>
      <c r="I115" s="210"/>
      <c r="J115" s="211">
        <f>ROUND(I115*H115,2)</f>
        <v>0</v>
      </c>
      <c r="K115" s="207" t="s">
        <v>136</v>
      </c>
      <c r="L115" s="45"/>
      <c r="M115" s="212" t="s">
        <v>19</v>
      </c>
      <c r="N115" s="213" t="s">
        <v>43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137</v>
      </c>
      <c r="AT115" s="216" t="s">
        <v>132</v>
      </c>
      <c r="AU115" s="216" t="s">
        <v>82</v>
      </c>
      <c r="AY115" s="18" t="s">
        <v>130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80</v>
      </c>
      <c r="BK115" s="217">
        <f>ROUND(I115*H115,2)</f>
        <v>0</v>
      </c>
      <c r="BL115" s="18" t="s">
        <v>137</v>
      </c>
      <c r="BM115" s="216" t="s">
        <v>160</v>
      </c>
    </row>
    <row r="116" spans="1:47" s="2" customFormat="1" ht="12">
      <c r="A116" s="39"/>
      <c r="B116" s="40"/>
      <c r="C116" s="41"/>
      <c r="D116" s="218" t="s">
        <v>139</v>
      </c>
      <c r="E116" s="41"/>
      <c r="F116" s="219" t="s">
        <v>161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139</v>
      </c>
      <c r="AU116" s="18" t="s">
        <v>82</v>
      </c>
    </row>
    <row r="117" spans="1:51" s="14" customFormat="1" ht="12">
      <c r="A117" s="14"/>
      <c r="B117" s="234"/>
      <c r="C117" s="235"/>
      <c r="D117" s="225" t="s">
        <v>141</v>
      </c>
      <c r="E117" s="236" t="s">
        <v>19</v>
      </c>
      <c r="F117" s="237" t="s">
        <v>156</v>
      </c>
      <c r="G117" s="235"/>
      <c r="H117" s="238">
        <v>9.643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141</v>
      </c>
      <c r="AU117" s="244" t="s">
        <v>82</v>
      </c>
      <c r="AV117" s="14" t="s">
        <v>82</v>
      </c>
      <c r="AW117" s="14" t="s">
        <v>33</v>
      </c>
      <c r="AX117" s="14" t="s">
        <v>72</v>
      </c>
      <c r="AY117" s="244" t="s">
        <v>130</v>
      </c>
    </row>
    <row r="118" spans="1:51" s="14" customFormat="1" ht="12">
      <c r="A118" s="14"/>
      <c r="B118" s="234"/>
      <c r="C118" s="235"/>
      <c r="D118" s="225" t="s">
        <v>141</v>
      </c>
      <c r="E118" s="236" t="s">
        <v>19</v>
      </c>
      <c r="F118" s="237" t="s">
        <v>157</v>
      </c>
      <c r="G118" s="235"/>
      <c r="H118" s="238">
        <v>1.248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141</v>
      </c>
      <c r="AU118" s="244" t="s">
        <v>82</v>
      </c>
      <c r="AV118" s="14" t="s">
        <v>82</v>
      </c>
      <c r="AW118" s="14" t="s">
        <v>33</v>
      </c>
      <c r="AX118" s="14" t="s">
        <v>72</v>
      </c>
      <c r="AY118" s="244" t="s">
        <v>130</v>
      </c>
    </row>
    <row r="119" spans="1:51" s="15" customFormat="1" ht="12">
      <c r="A119" s="15"/>
      <c r="B119" s="245"/>
      <c r="C119" s="246"/>
      <c r="D119" s="225" t="s">
        <v>141</v>
      </c>
      <c r="E119" s="247" t="s">
        <v>19</v>
      </c>
      <c r="F119" s="248" t="s">
        <v>150</v>
      </c>
      <c r="G119" s="246"/>
      <c r="H119" s="249">
        <v>10.891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5" t="s">
        <v>141</v>
      </c>
      <c r="AU119" s="255" t="s">
        <v>82</v>
      </c>
      <c r="AV119" s="15" t="s">
        <v>137</v>
      </c>
      <c r="AW119" s="15" t="s">
        <v>33</v>
      </c>
      <c r="AX119" s="15" t="s">
        <v>80</v>
      </c>
      <c r="AY119" s="255" t="s">
        <v>130</v>
      </c>
    </row>
    <row r="120" spans="1:65" s="2" customFormat="1" ht="24.15" customHeight="1">
      <c r="A120" s="39"/>
      <c r="B120" s="40"/>
      <c r="C120" s="205" t="s">
        <v>162</v>
      </c>
      <c r="D120" s="205" t="s">
        <v>132</v>
      </c>
      <c r="E120" s="206" t="s">
        <v>163</v>
      </c>
      <c r="F120" s="207" t="s">
        <v>164</v>
      </c>
      <c r="G120" s="208" t="s">
        <v>165</v>
      </c>
      <c r="H120" s="209">
        <v>18.188</v>
      </c>
      <c r="I120" s="210"/>
      <c r="J120" s="211">
        <f>ROUND(I120*H120,2)</f>
        <v>0</v>
      </c>
      <c r="K120" s="207" t="s">
        <v>136</v>
      </c>
      <c r="L120" s="45"/>
      <c r="M120" s="212" t="s">
        <v>19</v>
      </c>
      <c r="N120" s="213" t="s">
        <v>43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137</v>
      </c>
      <c r="AT120" s="216" t="s">
        <v>132</v>
      </c>
      <c r="AU120" s="216" t="s">
        <v>82</v>
      </c>
      <c r="AY120" s="18" t="s">
        <v>130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80</v>
      </c>
      <c r="BK120" s="217">
        <f>ROUND(I120*H120,2)</f>
        <v>0</v>
      </c>
      <c r="BL120" s="18" t="s">
        <v>137</v>
      </c>
      <c r="BM120" s="216" t="s">
        <v>166</v>
      </c>
    </row>
    <row r="121" spans="1:47" s="2" customFormat="1" ht="12">
      <c r="A121" s="39"/>
      <c r="B121" s="40"/>
      <c r="C121" s="41"/>
      <c r="D121" s="218" t="s">
        <v>139</v>
      </c>
      <c r="E121" s="41"/>
      <c r="F121" s="219" t="s">
        <v>167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139</v>
      </c>
      <c r="AU121" s="18" t="s">
        <v>82</v>
      </c>
    </row>
    <row r="122" spans="1:51" s="14" customFormat="1" ht="12">
      <c r="A122" s="14"/>
      <c r="B122" s="234"/>
      <c r="C122" s="235"/>
      <c r="D122" s="225" t="s">
        <v>141</v>
      </c>
      <c r="E122" s="236" t="s">
        <v>19</v>
      </c>
      <c r="F122" s="237" t="s">
        <v>156</v>
      </c>
      <c r="G122" s="235"/>
      <c r="H122" s="238">
        <v>9.643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141</v>
      </c>
      <c r="AU122" s="244" t="s">
        <v>82</v>
      </c>
      <c r="AV122" s="14" t="s">
        <v>82</v>
      </c>
      <c r="AW122" s="14" t="s">
        <v>33</v>
      </c>
      <c r="AX122" s="14" t="s">
        <v>72</v>
      </c>
      <c r="AY122" s="244" t="s">
        <v>130</v>
      </c>
    </row>
    <row r="123" spans="1:51" s="14" customFormat="1" ht="12">
      <c r="A123" s="14"/>
      <c r="B123" s="234"/>
      <c r="C123" s="235"/>
      <c r="D123" s="225" t="s">
        <v>141</v>
      </c>
      <c r="E123" s="236" t="s">
        <v>19</v>
      </c>
      <c r="F123" s="237" t="s">
        <v>157</v>
      </c>
      <c r="G123" s="235"/>
      <c r="H123" s="238">
        <v>1.248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141</v>
      </c>
      <c r="AU123" s="244" t="s">
        <v>82</v>
      </c>
      <c r="AV123" s="14" t="s">
        <v>82</v>
      </c>
      <c r="AW123" s="14" t="s">
        <v>33</v>
      </c>
      <c r="AX123" s="14" t="s">
        <v>72</v>
      </c>
      <c r="AY123" s="244" t="s">
        <v>130</v>
      </c>
    </row>
    <row r="124" spans="1:51" s="15" customFormat="1" ht="12">
      <c r="A124" s="15"/>
      <c r="B124" s="245"/>
      <c r="C124" s="246"/>
      <c r="D124" s="225" t="s">
        <v>141</v>
      </c>
      <c r="E124" s="247" t="s">
        <v>19</v>
      </c>
      <c r="F124" s="248" t="s">
        <v>150</v>
      </c>
      <c r="G124" s="246"/>
      <c r="H124" s="249">
        <v>10.891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5" t="s">
        <v>141</v>
      </c>
      <c r="AU124" s="255" t="s">
        <v>82</v>
      </c>
      <c r="AV124" s="15" t="s">
        <v>137</v>
      </c>
      <c r="AW124" s="15" t="s">
        <v>33</v>
      </c>
      <c r="AX124" s="15" t="s">
        <v>80</v>
      </c>
      <c r="AY124" s="255" t="s">
        <v>130</v>
      </c>
    </row>
    <row r="125" spans="1:51" s="14" customFormat="1" ht="12">
      <c r="A125" s="14"/>
      <c r="B125" s="234"/>
      <c r="C125" s="235"/>
      <c r="D125" s="225" t="s">
        <v>141</v>
      </c>
      <c r="E125" s="235"/>
      <c r="F125" s="237" t="s">
        <v>168</v>
      </c>
      <c r="G125" s="235"/>
      <c r="H125" s="238">
        <v>18.188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4" t="s">
        <v>141</v>
      </c>
      <c r="AU125" s="244" t="s">
        <v>82</v>
      </c>
      <c r="AV125" s="14" t="s">
        <v>82</v>
      </c>
      <c r="AW125" s="14" t="s">
        <v>4</v>
      </c>
      <c r="AX125" s="14" t="s">
        <v>80</v>
      </c>
      <c r="AY125" s="244" t="s">
        <v>130</v>
      </c>
    </row>
    <row r="126" spans="1:63" s="12" customFormat="1" ht="22.8" customHeight="1">
      <c r="A126" s="12"/>
      <c r="B126" s="189"/>
      <c r="C126" s="190"/>
      <c r="D126" s="191" t="s">
        <v>71</v>
      </c>
      <c r="E126" s="203" t="s">
        <v>82</v>
      </c>
      <c r="F126" s="203" t="s">
        <v>169</v>
      </c>
      <c r="G126" s="190"/>
      <c r="H126" s="190"/>
      <c r="I126" s="193"/>
      <c r="J126" s="204">
        <f>BK126</f>
        <v>0</v>
      </c>
      <c r="K126" s="190"/>
      <c r="L126" s="195"/>
      <c r="M126" s="196"/>
      <c r="N126" s="197"/>
      <c r="O126" s="197"/>
      <c r="P126" s="198">
        <f>SUM(P127:P178)</f>
        <v>0</v>
      </c>
      <c r="Q126" s="197"/>
      <c r="R126" s="198">
        <f>SUM(R127:R178)</f>
        <v>21.0368567</v>
      </c>
      <c r="S126" s="197"/>
      <c r="T126" s="199">
        <f>SUM(T127:T178)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0" t="s">
        <v>80</v>
      </c>
      <c r="AT126" s="201" t="s">
        <v>71</v>
      </c>
      <c r="AU126" s="201" t="s">
        <v>80</v>
      </c>
      <c r="AY126" s="200" t="s">
        <v>130</v>
      </c>
      <c r="BK126" s="202">
        <f>SUM(BK127:BK178)</f>
        <v>0</v>
      </c>
    </row>
    <row r="127" spans="1:65" s="2" customFormat="1" ht="21.75" customHeight="1">
      <c r="A127" s="39"/>
      <c r="B127" s="40"/>
      <c r="C127" s="205" t="s">
        <v>170</v>
      </c>
      <c r="D127" s="205" t="s">
        <v>132</v>
      </c>
      <c r="E127" s="206" t="s">
        <v>171</v>
      </c>
      <c r="F127" s="207" t="s">
        <v>172</v>
      </c>
      <c r="G127" s="208" t="s">
        <v>135</v>
      </c>
      <c r="H127" s="209">
        <v>3.062</v>
      </c>
      <c r="I127" s="210"/>
      <c r="J127" s="211">
        <f>ROUND(I127*H127,2)</f>
        <v>0</v>
      </c>
      <c r="K127" s="207" t="s">
        <v>136</v>
      </c>
      <c r="L127" s="45"/>
      <c r="M127" s="212" t="s">
        <v>19</v>
      </c>
      <c r="N127" s="213" t="s">
        <v>43</v>
      </c>
      <c r="O127" s="85"/>
      <c r="P127" s="214">
        <f>O127*H127</f>
        <v>0</v>
      </c>
      <c r="Q127" s="214">
        <v>2.16</v>
      </c>
      <c r="R127" s="214">
        <f>Q127*H127</f>
        <v>6.61392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137</v>
      </c>
      <c r="AT127" s="216" t="s">
        <v>132</v>
      </c>
      <c r="AU127" s="216" t="s">
        <v>82</v>
      </c>
      <c r="AY127" s="18" t="s">
        <v>130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80</v>
      </c>
      <c r="BK127" s="217">
        <f>ROUND(I127*H127,2)</f>
        <v>0</v>
      </c>
      <c r="BL127" s="18" t="s">
        <v>137</v>
      </c>
      <c r="BM127" s="216" t="s">
        <v>173</v>
      </c>
    </row>
    <row r="128" spans="1:47" s="2" customFormat="1" ht="12">
      <c r="A128" s="39"/>
      <c r="B128" s="40"/>
      <c r="C128" s="41"/>
      <c r="D128" s="218" t="s">
        <v>139</v>
      </c>
      <c r="E128" s="41"/>
      <c r="F128" s="219" t="s">
        <v>174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139</v>
      </c>
      <c r="AU128" s="18" t="s">
        <v>82</v>
      </c>
    </row>
    <row r="129" spans="1:51" s="13" customFormat="1" ht="12">
      <c r="A129" s="13"/>
      <c r="B129" s="223"/>
      <c r="C129" s="224"/>
      <c r="D129" s="225" t="s">
        <v>141</v>
      </c>
      <c r="E129" s="226" t="s">
        <v>19</v>
      </c>
      <c r="F129" s="227" t="s">
        <v>175</v>
      </c>
      <c r="G129" s="224"/>
      <c r="H129" s="226" t="s">
        <v>19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141</v>
      </c>
      <c r="AU129" s="233" t="s">
        <v>82</v>
      </c>
      <c r="AV129" s="13" t="s">
        <v>80</v>
      </c>
      <c r="AW129" s="13" t="s">
        <v>33</v>
      </c>
      <c r="AX129" s="13" t="s">
        <v>72</v>
      </c>
      <c r="AY129" s="233" t="s">
        <v>130</v>
      </c>
    </row>
    <row r="130" spans="1:51" s="13" customFormat="1" ht="12">
      <c r="A130" s="13"/>
      <c r="B130" s="223"/>
      <c r="C130" s="224"/>
      <c r="D130" s="225" t="s">
        <v>141</v>
      </c>
      <c r="E130" s="226" t="s">
        <v>19</v>
      </c>
      <c r="F130" s="227" t="s">
        <v>176</v>
      </c>
      <c r="G130" s="224"/>
      <c r="H130" s="226" t="s">
        <v>19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141</v>
      </c>
      <c r="AU130" s="233" t="s">
        <v>82</v>
      </c>
      <c r="AV130" s="13" t="s">
        <v>80</v>
      </c>
      <c r="AW130" s="13" t="s">
        <v>33</v>
      </c>
      <c r="AX130" s="13" t="s">
        <v>72</v>
      </c>
      <c r="AY130" s="233" t="s">
        <v>130</v>
      </c>
    </row>
    <row r="131" spans="1:51" s="14" customFormat="1" ht="12">
      <c r="A131" s="14"/>
      <c r="B131" s="234"/>
      <c r="C131" s="235"/>
      <c r="D131" s="225" t="s">
        <v>141</v>
      </c>
      <c r="E131" s="236" t="s">
        <v>19</v>
      </c>
      <c r="F131" s="237" t="s">
        <v>177</v>
      </c>
      <c r="G131" s="235"/>
      <c r="H131" s="238">
        <v>3.137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141</v>
      </c>
      <c r="AU131" s="244" t="s">
        <v>82</v>
      </c>
      <c r="AV131" s="14" t="s">
        <v>82</v>
      </c>
      <c r="AW131" s="14" t="s">
        <v>33</v>
      </c>
      <c r="AX131" s="14" t="s">
        <v>72</v>
      </c>
      <c r="AY131" s="244" t="s">
        <v>130</v>
      </c>
    </row>
    <row r="132" spans="1:51" s="13" customFormat="1" ht="12">
      <c r="A132" s="13"/>
      <c r="B132" s="223"/>
      <c r="C132" s="224"/>
      <c r="D132" s="225" t="s">
        <v>141</v>
      </c>
      <c r="E132" s="226" t="s">
        <v>19</v>
      </c>
      <c r="F132" s="227" t="s">
        <v>178</v>
      </c>
      <c r="G132" s="224"/>
      <c r="H132" s="226" t="s">
        <v>19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141</v>
      </c>
      <c r="AU132" s="233" t="s">
        <v>82</v>
      </c>
      <c r="AV132" s="13" t="s">
        <v>80</v>
      </c>
      <c r="AW132" s="13" t="s">
        <v>33</v>
      </c>
      <c r="AX132" s="13" t="s">
        <v>72</v>
      </c>
      <c r="AY132" s="233" t="s">
        <v>130</v>
      </c>
    </row>
    <row r="133" spans="1:51" s="14" customFormat="1" ht="12">
      <c r="A133" s="14"/>
      <c r="B133" s="234"/>
      <c r="C133" s="235"/>
      <c r="D133" s="225" t="s">
        <v>141</v>
      </c>
      <c r="E133" s="236" t="s">
        <v>19</v>
      </c>
      <c r="F133" s="237" t="s">
        <v>179</v>
      </c>
      <c r="G133" s="235"/>
      <c r="H133" s="238">
        <v>-0.075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141</v>
      </c>
      <c r="AU133" s="244" t="s">
        <v>82</v>
      </c>
      <c r="AV133" s="14" t="s">
        <v>82</v>
      </c>
      <c r="AW133" s="14" t="s">
        <v>33</v>
      </c>
      <c r="AX133" s="14" t="s">
        <v>72</v>
      </c>
      <c r="AY133" s="244" t="s">
        <v>130</v>
      </c>
    </row>
    <row r="134" spans="1:51" s="15" customFormat="1" ht="12">
      <c r="A134" s="15"/>
      <c r="B134" s="245"/>
      <c r="C134" s="246"/>
      <c r="D134" s="225" t="s">
        <v>141</v>
      </c>
      <c r="E134" s="247" t="s">
        <v>19</v>
      </c>
      <c r="F134" s="248" t="s">
        <v>150</v>
      </c>
      <c r="G134" s="246"/>
      <c r="H134" s="249">
        <v>3.062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5" t="s">
        <v>141</v>
      </c>
      <c r="AU134" s="255" t="s">
        <v>82</v>
      </c>
      <c r="AV134" s="15" t="s">
        <v>137</v>
      </c>
      <c r="AW134" s="15" t="s">
        <v>33</v>
      </c>
      <c r="AX134" s="15" t="s">
        <v>80</v>
      </c>
      <c r="AY134" s="255" t="s">
        <v>130</v>
      </c>
    </row>
    <row r="135" spans="1:65" s="2" customFormat="1" ht="16.5" customHeight="1">
      <c r="A135" s="39"/>
      <c r="B135" s="40"/>
      <c r="C135" s="205" t="s">
        <v>180</v>
      </c>
      <c r="D135" s="205" t="s">
        <v>132</v>
      </c>
      <c r="E135" s="206" t="s">
        <v>181</v>
      </c>
      <c r="F135" s="207" t="s">
        <v>182</v>
      </c>
      <c r="G135" s="208" t="s">
        <v>135</v>
      </c>
      <c r="H135" s="209">
        <v>0.192</v>
      </c>
      <c r="I135" s="210"/>
      <c r="J135" s="211">
        <f>ROUND(I135*H135,2)</f>
        <v>0</v>
      </c>
      <c r="K135" s="207" t="s">
        <v>136</v>
      </c>
      <c r="L135" s="45"/>
      <c r="M135" s="212" t="s">
        <v>19</v>
      </c>
      <c r="N135" s="213" t="s">
        <v>43</v>
      </c>
      <c r="O135" s="85"/>
      <c r="P135" s="214">
        <f>O135*H135</f>
        <v>0</v>
      </c>
      <c r="Q135" s="214">
        <v>1.98</v>
      </c>
      <c r="R135" s="214">
        <f>Q135*H135</f>
        <v>0.38016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137</v>
      </c>
      <c r="AT135" s="216" t="s">
        <v>132</v>
      </c>
      <c r="AU135" s="216" t="s">
        <v>82</v>
      </c>
      <c r="AY135" s="18" t="s">
        <v>130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80</v>
      </c>
      <c r="BK135" s="217">
        <f>ROUND(I135*H135,2)</f>
        <v>0</v>
      </c>
      <c r="BL135" s="18" t="s">
        <v>137</v>
      </c>
      <c r="BM135" s="216" t="s">
        <v>183</v>
      </c>
    </row>
    <row r="136" spans="1:47" s="2" customFormat="1" ht="12">
      <c r="A136" s="39"/>
      <c r="B136" s="40"/>
      <c r="C136" s="41"/>
      <c r="D136" s="218" t="s">
        <v>139</v>
      </c>
      <c r="E136" s="41"/>
      <c r="F136" s="219" t="s">
        <v>184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139</v>
      </c>
      <c r="AU136" s="18" t="s">
        <v>82</v>
      </c>
    </row>
    <row r="137" spans="1:51" s="13" customFormat="1" ht="12">
      <c r="A137" s="13"/>
      <c r="B137" s="223"/>
      <c r="C137" s="224"/>
      <c r="D137" s="225" t="s">
        <v>141</v>
      </c>
      <c r="E137" s="226" t="s">
        <v>19</v>
      </c>
      <c r="F137" s="227" t="s">
        <v>175</v>
      </c>
      <c r="G137" s="224"/>
      <c r="H137" s="226" t="s">
        <v>19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141</v>
      </c>
      <c r="AU137" s="233" t="s">
        <v>82</v>
      </c>
      <c r="AV137" s="13" t="s">
        <v>80</v>
      </c>
      <c r="AW137" s="13" t="s">
        <v>33</v>
      </c>
      <c r="AX137" s="13" t="s">
        <v>72</v>
      </c>
      <c r="AY137" s="233" t="s">
        <v>130</v>
      </c>
    </row>
    <row r="138" spans="1:51" s="13" customFormat="1" ht="12">
      <c r="A138" s="13"/>
      <c r="B138" s="223"/>
      <c r="C138" s="224"/>
      <c r="D138" s="225" t="s">
        <v>141</v>
      </c>
      <c r="E138" s="226" t="s">
        <v>19</v>
      </c>
      <c r="F138" s="227" t="s">
        <v>185</v>
      </c>
      <c r="G138" s="224"/>
      <c r="H138" s="226" t="s">
        <v>19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141</v>
      </c>
      <c r="AU138" s="233" t="s">
        <v>82</v>
      </c>
      <c r="AV138" s="13" t="s">
        <v>80</v>
      </c>
      <c r="AW138" s="13" t="s">
        <v>33</v>
      </c>
      <c r="AX138" s="13" t="s">
        <v>72</v>
      </c>
      <c r="AY138" s="233" t="s">
        <v>130</v>
      </c>
    </row>
    <row r="139" spans="1:51" s="14" customFormat="1" ht="12">
      <c r="A139" s="14"/>
      <c r="B139" s="234"/>
      <c r="C139" s="235"/>
      <c r="D139" s="225" t="s">
        <v>141</v>
      </c>
      <c r="E139" s="236" t="s">
        <v>19</v>
      </c>
      <c r="F139" s="237" t="s">
        <v>186</v>
      </c>
      <c r="G139" s="235"/>
      <c r="H139" s="238">
        <v>0.192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141</v>
      </c>
      <c r="AU139" s="244" t="s">
        <v>82</v>
      </c>
      <c r="AV139" s="14" t="s">
        <v>82</v>
      </c>
      <c r="AW139" s="14" t="s">
        <v>33</v>
      </c>
      <c r="AX139" s="14" t="s">
        <v>72</v>
      </c>
      <c r="AY139" s="244" t="s">
        <v>130</v>
      </c>
    </row>
    <row r="140" spans="1:51" s="15" customFormat="1" ht="12">
      <c r="A140" s="15"/>
      <c r="B140" s="245"/>
      <c r="C140" s="246"/>
      <c r="D140" s="225" t="s">
        <v>141</v>
      </c>
      <c r="E140" s="247" t="s">
        <v>19</v>
      </c>
      <c r="F140" s="248" t="s">
        <v>150</v>
      </c>
      <c r="G140" s="246"/>
      <c r="H140" s="249">
        <v>0.192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5" t="s">
        <v>141</v>
      </c>
      <c r="AU140" s="255" t="s">
        <v>82</v>
      </c>
      <c r="AV140" s="15" t="s">
        <v>137</v>
      </c>
      <c r="AW140" s="15" t="s">
        <v>33</v>
      </c>
      <c r="AX140" s="15" t="s">
        <v>80</v>
      </c>
      <c r="AY140" s="255" t="s">
        <v>130</v>
      </c>
    </row>
    <row r="141" spans="1:65" s="2" customFormat="1" ht="16.5" customHeight="1">
      <c r="A141" s="39"/>
      <c r="B141" s="40"/>
      <c r="C141" s="205" t="s">
        <v>187</v>
      </c>
      <c r="D141" s="205" t="s">
        <v>132</v>
      </c>
      <c r="E141" s="206" t="s">
        <v>188</v>
      </c>
      <c r="F141" s="207" t="s">
        <v>189</v>
      </c>
      <c r="G141" s="208" t="s">
        <v>135</v>
      </c>
      <c r="H141" s="209">
        <v>4.705</v>
      </c>
      <c r="I141" s="210"/>
      <c r="J141" s="211">
        <f>ROUND(I141*H141,2)</f>
        <v>0</v>
      </c>
      <c r="K141" s="207" t="s">
        <v>136</v>
      </c>
      <c r="L141" s="45"/>
      <c r="M141" s="212" t="s">
        <v>19</v>
      </c>
      <c r="N141" s="213" t="s">
        <v>43</v>
      </c>
      <c r="O141" s="85"/>
      <c r="P141" s="214">
        <f>O141*H141</f>
        <v>0</v>
      </c>
      <c r="Q141" s="214">
        <v>2.45329</v>
      </c>
      <c r="R141" s="214">
        <f>Q141*H141</f>
        <v>11.54272945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137</v>
      </c>
      <c r="AT141" s="216" t="s">
        <v>132</v>
      </c>
      <c r="AU141" s="216" t="s">
        <v>82</v>
      </c>
      <c r="AY141" s="18" t="s">
        <v>130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80</v>
      </c>
      <c r="BK141" s="217">
        <f>ROUND(I141*H141,2)</f>
        <v>0</v>
      </c>
      <c r="BL141" s="18" t="s">
        <v>137</v>
      </c>
      <c r="BM141" s="216" t="s">
        <v>190</v>
      </c>
    </row>
    <row r="142" spans="1:47" s="2" customFormat="1" ht="12">
      <c r="A142" s="39"/>
      <c r="B142" s="40"/>
      <c r="C142" s="41"/>
      <c r="D142" s="218" t="s">
        <v>139</v>
      </c>
      <c r="E142" s="41"/>
      <c r="F142" s="219" t="s">
        <v>191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139</v>
      </c>
      <c r="AU142" s="18" t="s">
        <v>82</v>
      </c>
    </row>
    <row r="143" spans="1:51" s="13" customFormat="1" ht="12">
      <c r="A143" s="13"/>
      <c r="B143" s="223"/>
      <c r="C143" s="224"/>
      <c r="D143" s="225" t="s">
        <v>141</v>
      </c>
      <c r="E143" s="226" t="s">
        <v>19</v>
      </c>
      <c r="F143" s="227" t="s">
        <v>175</v>
      </c>
      <c r="G143" s="224"/>
      <c r="H143" s="226" t="s">
        <v>19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141</v>
      </c>
      <c r="AU143" s="233" t="s">
        <v>82</v>
      </c>
      <c r="AV143" s="13" t="s">
        <v>80</v>
      </c>
      <c r="AW143" s="13" t="s">
        <v>33</v>
      </c>
      <c r="AX143" s="13" t="s">
        <v>72</v>
      </c>
      <c r="AY143" s="233" t="s">
        <v>130</v>
      </c>
    </row>
    <row r="144" spans="1:51" s="13" customFormat="1" ht="12">
      <c r="A144" s="13"/>
      <c r="B144" s="223"/>
      <c r="C144" s="224"/>
      <c r="D144" s="225" t="s">
        <v>141</v>
      </c>
      <c r="E144" s="226" t="s">
        <v>19</v>
      </c>
      <c r="F144" s="227" t="s">
        <v>192</v>
      </c>
      <c r="G144" s="224"/>
      <c r="H144" s="226" t="s">
        <v>19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141</v>
      </c>
      <c r="AU144" s="233" t="s">
        <v>82</v>
      </c>
      <c r="AV144" s="13" t="s">
        <v>80</v>
      </c>
      <c r="AW144" s="13" t="s">
        <v>33</v>
      </c>
      <c r="AX144" s="13" t="s">
        <v>72</v>
      </c>
      <c r="AY144" s="233" t="s">
        <v>130</v>
      </c>
    </row>
    <row r="145" spans="1:51" s="14" customFormat="1" ht="12">
      <c r="A145" s="14"/>
      <c r="B145" s="234"/>
      <c r="C145" s="235"/>
      <c r="D145" s="225" t="s">
        <v>141</v>
      </c>
      <c r="E145" s="236" t="s">
        <v>19</v>
      </c>
      <c r="F145" s="237" t="s">
        <v>193</v>
      </c>
      <c r="G145" s="235"/>
      <c r="H145" s="238">
        <v>4.705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141</v>
      </c>
      <c r="AU145" s="244" t="s">
        <v>82</v>
      </c>
      <c r="AV145" s="14" t="s">
        <v>82</v>
      </c>
      <c r="AW145" s="14" t="s">
        <v>33</v>
      </c>
      <c r="AX145" s="14" t="s">
        <v>72</v>
      </c>
      <c r="AY145" s="244" t="s">
        <v>130</v>
      </c>
    </row>
    <row r="146" spans="1:51" s="15" customFormat="1" ht="12">
      <c r="A146" s="15"/>
      <c r="B146" s="245"/>
      <c r="C146" s="246"/>
      <c r="D146" s="225" t="s">
        <v>141</v>
      </c>
      <c r="E146" s="247" t="s">
        <v>19</v>
      </c>
      <c r="F146" s="248" t="s">
        <v>150</v>
      </c>
      <c r="G146" s="246"/>
      <c r="H146" s="249">
        <v>4.705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5" t="s">
        <v>141</v>
      </c>
      <c r="AU146" s="255" t="s">
        <v>82</v>
      </c>
      <c r="AV146" s="15" t="s">
        <v>137</v>
      </c>
      <c r="AW146" s="15" t="s">
        <v>33</v>
      </c>
      <c r="AX146" s="15" t="s">
        <v>80</v>
      </c>
      <c r="AY146" s="255" t="s">
        <v>130</v>
      </c>
    </row>
    <row r="147" spans="1:65" s="2" customFormat="1" ht="16.5" customHeight="1">
      <c r="A147" s="39"/>
      <c r="B147" s="40"/>
      <c r="C147" s="205" t="s">
        <v>194</v>
      </c>
      <c r="D147" s="205" t="s">
        <v>132</v>
      </c>
      <c r="E147" s="206" t="s">
        <v>195</v>
      </c>
      <c r="F147" s="207" t="s">
        <v>196</v>
      </c>
      <c r="G147" s="208" t="s">
        <v>197</v>
      </c>
      <c r="H147" s="209">
        <v>5.361</v>
      </c>
      <c r="I147" s="210"/>
      <c r="J147" s="211">
        <f>ROUND(I147*H147,2)</f>
        <v>0</v>
      </c>
      <c r="K147" s="207" t="s">
        <v>136</v>
      </c>
      <c r="L147" s="45"/>
      <c r="M147" s="212" t="s">
        <v>19</v>
      </c>
      <c r="N147" s="213" t="s">
        <v>43</v>
      </c>
      <c r="O147" s="85"/>
      <c r="P147" s="214">
        <f>O147*H147</f>
        <v>0</v>
      </c>
      <c r="Q147" s="214">
        <v>0.00247</v>
      </c>
      <c r="R147" s="214">
        <f>Q147*H147</f>
        <v>0.013241669999999999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137</v>
      </c>
      <c r="AT147" s="216" t="s">
        <v>132</v>
      </c>
      <c r="AU147" s="216" t="s">
        <v>82</v>
      </c>
      <c r="AY147" s="18" t="s">
        <v>130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80</v>
      </c>
      <c r="BK147" s="217">
        <f>ROUND(I147*H147,2)</f>
        <v>0</v>
      </c>
      <c r="BL147" s="18" t="s">
        <v>137</v>
      </c>
      <c r="BM147" s="216" t="s">
        <v>198</v>
      </c>
    </row>
    <row r="148" spans="1:47" s="2" customFormat="1" ht="12">
      <c r="A148" s="39"/>
      <c r="B148" s="40"/>
      <c r="C148" s="41"/>
      <c r="D148" s="218" t="s">
        <v>139</v>
      </c>
      <c r="E148" s="41"/>
      <c r="F148" s="219" t="s">
        <v>199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139</v>
      </c>
      <c r="AU148" s="18" t="s">
        <v>82</v>
      </c>
    </row>
    <row r="149" spans="1:51" s="13" customFormat="1" ht="12">
      <c r="A149" s="13"/>
      <c r="B149" s="223"/>
      <c r="C149" s="224"/>
      <c r="D149" s="225" t="s">
        <v>141</v>
      </c>
      <c r="E149" s="226" t="s">
        <v>19</v>
      </c>
      <c r="F149" s="227" t="s">
        <v>175</v>
      </c>
      <c r="G149" s="224"/>
      <c r="H149" s="226" t="s">
        <v>19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141</v>
      </c>
      <c r="AU149" s="233" t="s">
        <v>82</v>
      </c>
      <c r="AV149" s="13" t="s">
        <v>80</v>
      </c>
      <c r="AW149" s="13" t="s">
        <v>33</v>
      </c>
      <c r="AX149" s="13" t="s">
        <v>72</v>
      </c>
      <c r="AY149" s="233" t="s">
        <v>130</v>
      </c>
    </row>
    <row r="150" spans="1:51" s="14" customFormat="1" ht="12">
      <c r="A150" s="14"/>
      <c r="B150" s="234"/>
      <c r="C150" s="235"/>
      <c r="D150" s="225" t="s">
        <v>141</v>
      </c>
      <c r="E150" s="236" t="s">
        <v>19</v>
      </c>
      <c r="F150" s="237" t="s">
        <v>200</v>
      </c>
      <c r="G150" s="235"/>
      <c r="H150" s="238">
        <v>5.361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141</v>
      </c>
      <c r="AU150" s="244" t="s">
        <v>82</v>
      </c>
      <c r="AV150" s="14" t="s">
        <v>82</v>
      </c>
      <c r="AW150" s="14" t="s">
        <v>33</v>
      </c>
      <c r="AX150" s="14" t="s">
        <v>80</v>
      </c>
      <c r="AY150" s="244" t="s">
        <v>130</v>
      </c>
    </row>
    <row r="151" spans="1:65" s="2" customFormat="1" ht="16.5" customHeight="1">
      <c r="A151" s="39"/>
      <c r="B151" s="40"/>
      <c r="C151" s="205" t="s">
        <v>201</v>
      </c>
      <c r="D151" s="205" t="s">
        <v>132</v>
      </c>
      <c r="E151" s="206" t="s">
        <v>202</v>
      </c>
      <c r="F151" s="207" t="s">
        <v>203</v>
      </c>
      <c r="G151" s="208" t="s">
        <v>197</v>
      </c>
      <c r="H151" s="209">
        <v>5.361</v>
      </c>
      <c r="I151" s="210"/>
      <c r="J151" s="211">
        <f>ROUND(I151*H151,2)</f>
        <v>0</v>
      </c>
      <c r="K151" s="207" t="s">
        <v>136</v>
      </c>
      <c r="L151" s="45"/>
      <c r="M151" s="212" t="s">
        <v>19</v>
      </c>
      <c r="N151" s="213" t="s">
        <v>43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137</v>
      </c>
      <c r="AT151" s="216" t="s">
        <v>132</v>
      </c>
      <c r="AU151" s="216" t="s">
        <v>82</v>
      </c>
      <c r="AY151" s="18" t="s">
        <v>130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80</v>
      </c>
      <c r="BK151" s="217">
        <f>ROUND(I151*H151,2)</f>
        <v>0</v>
      </c>
      <c r="BL151" s="18" t="s">
        <v>137</v>
      </c>
      <c r="BM151" s="216" t="s">
        <v>204</v>
      </c>
    </row>
    <row r="152" spans="1:47" s="2" customFormat="1" ht="12">
      <c r="A152" s="39"/>
      <c r="B152" s="40"/>
      <c r="C152" s="41"/>
      <c r="D152" s="218" t="s">
        <v>139</v>
      </c>
      <c r="E152" s="41"/>
      <c r="F152" s="219" t="s">
        <v>205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139</v>
      </c>
      <c r="AU152" s="18" t="s">
        <v>82</v>
      </c>
    </row>
    <row r="153" spans="1:51" s="14" customFormat="1" ht="12">
      <c r="A153" s="14"/>
      <c r="B153" s="234"/>
      <c r="C153" s="235"/>
      <c r="D153" s="225" t="s">
        <v>141</v>
      </c>
      <c r="E153" s="236" t="s">
        <v>19</v>
      </c>
      <c r="F153" s="237" t="s">
        <v>200</v>
      </c>
      <c r="G153" s="235"/>
      <c r="H153" s="238">
        <v>5.361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141</v>
      </c>
      <c r="AU153" s="244" t="s">
        <v>82</v>
      </c>
      <c r="AV153" s="14" t="s">
        <v>82</v>
      </c>
      <c r="AW153" s="14" t="s">
        <v>33</v>
      </c>
      <c r="AX153" s="14" t="s">
        <v>80</v>
      </c>
      <c r="AY153" s="244" t="s">
        <v>130</v>
      </c>
    </row>
    <row r="154" spans="1:65" s="2" customFormat="1" ht="16.5" customHeight="1">
      <c r="A154" s="39"/>
      <c r="B154" s="40"/>
      <c r="C154" s="205" t="s">
        <v>206</v>
      </c>
      <c r="D154" s="205" t="s">
        <v>132</v>
      </c>
      <c r="E154" s="206" t="s">
        <v>207</v>
      </c>
      <c r="F154" s="207" t="s">
        <v>208</v>
      </c>
      <c r="G154" s="208" t="s">
        <v>165</v>
      </c>
      <c r="H154" s="209">
        <v>0.273</v>
      </c>
      <c r="I154" s="210"/>
      <c r="J154" s="211">
        <f>ROUND(I154*H154,2)</f>
        <v>0</v>
      </c>
      <c r="K154" s="207" t="s">
        <v>136</v>
      </c>
      <c r="L154" s="45"/>
      <c r="M154" s="212" t="s">
        <v>19</v>
      </c>
      <c r="N154" s="213" t="s">
        <v>43</v>
      </c>
      <c r="O154" s="85"/>
      <c r="P154" s="214">
        <f>O154*H154</f>
        <v>0</v>
      </c>
      <c r="Q154" s="214">
        <v>1.06277</v>
      </c>
      <c r="R154" s="214">
        <f>Q154*H154</f>
        <v>0.29013621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137</v>
      </c>
      <c r="AT154" s="216" t="s">
        <v>132</v>
      </c>
      <c r="AU154" s="216" t="s">
        <v>82</v>
      </c>
      <c r="AY154" s="18" t="s">
        <v>130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80</v>
      </c>
      <c r="BK154" s="217">
        <f>ROUND(I154*H154,2)</f>
        <v>0</v>
      </c>
      <c r="BL154" s="18" t="s">
        <v>137</v>
      </c>
      <c r="BM154" s="216" t="s">
        <v>209</v>
      </c>
    </row>
    <row r="155" spans="1:47" s="2" customFormat="1" ht="12">
      <c r="A155" s="39"/>
      <c r="B155" s="40"/>
      <c r="C155" s="41"/>
      <c r="D155" s="218" t="s">
        <v>139</v>
      </c>
      <c r="E155" s="41"/>
      <c r="F155" s="219" t="s">
        <v>210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139</v>
      </c>
      <c r="AU155" s="18" t="s">
        <v>82</v>
      </c>
    </row>
    <row r="156" spans="1:51" s="13" customFormat="1" ht="12">
      <c r="A156" s="13"/>
      <c r="B156" s="223"/>
      <c r="C156" s="224"/>
      <c r="D156" s="225" t="s">
        <v>141</v>
      </c>
      <c r="E156" s="226" t="s">
        <v>19</v>
      </c>
      <c r="F156" s="227" t="s">
        <v>175</v>
      </c>
      <c r="G156" s="224"/>
      <c r="H156" s="226" t="s">
        <v>19</v>
      </c>
      <c r="I156" s="228"/>
      <c r="J156" s="224"/>
      <c r="K156" s="224"/>
      <c r="L156" s="229"/>
      <c r="M156" s="230"/>
      <c r="N156" s="231"/>
      <c r="O156" s="231"/>
      <c r="P156" s="231"/>
      <c r="Q156" s="231"/>
      <c r="R156" s="231"/>
      <c r="S156" s="231"/>
      <c r="T156" s="23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3" t="s">
        <v>141</v>
      </c>
      <c r="AU156" s="233" t="s">
        <v>82</v>
      </c>
      <c r="AV156" s="13" t="s">
        <v>80</v>
      </c>
      <c r="AW156" s="13" t="s">
        <v>33</v>
      </c>
      <c r="AX156" s="13" t="s">
        <v>72</v>
      </c>
      <c r="AY156" s="233" t="s">
        <v>130</v>
      </c>
    </row>
    <row r="157" spans="1:51" s="13" customFormat="1" ht="12">
      <c r="A157" s="13"/>
      <c r="B157" s="223"/>
      <c r="C157" s="224"/>
      <c r="D157" s="225" t="s">
        <v>141</v>
      </c>
      <c r="E157" s="226" t="s">
        <v>19</v>
      </c>
      <c r="F157" s="227" t="s">
        <v>211</v>
      </c>
      <c r="G157" s="224"/>
      <c r="H157" s="226" t="s">
        <v>19</v>
      </c>
      <c r="I157" s="228"/>
      <c r="J157" s="224"/>
      <c r="K157" s="224"/>
      <c r="L157" s="229"/>
      <c r="M157" s="230"/>
      <c r="N157" s="231"/>
      <c r="O157" s="231"/>
      <c r="P157" s="231"/>
      <c r="Q157" s="231"/>
      <c r="R157" s="231"/>
      <c r="S157" s="231"/>
      <c r="T157" s="23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3" t="s">
        <v>141</v>
      </c>
      <c r="AU157" s="233" t="s">
        <v>82</v>
      </c>
      <c r="AV157" s="13" t="s">
        <v>80</v>
      </c>
      <c r="AW157" s="13" t="s">
        <v>33</v>
      </c>
      <c r="AX157" s="13" t="s">
        <v>72</v>
      </c>
      <c r="AY157" s="233" t="s">
        <v>130</v>
      </c>
    </row>
    <row r="158" spans="1:51" s="14" customFormat="1" ht="12">
      <c r="A158" s="14"/>
      <c r="B158" s="234"/>
      <c r="C158" s="235"/>
      <c r="D158" s="225" t="s">
        <v>141</v>
      </c>
      <c r="E158" s="236" t="s">
        <v>19</v>
      </c>
      <c r="F158" s="237" t="s">
        <v>212</v>
      </c>
      <c r="G158" s="235"/>
      <c r="H158" s="238">
        <v>0.248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4" t="s">
        <v>141</v>
      </c>
      <c r="AU158" s="244" t="s">
        <v>82</v>
      </c>
      <c r="AV158" s="14" t="s">
        <v>82</v>
      </c>
      <c r="AW158" s="14" t="s">
        <v>33</v>
      </c>
      <c r="AX158" s="14" t="s">
        <v>72</v>
      </c>
      <c r="AY158" s="244" t="s">
        <v>130</v>
      </c>
    </row>
    <row r="159" spans="1:51" s="15" customFormat="1" ht="12">
      <c r="A159" s="15"/>
      <c r="B159" s="245"/>
      <c r="C159" s="246"/>
      <c r="D159" s="225" t="s">
        <v>141</v>
      </c>
      <c r="E159" s="247" t="s">
        <v>19</v>
      </c>
      <c r="F159" s="248" t="s">
        <v>150</v>
      </c>
      <c r="G159" s="246"/>
      <c r="H159" s="249">
        <v>0.248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5" t="s">
        <v>141</v>
      </c>
      <c r="AU159" s="255" t="s">
        <v>82</v>
      </c>
      <c r="AV159" s="15" t="s">
        <v>137</v>
      </c>
      <c r="AW159" s="15" t="s">
        <v>33</v>
      </c>
      <c r="AX159" s="15" t="s">
        <v>80</v>
      </c>
      <c r="AY159" s="255" t="s">
        <v>130</v>
      </c>
    </row>
    <row r="160" spans="1:51" s="14" customFormat="1" ht="12">
      <c r="A160" s="14"/>
      <c r="B160" s="234"/>
      <c r="C160" s="235"/>
      <c r="D160" s="225" t="s">
        <v>141</v>
      </c>
      <c r="E160" s="235"/>
      <c r="F160" s="237" t="s">
        <v>213</v>
      </c>
      <c r="G160" s="235"/>
      <c r="H160" s="238">
        <v>0.273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141</v>
      </c>
      <c r="AU160" s="244" t="s">
        <v>82</v>
      </c>
      <c r="AV160" s="14" t="s">
        <v>82</v>
      </c>
      <c r="AW160" s="14" t="s">
        <v>4</v>
      </c>
      <c r="AX160" s="14" t="s">
        <v>80</v>
      </c>
      <c r="AY160" s="244" t="s">
        <v>130</v>
      </c>
    </row>
    <row r="161" spans="1:65" s="2" customFormat="1" ht="16.5" customHeight="1">
      <c r="A161" s="39"/>
      <c r="B161" s="40"/>
      <c r="C161" s="205" t="s">
        <v>214</v>
      </c>
      <c r="D161" s="205" t="s">
        <v>132</v>
      </c>
      <c r="E161" s="206" t="s">
        <v>215</v>
      </c>
      <c r="F161" s="207" t="s">
        <v>216</v>
      </c>
      <c r="G161" s="208" t="s">
        <v>135</v>
      </c>
      <c r="H161" s="209">
        <v>0.768</v>
      </c>
      <c r="I161" s="210"/>
      <c r="J161" s="211">
        <f>ROUND(I161*H161,2)</f>
        <v>0</v>
      </c>
      <c r="K161" s="207" t="s">
        <v>136</v>
      </c>
      <c r="L161" s="45"/>
      <c r="M161" s="212" t="s">
        <v>19</v>
      </c>
      <c r="N161" s="213" t="s">
        <v>43</v>
      </c>
      <c r="O161" s="85"/>
      <c r="P161" s="214">
        <f>O161*H161</f>
        <v>0</v>
      </c>
      <c r="Q161" s="214">
        <v>2.25634</v>
      </c>
      <c r="R161" s="214">
        <f>Q161*H161</f>
        <v>1.73286912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137</v>
      </c>
      <c r="AT161" s="216" t="s">
        <v>132</v>
      </c>
      <c r="AU161" s="216" t="s">
        <v>82</v>
      </c>
      <c r="AY161" s="18" t="s">
        <v>130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80</v>
      </c>
      <c r="BK161" s="217">
        <f>ROUND(I161*H161,2)</f>
        <v>0</v>
      </c>
      <c r="BL161" s="18" t="s">
        <v>137</v>
      </c>
      <c r="BM161" s="216" t="s">
        <v>217</v>
      </c>
    </row>
    <row r="162" spans="1:47" s="2" customFormat="1" ht="12">
      <c r="A162" s="39"/>
      <c r="B162" s="40"/>
      <c r="C162" s="41"/>
      <c r="D162" s="218" t="s">
        <v>139</v>
      </c>
      <c r="E162" s="41"/>
      <c r="F162" s="219" t="s">
        <v>218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139</v>
      </c>
      <c r="AU162" s="18" t="s">
        <v>82</v>
      </c>
    </row>
    <row r="163" spans="1:51" s="13" customFormat="1" ht="12">
      <c r="A163" s="13"/>
      <c r="B163" s="223"/>
      <c r="C163" s="224"/>
      <c r="D163" s="225" t="s">
        <v>141</v>
      </c>
      <c r="E163" s="226" t="s">
        <v>19</v>
      </c>
      <c r="F163" s="227" t="s">
        <v>175</v>
      </c>
      <c r="G163" s="224"/>
      <c r="H163" s="226" t="s">
        <v>19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141</v>
      </c>
      <c r="AU163" s="233" t="s">
        <v>82</v>
      </c>
      <c r="AV163" s="13" t="s">
        <v>80</v>
      </c>
      <c r="AW163" s="13" t="s">
        <v>33</v>
      </c>
      <c r="AX163" s="13" t="s">
        <v>72</v>
      </c>
      <c r="AY163" s="233" t="s">
        <v>130</v>
      </c>
    </row>
    <row r="164" spans="1:51" s="13" customFormat="1" ht="12">
      <c r="A164" s="13"/>
      <c r="B164" s="223"/>
      <c r="C164" s="224"/>
      <c r="D164" s="225" t="s">
        <v>141</v>
      </c>
      <c r="E164" s="226" t="s">
        <v>19</v>
      </c>
      <c r="F164" s="227" t="s">
        <v>219</v>
      </c>
      <c r="G164" s="224"/>
      <c r="H164" s="226" t="s">
        <v>19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141</v>
      </c>
      <c r="AU164" s="233" t="s">
        <v>82</v>
      </c>
      <c r="AV164" s="13" t="s">
        <v>80</v>
      </c>
      <c r="AW164" s="13" t="s">
        <v>33</v>
      </c>
      <c r="AX164" s="13" t="s">
        <v>72</v>
      </c>
      <c r="AY164" s="233" t="s">
        <v>130</v>
      </c>
    </row>
    <row r="165" spans="1:51" s="14" customFormat="1" ht="12">
      <c r="A165" s="14"/>
      <c r="B165" s="234"/>
      <c r="C165" s="235"/>
      <c r="D165" s="225" t="s">
        <v>141</v>
      </c>
      <c r="E165" s="236" t="s">
        <v>19</v>
      </c>
      <c r="F165" s="237" t="s">
        <v>220</v>
      </c>
      <c r="G165" s="235"/>
      <c r="H165" s="238">
        <v>0.768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4" t="s">
        <v>141</v>
      </c>
      <c r="AU165" s="244" t="s">
        <v>82</v>
      </c>
      <c r="AV165" s="14" t="s">
        <v>82</v>
      </c>
      <c r="AW165" s="14" t="s">
        <v>33</v>
      </c>
      <c r="AX165" s="14" t="s">
        <v>72</v>
      </c>
      <c r="AY165" s="244" t="s">
        <v>130</v>
      </c>
    </row>
    <row r="166" spans="1:51" s="15" customFormat="1" ht="12">
      <c r="A166" s="15"/>
      <c r="B166" s="245"/>
      <c r="C166" s="246"/>
      <c r="D166" s="225" t="s">
        <v>141</v>
      </c>
      <c r="E166" s="247" t="s">
        <v>19</v>
      </c>
      <c r="F166" s="248" t="s">
        <v>150</v>
      </c>
      <c r="G166" s="246"/>
      <c r="H166" s="249">
        <v>0.768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5" t="s">
        <v>141</v>
      </c>
      <c r="AU166" s="255" t="s">
        <v>82</v>
      </c>
      <c r="AV166" s="15" t="s">
        <v>137</v>
      </c>
      <c r="AW166" s="15" t="s">
        <v>33</v>
      </c>
      <c r="AX166" s="15" t="s">
        <v>80</v>
      </c>
      <c r="AY166" s="255" t="s">
        <v>130</v>
      </c>
    </row>
    <row r="167" spans="1:65" s="2" customFormat="1" ht="24.15" customHeight="1">
      <c r="A167" s="39"/>
      <c r="B167" s="40"/>
      <c r="C167" s="205" t="s">
        <v>221</v>
      </c>
      <c r="D167" s="205" t="s">
        <v>132</v>
      </c>
      <c r="E167" s="206" t="s">
        <v>222</v>
      </c>
      <c r="F167" s="207" t="s">
        <v>223</v>
      </c>
      <c r="G167" s="208" t="s">
        <v>197</v>
      </c>
      <c r="H167" s="209">
        <v>0.375</v>
      </c>
      <c r="I167" s="210"/>
      <c r="J167" s="211">
        <f>ROUND(I167*H167,2)</f>
        <v>0</v>
      </c>
      <c r="K167" s="207" t="s">
        <v>136</v>
      </c>
      <c r="L167" s="45"/>
      <c r="M167" s="212" t="s">
        <v>19</v>
      </c>
      <c r="N167" s="213" t="s">
        <v>43</v>
      </c>
      <c r="O167" s="85"/>
      <c r="P167" s="214">
        <f>O167*H167</f>
        <v>0</v>
      </c>
      <c r="Q167" s="214">
        <v>1.20855</v>
      </c>
      <c r="R167" s="214">
        <f>Q167*H167</f>
        <v>0.45320625000000003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137</v>
      </c>
      <c r="AT167" s="216" t="s">
        <v>132</v>
      </c>
      <c r="AU167" s="216" t="s">
        <v>82</v>
      </c>
      <c r="AY167" s="18" t="s">
        <v>130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80</v>
      </c>
      <c r="BK167" s="217">
        <f>ROUND(I167*H167,2)</f>
        <v>0</v>
      </c>
      <c r="BL167" s="18" t="s">
        <v>137</v>
      </c>
      <c r="BM167" s="216" t="s">
        <v>224</v>
      </c>
    </row>
    <row r="168" spans="1:47" s="2" customFormat="1" ht="12">
      <c r="A168" s="39"/>
      <c r="B168" s="40"/>
      <c r="C168" s="41"/>
      <c r="D168" s="218" t="s">
        <v>139</v>
      </c>
      <c r="E168" s="41"/>
      <c r="F168" s="219" t="s">
        <v>225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139</v>
      </c>
      <c r="AU168" s="18" t="s">
        <v>82</v>
      </c>
    </row>
    <row r="169" spans="1:51" s="13" customFormat="1" ht="12">
      <c r="A169" s="13"/>
      <c r="B169" s="223"/>
      <c r="C169" s="224"/>
      <c r="D169" s="225" t="s">
        <v>141</v>
      </c>
      <c r="E169" s="226" t="s">
        <v>19</v>
      </c>
      <c r="F169" s="227" t="s">
        <v>175</v>
      </c>
      <c r="G169" s="224"/>
      <c r="H169" s="226" t="s">
        <v>19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141</v>
      </c>
      <c r="AU169" s="233" t="s">
        <v>82</v>
      </c>
      <c r="AV169" s="13" t="s">
        <v>80</v>
      </c>
      <c r="AW169" s="13" t="s">
        <v>33</v>
      </c>
      <c r="AX169" s="13" t="s">
        <v>72</v>
      </c>
      <c r="AY169" s="233" t="s">
        <v>130</v>
      </c>
    </row>
    <row r="170" spans="1:51" s="13" customFormat="1" ht="12">
      <c r="A170" s="13"/>
      <c r="B170" s="223"/>
      <c r="C170" s="224"/>
      <c r="D170" s="225" t="s">
        <v>141</v>
      </c>
      <c r="E170" s="226" t="s">
        <v>19</v>
      </c>
      <c r="F170" s="227" t="s">
        <v>226</v>
      </c>
      <c r="G170" s="224"/>
      <c r="H170" s="226" t="s">
        <v>19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141</v>
      </c>
      <c r="AU170" s="233" t="s">
        <v>82</v>
      </c>
      <c r="AV170" s="13" t="s">
        <v>80</v>
      </c>
      <c r="AW170" s="13" t="s">
        <v>33</v>
      </c>
      <c r="AX170" s="13" t="s">
        <v>72</v>
      </c>
      <c r="AY170" s="233" t="s">
        <v>130</v>
      </c>
    </row>
    <row r="171" spans="1:51" s="14" customFormat="1" ht="12">
      <c r="A171" s="14"/>
      <c r="B171" s="234"/>
      <c r="C171" s="235"/>
      <c r="D171" s="225" t="s">
        <v>141</v>
      </c>
      <c r="E171" s="236" t="s">
        <v>19</v>
      </c>
      <c r="F171" s="237" t="s">
        <v>227</v>
      </c>
      <c r="G171" s="235"/>
      <c r="H171" s="238">
        <v>0.375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141</v>
      </c>
      <c r="AU171" s="244" t="s">
        <v>82</v>
      </c>
      <c r="AV171" s="14" t="s">
        <v>82</v>
      </c>
      <c r="AW171" s="14" t="s">
        <v>33</v>
      </c>
      <c r="AX171" s="14" t="s">
        <v>72</v>
      </c>
      <c r="AY171" s="244" t="s">
        <v>130</v>
      </c>
    </row>
    <row r="172" spans="1:51" s="15" customFormat="1" ht="12">
      <c r="A172" s="15"/>
      <c r="B172" s="245"/>
      <c r="C172" s="246"/>
      <c r="D172" s="225" t="s">
        <v>141</v>
      </c>
      <c r="E172" s="247" t="s">
        <v>19</v>
      </c>
      <c r="F172" s="248" t="s">
        <v>150</v>
      </c>
      <c r="G172" s="246"/>
      <c r="H172" s="249">
        <v>0.375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5" t="s">
        <v>141</v>
      </c>
      <c r="AU172" s="255" t="s">
        <v>82</v>
      </c>
      <c r="AV172" s="15" t="s">
        <v>137</v>
      </c>
      <c r="AW172" s="15" t="s">
        <v>33</v>
      </c>
      <c r="AX172" s="15" t="s">
        <v>80</v>
      </c>
      <c r="AY172" s="255" t="s">
        <v>130</v>
      </c>
    </row>
    <row r="173" spans="1:65" s="2" customFormat="1" ht="33" customHeight="1">
      <c r="A173" s="39"/>
      <c r="B173" s="40"/>
      <c r="C173" s="205" t="s">
        <v>228</v>
      </c>
      <c r="D173" s="205" t="s">
        <v>132</v>
      </c>
      <c r="E173" s="206" t="s">
        <v>229</v>
      </c>
      <c r="F173" s="207" t="s">
        <v>230</v>
      </c>
      <c r="G173" s="208" t="s">
        <v>165</v>
      </c>
      <c r="H173" s="209">
        <v>0.01</v>
      </c>
      <c r="I173" s="210"/>
      <c r="J173" s="211">
        <f>ROUND(I173*H173,2)</f>
        <v>0</v>
      </c>
      <c r="K173" s="207" t="s">
        <v>136</v>
      </c>
      <c r="L173" s="45"/>
      <c r="M173" s="212" t="s">
        <v>19</v>
      </c>
      <c r="N173" s="213" t="s">
        <v>43</v>
      </c>
      <c r="O173" s="85"/>
      <c r="P173" s="214">
        <f>O173*H173</f>
        <v>0</v>
      </c>
      <c r="Q173" s="214">
        <v>1.0594</v>
      </c>
      <c r="R173" s="214">
        <f>Q173*H173</f>
        <v>0.010594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137</v>
      </c>
      <c r="AT173" s="216" t="s">
        <v>132</v>
      </c>
      <c r="AU173" s="216" t="s">
        <v>82</v>
      </c>
      <c r="AY173" s="18" t="s">
        <v>130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80</v>
      </c>
      <c r="BK173" s="217">
        <f>ROUND(I173*H173,2)</f>
        <v>0</v>
      </c>
      <c r="BL173" s="18" t="s">
        <v>137</v>
      </c>
      <c r="BM173" s="216" t="s">
        <v>231</v>
      </c>
    </row>
    <row r="174" spans="1:47" s="2" customFormat="1" ht="12">
      <c r="A174" s="39"/>
      <c r="B174" s="40"/>
      <c r="C174" s="41"/>
      <c r="D174" s="218" t="s">
        <v>139</v>
      </c>
      <c r="E174" s="41"/>
      <c r="F174" s="219" t="s">
        <v>232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139</v>
      </c>
      <c r="AU174" s="18" t="s">
        <v>82</v>
      </c>
    </row>
    <row r="175" spans="1:51" s="13" customFormat="1" ht="12">
      <c r="A175" s="13"/>
      <c r="B175" s="223"/>
      <c r="C175" s="224"/>
      <c r="D175" s="225" t="s">
        <v>141</v>
      </c>
      <c r="E175" s="226" t="s">
        <v>19</v>
      </c>
      <c r="F175" s="227" t="s">
        <v>175</v>
      </c>
      <c r="G175" s="224"/>
      <c r="H175" s="226" t="s">
        <v>19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141</v>
      </c>
      <c r="AU175" s="233" t="s">
        <v>82</v>
      </c>
      <c r="AV175" s="13" t="s">
        <v>80</v>
      </c>
      <c r="AW175" s="13" t="s">
        <v>33</v>
      </c>
      <c r="AX175" s="13" t="s">
        <v>72</v>
      </c>
      <c r="AY175" s="233" t="s">
        <v>130</v>
      </c>
    </row>
    <row r="176" spans="1:51" s="13" customFormat="1" ht="12">
      <c r="A176" s="13"/>
      <c r="B176" s="223"/>
      <c r="C176" s="224"/>
      <c r="D176" s="225" t="s">
        <v>141</v>
      </c>
      <c r="E176" s="226" t="s">
        <v>19</v>
      </c>
      <c r="F176" s="227" t="s">
        <v>233</v>
      </c>
      <c r="G176" s="224"/>
      <c r="H176" s="226" t="s">
        <v>19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3" t="s">
        <v>141</v>
      </c>
      <c r="AU176" s="233" t="s">
        <v>82</v>
      </c>
      <c r="AV176" s="13" t="s">
        <v>80</v>
      </c>
      <c r="AW176" s="13" t="s">
        <v>33</v>
      </c>
      <c r="AX176" s="13" t="s">
        <v>72</v>
      </c>
      <c r="AY176" s="233" t="s">
        <v>130</v>
      </c>
    </row>
    <row r="177" spans="1:51" s="14" customFormat="1" ht="12">
      <c r="A177" s="14"/>
      <c r="B177" s="234"/>
      <c r="C177" s="235"/>
      <c r="D177" s="225" t="s">
        <v>141</v>
      </c>
      <c r="E177" s="236" t="s">
        <v>19</v>
      </c>
      <c r="F177" s="237" t="s">
        <v>234</v>
      </c>
      <c r="G177" s="235"/>
      <c r="H177" s="238">
        <v>0.01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4" t="s">
        <v>141</v>
      </c>
      <c r="AU177" s="244" t="s">
        <v>82</v>
      </c>
      <c r="AV177" s="14" t="s">
        <v>82</v>
      </c>
      <c r="AW177" s="14" t="s">
        <v>33</v>
      </c>
      <c r="AX177" s="14" t="s">
        <v>72</v>
      </c>
      <c r="AY177" s="244" t="s">
        <v>130</v>
      </c>
    </row>
    <row r="178" spans="1:51" s="15" customFormat="1" ht="12">
      <c r="A178" s="15"/>
      <c r="B178" s="245"/>
      <c r="C178" s="246"/>
      <c r="D178" s="225" t="s">
        <v>141</v>
      </c>
      <c r="E178" s="247" t="s">
        <v>19</v>
      </c>
      <c r="F178" s="248" t="s">
        <v>150</v>
      </c>
      <c r="G178" s="246"/>
      <c r="H178" s="249">
        <v>0.01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5" t="s">
        <v>141</v>
      </c>
      <c r="AU178" s="255" t="s">
        <v>82</v>
      </c>
      <c r="AV178" s="15" t="s">
        <v>137</v>
      </c>
      <c r="AW178" s="15" t="s">
        <v>33</v>
      </c>
      <c r="AX178" s="15" t="s">
        <v>80</v>
      </c>
      <c r="AY178" s="255" t="s">
        <v>130</v>
      </c>
    </row>
    <row r="179" spans="1:63" s="12" customFormat="1" ht="22.8" customHeight="1">
      <c r="A179" s="12"/>
      <c r="B179" s="189"/>
      <c r="C179" s="190"/>
      <c r="D179" s="191" t="s">
        <v>71</v>
      </c>
      <c r="E179" s="203" t="s">
        <v>151</v>
      </c>
      <c r="F179" s="203" t="s">
        <v>235</v>
      </c>
      <c r="G179" s="190"/>
      <c r="H179" s="190"/>
      <c r="I179" s="193"/>
      <c r="J179" s="204">
        <f>BK179</f>
        <v>0</v>
      </c>
      <c r="K179" s="190"/>
      <c r="L179" s="195"/>
      <c r="M179" s="196"/>
      <c r="N179" s="197"/>
      <c r="O179" s="197"/>
      <c r="P179" s="198">
        <f>SUM(P180:P225)</f>
        <v>0</v>
      </c>
      <c r="Q179" s="197"/>
      <c r="R179" s="198">
        <f>SUM(R180:R225)</f>
        <v>2.17165586</v>
      </c>
      <c r="S179" s="197"/>
      <c r="T179" s="199">
        <f>SUM(T180:T225)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0" t="s">
        <v>80</v>
      </c>
      <c r="AT179" s="201" t="s">
        <v>71</v>
      </c>
      <c r="AU179" s="201" t="s">
        <v>80</v>
      </c>
      <c r="AY179" s="200" t="s">
        <v>130</v>
      </c>
      <c r="BK179" s="202">
        <f>SUM(BK180:BK225)</f>
        <v>0</v>
      </c>
    </row>
    <row r="180" spans="1:65" s="2" customFormat="1" ht="16.5" customHeight="1">
      <c r="A180" s="39"/>
      <c r="B180" s="40"/>
      <c r="C180" s="205" t="s">
        <v>8</v>
      </c>
      <c r="D180" s="205" t="s">
        <v>132</v>
      </c>
      <c r="E180" s="206" t="s">
        <v>236</v>
      </c>
      <c r="F180" s="207" t="s">
        <v>237</v>
      </c>
      <c r="G180" s="208" t="s">
        <v>165</v>
      </c>
      <c r="H180" s="209">
        <v>0.28</v>
      </c>
      <c r="I180" s="210"/>
      <c r="J180" s="211">
        <f>ROUND(I180*H180,2)</f>
        <v>0</v>
      </c>
      <c r="K180" s="207" t="s">
        <v>136</v>
      </c>
      <c r="L180" s="45"/>
      <c r="M180" s="212" t="s">
        <v>19</v>
      </c>
      <c r="N180" s="213" t="s">
        <v>43</v>
      </c>
      <c r="O180" s="85"/>
      <c r="P180" s="214">
        <f>O180*H180</f>
        <v>0</v>
      </c>
      <c r="Q180" s="214">
        <v>1.09</v>
      </c>
      <c r="R180" s="214">
        <f>Q180*H180</f>
        <v>0.3052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137</v>
      </c>
      <c r="AT180" s="216" t="s">
        <v>132</v>
      </c>
      <c r="AU180" s="216" t="s">
        <v>82</v>
      </c>
      <c r="AY180" s="18" t="s">
        <v>130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80</v>
      </c>
      <c r="BK180" s="217">
        <f>ROUND(I180*H180,2)</f>
        <v>0</v>
      </c>
      <c r="BL180" s="18" t="s">
        <v>137</v>
      </c>
      <c r="BM180" s="216" t="s">
        <v>238</v>
      </c>
    </row>
    <row r="181" spans="1:47" s="2" customFormat="1" ht="12">
      <c r="A181" s="39"/>
      <c r="B181" s="40"/>
      <c r="C181" s="41"/>
      <c r="D181" s="218" t="s">
        <v>139</v>
      </c>
      <c r="E181" s="41"/>
      <c r="F181" s="219" t="s">
        <v>239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139</v>
      </c>
      <c r="AU181" s="18" t="s">
        <v>82</v>
      </c>
    </row>
    <row r="182" spans="1:51" s="13" customFormat="1" ht="12">
      <c r="A182" s="13"/>
      <c r="B182" s="223"/>
      <c r="C182" s="224"/>
      <c r="D182" s="225" t="s">
        <v>141</v>
      </c>
      <c r="E182" s="226" t="s">
        <v>19</v>
      </c>
      <c r="F182" s="227" t="s">
        <v>240</v>
      </c>
      <c r="G182" s="224"/>
      <c r="H182" s="226" t="s">
        <v>19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141</v>
      </c>
      <c r="AU182" s="233" t="s">
        <v>82</v>
      </c>
      <c r="AV182" s="13" t="s">
        <v>80</v>
      </c>
      <c r="AW182" s="13" t="s">
        <v>33</v>
      </c>
      <c r="AX182" s="13" t="s">
        <v>72</v>
      </c>
      <c r="AY182" s="233" t="s">
        <v>130</v>
      </c>
    </row>
    <row r="183" spans="1:51" s="13" customFormat="1" ht="12">
      <c r="A183" s="13"/>
      <c r="B183" s="223"/>
      <c r="C183" s="224"/>
      <c r="D183" s="225" t="s">
        <v>141</v>
      </c>
      <c r="E183" s="226" t="s">
        <v>19</v>
      </c>
      <c r="F183" s="227" t="s">
        <v>241</v>
      </c>
      <c r="G183" s="224"/>
      <c r="H183" s="226" t="s">
        <v>19</v>
      </c>
      <c r="I183" s="228"/>
      <c r="J183" s="224"/>
      <c r="K183" s="224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141</v>
      </c>
      <c r="AU183" s="233" t="s">
        <v>82</v>
      </c>
      <c r="AV183" s="13" t="s">
        <v>80</v>
      </c>
      <c r="AW183" s="13" t="s">
        <v>33</v>
      </c>
      <c r="AX183" s="13" t="s">
        <v>72</v>
      </c>
      <c r="AY183" s="233" t="s">
        <v>130</v>
      </c>
    </row>
    <row r="184" spans="1:51" s="14" customFormat="1" ht="12">
      <c r="A184" s="14"/>
      <c r="B184" s="234"/>
      <c r="C184" s="235"/>
      <c r="D184" s="225" t="s">
        <v>141</v>
      </c>
      <c r="E184" s="236" t="s">
        <v>19</v>
      </c>
      <c r="F184" s="237" t="s">
        <v>242</v>
      </c>
      <c r="G184" s="235"/>
      <c r="H184" s="238">
        <v>0.14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4" t="s">
        <v>141</v>
      </c>
      <c r="AU184" s="244" t="s">
        <v>82</v>
      </c>
      <c r="AV184" s="14" t="s">
        <v>82</v>
      </c>
      <c r="AW184" s="14" t="s">
        <v>33</v>
      </c>
      <c r="AX184" s="14" t="s">
        <v>72</v>
      </c>
      <c r="AY184" s="244" t="s">
        <v>130</v>
      </c>
    </row>
    <row r="185" spans="1:51" s="13" customFormat="1" ht="12">
      <c r="A185" s="13"/>
      <c r="B185" s="223"/>
      <c r="C185" s="224"/>
      <c r="D185" s="225" t="s">
        <v>141</v>
      </c>
      <c r="E185" s="226" t="s">
        <v>19</v>
      </c>
      <c r="F185" s="227" t="s">
        <v>243</v>
      </c>
      <c r="G185" s="224"/>
      <c r="H185" s="226" t="s">
        <v>19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3" t="s">
        <v>141</v>
      </c>
      <c r="AU185" s="233" t="s">
        <v>82</v>
      </c>
      <c r="AV185" s="13" t="s">
        <v>80</v>
      </c>
      <c r="AW185" s="13" t="s">
        <v>33</v>
      </c>
      <c r="AX185" s="13" t="s">
        <v>72</v>
      </c>
      <c r="AY185" s="233" t="s">
        <v>130</v>
      </c>
    </row>
    <row r="186" spans="1:51" s="14" customFormat="1" ht="12">
      <c r="A186" s="14"/>
      <c r="B186" s="234"/>
      <c r="C186" s="235"/>
      <c r="D186" s="225" t="s">
        <v>141</v>
      </c>
      <c r="E186" s="236" t="s">
        <v>19</v>
      </c>
      <c r="F186" s="237" t="s">
        <v>242</v>
      </c>
      <c r="G186" s="235"/>
      <c r="H186" s="238">
        <v>0.14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4" t="s">
        <v>141</v>
      </c>
      <c r="AU186" s="244" t="s">
        <v>82</v>
      </c>
      <c r="AV186" s="14" t="s">
        <v>82</v>
      </c>
      <c r="AW186" s="14" t="s">
        <v>33</v>
      </c>
      <c r="AX186" s="14" t="s">
        <v>72</v>
      </c>
      <c r="AY186" s="244" t="s">
        <v>130</v>
      </c>
    </row>
    <row r="187" spans="1:51" s="15" customFormat="1" ht="12">
      <c r="A187" s="15"/>
      <c r="B187" s="245"/>
      <c r="C187" s="246"/>
      <c r="D187" s="225" t="s">
        <v>141</v>
      </c>
      <c r="E187" s="247" t="s">
        <v>19</v>
      </c>
      <c r="F187" s="248" t="s">
        <v>150</v>
      </c>
      <c r="G187" s="246"/>
      <c r="H187" s="249">
        <v>0.28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55" t="s">
        <v>141</v>
      </c>
      <c r="AU187" s="255" t="s">
        <v>82</v>
      </c>
      <c r="AV187" s="15" t="s">
        <v>137</v>
      </c>
      <c r="AW187" s="15" t="s">
        <v>33</v>
      </c>
      <c r="AX187" s="15" t="s">
        <v>80</v>
      </c>
      <c r="AY187" s="255" t="s">
        <v>130</v>
      </c>
    </row>
    <row r="188" spans="1:65" s="2" customFormat="1" ht="16.5" customHeight="1">
      <c r="A188" s="39"/>
      <c r="B188" s="40"/>
      <c r="C188" s="205" t="s">
        <v>244</v>
      </c>
      <c r="D188" s="205" t="s">
        <v>132</v>
      </c>
      <c r="E188" s="206" t="s">
        <v>245</v>
      </c>
      <c r="F188" s="207" t="s">
        <v>246</v>
      </c>
      <c r="G188" s="208" t="s">
        <v>135</v>
      </c>
      <c r="H188" s="209">
        <v>0.312</v>
      </c>
      <c r="I188" s="210"/>
      <c r="J188" s="211">
        <f>ROUND(I188*H188,2)</f>
        <v>0</v>
      </c>
      <c r="K188" s="207" t="s">
        <v>136</v>
      </c>
      <c r="L188" s="45"/>
      <c r="M188" s="212" t="s">
        <v>19</v>
      </c>
      <c r="N188" s="213" t="s">
        <v>43</v>
      </c>
      <c r="O188" s="85"/>
      <c r="P188" s="214">
        <f>O188*H188</f>
        <v>0</v>
      </c>
      <c r="Q188" s="214">
        <v>1.94302</v>
      </c>
      <c r="R188" s="214">
        <f>Q188*H188</f>
        <v>0.60622224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137</v>
      </c>
      <c r="AT188" s="216" t="s">
        <v>132</v>
      </c>
      <c r="AU188" s="216" t="s">
        <v>82</v>
      </c>
      <c r="AY188" s="18" t="s">
        <v>130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80</v>
      </c>
      <c r="BK188" s="217">
        <f>ROUND(I188*H188,2)</f>
        <v>0</v>
      </c>
      <c r="BL188" s="18" t="s">
        <v>137</v>
      </c>
      <c r="BM188" s="216" t="s">
        <v>247</v>
      </c>
    </row>
    <row r="189" spans="1:47" s="2" customFormat="1" ht="12">
      <c r="A189" s="39"/>
      <c r="B189" s="40"/>
      <c r="C189" s="41"/>
      <c r="D189" s="218" t="s">
        <v>139</v>
      </c>
      <c r="E189" s="41"/>
      <c r="F189" s="219" t="s">
        <v>248</v>
      </c>
      <c r="G189" s="41"/>
      <c r="H189" s="41"/>
      <c r="I189" s="220"/>
      <c r="J189" s="41"/>
      <c r="K189" s="41"/>
      <c r="L189" s="45"/>
      <c r="M189" s="221"/>
      <c r="N189" s="222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139</v>
      </c>
      <c r="AU189" s="18" t="s">
        <v>82</v>
      </c>
    </row>
    <row r="190" spans="1:51" s="13" customFormat="1" ht="12">
      <c r="A190" s="13"/>
      <c r="B190" s="223"/>
      <c r="C190" s="224"/>
      <c r="D190" s="225" t="s">
        <v>141</v>
      </c>
      <c r="E190" s="226" t="s">
        <v>19</v>
      </c>
      <c r="F190" s="227" t="s">
        <v>240</v>
      </c>
      <c r="G190" s="224"/>
      <c r="H190" s="226" t="s">
        <v>19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141</v>
      </c>
      <c r="AU190" s="233" t="s">
        <v>82</v>
      </c>
      <c r="AV190" s="13" t="s">
        <v>80</v>
      </c>
      <c r="AW190" s="13" t="s">
        <v>33</v>
      </c>
      <c r="AX190" s="13" t="s">
        <v>72</v>
      </c>
      <c r="AY190" s="233" t="s">
        <v>130</v>
      </c>
    </row>
    <row r="191" spans="1:51" s="13" customFormat="1" ht="12">
      <c r="A191" s="13"/>
      <c r="B191" s="223"/>
      <c r="C191" s="224"/>
      <c r="D191" s="225" t="s">
        <v>141</v>
      </c>
      <c r="E191" s="226" t="s">
        <v>19</v>
      </c>
      <c r="F191" s="227" t="s">
        <v>241</v>
      </c>
      <c r="G191" s="224"/>
      <c r="H191" s="226" t="s">
        <v>19</v>
      </c>
      <c r="I191" s="228"/>
      <c r="J191" s="224"/>
      <c r="K191" s="224"/>
      <c r="L191" s="229"/>
      <c r="M191" s="230"/>
      <c r="N191" s="231"/>
      <c r="O191" s="231"/>
      <c r="P191" s="231"/>
      <c r="Q191" s="231"/>
      <c r="R191" s="231"/>
      <c r="S191" s="231"/>
      <c r="T191" s="23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3" t="s">
        <v>141</v>
      </c>
      <c r="AU191" s="233" t="s">
        <v>82</v>
      </c>
      <c r="AV191" s="13" t="s">
        <v>80</v>
      </c>
      <c r="AW191" s="13" t="s">
        <v>33</v>
      </c>
      <c r="AX191" s="13" t="s">
        <v>72</v>
      </c>
      <c r="AY191" s="233" t="s">
        <v>130</v>
      </c>
    </row>
    <row r="192" spans="1:51" s="14" customFormat="1" ht="12">
      <c r="A192" s="14"/>
      <c r="B192" s="234"/>
      <c r="C192" s="235"/>
      <c r="D192" s="225" t="s">
        <v>141</v>
      </c>
      <c r="E192" s="236" t="s">
        <v>19</v>
      </c>
      <c r="F192" s="237" t="s">
        <v>249</v>
      </c>
      <c r="G192" s="235"/>
      <c r="H192" s="238">
        <v>0.156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4" t="s">
        <v>141</v>
      </c>
      <c r="AU192" s="244" t="s">
        <v>82</v>
      </c>
      <c r="AV192" s="14" t="s">
        <v>82</v>
      </c>
      <c r="AW192" s="14" t="s">
        <v>33</v>
      </c>
      <c r="AX192" s="14" t="s">
        <v>72</v>
      </c>
      <c r="AY192" s="244" t="s">
        <v>130</v>
      </c>
    </row>
    <row r="193" spans="1:51" s="13" customFormat="1" ht="12">
      <c r="A193" s="13"/>
      <c r="B193" s="223"/>
      <c r="C193" s="224"/>
      <c r="D193" s="225" t="s">
        <v>141</v>
      </c>
      <c r="E193" s="226" t="s">
        <v>19</v>
      </c>
      <c r="F193" s="227" t="s">
        <v>243</v>
      </c>
      <c r="G193" s="224"/>
      <c r="H193" s="226" t="s">
        <v>19</v>
      </c>
      <c r="I193" s="228"/>
      <c r="J193" s="224"/>
      <c r="K193" s="224"/>
      <c r="L193" s="229"/>
      <c r="M193" s="230"/>
      <c r="N193" s="231"/>
      <c r="O193" s="231"/>
      <c r="P193" s="231"/>
      <c r="Q193" s="231"/>
      <c r="R193" s="231"/>
      <c r="S193" s="231"/>
      <c r="T193" s="23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3" t="s">
        <v>141</v>
      </c>
      <c r="AU193" s="233" t="s">
        <v>82</v>
      </c>
      <c r="AV193" s="13" t="s">
        <v>80</v>
      </c>
      <c r="AW193" s="13" t="s">
        <v>33</v>
      </c>
      <c r="AX193" s="13" t="s">
        <v>72</v>
      </c>
      <c r="AY193" s="233" t="s">
        <v>130</v>
      </c>
    </row>
    <row r="194" spans="1:51" s="14" customFormat="1" ht="12">
      <c r="A194" s="14"/>
      <c r="B194" s="234"/>
      <c r="C194" s="235"/>
      <c r="D194" s="225" t="s">
        <v>141</v>
      </c>
      <c r="E194" s="236" t="s">
        <v>19</v>
      </c>
      <c r="F194" s="237" t="s">
        <v>249</v>
      </c>
      <c r="G194" s="235"/>
      <c r="H194" s="238">
        <v>0.156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4" t="s">
        <v>141</v>
      </c>
      <c r="AU194" s="244" t="s">
        <v>82</v>
      </c>
      <c r="AV194" s="14" t="s">
        <v>82</v>
      </c>
      <c r="AW194" s="14" t="s">
        <v>33</v>
      </c>
      <c r="AX194" s="14" t="s">
        <v>72</v>
      </c>
      <c r="AY194" s="244" t="s">
        <v>130</v>
      </c>
    </row>
    <row r="195" spans="1:51" s="15" customFormat="1" ht="12">
      <c r="A195" s="15"/>
      <c r="B195" s="245"/>
      <c r="C195" s="246"/>
      <c r="D195" s="225" t="s">
        <v>141</v>
      </c>
      <c r="E195" s="247" t="s">
        <v>19</v>
      </c>
      <c r="F195" s="248" t="s">
        <v>150</v>
      </c>
      <c r="G195" s="246"/>
      <c r="H195" s="249">
        <v>0.312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5" t="s">
        <v>141</v>
      </c>
      <c r="AU195" s="255" t="s">
        <v>82</v>
      </c>
      <c r="AV195" s="15" t="s">
        <v>137</v>
      </c>
      <c r="AW195" s="15" t="s">
        <v>33</v>
      </c>
      <c r="AX195" s="15" t="s">
        <v>80</v>
      </c>
      <c r="AY195" s="255" t="s">
        <v>130</v>
      </c>
    </row>
    <row r="196" spans="1:65" s="2" customFormat="1" ht="21.75" customHeight="1">
      <c r="A196" s="39"/>
      <c r="B196" s="40"/>
      <c r="C196" s="205" t="s">
        <v>250</v>
      </c>
      <c r="D196" s="205" t="s">
        <v>132</v>
      </c>
      <c r="E196" s="206" t="s">
        <v>251</v>
      </c>
      <c r="F196" s="207" t="s">
        <v>252</v>
      </c>
      <c r="G196" s="208" t="s">
        <v>197</v>
      </c>
      <c r="H196" s="209">
        <v>1.664</v>
      </c>
      <c r="I196" s="210"/>
      <c r="J196" s="211">
        <f>ROUND(I196*H196,2)</f>
        <v>0</v>
      </c>
      <c r="K196" s="207" t="s">
        <v>136</v>
      </c>
      <c r="L196" s="45"/>
      <c r="M196" s="212" t="s">
        <v>19</v>
      </c>
      <c r="N196" s="213" t="s">
        <v>43</v>
      </c>
      <c r="O196" s="85"/>
      <c r="P196" s="214">
        <f>O196*H196</f>
        <v>0</v>
      </c>
      <c r="Q196" s="214">
        <v>0.17818</v>
      </c>
      <c r="R196" s="214">
        <f>Q196*H196</f>
        <v>0.29649152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137</v>
      </c>
      <c r="AT196" s="216" t="s">
        <v>132</v>
      </c>
      <c r="AU196" s="216" t="s">
        <v>82</v>
      </c>
      <c r="AY196" s="18" t="s">
        <v>130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80</v>
      </c>
      <c r="BK196" s="217">
        <f>ROUND(I196*H196,2)</f>
        <v>0</v>
      </c>
      <c r="BL196" s="18" t="s">
        <v>137</v>
      </c>
      <c r="BM196" s="216" t="s">
        <v>253</v>
      </c>
    </row>
    <row r="197" spans="1:47" s="2" customFormat="1" ht="12">
      <c r="A197" s="39"/>
      <c r="B197" s="40"/>
      <c r="C197" s="41"/>
      <c r="D197" s="218" t="s">
        <v>139</v>
      </c>
      <c r="E197" s="41"/>
      <c r="F197" s="219" t="s">
        <v>254</v>
      </c>
      <c r="G197" s="41"/>
      <c r="H197" s="41"/>
      <c r="I197" s="220"/>
      <c r="J197" s="41"/>
      <c r="K197" s="41"/>
      <c r="L197" s="45"/>
      <c r="M197" s="221"/>
      <c r="N197" s="222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139</v>
      </c>
      <c r="AU197" s="18" t="s">
        <v>82</v>
      </c>
    </row>
    <row r="198" spans="1:51" s="13" customFormat="1" ht="12">
      <c r="A198" s="13"/>
      <c r="B198" s="223"/>
      <c r="C198" s="224"/>
      <c r="D198" s="225" t="s">
        <v>141</v>
      </c>
      <c r="E198" s="226" t="s">
        <v>19</v>
      </c>
      <c r="F198" s="227" t="s">
        <v>240</v>
      </c>
      <c r="G198" s="224"/>
      <c r="H198" s="226" t="s">
        <v>19</v>
      </c>
      <c r="I198" s="228"/>
      <c r="J198" s="224"/>
      <c r="K198" s="224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141</v>
      </c>
      <c r="AU198" s="233" t="s">
        <v>82</v>
      </c>
      <c r="AV198" s="13" t="s">
        <v>80</v>
      </c>
      <c r="AW198" s="13" t="s">
        <v>33</v>
      </c>
      <c r="AX198" s="13" t="s">
        <v>72</v>
      </c>
      <c r="AY198" s="233" t="s">
        <v>130</v>
      </c>
    </row>
    <row r="199" spans="1:51" s="13" customFormat="1" ht="12">
      <c r="A199" s="13"/>
      <c r="B199" s="223"/>
      <c r="C199" s="224"/>
      <c r="D199" s="225" t="s">
        <v>141</v>
      </c>
      <c r="E199" s="226" t="s">
        <v>19</v>
      </c>
      <c r="F199" s="227" t="s">
        <v>241</v>
      </c>
      <c r="G199" s="224"/>
      <c r="H199" s="226" t="s">
        <v>19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141</v>
      </c>
      <c r="AU199" s="233" t="s">
        <v>82</v>
      </c>
      <c r="AV199" s="13" t="s">
        <v>80</v>
      </c>
      <c r="AW199" s="13" t="s">
        <v>33</v>
      </c>
      <c r="AX199" s="13" t="s">
        <v>72</v>
      </c>
      <c r="AY199" s="233" t="s">
        <v>130</v>
      </c>
    </row>
    <row r="200" spans="1:51" s="14" customFormat="1" ht="12">
      <c r="A200" s="14"/>
      <c r="B200" s="234"/>
      <c r="C200" s="235"/>
      <c r="D200" s="225" t="s">
        <v>141</v>
      </c>
      <c r="E200" s="236" t="s">
        <v>19</v>
      </c>
      <c r="F200" s="237" t="s">
        <v>255</v>
      </c>
      <c r="G200" s="235"/>
      <c r="H200" s="238">
        <v>0.832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4" t="s">
        <v>141</v>
      </c>
      <c r="AU200" s="244" t="s">
        <v>82</v>
      </c>
      <c r="AV200" s="14" t="s">
        <v>82</v>
      </c>
      <c r="AW200" s="14" t="s">
        <v>33</v>
      </c>
      <c r="AX200" s="14" t="s">
        <v>72</v>
      </c>
      <c r="AY200" s="244" t="s">
        <v>130</v>
      </c>
    </row>
    <row r="201" spans="1:51" s="13" customFormat="1" ht="12">
      <c r="A201" s="13"/>
      <c r="B201" s="223"/>
      <c r="C201" s="224"/>
      <c r="D201" s="225" t="s">
        <v>141</v>
      </c>
      <c r="E201" s="226" t="s">
        <v>19</v>
      </c>
      <c r="F201" s="227" t="s">
        <v>243</v>
      </c>
      <c r="G201" s="224"/>
      <c r="H201" s="226" t="s">
        <v>19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141</v>
      </c>
      <c r="AU201" s="233" t="s">
        <v>82</v>
      </c>
      <c r="AV201" s="13" t="s">
        <v>80</v>
      </c>
      <c r="AW201" s="13" t="s">
        <v>33</v>
      </c>
      <c r="AX201" s="13" t="s">
        <v>72</v>
      </c>
      <c r="AY201" s="233" t="s">
        <v>130</v>
      </c>
    </row>
    <row r="202" spans="1:51" s="14" customFormat="1" ht="12">
      <c r="A202" s="14"/>
      <c r="B202" s="234"/>
      <c r="C202" s="235"/>
      <c r="D202" s="225" t="s">
        <v>141</v>
      </c>
      <c r="E202" s="236" t="s">
        <v>19</v>
      </c>
      <c r="F202" s="237" t="s">
        <v>255</v>
      </c>
      <c r="G202" s="235"/>
      <c r="H202" s="238">
        <v>0.832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4" t="s">
        <v>141</v>
      </c>
      <c r="AU202" s="244" t="s">
        <v>82</v>
      </c>
      <c r="AV202" s="14" t="s">
        <v>82</v>
      </c>
      <c r="AW202" s="14" t="s">
        <v>33</v>
      </c>
      <c r="AX202" s="14" t="s">
        <v>72</v>
      </c>
      <c r="AY202" s="244" t="s">
        <v>130</v>
      </c>
    </row>
    <row r="203" spans="1:51" s="15" customFormat="1" ht="12">
      <c r="A203" s="15"/>
      <c r="B203" s="245"/>
      <c r="C203" s="246"/>
      <c r="D203" s="225" t="s">
        <v>141</v>
      </c>
      <c r="E203" s="247" t="s">
        <v>19</v>
      </c>
      <c r="F203" s="248" t="s">
        <v>150</v>
      </c>
      <c r="G203" s="246"/>
      <c r="H203" s="249">
        <v>1.664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5" t="s">
        <v>141</v>
      </c>
      <c r="AU203" s="255" t="s">
        <v>82</v>
      </c>
      <c r="AV203" s="15" t="s">
        <v>137</v>
      </c>
      <c r="AW203" s="15" t="s">
        <v>33</v>
      </c>
      <c r="AX203" s="15" t="s">
        <v>80</v>
      </c>
      <c r="AY203" s="255" t="s">
        <v>130</v>
      </c>
    </row>
    <row r="204" spans="1:65" s="2" customFormat="1" ht="24.15" customHeight="1">
      <c r="A204" s="39"/>
      <c r="B204" s="40"/>
      <c r="C204" s="205" t="s">
        <v>256</v>
      </c>
      <c r="D204" s="205" t="s">
        <v>132</v>
      </c>
      <c r="E204" s="206" t="s">
        <v>257</v>
      </c>
      <c r="F204" s="207" t="s">
        <v>258</v>
      </c>
      <c r="G204" s="208" t="s">
        <v>197</v>
      </c>
      <c r="H204" s="209">
        <v>4.16</v>
      </c>
      <c r="I204" s="210"/>
      <c r="J204" s="211">
        <f>ROUND(I204*H204,2)</f>
        <v>0</v>
      </c>
      <c r="K204" s="207" t="s">
        <v>136</v>
      </c>
      <c r="L204" s="45"/>
      <c r="M204" s="212" t="s">
        <v>19</v>
      </c>
      <c r="N204" s="213" t="s">
        <v>43</v>
      </c>
      <c r="O204" s="85"/>
      <c r="P204" s="214">
        <f>O204*H204</f>
        <v>0</v>
      </c>
      <c r="Q204" s="214">
        <v>0.00785</v>
      </c>
      <c r="R204" s="214">
        <f>Q204*H204</f>
        <v>0.032656</v>
      </c>
      <c r="S204" s="214">
        <v>0</v>
      </c>
      <c r="T204" s="21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137</v>
      </c>
      <c r="AT204" s="216" t="s">
        <v>132</v>
      </c>
      <c r="AU204" s="216" t="s">
        <v>82</v>
      </c>
      <c r="AY204" s="18" t="s">
        <v>130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80</v>
      </c>
      <c r="BK204" s="217">
        <f>ROUND(I204*H204,2)</f>
        <v>0</v>
      </c>
      <c r="BL204" s="18" t="s">
        <v>137</v>
      </c>
      <c r="BM204" s="216" t="s">
        <v>259</v>
      </c>
    </row>
    <row r="205" spans="1:47" s="2" customFormat="1" ht="12">
      <c r="A205" s="39"/>
      <c r="B205" s="40"/>
      <c r="C205" s="41"/>
      <c r="D205" s="218" t="s">
        <v>139</v>
      </c>
      <c r="E205" s="41"/>
      <c r="F205" s="219" t="s">
        <v>260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139</v>
      </c>
      <c r="AU205" s="18" t="s">
        <v>82</v>
      </c>
    </row>
    <row r="206" spans="1:51" s="13" customFormat="1" ht="12">
      <c r="A206" s="13"/>
      <c r="B206" s="223"/>
      <c r="C206" s="224"/>
      <c r="D206" s="225" t="s">
        <v>141</v>
      </c>
      <c r="E206" s="226" t="s">
        <v>19</v>
      </c>
      <c r="F206" s="227" t="s">
        <v>261</v>
      </c>
      <c r="G206" s="224"/>
      <c r="H206" s="226" t="s">
        <v>19</v>
      </c>
      <c r="I206" s="228"/>
      <c r="J206" s="224"/>
      <c r="K206" s="224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141</v>
      </c>
      <c r="AU206" s="233" t="s">
        <v>82</v>
      </c>
      <c r="AV206" s="13" t="s">
        <v>80</v>
      </c>
      <c r="AW206" s="13" t="s">
        <v>33</v>
      </c>
      <c r="AX206" s="13" t="s">
        <v>72</v>
      </c>
      <c r="AY206" s="233" t="s">
        <v>130</v>
      </c>
    </row>
    <row r="207" spans="1:51" s="13" customFormat="1" ht="12">
      <c r="A207" s="13"/>
      <c r="B207" s="223"/>
      <c r="C207" s="224"/>
      <c r="D207" s="225" t="s">
        <v>141</v>
      </c>
      <c r="E207" s="226" t="s">
        <v>19</v>
      </c>
      <c r="F207" s="227" t="s">
        <v>240</v>
      </c>
      <c r="G207" s="224"/>
      <c r="H207" s="226" t="s">
        <v>19</v>
      </c>
      <c r="I207" s="228"/>
      <c r="J207" s="224"/>
      <c r="K207" s="224"/>
      <c r="L207" s="229"/>
      <c r="M207" s="230"/>
      <c r="N207" s="231"/>
      <c r="O207" s="231"/>
      <c r="P207" s="231"/>
      <c r="Q207" s="231"/>
      <c r="R207" s="231"/>
      <c r="S207" s="231"/>
      <c r="T207" s="23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3" t="s">
        <v>141</v>
      </c>
      <c r="AU207" s="233" t="s">
        <v>82</v>
      </c>
      <c r="AV207" s="13" t="s">
        <v>80</v>
      </c>
      <c r="AW207" s="13" t="s">
        <v>33</v>
      </c>
      <c r="AX207" s="13" t="s">
        <v>72</v>
      </c>
      <c r="AY207" s="233" t="s">
        <v>130</v>
      </c>
    </row>
    <row r="208" spans="1:51" s="13" customFormat="1" ht="12">
      <c r="A208" s="13"/>
      <c r="B208" s="223"/>
      <c r="C208" s="224"/>
      <c r="D208" s="225" t="s">
        <v>141</v>
      </c>
      <c r="E208" s="226" t="s">
        <v>19</v>
      </c>
      <c r="F208" s="227" t="s">
        <v>241</v>
      </c>
      <c r="G208" s="224"/>
      <c r="H208" s="226" t="s">
        <v>19</v>
      </c>
      <c r="I208" s="228"/>
      <c r="J208" s="224"/>
      <c r="K208" s="224"/>
      <c r="L208" s="229"/>
      <c r="M208" s="230"/>
      <c r="N208" s="231"/>
      <c r="O208" s="231"/>
      <c r="P208" s="231"/>
      <c r="Q208" s="231"/>
      <c r="R208" s="231"/>
      <c r="S208" s="231"/>
      <c r="T208" s="23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3" t="s">
        <v>141</v>
      </c>
      <c r="AU208" s="233" t="s">
        <v>82</v>
      </c>
      <c r="AV208" s="13" t="s">
        <v>80</v>
      </c>
      <c r="AW208" s="13" t="s">
        <v>33</v>
      </c>
      <c r="AX208" s="13" t="s">
        <v>72</v>
      </c>
      <c r="AY208" s="233" t="s">
        <v>130</v>
      </c>
    </row>
    <row r="209" spans="1:51" s="14" customFormat="1" ht="12">
      <c r="A209" s="14"/>
      <c r="B209" s="234"/>
      <c r="C209" s="235"/>
      <c r="D209" s="225" t="s">
        <v>141</v>
      </c>
      <c r="E209" s="236" t="s">
        <v>19</v>
      </c>
      <c r="F209" s="237" t="s">
        <v>262</v>
      </c>
      <c r="G209" s="235"/>
      <c r="H209" s="238">
        <v>2.08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4" t="s">
        <v>141</v>
      </c>
      <c r="AU209" s="244" t="s">
        <v>82</v>
      </c>
      <c r="AV209" s="14" t="s">
        <v>82</v>
      </c>
      <c r="AW209" s="14" t="s">
        <v>33</v>
      </c>
      <c r="AX209" s="14" t="s">
        <v>72</v>
      </c>
      <c r="AY209" s="244" t="s">
        <v>130</v>
      </c>
    </row>
    <row r="210" spans="1:51" s="13" customFormat="1" ht="12">
      <c r="A210" s="13"/>
      <c r="B210" s="223"/>
      <c r="C210" s="224"/>
      <c r="D210" s="225" t="s">
        <v>141</v>
      </c>
      <c r="E210" s="226" t="s">
        <v>19</v>
      </c>
      <c r="F210" s="227" t="s">
        <v>243</v>
      </c>
      <c r="G210" s="224"/>
      <c r="H210" s="226" t="s">
        <v>19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3" t="s">
        <v>141</v>
      </c>
      <c r="AU210" s="233" t="s">
        <v>82</v>
      </c>
      <c r="AV210" s="13" t="s">
        <v>80</v>
      </c>
      <c r="AW210" s="13" t="s">
        <v>33</v>
      </c>
      <c r="AX210" s="13" t="s">
        <v>72</v>
      </c>
      <c r="AY210" s="233" t="s">
        <v>130</v>
      </c>
    </row>
    <row r="211" spans="1:51" s="14" customFormat="1" ht="12">
      <c r="A211" s="14"/>
      <c r="B211" s="234"/>
      <c r="C211" s="235"/>
      <c r="D211" s="225" t="s">
        <v>141</v>
      </c>
      <c r="E211" s="236" t="s">
        <v>19</v>
      </c>
      <c r="F211" s="237" t="s">
        <v>262</v>
      </c>
      <c r="G211" s="235"/>
      <c r="H211" s="238">
        <v>2.08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4" t="s">
        <v>141</v>
      </c>
      <c r="AU211" s="244" t="s">
        <v>82</v>
      </c>
      <c r="AV211" s="14" t="s">
        <v>82</v>
      </c>
      <c r="AW211" s="14" t="s">
        <v>33</v>
      </c>
      <c r="AX211" s="14" t="s">
        <v>72</v>
      </c>
      <c r="AY211" s="244" t="s">
        <v>130</v>
      </c>
    </row>
    <row r="212" spans="1:51" s="15" customFormat="1" ht="12">
      <c r="A212" s="15"/>
      <c r="B212" s="245"/>
      <c r="C212" s="246"/>
      <c r="D212" s="225" t="s">
        <v>141</v>
      </c>
      <c r="E212" s="247" t="s">
        <v>19</v>
      </c>
      <c r="F212" s="248" t="s">
        <v>150</v>
      </c>
      <c r="G212" s="246"/>
      <c r="H212" s="249">
        <v>4.16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5" t="s">
        <v>141</v>
      </c>
      <c r="AU212" s="255" t="s">
        <v>82</v>
      </c>
      <c r="AV212" s="15" t="s">
        <v>137</v>
      </c>
      <c r="AW212" s="15" t="s">
        <v>33</v>
      </c>
      <c r="AX212" s="15" t="s">
        <v>80</v>
      </c>
      <c r="AY212" s="255" t="s">
        <v>130</v>
      </c>
    </row>
    <row r="213" spans="1:65" s="2" customFormat="1" ht="21.75" customHeight="1">
      <c r="A213" s="39"/>
      <c r="B213" s="40"/>
      <c r="C213" s="205" t="s">
        <v>263</v>
      </c>
      <c r="D213" s="205" t="s">
        <v>132</v>
      </c>
      <c r="E213" s="206" t="s">
        <v>264</v>
      </c>
      <c r="F213" s="207" t="s">
        <v>265</v>
      </c>
      <c r="G213" s="208" t="s">
        <v>197</v>
      </c>
      <c r="H213" s="209">
        <v>56.808</v>
      </c>
      <c r="I213" s="210"/>
      <c r="J213" s="211">
        <f>ROUND(I213*H213,2)</f>
        <v>0</v>
      </c>
      <c r="K213" s="207" t="s">
        <v>136</v>
      </c>
      <c r="L213" s="45"/>
      <c r="M213" s="212" t="s">
        <v>19</v>
      </c>
      <c r="N213" s="213" t="s">
        <v>43</v>
      </c>
      <c r="O213" s="85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137</v>
      </c>
      <c r="AT213" s="216" t="s">
        <v>132</v>
      </c>
      <c r="AU213" s="216" t="s">
        <v>82</v>
      </c>
      <c r="AY213" s="18" t="s">
        <v>130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80</v>
      </c>
      <c r="BK213" s="217">
        <f>ROUND(I213*H213,2)</f>
        <v>0</v>
      </c>
      <c r="BL213" s="18" t="s">
        <v>137</v>
      </c>
      <c r="BM213" s="216" t="s">
        <v>266</v>
      </c>
    </row>
    <row r="214" spans="1:47" s="2" customFormat="1" ht="12">
      <c r="A214" s="39"/>
      <c r="B214" s="40"/>
      <c r="C214" s="41"/>
      <c r="D214" s="218" t="s">
        <v>139</v>
      </c>
      <c r="E214" s="41"/>
      <c r="F214" s="219" t="s">
        <v>267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139</v>
      </c>
      <c r="AU214" s="18" t="s">
        <v>82</v>
      </c>
    </row>
    <row r="215" spans="1:51" s="13" customFormat="1" ht="12">
      <c r="A215" s="13"/>
      <c r="B215" s="223"/>
      <c r="C215" s="224"/>
      <c r="D215" s="225" t="s">
        <v>141</v>
      </c>
      <c r="E215" s="226" t="s">
        <v>19</v>
      </c>
      <c r="F215" s="227" t="s">
        <v>175</v>
      </c>
      <c r="G215" s="224"/>
      <c r="H215" s="226" t="s">
        <v>19</v>
      </c>
      <c r="I215" s="228"/>
      <c r="J215" s="224"/>
      <c r="K215" s="224"/>
      <c r="L215" s="229"/>
      <c r="M215" s="230"/>
      <c r="N215" s="231"/>
      <c r="O215" s="231"/>
      <c r="P215" s="231"/>
      <c r="Q215" s="231"/>
      <c r="R215" s="231"/>
      <c r="S215" s="231"/>
      <c r="T215" s="23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3" t="s">
        <v>141</v>
      </c>
      <c r="AU215" s="233" t="s">
        <v>82</v>
      </c>
      <c r="AV215" s="13" t="s">
        <v>80</v>
      </c>
      <c r="AW215" s="13" t="s">
        <v>33</v>
      </c>
      <c r="AX215" s="13" t="s">
        <v>72</v>
      </c>
      <c r="AY215" s="233" t="s">
        <v>130</v>
      </c>
    </row>
    <row r="216" spans="1:51" s="13" customFormat="1" ht="12">
      <c r="A216" s="13"/>
      <c r="B216" s="223"/>
      <c r="C216" s="224"/>
      <c r="D216" s="225" t="s">
        <v>141</v>
      </c>
      <c r="E216" s="226" t="s">
        <v>19</v>
      </c>
      <c r="F216" s="227" t="s">
        <v>268</v>
      </c>
      <c r="G216" s="224"/>
      <c r="H216" s="226" t="s">
        <v>19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141</v>
      </c>
      <c r="AU216" s="233" t="s">
        <v>82</v>
      </c>
      <c r="AV216" s="13" t="s">
        <v>80</v>
      </c>
      <c r="AW216" s="13" t="s">
        <v>33</v>
      </c>
      <c r="AX216" s="13" t="s">
        <v>72</v>
      </c>
      <c r="AY216" s="233" t="s">
        <v>130</v>
      </c>
    </row>
    <row r="217" spans="1:51" s="14" customFormat="1" ht="12">
      <c r="A217" s="14"/>
      <c r="B217" s="234"/>
      <c r="C217" s="235"/>
      <c r="D217" s="225" t="s">
        <v>141</v>
      </c>
      <c r="E217" s="236" t="s">
        <v>19</v>
      </c>
      <c r="F217" s="237" t="s">
        <v>269</v>
      </c>
      <c r="G217" s="235"/>
      <c r="H217" s="238">
        <v>28.508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4" t="s">
        <v>141</v>
      </c>
      <c r="AU217" s="244" t="s">
        <v>82</v>
      </c>
      <c r="AV217" s="14" t="s">
        <v>82</v>
      </c>
      <c r="AW217" s="14" t="s">
        <v>33</v>
      </c>
      <c r="AX217" s="14" t="s">
        <v>72</v>
      </c>
      <c r="AY217" s="244" t="s">
        <v>130</v>
      </c>
    </row>
    <row r="218" spans="1:51" s="13" customFormat="1" ht="12">
      <c r="A218" s="13"/>
      <c r="B218" s="223"/>
      <c r="C218" s="224"/>
      <c r="D218" s="225" t="s">
        <v>141</v>
      </c>
      <c r="E218" s="226" t="s">
        <v>19</v>
      </c>
      <c r="F218" s="227" t="s">
        <v>270</v>
      </c>
      <c r="G218" s="224"/>
      <c r="H218" s="226" t="s">
        <v>19</v>
      </c>
      <c r="I218" s="228"/>
      <c r="J218" s="224"/>
      <c r="K218" s="224"/>
      <c r="L218" s="229"/>
      <c r="M218" s="230"/>
      <c r="N218" s="231"/>
      <c r="O218" s="231"/>
      <c r="P218" s="231"/>
      <c r="Q218" s="231"/>
      <c r="R218" s="231"/>
      <c r="S218" s="231"/>
      <c r="T218" s="23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3" t="s">
        <v>141</v>
      </c>
      <c r="AU218" s="233" t="s">
        <v>82</v>
      </c>
      <c r="AV218" s="13" t="s">
        <v>80</v>
      </c>
      <c r="AW218" s="13" t="s">
        <v>33</v>
      </c>
      <c r="AX218" s="13" t="s">
        <v>72</v>
      </c>
      <c r="AY218" s="233" t="s">
        <v>130</v>
      </c>
    </row>
    <row r="219" spans="1:51" s="14" customFormat="1" ht="12">
      <c r="A219" s="14"/>
      <c r="B219" s="234"/>
      <c r="C219" s="235"/>
      <c r="D219" s="225" t="s">
        <v>141</v>
      </c>
      <c r="E219" s="236" t="s">
        <v>19</v>
      </c>
      <c r="F219" s="237" t="s">
        <v>271</v>
      </c>
      <c r="G219" s="235"/>
      <c r="H219" s="238">
        <v>11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4" t="s">
        <v>141</v>
      </c>
      <c r="AU219" s="244" t="s">
        <v>82</v>
      </c>
      <c r="AV219" s="14" t="s">
        <v>82</v>
      </c>
      <c r="AW219" s="14" t="s">
        <v>33</v>
      </c>
      <c r="AX219" s="14" t="s">
        <v>72</v>
      </c>
      <c r="AY219" s="244" t="s">
        <v>130</v>
      </c>
    </row>
    <row r="220" spans="1:51" s="13" customFormat="1" ht="12">
      <c r="A220" s="13"/>
      <c r="B220" s="223"/>
      <c r="C220" s="224"/>
      <c r="D220" s="225" t="s">
        <v>141</v>
      </c>
      <c r="E220" s="226" t="s">
        <v>19</v>
      </c>
      <c r="F220" s="227" t="s">
        <v>272</v>
      </c>
      <c r="G220" s="224"/>
      <c r="H220" s="226" t="s">
        <v>19</v>
      </c>
      <c r="I220" s="228"/>
      <c r="J220" s="224"/>
      <c r="K220" s="224"/>
      <c r="L220" s="229"/>
      <c r="M220" s="230"/>
      <c r="N220" s="231"/>
      <c r="O220" s="231"/>
      <c r="P220" s="231"/>
      <c r="Q220" s="231"/>
      <c r="R220" s="231"/>
      <c r="S220" s="231"/>
      <c r="T220" s="23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3" t="s">
        <v>141</v>
      </c>
      <c r="AU220" s="233" t="s">
        <v>82</v>
      </c>
      <c r="AV220" s="13" t="s">
        <v>80</v>
      </c>
      <c r="AW220" s="13" t="s">
        <v>33</v>
      </c>
      <c r="AX220" s="13" t="s">
        <v>72</v>
      </c>
      <c r="AY220" s="233" t="s">
        <v>130</v>
      </c>
    </row>
    <row r="221" spans="1:51" s="14" customFormat="1" ht="12">
      <c r="A221" s="14"/>
      <c r="B221" s="234"/>
      <c r="C221" s="235"/>
      <c r="D221" s="225" t="s">
        <v>141</v>
      </c>
      <c r="E221" s="236" t="s">
        <v>19</v>
      </c>
      <c r="F221" s="237" t="s">
        <v>273</v>
      </c>
      <c r="G221" s="235"/>
      <c r="H221" s="238">
        <v>17.3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4" t="s">
        <v>141</v>
      </c>
      <c r="AU221" s="244" t="s">
        <v>82</v>
      </c>
      <c r="AV221" s="14" t="s">
        <v>82</v>
      </c>
      <c r="AW221" s="14" t="s">
        <v>33</v>
      </c>
      <c r="AX221" s="14" t="s">
        <v>72</v>
      </c>
      <c r="AY221" s="244" t="s">
        <v>130</v>
      </c>
    </row>
    <row r="222" spans="1:51" s="15" customFormat="1" ht="12">
      <c r="A222" s="15"/>
      <c r="B222" s="245"/>
      <c r="C222" s="246"/>
      <c r="D222" s="225" t="s">
        <v>141</v>
      </c>
      <c r="E222" s="247" t="s">
        <v>19</v>
      </c>
      <c r="F222" s="248" t="s">
        <v>150</v>
      </c>
      <c r="G222" s="246"/>
      <c r="H222" s="249">
        <v>56.80799999999999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5" t="s">
        <v>141</v>
      </c>
      <c r="AU222" s="255" t="s">
        <v>82</v>
      </c>
      <c r="AV222" s="15" t="s">
        <v>137</v>
      </c>
      <c r="AW222" s="15" t="s">
        <v>33</v>
      </c>
      <c r="AX222" s="15" t="s">
        <v>80</v>
      </c>
      <c r="AY222" s="255" t="s">
        <v>130</v>
      </c>
    </row>
    <row r="223" spans="1:65" s="2" customFormat="1" ht="16.5" customHeight="1">
      <c r="A223" s="39"/>
      <c r="B223" s="40"/>
      <c r="C223" s="256" t="s">
        <v>274</v>
      </c>
      <c r="D223" s="256" t="s">
        <v>275</v>
      </c>
      <c r="E223" s="257" t="s">
        <v>276</v>
      </c>
      <c r="F223" s="258" t="s">
        <v>277</v>
      </c>
      <c r="G223" s="259" t="s">
        <v>197</v>
      </c>
      <c r="H223" s="260">
        <v>62.489</v>
      </c>
      <c r="I223" s="261"/>
      <c r="J223" s="262">
        <f>ROUND(I223*H223,2)</f>
        <v>0</v>
      </c>
      <c r="K223" s="258" t="s">
        <v>136</v>
      </c>
      <c r="L223" s="263"/>
      <c r="M223" s="264" t="s">
        <v>19</v>
      </c>
      <c r="N223" s="265" t="s">
        <v>43</v>
      </c>
      <c r="O223" s="85"/>
      <c r="P223" s="214">
        <f>O223*H223</f>
        <v>0</v>
      </c>
      <c r="Q223" s="214">
        <v>0.0149</v>
      </c>
      <c r="R223" s="214">
        <f>Q223*H223</f>
        <v>0.9310860999999999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187</v>
      </c>
      <c r="AT223" s="216" t="s">
        <v>275</v>
      </c>
      <c r="AU223" s="216" t="s">
        <v>82</v>
      </c>
      <c r="AY223" s="18" t="s">
        <v>130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80</v>
      </c>
      <c r="BK223" s="217">
        <f>ROUND(I223*H223,2)</f>
        <v>0</v>
      </c>
      <c r="BL223" s="18" t="s">
        <v>137</v>
      </c>
      <c r="BM223" s="216" t="s">
        <v>278</v>
      </c>
    </row>
    <row r="224" spans="1:47" s="2" customFormat="1" ht="12">
      <c r="A224" s="39"/>
      <c r="B224" s="40"/>
      <c r="C224" s="41"/>
      <c r="D224" s="218" t="s">
        <v>139</v>
      </c>
      <c r="E224" s="41"/>
      <c r="F224" s="219" t="s">
        <v>279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139</v>
      </c>
      <c r="AU224" s="18" t="s">
        <v>82</v>
      </c>
    </row>
    <row r="225" spans="1:51" s="14" customFormat="1" ht="12">
      <c r="A225" s="14"/>
      <c r="B225" s="234"/>
      <c r="C225" s="235"/>
      <c r="D225" s="225" t="s">
        <v>141</v>
      </c>
      <c r="E225" s="235"/>
      <c r="F225" s="237" t="s">
        <v>280</v>
      </c>
      <c r="G225" s="235"/>
      <c r="H225" s="238">
        <v>62.489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4" t="s">
        <v>141</v>
      </c>
      <c r="AU225" s="244" t="s">
        <v>82</v>
      </c>
      <c r="AV225" s="14" t="s">
        <v>82</v>
      </c>
      <c r="AW225" s="14" t="s">
        <v>4</v>
      </c>
      <c r="AX225" s="14" t="s">
        <v>80</v>
      </c>
      <c r="AY225" s="244" t="s">
        <v>130</v>
      </c>
    </row>
    <row r="226" spans="1:63" s="12" customFormat="1" ht="22.8" customHeight="1">
      <c r="A226" s="12"/>
      <c r="B226" s="189"/>
      <c r="C226" s="190"/>
      <c r="D226" s="191" t="s">
        <v>71</v>
      </c>
      <c r="E226" s="203" t="s">
        <v>137</v>
      </c>
      <c r="F226" s="203" t="s">
        <v>281</v>
      </c>
      <c r="G226" s="190"/>
      <c r="H226" s="190"/>
      <c r="I226" s="193"/>
      <c r="J226" s="204">
        <f>BK226</f>
        <v>0</v>
      </c>
      <c r="K226" s="190"/>
      <c r="L226" s="195"/>
      <c r="M226" s="196"/>
      <c r="N226" s="197"/>
      <c r="O226" s="197"/>
      <c r="P226" s="198">
        <f>SUM(P227:P233)</f>
        <v>0</v>
      </c>
      <c r="Q226" s="197"/>
      <c r="R226" s="198">
        <f>SUM(R227:R233)</f>
        <v>0.406695</v>
      </c>
      <c r="S226" s="197"/>
      <c r="T226" s="199">
        <f>SUM(T227:T233)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0" t="s">
        <v>80</v>
      </c>
      <c r="AT226" s="201" t="s">
        <v>71</v>
      </c>
      <c r="AU226" s="201" t="s">
        <v>80</v>
      </c>
      <c r="AY226" s="200" t="s">
        <v>130</v>
      </c>
      <c r="BK226" s="202">
        <f>SUM(BK227:BK233)</f>
        <v>0</v>
      </c>
    </row>
    <row r="227" spans="1:65" s="2" customFormat="1" ht="21.75" customHeight="1">
      <c r="A227" s="39"/>
      <c r="B227" s="40"/>
      <c r="C227" s="205" t="s">
        <v>7</v>
      </c>
      <c r="D227" s="205" t="s">
        <v>132</v>
      </c>
      <c r="E227" s="206" t="s">
        <v>282</v>
      </c>
      <c r="F227" s="207" t="s">
        <v>283</v>
      </c>
      <c r="G227" s="208" t="s">
        <v>197</v>
      </c>
      <c r="H227" s="209">
        <v>32.432</v>
      </c>
      <c r="I227" s="210"/>
      <c r="J227" s="211">
        <f>ROUND(I227*H227,2)</f>
        <v>0</v>
      </c>
      <c r="K227" s="207" t="s">
        <v>136</v>
      </c>
      <c r="L227" s="45"/>
      <c r="M227" s="212" t="s">
        <v>19</v>
      </c>
      <c r="N227" s="213" t="s">
        <v>43</v>
      </c>
      <c r="O227" s="85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137</v>
      </c>
      <c r="AT227" s="216" t="s">
        <v>132</v>
      </c>
      <c r="AU227" s="216" t="s">
        <v>82</v>
      </c>
      <c r="AY227" s="18" t="s">
        <v>130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80</v>
      </c>
      <c r="BK227" s="217">
        <f>ROUND(I227*H227,2)</f>
        <v>0</v>
      </c>
      <c r="BL227" s="18" t="s">
        <v>137</v>
      </c>
      <c r="BM227" s="216" t="s">
        <v>284</v>
      </c>
    </row>
    <row r="228" spans="1:47" s="2" customFormat="1" ht="12">
      <c r="A228" s="39"/>
      <c r="B228" s="40"/>
      <c r="C228" s="41"/>
      <c r="D228" s="218" t="s">
        <v>139</v>
      </c>
      <c r="E228" s="41"/>
      <c r="F228" s="219" t="s">
        <v>285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139</v>
      </c>
      <c r="AU228" s="18" t="s">
        <v>82</v>
      </c>
    </row>
    <row r="229" spans="1:51" s="13" customFormat="1" ht="12">
      <c r="A229" s="13"/>
      <c r="B229" s="223"/>
      <c r="C229" s="224"/>
      <c r="D229" s="225" t="s">
        <v>141</v>
      </c>
      <c r="E229" s="226" t="s">
        <v>19</v>
      </c>
      <c r="F229" s="227" t="s">
        <v>175</v>
      </c>
      <c r="G229" s="224"/>
      <c r="H229" s="226" t="s">
        <v>19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3" t="s">
        <v>141</v>
      </c>
      <c r="AU229" s="233" t="s">
        <v>82</v>
      </c>
      <c r="AV229" s="13" t="s">
        <v>80</v>
      </c>
      <c r="AW229" s="13" t="s">
        <v>33</v>
      </c>
      <c r="AX229" s="13" t="s">
        <v>72</v>
      </c>
      <c r="AY229" s="233" t="s">
        <v>130</v>
      </c>
    </row>
    <row r="230" spans="1:51" s="14" customFormat="1" ht="12">
      <c r="A230" s="14"/>
      <c r="B230" s="234"/>
      <c r="C230" s="235"/>
      <c r="D230" s="225" t="s">
        <v>141</v>
      </c>
      <c r="E230" s="236" t="s">
        <v>19</v>
      </c>
      <c r="F230" s="237" t="s">
        <v>286</v>
      </c>
      <c r="G230" s="235"/>
      <c r="H230" s="238">
        <v>32.432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4" t="s">
        <v>141</v>
      </c>
      <c r="AU230" s="244" t="s">
        <v>82</v>
      </c>
      <c r="AV230" s="14" t="s">
        <v>82</v>
      </c>
      <c r="AW230" s="14" t="s">
        <v>33</v>
      </c>
      <c r="AX230" s="14" t="s">
        <v>80</v>
      </c>
      <c r="AY230" s="244" t="s">
        <v>130</v>
      </c>
    </row>
    <row r="231" spans="1:65" s="2" customFormat="1" ht="16.5" customHeight="1">
      <c r="A231" s="39"/>
      <c r="B231" s="40"/>
      <c r="C231" s="256" t="s">
        <v>287</v>
      </c>
      <c r="D231" s="256" t="s">
        <v>275</v>
      </c>
      <c r="E231" s="257" t="s">
        <v>288</v>
      </c>
      <c r="F231" s="258" t="s">
        <v>289</v>
      </c>
      <c r="G231" s="259" t="s">
        <v>197</v>
      </c>
      <c r="H231" s="260">
        <v>35.675</v>
      </c>
      <c r="I231" s="261"/>
      <c r="J231" s="262">
        <f>ROUND(I231*H231,2)</f>
        <v>0</v>
      </c>
      <c r="K231" s="258" t="s">
        <v>136</v>
      </c>
      <c r="L231" s="263"/>
      <c r="M231" s="264" t="s">
        <v>19</v>
      </c>
      <c r="N231" s="265" t="s">
        <v>43</v>
      </c>
      <c r="O231" s="85"/>
      <c r="P231" s="214">
        <f>O231*H231</f>
        <v>0</v>
      </c>
      <c r="Q231" s="214">
        <v>0.0114</v>
      </c>
      <c r="R231" s="214">
        <f>Q231*H231</f>
        <v>0.406695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187</v>
      </c>
      <c r="AT231" s="216" t="s">
        <v>275</v>
      </c>
      <c r="AU231" s="216" t="s">
        <v>82</v>
      </c>
      <c r="AY231" s="18" t="s">
        <v>130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80</v>
      </c>
      <c r="BK231" s="217">
        <f>ROUND(I231*H231,2)</f>
        <v>0</v>
      </c>
      <c r="BL231" s="18" t="s">
        <v>137</v>
      </c>
      <c r="BM231" s="216" t="s">
        <v>290</v>
      </c>
    </row>
    <row r="232" spans="1:47" s="2" customFormat="1" ht="12">
      <c r="A232" s="39"/>
      <c r="B232" s="40"/>
      <c r="C232" s="41"/>
      <c r="D232" s="218" t="s">
        <v>139</v>
      </c>
      <c r="E232" s="41"/>
      <c r="F232" s="219" t="s">
        <v>291</v>
      </c>
      <c r="G232" s="41"/>
      <c r="H232" s="41"/>
      <c r="I232" s="220"/>
      <c r="J232" s="41"/>
      <c r="K232" s="41"/>
      <c r="L232" s="45"/>
      <c r="M232" s="221"/>
      <c r="N232" s="222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139</v>
      </c>
      <c r="AU232" s="18" t="s">
        <v>82</v>
      </c>
    </row>
    <row r="233" spans="1:51" s="14" customFormat="1" ht="12">
      <c r="A233" s="14"/>
      <c r="B233" s="234"/>
      <c r="C233" s="235"/>
      <c r="D233" s="225" t="s">
        <v>141</v>
      </c>
      <c r="E233" s="235"/>
      <c r="F233" s="237" t="s">
        <v>292</v>
      </c>
      <c r="G233" s="235"/>
      <c r="H233" s="238">
        <v>35.675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4" t="s">
        <v>141</v>
      </c>
      <c r="AU233" s="244" t="s">
        <v>82</v>
      </c>
      <c r="AV233" s="14" t="s">
        <v>82</v>
      </c>
      <c r="AW233" s="14" t="s">
        <v>4</v>
      </c>
      <c r="AX233" s="14" t="s">
        <v>80</v>
      </c>
      <c r="AY233" s="244" t="s">
        <v>130</v>
      </c>
    </row>
    <row r="234" spans="1:63" s="12" customFormat="1" ht="22.8" customHeight="1">
      <c r="A234" s="12"/>
      <c r="B234" s="189"/>
      <c r="C234" s="190"/>
      <c r="D234" s="191" t="s">
        <v>71</v>
      </c>
      <c r="E234" s="203" t="s">
        <v>170</v>
      </c>
      <c r="F234" s="203" t="s">
        <v>293</v>
      </c>
      <c r="G234" s="190"/>
      <c r="H234" s="190"/>
      <c r="I234" s="193"/>
      <c r="J234" s="204">
        <f>BK234</f>
        <v>0</v>
      </c>
      <c r="K234" s="190"/>
      <c r="L234" s="195"/>
      <c r="M234" s="196"/>
      <c r="N234" s="197"/>
      <c r="O234" s="197"/>
      <c r="P234" s="198">
        <f>SUM(P235:P298)</f>
        <v>0</v>
      </c>
      <c r="Q234" s="197"/>
      <c r="R234" s="198">
        <f>SUM(R235:R298)</f>
        <v>6.53590655</v>
      </c>
      <c r="S234" s="197"/>
      <c r="T234" s="199">
        <f>SUM(T235:T298)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0" t="s">
        <v>80</v>
      </c>
      <c r="AT234" s="201" t="s">
        <v>71</v>
      </c>
      <c r="AU234" s="201" t="s">
        <v>80</v>
      </c>
      <c r="AY234" s="200" t="s">
        <v>130</v>
      </c>
      <c r="BK234" s="202">
        <f>SUM(BK235:BK298)</f>
        <v>0</v>
      </c>
    </row>
    <row r="235" spans="1:65" s="2" customFormat="1" ht="21.75" customHeight="1">
      <c r="A235" s="39"/>
      <c r="B235" s="40"/>
      <c r="C235" s="205" t="s">
        <v>294</v>
      </c>
      <c r="D235" s="205" t="s">
        <v>132</v>
      </c>
      <c r="E235" s="206" t="s">
        <v>295</v>
      </c>
      <c r="F235" s="207" t="s">
        <v>296</v>
      </c>
      <c r="G235" s="208" t="s">
        <v>297</v>
      </c>
      <c r="H235" s="209">
        <v>2.08</v>
      </c>
      <c r="I235" s="210"/>
      <c r="J235" s="211">
        <f>ROUND(I235*H235,2)</f>
        <v>0</v>
      </c>
      <c r="K235" s="207" t="s">
        <v>136</v>
      </c>
      <c r="L235" s="45"/>
      <c r="M235" s="212" t="s">
        <v>19</v>
      </c>
      <c r="N235" s="213" t="s">
        <v>43</v>
      </c>
      <c r="O235" s="85"/>
      <c r="P235" s="214">
        <f>O235*H235</f>
        <v>0</v>
      </c>
      <c r="Q235" s="214">
        <v>0.0406</v>
      </c>
      <c r="R235" s="214">
        <f>Q235*H235</f>
        <v>0.084448</v>
      </c>
      <c r="S235" s="214">
        <v>0</v>
      </c>
      <c r="T235" s="21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6" t="s">
        <v>137</v>
      </c>
      <c r="AT235" s="216" t="s">
        <v>132</v>
      </c>
      <c r="AU235" s="216" t="s">
        <v>82</v>
      </c>
      <c r="AY235" s="18" t="s">
        <v>130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8" t="s">
        <v>80</v>
      </c>
      <c r="BK235" s="217">
        <f>ROUND(I235*H235,2)</f>
        <v>0</v>
      </c>
      <c r="BL235" s="18" t="s">
        <v>137</v>
      </c>
      <c r="BM235" s="216" t="s">
        <v>298</v>
      </c>
    </row>
    <row r="236" spans="1:47" s="2" customFormat="1" ht="12">
      <c r="A236" s="39"/>
      <c r="B236" s="40"/>
      <c r="C236" s="41"/>
      <c r="D236" s="218" t="s">
        <v>139</v>
      </c>
      <c r="E236" s="41"/>
      <c r="F236" s="219" t="s">
        <v>299</v>
      </c>
      <c r="G236" s="41"/>
      <c r="H236" s="41"/>
      <c r="I236" s="220"/>
      <c r="J236" s="41"/>
      <c r="K236" s="41"/>
      <c r="L236" s="45"/>
      <c r="M236" s="221"/>
      <c r="N236" s="222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139</v>
      </c>
      <c r="AU236" s="18" t="s">
        <v>82</v>
      </c>
    </row>
    <row r="237" spans="1:51" s="13" customFormat="1" ht="12">
      <c r="A237" s="13"/>
      <c r="B237" s="223"/>
      <c r="C237" s="224"/>
      <c r="D237" s="225" t="s">
        <v>141</v>
      </c>
      <c r="E237" s="226" t="s">
        <v>19</v>
      </c>
      <c r="F237" s="227" t="s">
        <v>240</v>
      </c>
      <c r="G237" s="224"/>
      <c r="H237" s="226" t="s">
        <v>19</v>
      </c>
      <c r="I237" s="228"/>
      <c r="J237" s="224"/>
      <c r="K237" s="224"/>
      <c r="L237" s="229"/>
      <c r="M237" s="230"/>
      <c r="N237" s="231"/>
      <c r="O237" s="231"/>
      <c r="P237" s="231"/>
      <c r="Q237" s="231"/>
      <c r="R237" s="231"/>
      <c r="S237" s="231"/>
      <c r="T237" s="23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3" t="s">
        <v>141</v>
      </c>
      <c r="AU237" s="233" t="s">
        <v>82</v>
      </c>
      <c r="AV237" s="13" t="s">
        <v>80</v>
      </c>
      <c r="AW237" s="13" t="s">
        <v>33</v>
      </c>
      <c r="AX237" s="13" t="s">
        <v>72</v>
      </c>
      <c r="AY237" s="233" t="s">
        <v>130</v>
      </c>
    </row>
    <row r="238" spans="1:51" s="13" customFormat="1" ht="12">
      <c r="A238" s="13"/>
      <c r="B238" s="223"/>
      <c r="C238" s="224"/>
      <c r="D238" s="225" t="s">
        <v>141</v>
      </c>
      <c r="E238" s="226" t="s">
        <v>19</v>
      </c>
      <c r="F238" s="227" t="s">
        <v>300</v>
      </c>
      <c r="G238" s="224"/>
      <c r="H238" s="226" t="s">
        <v>19</v>
      </c>
      <c r="I238" s="228"/>
      <c r="J238" s="224"/>
      <c r="K238" s="224"/>
      <c r="L238" s="229"/>
      <c r="M238" s="230"/>
      <c r="N238" s="231"/>
      <c r="O238" s="231"/>
      <c r="P238" s="231"/>
      <c r="Q238" s="231"/>
      <c r="R238" s="231"/>
      <c r="S238" s="231"/>
      <c r="T238" s="23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3" t="s">
        <v>141</v>
      </c>
      <c r="AU238" s="233" t="s">
        <v>82</v>
      </c>
      <c r="AV238" s="13" t="s">
        <v>80</v>
      </c>
      <c r="AW238" s="13" t="s">
        <v>33</v>
      </c>
      <c r="AX238" s="13" t="s">
        <v>72</v>
      </c>
      <c r="AY238" s="233" t="s">
        <v>130</v>
      </c>
    </row>
    <row r="239" spans="1:51" s="13" customFormat="1" ht="12">
      <c r="A239" s="13"/>
      <c r="B239" s="223"/>
      <c r="C239" s="224"/>
      <c r="D239" s="225" t="s">
        <v>141</v>
      </c>
      <c r="E239" s="226" t="s">
        <v>19</v>
      </c>
      <c r="F239" s="227" t="s">
        <v>301</v>
      </c>
      <c r="G239" s="224"/>
      <c r="H239" s="226" t="s">
        <v>19</v>
      </c>
      <c r="I239" s="228"/>
      <c r="J239" s="224"/>
      <c r="K239" s="224"/>
      <c r="L239" s="229"/>
      <c r="M239" s="230"/>
      <c r="N239" s="231"/>
      <c r="O239" s="231"/>
      <c r="P239" s="231"/>
      <c r="Q239" s="231"/>
      <c r="R239" s="231"/>
      <c r="S239" s="231"/>
      <c r="T239" s="23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3" t="s">
        <v>141</v>
      </c>
      <c r="AU239" s="233" t="s">
        <v>82</v>
      </c>
      <c r="AV239" s="13" t="s">
        <v>80</v>
      </c>
      <c r="AW239" s="13" t="s">
        <v>33</v>
      </c>
      <c r="AX239" s="13" t="s">
        <v>72</v>
      </c>
      <c r="AY239" s="233" t="s">
        <v>130</v>
      </c>
    </row>
    <row r="240" spans="1:51" s="14" customFormat="1" ht="12">
      <c r="A240" s="14"/>
      <c r="B240" s="234"/>
      <c r="C240" s="235"/>
      <c r="D240" s="225" t="s">
        <v>141</v>
      </c>
      <c r="E240" s="236" t="s">
        <v>19</v>
      </c>
      <c r="F240" s="237" t="s">
        <v>302</v>
      </c>
      <c r="G240" s="235"/>
      <c r="H240" s="238">
        <v>1.04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4" t="s">
        <v>141</v>
      </c>
      <c r="AU240" s="244" t="s">
        <v>82</v>
      </c>
      <c r="AV240" s="14" t="s">
        <v>82</v>
      </c>
      <c r="AW240" s="14" t="s">
        <v>33</v>
      </c>
      <c r="AX240" s="14" t="s">
        <v>72</v>
      </c>
      <c r="AY240" s="244" t="s">
        <v>130</v>
      </c>
    </row>
    <row r="241" spans="1:51" s="13" customFormat="1" ht="12">
      <c r="A241" s="13"/>
      <c r="B241" s="223"/>
      <c r="C241" s="224"/>
      <c r="D241" s="225" t="s">
        <v>141</v>
      </c>
      <c r="E241" s="226" t="s">
        <v>19</v>
      </c>
      <c r="F241" s="227" t="s">
        <v>243</v>
      </c>
      <c r="G241" s="224"/>
      <c r="H241" s="226" t="s">
        <v>19</v>
      </c>
      <c r="I241" s="228"/>
      <c r="J241" s="224"/>
      <c r="K241" s="224"/>
      <c r="L241" s="229"/>
      <c r="M241" s="230"/>
      <c r="N241" s="231"/>
      <c r="O241" s="231"/>
      <c r="P241" s="231"/>
      <c r="Q241" s="231"/>
      <c r="R241" s="231"/>
      <c r="S241" s="231"/>
      <c r="T241" s="23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3" t="s">
        <v>141</v>
      </c>
      <c r="AU241" s="233" t="s">
        <v>82</v>
      </c>
      <c r="AV241" s="13" t="s">
        <v>80</v>
      </c>
      <c r="AW241" s="13" t="s">
        <v>33</v>
      </c>
      <c r="AX241" s="13" t="s">
        <v>72</v>
      </c>
      <c r="AY241" s="233" t="s">
        <v>130</v>
      </c>
    </row>
    <row r="242" spans="1:51" s="14" customFormat="1" ht="12">
      <c r="A242" s="14"/>
      <c r="B242" s="234"/>
      <c r="C242" s="235"/>
      <c r="D242" s="225" t="s">
        <v>141</v>
      </c>
      <c r="E242" s="236" t="s">
        <v>19</v>
      </c>
      <c r="F242" s="237" t="s">
        <v>302</v>
      </c>
      <c r="G242" s="235"/>
      <c r="H242" s="238">
        <v>1.04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4" t="s">
        <v>141</v>
      </c>
      <c r="AU242" s="244" t="s">
        <v>82</v>
      </c>
      <c r="AV242" s="14" t="s">
        <v>82</v>
      </c>
      <c r="AW242" s="14" t="s">
        <v>33</v>
      </c>
      <c r="AX242" s="14" t="s">
        <v>72</v>
      </c>
      <c r="AY242" s="244" t="s">
        <v>130</v>
      </c>
    </row>
    <row r="243" spans="1:51" s="15" customFormat="1" ht="12">
      <c r="A243" s="15"/>
      <c r="B243" s="245"/>
      <c r="C243" s="246"/>
      <c r="D243" s="225" t="s">
        <v>141</v>
      </c>
      <c r="E243" s="247" t="s">
        <v>19</v>
      </c>
      <c r="F243" s="248" t="s">
        <v>150</v>
      </c>
      <c r="G243" s="246"/>
      <c r="H243" s="249">
        <v>2.08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55" t="s">
        <v>141</v>
      </c>
      <c r="AU243" s="255" t="s">
        <v>82</v>
      </c>
      <c r="AV243" s="15" t="s">
        <v>137</v>
      </c>
      <c r="AW243" s="15" t="s">
        <v>33</v>
      </c>
      <c r="AX243" s="15" t="s">
        <v>80</v>
      </c>
      <c r="AY243" s="255" t="s">
        <v>130</v>
      </c>
    </row>
    <row r="244" spans="1:65" s="2" customFormat="1" ht="16.5" customHeight="1">
      <c r="A244" s="39"/>
      <c r="B244" s="40"/>
      <c r="C244" s="205" t="s">
        <v>303</v>
      </c>
      <c r="D244" s="205" t="s">
        <v>132</v>
      </c>
      <c r="E244" s="206" t="s">
        <v>304</v>
      </c>
      <c r="F244" s="207" t="s">
        <v>305</v>
      </c>
      <c r="G244" s="208" t="s">
        <v>197</v>
      </c>
      <c r="H244" s="209">
        <v>3.66</v>
      </c>
      <c r="I244" s="210"/>
      <c r="J244" s="211">
        <f>ROUND(I244*H244,2)</f>
        <v>0</v>
      </c>
      <c r="K244" s="207" t="s">
        <v>136</v>
      </c>
      <c r="L244" s="45"/>
      <c r="M244" s="212" t="s">
        <v>19</v>
      </c>
      <c r="N244" s="213" t="s">
        <v>43</v>
      </c>
      <c r="O244" s="85"/>
      <c r="P244" s="214">
        <f>O244*H244</f>
        <v>0</v>
      </c>
      <c r="Q244" s="214">
        <v>0.03358</v>
      </c>
      <c r="R244" s="214">
        <f>Q244*H244</f>
        <v>0.1229028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137</v>
      </c>
      <c r="AT244" s="216" t="s">
        <v>132</v>
      </c>
      <c r="AU244" s="216" t="s">
        <v>82</v>
      </c>
      <c r="AY244" s="18" t="s">
        <v>130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80</v>
      </c>
      <c r="BK244" s="217">
        <f>ROUND(I244*H244,2)</f>
        <v>0</v>
      </c>
      <c r="BL244" s="18" t="s">
        <v>137</v>
      </c>
      <c r="BM244" s="216" t="s">
        <v>306</v>
      </c>
    </row>
    <row r="245" spans="1:47" s="2" customFormat="1" ht="12">
      <c r="A245" s="39"/>
      <c r="B245" s="40"/>
      <c r="C245" s="41"/>
      <c r="D245" s="218" t="s">
        <v>139</v>
      </c>
      <c r="E245" s="41"/>
      <c r="F245" s="219" t="s">
        <v>307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139</v>
      </c>
      <c r="AU245" s="18" t="s">
        <v>82</v>
      </c>
    </row>
    <row r="246" spans="1:51" s="13" customFormat="1" ht="12">
      <c r="A246" s="13"/>
      <c r="B246" s="223"/>
      <c r="C246" s="224"/>
      <c r="D246" s="225" t="s">
        <v>141</v>
      </c>
      <c r="E246" s="226" t="s">
        <v>19</v>
      </c>
      <c r="F246" s="227" t="s">
        <v>240</v>
      </c>
      <c r="G246" s="224"/>
      <c r="H246" s="226" t="s">
        <v>19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141</v>
      </c>
      <c r="AU246" s="233" t="s">
        <v>82</v>
      </c>
      <c r="AV246" s="13" t="s">
        <v>80</v>
      </c>
      <c r="AW246" s="13" t="s">
        <v>33</v>
      </c>
      <c r="AX246" s="13" t="s">
        <v>72</v>
      </c>
      <c r="AY246" s="233" t="s">
        <v>130</v>
      </c>
    </row>
    <row r="247" spans="1:51" s="13" customFormat="1" ht="12">
      <c r="A247" s="13"/>
      <c r="B247" s="223"/>
      <c r="C247" s="224"/>
      <c r="D247" s="225" t="s">
        <v>141</v>
      </c>
      <c r="E247" s="226" t="s">
        <v>19</v>
      </c>
      <c r="F247" s="227" t="s">
        <v>308</v>
      </c>
      <c r="G247" s="224"/>
      <c r="H247" s="226" t="s">
        <v>19</v>
      </c>
      <c r="I247" s="228"/>
      <c r="J247" s="224"/>
      <c r="K247" s="224"/>
      <c r="L247" s="229"/>
      <c r="M247" s="230"/>
      <c r="N247" s="231"/>
      <c r="O247" s="231"/>
      <c r="P247" s="231"/>
      <c r="Q247" s="231"/>
      <c r="R247" s="231"/>
      <c r="S247" s="231"/>
      <c r="T247" s="23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3" t="s">
        <v>141</v>
      </c>
      <c r="AU247" s="233" t="s">
        <v>82</v>
      </c>
      <c r="AV247" s="13" t="s">
        <v>80</v>
      </c>
      <c r="AW247" s="13" t="s">
        <v>33</v>
      </c>
      <c r="AX247" s="13" t="s">
        <v>72</v>
      </c>
      <c r="AY247" s="233" t="s">
        <v>130</v>
      </c>
    </row>
    <row r="248" spans="1:51" s="13" customFormat="1" ht="12">
      <c r="A248" s="13"/>
      <c r="B248" s="223"/>
      <c r="C248" s="224"/>
      <c r="D248" s="225" t="s">
        <v>141</v>
      </c>
      <c r="E248" s="226" t="s">
        <v>19</v>
      </c>
      <c r="F248" s="227" t="s">
        <v>301</v>
      </c>
      <c r="G248" s="224"/>
      <c r="H248" s="226" t="s">
        <v>19</v>
      </c>
      <c r="I248" s="228"/>
      <c r="J248" s="224"/>
      <c r="K248" s="224"/>
      <c r="L248" s="229"/>
      <c r="M248" s="230"/>
      <c r="N248" s="231"/>
      <c r="O248" s="231"/>
      <c r="P248" s="231"/>
      <c r="Q248" s="231"/>
      <c r="R248" s="231"/>
      <c r="S248" s="231"/>
      <c r="T248" s="23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3" t="s">
        <v>141</v>
      </c>
      <c r="AU248" s="233" t="s">
        <v>82</v>
      </c>
      <c r="AV248" s="13" t="s">
        <v>80</v>
      </c>
      <c r="AW248" s="13" t="s">
        <v>33</v>
      </c>
      <c r="AX248" s="13" t="s">
        <v>72</v>
      </c>
      <c r="AY248" s="233" t="s">
        <v>130</v>
      </c>
    </row>
    <row r="249" spans="1:51" s="14" customFormat="1" ht="12">
      <c r="A249" s="14"/>
      <c r="B249" s="234"/>
      <c r="C249" s="235"/>
      <c r="D249" s="225" t="s">
        <v>141</v>
      </c>
      <c r="E249" s="236" t="s">
        <v>19</v>
      </c>
      <c r="F249" s="237" t="s">
        <v>309</v>
      </c>
      <c r="G249" s="235"/>
      <c r="H249" s="238">
        <v>1.83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4" t="s">
        <v>141</v>
      </c>
      <c r="AU249" s="244" t="s">
        <v>82</v>
      </c>
      <c r="AV249" s="14" t="s">
        <v>82</v>
      </c>
      <c r="AW249" s="14" t="s">
        <v>33</v>
      </c>
      <c r="AX249" s="14" t="s">
        <v>72</v>
      </c>
      <c r="AY249" s="244" t="s">
        <v>130</v>
      </c>
    </row>
    <row r="250" spans="1:51" s="13" customFormat="1" ht="12">
      <c r="A250" s="13"/>
      <c r="B250" s="223"/>
      <c r="C250" s="224"/>
      <c r="D250" s="225" t="s">
        <v>141</v>
      </c>
      <c r="E250" s="226" t="s">
        <v>19</v>
      </c>
      <c r="F250" s="227" t="s">
        <v>243</v>
      </c>
      <c r="G250" s="224"/>
      <c r="H250" s="226" t="s">
        <v>19</v>
      </c>
      <c r="I250" s="228"/>
      <c r="J250" s="224"/>
      <c r="K250" s="224"/>
      <c r="L250" s="229"/>
      <c r="M250" s="230"/>
      <c r="N250" s="231"/>
      <c r="O250" s="231"/>
      <c r="P250" s="231"/>
      <c r="Q250" s="231"/>
      <c r="R250" s="231"/>
      <c r="S250" s="231"/>
      <c r="T250" s="23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3" t="s">
        <v>141</v>
      </c>
      <c r="AU250" s="233" t="s">
        <v>82</v>
      </c>
      <c r="AV250" s="13" t="s">
        <v>80</v>
      </c>
      <c r="AW250" s="13" t="s">
        <v>33</v>
      </c>
      <c r="AX250" s="13" t="s">
        <v>72</v>
      </c>
      <c r="AY250" s="233" t="s">
        <v>130</v>
      </c>
    </row>
    <row r="251" spans="1:51" s="14" customFormat="1" ht="12">
      <c r="A251" s="14"/>
      <c r="B251" s="234"/>
      <c r="C251" s="235"/>
      <c r="D251" s="225" t="s">
        <v>141</v>
      </c>
      <c r="E251" s="236" t="s">
        <v>19</v>
      </c>
      <c r="F251" s="237" t="s">
        <v>309</v>
      </c>
      <c r="G251" s="235"/>
      <c r="H251" s="238">
        <v>1.83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4" t="s">
        <v>141</v>
      </c>
      <c r="AU251" s="244" t="s">
        <v>82</v>
      </c>
      <c r="AV251" s="14" t="s">
        <v>82</v>
      </c>
      <c r="AW251" s="14" t="s">
        <v>33</v>
      </c>
      <c r="AX251" s="14" t="s">
        <v>72</v>
      </c>
      <c r="AY251" s="244" t="s">
        <v>130</v>
      </c>
    </row>
    <row r="252" spans="1:51" s="15" customFormat="1" ht="12">
      <c r="A252" s="15"/>
      <c r="B252" s="245"/>
      <c r="C252" s="246"/>
      <c r="D252" s="225" t="s">
        <v>141</v>
      </c>
      <c r="E252" s="247" t="s">
        <v>19</v>
      </c>
      <c r="F252" s="248" t="s">
        <v>150</v>
      </c>
      <c r="G252" s="246"/>
      <c r="H252" s="249">
        <v>3.66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5" t="s">
        <v>141</v>
      </c>
      <c r="AU252" s="255" t="s">
        <v>82</v>
      </c>
      <c r="AV252" s="15" t="s">
        <v>137</v>
      </c>
      <c r="AW252" s="15" t="s">
        <v>33</v>
      </c>
      <c r="AX252" s="15" t="s">
        <v>80</v>
      </c>
      <c r="AY252" s="255" t="s">
        <v>130</v>
      </c>
    </row>
    <row r="253" spans="1:65" s="2" customFormat="1" ht="21.75" customHeight="1">
      <c r="A253" s="39"/>
      <c r="B253" s="40"/>
      <c r="C253" s="205" t="s">
        <v>310</v>
      </c>
      <c r="D253" s="205" t="s">
        <v>132</v>
      </c>
      <c r="E253" s="206" t="s">
        <v>311</v>
      </c>
      <c r="F253" s="207" t="s">
        <v>312</v>
      </c>
      <c r="G253" s="208" t="s">
        <v>197</v>
      </c>
      <c r="H253" s="209">
        <v>18.345</v>
      </c>
      <c r="I253" s="210"/>
      <c r="J253" s="211">
        <f>ROUND(I253*H253,2)</f>
        <v>0</v>
      </c>
      <c r="K253" s="207" t="s">
        <v>136</v>
      </c>
      <c r="L253" s="45"/>
      <c r="M253" s="212" t="s">
        <v>19</v>
      </c>
      <c r="N253" s="213" t="s">
        <v>43</v>
      </c>
      <c r="O253" s="85"/>
      <c r="P253" s="214">
        <f>O253*H253</f>
        <v>0</v>
      </c>
      <c r="Q253" s="214">
        <v>0.0052</v>
      </c>
      <c r="R253" s="214">
        <f>Q253*H253</f>
        <v>0.09539399999999999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137</v>
      </c>
      <c r="AT253" s="216" t="s">
        <v>132</v>
      </c>
      <c r="AU253" s="216" t="s">
        <v>82</v>
      </c>
      <c r="AY253" s="18" t="s">
        <v>130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80</v>
      </c>
      <c r="BK253" s="217">
        <f>ROUND(I253*H253,2)</f>
        <v>0</v>
      </c>
      <c r="BL253" s="18" t="s">
        <v>137</v>
      </c>
      <c r="BM253" s="216" t="s">
        <v>313</v>
      </c>
    </row>
    <row r="254" spans="1:47" s="2" customFormat="1" ht="12">
      <c r="A254" s="39"/>
      <c r="B254" s="40"/>
      <c r="C254" s="41"/>
      <c r="D254" s="218" t="s">
        <v>139</v>
      </c>
      <c r="E254" s="41"/>
      <c r="F254" s="219" t="s">
        <v>314</v>
      </c>
      <c r="G254" s="41"/>
      <c r="H254" s="41"/>
      <c r="I254" s="220"/>
      <c r="J254" s="41"/>
      <c r="K254" s="41"/>
      <c r="L254" s="45"/>
      <c r="M254" s="221"/>
      <c r="N254" s="222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139</v>
      </c>
      <c r="AU254" s="18" t="s">
        <v>82</v>
      </c>
    </row>
    <row r="255" spans="1:51" s="13" customFormat="1" ht="12">
      <c r="A255" s="13"/>
      <c r="B255" s="223"/>
      <c r="C255" s="224"/>
      <c r="D255" s="225" t="s">
        <v>141</v>
      </c>
      <c r="E255" s="226" t="s">
        <v>19</v>
      </c>
      <c r="F255" s="227" t="s">
        <v>315</v>
      </c>
      <c r="G255" s="224"/>
      <c r="H255" s="226" t="s">
        <v>19</v>
      </c>
      <c r="I255" s="228"/>
      <c r="J255" s="224"/>
      <c r="K255" s="224"/>
      <c r="L255" s="229"/>
      <c r="M255" s="230"/>
      <c r="N255" s="231"/>
      <c r="O255" s="231"/>
      <c r="P255" s="231"/>
      <c r="Q255" s="231"/>
      <c r="R255" s="231"/>
      <c r="S255" s="231"/>
      <c r="T255" s="23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3" t="s">
        <v>141</v>
      </c>
      <c r="AU255" s="233" t="s">
        <v>82</v>
      </c>
      <c r="AV255" s="13" t="s">
        <v>80</v>
      </c>
      <c r="AW255" s="13" t="s">
        <v>33</v>
      </c>
      <c r="AX255" s="13" t="s">
        <v>72</v>
      </c>
      <c r="AY255" s="233" t="s">
        <v>130</v>
      </c>
    </row>
    <row r="256" spans="1:51" s="13" customFormat="1" ht="12">
      <c r="A256" s="13"/>
      <c r="B256" s="223"/>
      <c r="C256" s="224"/>
      <c r="D256" s="225" t="s">
        <v>141</v>
      </c>
      <c r="E256" s="226" t="s">
        <v>19</v>
      </c>
      <c r="F256" s="227" t="s">
        <v>316</v>
      </c>
      <c r="G256" s="224"/>
      <c r="H256" s="226" t="s">
        <v>19</v>
      </c>
      <c r="I256" s="228"/>
      <c r="J256" s="224"/>
      <c r="K256" s="224"/>
      <c r="L256" s="229"/>
      <c r="M256" s="230"/>
      <c r="N256" s="231"/>
      <c r="O256" s="231"/>
      <c r="P256" s="231"/>
      <c r="Q256" s="231"/>
      <c r="R256" s="231"/>
      <c r="S256" s="231"/>
      <c r="T256" s="23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3" t="s">
        <v>141</v>
      </c>
      <c r="AU256" s="233" t="s">
        <v>82</v>
      </c>
      <c r="AV256" s="13" t="s">
        <v>80</v>
      </c>
      <c r="AW256" s="13" t="s">
        <v>33</v>
      </c>
      <c r="AX256" s="13" t="s">
        <v>72</v>
      </c>
      <c r="AY256" s="233" t="s">
        <v>130</v>
      </c>
    </row>
    <row r="257" spans="1:51" s="14" customFormat="1" ht="12">
      <c r="A257" s="14"/>
      <c r="B257" s="234"/>
      <c r="C257" s="235"/>
      <c r="D257" s="225" t="s">
        <v>141</v>
      </c>
      <c r="E257" s="236" t="s">
        <v>19</v>
      </c>
      <c r="F257" s="237" t="s">
        <v>317</v>
      </c>
      <c r="G257" s="235"/>
      <c r="H257" s="238">
        <v>6.321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4" t="s">
        <v>141</v>
      </c>
      <c r="AU257" s="244" t="s">
        <v>82</v>
      </c>
      <c r="AV257" s="14" t="s">
        <v>82</v>
      </c>
      <c r="AW257" s="14" t="s">
        <v>33</v>
      </c>
      <c r="AX257" s="14" t="s">
        <v>72</v>
      </c>
      <c r="AY257" s="244" t="s">
        <v>130</v>
      </c>
    </row>
    <row r="258" spans="1:51" s="13" customFormat="1" ht="12">
      <c r="A258" s="13"/>
      <c r="B258" s="223"/>
      <c r="C258" s="224"/>
      <c r="D258" s="225" t="s">
        <v>141</v>
      </c>
      <c r="E258" s="226" t="s">
        <v>19</v>
      </c>
      <c r="F258" s="227" t="s">
        <v>318</v>
      </c>
      <c r="G258" s="224"/>
      <c r="H258" s="226" t="s">
        <v>19</v>
      </c>
      <c r="I258" s="228"/>
      <c r="J258" s="224"/>
      <c r="K258" s="224"/>
      <c r="L258" s="229"/>
      <c r="M258" s="230"/>
      <c r="N258" s="231"/>
      <c r="O258" s="231"/>
      <c r="P258" s="231"/>
      <c r="Q258" s="231"/>
      <c r="R258" s="231"/>
      <c r="S258" s="231"/>
      <c r="T258" s="23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3" t="s">
        <v>141</v>
      </c>
      <c r="AU258" s="233" t="s">
        <v>82</v>
      </c>
      <c r="AV258" s="13" t="s">
        <v>80</v>
      </c>
      <c r="AW258" s="13" t="s">
        <v>33</v>
      </c>
      <c r="AX258" s="13" t="s">
        <v>72</v>
      </c>
      <c r="AY258" s="233" t="s">
        <v>130</v>
      </c>
    </row>
    <row r="259" spans="1:51" s="14" customFormat="1" ht="12">
      <c r="A259" s="14"/>
      <c r="B259" s="234"/>
      <c r="C259" s="235"/>
      <c r="D259" s="225" t="s">
        <v>141</v>
      </c>
      <c r="E259" s="236" t="s">
        <v>19</v>
      </c>
      <c r="F259" s="237" t="s">
        <v>319</v>
      </c>
      <c r="G259" s="235"/>
      <c r="H259" s="238">
        <v>-2.079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4" t="s">
        <v>141</v>
      </c>
      <c r="AU259" s="244" t="s">
        <v>82</v>
      </c>
      <c r="AV259" s="14" t="s">
        <v>82</v>
      </c>
      <c r="AW259" s="14" t="s">
        <v>33</v>
      </c>
      <c r="AX259" s="14" t="s">
        <v>72</v>
      </c>
      <c r="AY259" s="244" t="s">
        <v>130</v>
      </c>
    </row>
    <row r="260" spans="1:51" s="13" customFormat="1" ht="12">
      <c r="A260" s="13"/>
      <c r="B260" s="223"/>
      <c r="C260" s="224"/>
      <c r="D260" s="225" t="s">
        <v>141</v>
      </c>
      <c r="E260" s="226" t="s">
        <v>19</v>
      </c>
      <c r="F260" s="227" t="s">
        <v>320</v>
      </c>
      <c r="G260" s="224"/>
      <c r="H260" s="226" t="s">
        <v>19</v>
      </c>
      <c r="I260" s="228"/>
      <c r="J260" s="224"/>
      <c r="K260" s="224"/>
      <c r="L260" s="229"/>
      <c r="M260" s="230"/>
      <c r="N260" s="231"/>
      <c r="O260" s="231"/>
      <c r="P260" s="231"/>
      <c r="Q260" s="231"/>
      <c r="R260" s="231"/>
      <c r="S260" s="231"/>
      <c r="T260" s="23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3" t="s">
        <v>141</v>
      </c>
      <c r="AU260" s="233" t="s">
        <v>82</v>
      </c>
      <c r="AV260" s="13" t="s">
        <v>80</v>
      </c>
      <c r="AW260" s="13" t="s">
        <v>33</v>
      </c>
      <c r="AX260" s="13" t="s">
        <v>72</v>
      </c>
      <c r="AY260" s="233" t="s">
        <v>130</v>
      </c>
    </row>
    <row r="261" spans="1:51" s="14" customFormat="1" ht="12">
      <c r="A261" s="14"/>
      <c r="B261" s="234"/>
      <c r="C261" s="235"/>
      <c r="D261" s="225" t="s">
        <v>141</v>
      </c>
      <c r="E261" s="236" t="s">
        <v>19</v>
      </c>
      <c r="F261" s="237" t="s">
        <v>317</v>
      </c>
      <c r="G261" s="235"/>
      <c r="H261" s="238">
        <v>6.321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4" t="s">
        <v>141</v>
      </c>
      <c r="AU261" s="244" t="s">
        <v>82</v>
      </c>
      <c r="AV261" s="14" t="s">
        <v>82</v>
      </c>
      <c r="AW261" s="14" t="s">
        <v>33</v>
      </c>
      <c r="AX261" s="14" t="s">
        <v>72</v>
      </c>
      <c r="AY261" s="244" t="s">
        <v>130</v>
      </c>
    </row>
    <row r="262" spans="1:51" s="13" customFormat="1" ht="12">
      <c r="A262" s="13"/>
      <c r="B262" s="223"/>
      <c r="C262" s="224"/>
      <c r="D262" s="225" t="s">
        <v>141</v>
      </c>
      <c r="E262" s="226" t="s">
        <v>19</v>
      </c>
      <c r="F262" s="227" t="s">
        <v>318</v>
      </c>
      <c r="G262" s="224"/>
      <c r="H262" s="226" t="s">
        <v>19</v>
      </c>
      <c r="I262" s="228"/>
      <c r="J262" s="224"/>
      <c r="K262" s="224"/>
      <c r="L262" s="229"/>
      <c r="M262" s="230"/>
      <c r="N262" s="231"/>
      <c r="O262" s="231"/>
      <c r="P262" s="231"/>
      <c r="Q262" s="231"/>
      <c r="R262" s="231"/>
      <c r="S262" s="231"/>
      <c r="T262" s="23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3" t="s">
        <v>141</v>
      </c>
      <c r="AU262" s="233" t="s">
        <v>82</v>
      </c>
      <c r="AV262" s="13" t="s">
        <v>80</v>
      </c>
      <c r="AW262" s="13" t="s">
        <v>33</v>
      </c>
      <c r="AX262" s="13" t="s">
        <v>72</v>
      </c>
      <c r="AY262" s="233" t="s">
        <v>130</v>
      </c>
    </row>
    <row r="263" spans="1:51" s="14" customFormat="1" ht="12">
      <c r="A263" s="14"/>
      <c r="B263" s="234"/>
      <c r="C263" s="235"/>
      <c r="D263" s="225" t="s">
        <v>141</v>
      </c>
      <c r="E263" s="236" t="s">
        <v>19</v>
      </c>
      <c r="F263" s="237" t="s">
        <v>319</v>
      </c>
      <c r="G263" s="235"/>
      <c r="H263" s="238">
        <v>-2.079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4" t="s">
        <v>141</v>
      </c>
      <c r="AU263" s="244" t="s">
        <v>82</v>
      </c>
      <c r="AV263" s="14" t="s">
        <v>82</v>
      </c>
      <c r="AW263" s="14" t="s">
        <v>33</v>
      </c>
      <c r="AX263" s="14" t="s">
        <v>72</v>
      </c>
      <c r="AY263" s="244" t="s">
        <v>130</v>
      </c>
    </row>
    <row r="264" spans="1:51" s="13" customFormat="1" ht="12">
      <c r="A264" s="13"/>
      <c r="B264" s="223"/>
      <c r="C264" s="224"/>
      <c r="D264" s="225" t="s">
        <v>141</v>
      </c>
      <c r="E264" s="226" t="s">
        <v>19</v>
      </c>
      <c r="F264" s="227" t="s">
        <v>321</v>
      </c>
      <c r="G264" s="224"/>
      <c r="H264" s="226" t="s">
        <v>19</v>
      </c>
      <c r="I264" s="228"/>
      <c r="J264" s="224"/>
      <c r="K264" s="224"/>
      <c r="L264" s="229"/>
      <c r="M264" s="230"/>
      <c r="N264" s="231"/>
      <c r="O264" s="231"/>
      <c r="P264" s="231"/>
      <c r="Q264" s="231"/>
      <c r="R264" s="231"/>
      <c r="S264" s="231"/>
      <c r="T264" s="23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3" t="s">
        <v>141</v>
      </c>
      <c r="AU264" s="233" t="s">
        <v>82</v>
      </c>
      <c r="AV264" s="13" t="s">
        <v>80</v>
      </c>
      <c r="AW264" s="13" t="s">
        <v>33</v>
      </c>
      <c r="AX264" s="13" t="s">
        <v>72</v>
      </c>
      <c r="AY264" s="233" t="s">
        <v>130</v>
      </c>
    </row>
    <row r="265" spans="1:51" s="14" customFormat="1" ht="12">
      <c r="A265" s="14"/>
      <c r="B265" s="234"/>
      <c r="C265" s="235"/>
      <c r="D265" s="225" t="s">
        <v>141</v>
      </c>
      <c r="E265" s="236" t="s">
        <v>19</v>
      </c>
      <c r="F265" s="237" t="s">
        <v>322</v>
      </c>
      <c r="G265" s="235"/>
      <c r="H265" s="238">
        <v>6.601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4" t="s">
        <v>141</v>
      </c>
      <c r="AU265" s="244" t="s">
        <v>82</v>
      </c>
      <c r="AV265" s="14" t="s">
        <v>82</v>
      </c>
      <c r="AW265" s="14" t="s">
        <v>33</v>
      </c>
      <c r="AX265" s="14" t="s">
        <v>72</v>
      </c>
      <c r="AY265" s="244" t="s">
        <v>130</v>
      </c>
    </row>
    <row r="266" spans="1:51" s="13" customFormat="1" ht="12">
      <c r="A266" s="13"/>
      <c r="B266" s="223"/>
      <c r="C266" s="224"/>
      <c r="D266" s="225" t="s">
        <v>141</v>
      </c>
      <c r="E266" s="226" t="s">
        <v>19</v>
      </c>
      <c r="F266" s="227" t="s">
        <v>318</v>
      </c>
      <c r="G266" s="224"/>
      <c r="H266" s="226" t="s">
        <v>19</v>
      </c>
      <c r="I266" s="228"/>
      <c r="J266" s="224"/>
      <c r="K266" s="224"/>
      <c r="L266" s="229"/>
      <c r="M266" s="230"/>
      <c r="N266" s="231"/>
      <c r="O266" s="231"/>
      <c r="P266" s="231"/>
      <c r="Q266" s="231"/>
      <c r="R266" s="231"/>
      <c r="S266" s="231"/>
      <c r="T266" s="23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3" t="s">
        <v>141</v>
      </c>
      <c r="AU266" s="233" t="s">
        <v>82</v>
      </c>
      <c r="AV266" s="13" t="s">
        <v>80</v>
      </c>
      <c r="AW266" s="13" t="s">
        <v>33</v>
      </c>
      <c r="AX266" s="13" t="s">
        <v>72</v>
      </c>
      <c r="AY266" s="233" t="s">
        <v>130</v>
      </c>
    </row>
    <row r="267" spans="1:51" s="14" customFormat="1" ht="12">
      <c r="A267" s="14"/>
      <c r="B267" s="234"/>
      <c r="C267" s="235"/>
      <c r="D267" s="225" t="s">
        <v>141</v>
      </c>
      <c r="E267" s="236" t="s">
        <v>19</v>
      </c>
      <c r="F267" s="237" t="s">
        <v>319</v>
      </c>
      <c r="G267" s="235"/>
      <c r="H267" s="238">
        <v>-2.079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4" t="s">
        <v>141</v>
      </c>
      <c r="AU267" s="244" t="s">
        <v>82</v>
      </c>
      <c r="AV267" s="14" t="s">
        <v>82</v>
      </c>
      <c r="AW267" s="14" t="s">
        <v>33</v>
      </c>
      <c r="AX267" s="14" t="s">
        <v>72</v>
      </c>
      <c r="AY267" s="244" t="s">
        <v>130</v>
      </c>
    </row>
    <row r="268" spans="1:51" s="13" customFormat="1" ht="12">
      <c r="A268" s="13"/>
      <c r="B268" s="223"/>
      <c r="C268" s="224"/>
      <c r="D268" s="225" t="s">
        <v>141</v>
      </c>
      <c r="E268" s="226" t="s">
        <v>19</v>
      </c>
      <c r="F268" s="227" t="s">
        <v>323</v>
      </c>
      <c r="G268" s="224"/>
      <c r="H268" s="226" t="s">
        <v>19</v>
      </c>
      <c r="I268" s="228"/>
      <c r="J268" s="224"/>
      <c r="K268" s="224"/>
      <c r="L268" s="229"/>
      <c r="M268" s="230"/>
      <c r="N268" s="231"/>
      <c r="O268" s="231"/>
      <c r="P268" s="231"/>
      <c r="Q268" s="231"/>
      <c r="R268" s="231"/>
      <c r="S268" s="231"/>
      <c r="T268" s="23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3" t="s">
        <v>141</v>
      </c>
      <c r="AU268" s="233" t="s">
        <v>82</v>
      </c>
      <c r="AV268" s="13" t="s">
        <v>80</v>
      </c>
      <c r="AW268" s="13" t="s">
        <v>33</v>
      </c>
      <c r="AX268" s="13" t="s">
        <v>72</v>
      </c>
      <c r="AY268" s="233" t="s">
        <v>130</v>
      </c>
    </row>
    <row r="269" spans="1:51" s="14" customFormat="1" ht="12">
      <c r="A269" s="14"/>
      <c r="B269" s="234"/>
      <c r="C269" s="235"/>
      <c r="D269" s="225" t="s">
        <v>141</v>
      </c>
      <c r="E269" s="236" t="s">
        <v>19</v>
      </c>
      <c r="F269" s="237" t="s">
        <v>324</v>
      </c>
      <c r="G269" s="235"/>
      <c r="H269" s="238">
        <v>7.418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4" t="s">
        <v>141</v>
      </c>
      <c r="AU269" s="244" t="s">
        <v>82</v>
      </c>
      <c r="AV269" s="14" t="s">
        <v>82</v>
      </c>
      <c r="AW269" s="14" t="s">
        <v>33</v>
      </c>
      <c r="AX269" s="14" t="s">
        <v>72</v>
      </c>
      <c r="AY269" s="244" t="s">
        <v>130</v>
      </c>
    </row>
    <row r="270" spans="1:51" s="13" customFormat="1" ht="12">
      <c r="A270" s="13"/>
      <c r="B270" s="223"/>
      <c r="C270" s="224"/>
      <c r="D270" s="225" t="s">
        <v>141</v>
      </c>
      <c r="E270" s="226" t="s">
        <v>19</v>
      </c>
      <c r="F270" s="227" t="s">
        <v>318</v>
      </c>
      <c r="G270" s="224"/>
      <c r="H270" s="226" t="s">
        <v>19</v>
      </c>
      <c r="I270" s="228"/>
      <c r="J270" s="224"/>
      <c r="K270" s="224"/>
      <c r="L270" s="229"/>
      <c r="M270" s="230"/>
      <c r="N270" s="231"/>
      <c r="O270" s="231"/>
      <c r="P270" s="231"/>
      <c r="Q270" s="231"/>
      <c r="R270" s="231"/>
      <c r="S270" s="231"/>
      <c r="T270" s="23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3" t="s">
        <v>141</v>
      </c>
      <c r="AU270" s="233" t="s">
        <v>82</v>
      </c>
      <c r="AV270" s="13" t="s">
        <v>80</v>
      </c>
      <c r="AW270" s="13" t="s">
        <v>33</v>
      </c>
      <c r="AX270" s="13" t="s">
        <v>72</v>
      </c>
      <c r="AY270" s="233" t="s">
        <v>130</v>
      </c>
    </row>
    <row r="271" spans="1:51" s="14" customFormat="1" ht="12">
      <c r="A271" s="14"/>
      <c r="B271" s="234"/>
      <c r="C271" s="235"/>
      <c r="D271" s="225" t="s">
        <v>141</v>
      </c>
      <c r="E271" s="236" t="s">
        <v>19</v>
      </c>
      <c r="F271" s="237" t="s">
        <v>319</v>
      </c>
      <c r="G271" s="235"/>
      <c r="H271" s="238">
        <v>-2.079</v>
      </c>
      <c r="I271" s="239"/>
      <c r="J271" s="235"/>
      <c r="K271" s="235"/>
      <c r="L271" s="240"/>
      <c r="M271" s="241"/>
      <c r="N271" s="242"/>
      <c r="O271" s="242"/>
      <c r="P271" s="242"/>
      <c r="Q271" s="242"/>
      <c r="R271" s="242"/>
      <c r="S271" s="242"/>
      <c r="T271" s="24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4" t="s">
        <v>141</v>
      </c>
      <c r="AU271" s="244" t="s">
        <v>82</v>
      </c>
      <c r="AV271" s="14" t="s">
        <v>82</v>
      </c>
      <c r="AW271" s="14" t="s">
        <v>33</v>
      </c>
      <c r="AX271" s="14" t="s">
        <v>72</v>
      </c>
      <c r="AY271" s="244" t="s">
        <v>130</v>
      </c>
    </row>
    <row r="272" spans="1:51" s="15" customFormat="1" ht="12">
      <c r="A272" s="15"/>
      <c r="B272" s="245"/>
      <c r="C272" s="246"/>
      <c r="D272" s="225" t="s">
        <v>141</v>
      </c>
      <c r="E272" s="247" t="s">
        <v>19</v>
      </c>
      <c r="F272" s="248" t="s">
        <v>150</v>
      </c>
      <c r="G272" s="246"/>
      <c r="H272" s="249">
        <v>18.344999999999995</v>
      </c>
      <c r="I272" s="250"/>
      <c r="J272" s="246"/>
      <c r="K272" s="246"/>
      <c r="L272" s="251"/>
      <c r="M272" s="252"/>
      <c r="N272" s="253"/>
      <c r="O272" s="253"/>
      <c r="P272" s="253"/>
      <c r="Q272" s="253"/>
      <c r="R272" s="253"/>
      <c r="S272" s="253"/>
      <c r="T272" s="254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55" t="s">
        <v>141</v>
      </c>
      <c r="AU272" s="255" t="s">
        <v>82</v>
      </c>
      <c r="AV272" s="15" t="s">
        <v>137</v>
      </c>
      <c r="AW272" s="15" t="s">
        <v>33</v>
      </c>
      <c r="AX272" s="15" t="s">
        <v>80</v>
      </c>
      <c r="AY272" s="255" t="s">
        <v>130</v>
      </c>
    </row>
    <row r="273" spans="1:65" s="2" customFormat="1" ht="16.5" customHeight="1">
      <c r="A273" s="39"/>
      <c r="B273" s="40"/>
      <c r="C273" s="205" t="s">
        <v>325</v>
      </c>
      <c r="D273" s="205" t="s">
        <v>132</v>
      </c>
      <c r="E273" s="206" t="s">
        <v>326</v>
      </c>
      <c r="F273" s="207" t="s">
        <v>327</v>
      </c>
      <c r="G273" s="208" t="s">
        <v>328</v>
      </c>
      <c r="H273" s="209">
        <v>12.2</v>
      </c>
      <c r="I273" s="210"/>
      <c r="J273" s="211">
        <f>ROUND(I273*H273,2)</f>
        <v>0</v>
      </c>
      <c r="K273" s="207" t="s">
        <v>136</v>
      </c>
      <c r="L273" s="45"/>
      <c r="M273" s="212" t="s">
        <v>19</v>
      </c>
      <c r="N273" s="213" t="s">
        <v>43</v>
      </c>
      <c r="O273" s="85"/>
      <c r="P273" s="214">
        <f>O273*H273</f>
        <v>0</v>
      </c>
      <c r="Q273" s="214">
        <v>0.0015</v>
      </c>
      <c r="R273" s="214">
        <f>Q273*H273</f>
        <v>0.0183</v>
      </c>
      <c r="S273" s="214">
        <v>0</v>
      </c>
      <c r="T273" s="215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6" t="s">
        <v>137</v>
      </c>
      <c r="AT273" s="216" t="s">
        <v>132</v>
      </c>
      <c r="AU273" s="216" t="s">
        <v>82</v>
      </c>
      <c r="AY273" s="18" t="s">
        <v>130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8" t="s">
        <v>80</v>
      </c>
      <c r="BK273" s="217">
        <f>ROUND(I273*H273,2)</f>
        <v>0</v>
      </c>
      <c r="BL273" s="18" t="s">
        <v>137</v>
      </c>
      <c r="BM273" s="216" t="s">
        <v>329</v>
      </c>
    </row>
    <row r="274" spans="1:47" s="2" customFormat="1" ht="12">
      <c r="A274" s="39"/>
      <c r="B274" s="40"/>
      <c r="C274" s="41"/>
      <c r="D274" s="218" t="s">
        <v>139</v>
      </c>
      <c r="E274" s="41"/>
      <c r="F274" s="219" t="s">
        <v>330</v>
      </c>
      <c r="G274" s="41"/>
      <c r="H274" s="41"/>
      <c r="I274" s="220"/>
      <c r="J274" s="41"/>
      <c r="K274" s="41"/>
      <c r="L274" s="45"/>
      <c r="M274" s="221"/>
      <c r="N274" s="22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139</v>
      </c>
      <c r="AU274" s="18" t="s">
        <v>82</v>
      </c>
    </row>
    <row r="275" spans="1:51" s="13" customFormat="1" ht="12">
      <c r="A275" s="13"/>
      <c r="B275" s="223"/>
      <c r="C275" s="224"/>
      <c r="D275" s="225" t="s">
        <v>141</v>
      </c>
      <c r="E275" s="226" t="s">
        <v>19</v>
      </c>
      <c r="F275" s="227" t="s">
        <v>240</v>
      </c>
      <c r="G275" s="224"/>
      <c r="H275" s="226" t="s">
        <v>19</v>
      </c>
      <c r="I275" s="228"/>
      <c r="J275" s="224"/>
      <c r="K275" s="224"/>
      <c r="L275" s="229"/>
      <c r="M275" s="230"/>
      <c r="N275" s="231"/>
      <c r="O275" s="231"/>
      <c r="P275" s="231"/>
      <c r="Q275" s="231"/>
      <c r="R275" s="231"/>
      <c r="S275" s="231"/>
      <c r="T275" s="23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3" t="s">
        <v>141</v>
      </c>
      <c r="AU275" s="233" t="s">
        <v>82</v>
      </c>
      <c r="AV275" s="13" t="s">
        <v>80</v>
      </c>
      <c r="AW275" s="13" t="s">
        <v>33</v>
      </c>
      <c r="AX275" s="13" t="s">
        <v>72</v>
      </c>
      <c r="AY275" s="233" t="s">
        <v>130</v>
      </c>
    </row>
    <row r="276" spans="1:51" s="13" customFormat="1" ht="12">
      <c r="A276" s="13"/>
      <c r="B276" s="223"/>
      <c r="C276" s="224"/>
      <c r="D276" s="225" t="s">
        <v>141</v>
      </c>
      <c r="E276" s="226" t="s">
        <v>19</v>
      </c>
      <c r="F276" s="227" t="s">
        <v>331</v>
      </c>
      <c r="G276" s="224"/>
      <c r="H276" s="226" t="s">
        <v>19</v>
      </c>
      <c r="I276" s="228"/>
      <c r="J276" s="224"/>
      <c r="K276" s="224"/>
      <c r="L276" s="229"/>
      <c r="M276" s="230"/>
      <c r="N276" s="231"/>
      <c r="O276" s="231"/>
      <c r="P276" s="231"/>
      <c r="Q276" s="231"/>
      <c r="R276" s="231"/>
      <c r="S276" s="231"/>
      <c r="T276" s="23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3" t="s">
        <v>141</v>
      </c>
      <c r="AU276" s="233" t="s">
        <v>82</v>
      </c>
      <c r="AV276" s="13" t="s">
        <v>80</v>
      </c>
      <c r="AW276" s="13" t="s">
        <v>33</v>
      </c>
      <c r="AX276" s="13" t="s">
        <v>72</v>
      </c>
      <c r="AY276" s="233" t="s">
        <v>130</v>
      </c>
    </row>
    <row r="277" spans="1:51" s="13" customFormat="1" ht="12">
      <c r="A277" s="13"/>
      <c r="B277" s="223"/>
      <c r="C277" s="224"/>
      <c r="D277" s="225" t="s">
        <v>141</v>
      </c>
      <c r="E277" s="226" t="s">
        <v>19</v>
      </c>
      <c r="F277" s="227" t="s">
        <v>301</v>
      </c>
      <c r="G277" s="224"/>
      <c r="H277" s="226" t="s">
        <v>19</v>
      </c>
      <c r="I277" s="228"/>
      <c r="J277" s="224"/>
      <c r="K277" s="224"/>
      <c r="L277" s="229"/>
      <c r="M277" s="230"/>
      <c r="N277" s="231"/>
      <c r="O277" s="231"/>
      <c r="P277" s="231"/>
      <c r="Q277" s="231"/>
      <c r="R277" s="231"/>
      <c r="S277" s="231"/>
      <c r="T277" s="23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3" t="s">
        <v>141</v>
      </c>
      <c r="AU277" s="233" t="s">
        <v>82</v>
      </c>
      <c r="AV277" s="13" t="s">
        <v>80</v>
      </c>
      <c r="AW277" s="13" t="s">
        <v>33</v>
      </c>
      <c r="AX277" s="13" t="s">
        <v>72</v>
      </c>
      <c r="AY277" s="233" t="s">
        <v>130</v>
      </c>
    </row>
    <row r="278" spans="1:51" s="14" customFormat="1" ht="12">
      <c r="A278" s="14"/>
      <c r="B278" s="234"/>
      <c r="C278" s="235"/>
      <c r="D278" s="225" t="s">
        <v>141</v>
      </c>
      <c r="E278" s="236" t="s">
        <v>19</v>
      </c>
      <c r="F278" s="237" t="s">
        <v>332</v>
      </c>
      <c r="G278" s="235"/>
      <c r="H278" s="238">
        <v>6.1</v>
      </c>
      <c r="I278" s="239"/>
      <c r="J278" s="235"/>
      <c r="K278" s="235"/>
      <c r="L278" s="240"/>
      <c r="M278" s="241"/>
      <c r="N278" s="242"/>
      <c r="O278" s="242"/>
      <c r="P278" s="242"/>
      <c r="Q278" s="242"/>
      <c r="R278" s="242"/>
      <c r="S278" s="242"/>
      <c r="T278" s="243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4" t="s">
        <v>141</v>
      </c>
      <c r="AU278" s="244" t="s">
        <v>82</v>
      </c>
      <c r="AV278" s="14" t="s">
        <v>82</v>
      </c>
      <c r="AW278" s="14" t="s">
        <v>33</v>
      </c>
      <c r="AX278" s="14" t="s">
        <v>72</v>
      </c>
      <c r="AY278" s="244" t="s">
        <v>130</v>
      </c>
    </row>
    <row r="279" spans="1:51" s="13" customFormat="1" ht="12">
      <c r="A279" s="13"/>
      <c r="B279" s="223"/>
      <c r="C279" s="224"/>
      <c r="D279" s="225" t="s">
        <v>141</v>
      </c>
      <c r="E279" s="226" t="s">
        <v>19</v>
      </c>
      <c r="F279" s="227" t="s">
        <v>243</v>
      </c>
      <c r="G279" s="224"/>
      <c r="H279" s="226" t="s">
        <v>19</v>
      </c>
      <c r="I279" s="228"/>
      <c r="J279" s="224"/>
      <c r="K279" s="224"/>
      <c r="L279" s="229"/>
      <c r="M279" s="230"/>
      <c r="N279" s="231"/>
      <c r="O279" s="231"/>
      <c r="P279" s="231"/>
      <c r="Q279" s="231"/>
      <c r="R279" s="231"/>
      <c r="S279" s="231"/>
      <c r="T279" s="23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3" t="s">
        <v>141</v>
      </c>
      <c r="AU279" s="233" t="s">
        <v>82</v>
      </c>
      <c r="AV279" s="13" t="s">
        <v>80</v>
      </c>
      <c r="AW279" s="13" t="s">
        <v>33</v>
      </c>
      <c r="AX279" s="13" t="s">
        <v>72</v>
      </c>
      <c r="AY279" s="233" t="s">
        <v>130</v>
      </c>
    </row>
    <row r="280" spans="1:51" s="14" customFormat="1" ht="12">
      <c r="A280" s="14"/>
      <c r="B280" s="234"/>
      <c r="C280" s="235"/>
      <c r="D280" s="225" t="s">
        <v>141</v>
      </c>
      <c r="E280" s="236" t="s">
        <v>19</v>
      </c>
      <c r="F280" s="237" t="s">
        <v>332</v>
      </c>
      <c r="G280" s="235"/>
      <c r="H280" s="238">
        <v>6.1</v>
      </c>
      <c r="I280" s="239"/>
      <c r="J280" s="235"/>
      <c r="K280" s="235"/>
      <c r="L280" s="240"/>
      <c r="M280" s="241"/>
      <c r="N280" s="242"/>
      <c r="O280" s="242"/>
      <c r="P280" s="242"/>
      <c r="Q280" s="242"/>
      <c r="R280" s="242"/>
      <c r="S280" s="242"/>
      <c r="T280" s="24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4" t="s">
        <v>141</v>
      </c>
      <c r="AU280" s="244" t="s">
        <v>82</v>
      </c>
      <c r="AV280" s="14" t="s">
        <v>82</v>
      </c>
      <c r="AW280" s="14" t="s">
        <v>33</v>
      </c>
      <c r="AX280" s="14" t="s">
        <v>72</v>
      </c>
      <c r="AY280" s="244" t="s">
        <v>130</v>
      </c>
    </row>
    <row r="281" spans="1:51" s="15" customFormat="1" ht="12">
      <c r="A281" s="15"/>
      <c r="B281" s="245"/>
      <c r="C281" s="246"/>
      <c r="D281" s="225" t="s">
        <v>141</v>
      </c>
      <c r="E281" s="247" t="s">
        <v>19</v>
      </c>
      <c r="F281" s="248" t="s">
        <v>150</v>
      </c>
      <c r="G281" s="246"/>
      <c r="H281" s="249">
        <v>12.2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55" t="s">
        <v>141</v>
      </c>
      <c r="AU281" s="255" t="s">
        <v>82</v>
      </c>
      <c r="AV281" s="15" t="s">
        <v>137</v>
      </c>
      <c r="AW281" s="15" t="s">
        <v>33</v>
      </c>
      <c r="AX281" s="15" t="s">
        <v>80</v>
      </c>
      <c r="AY281" s="255" t="s">
        <v>130</v>
      </c>
    </row>
    <row r="282" spans="1:65" s="2" customFormat="1" ht="16.5" customHeight="1">
      <c r="A282" s="39"/>
      <c r="B282" s="40"/>
      <c r="C282" s="205" t="s">
        <v>333</v>
      </c>
      <c r="D282" s="205" t="s">
        <v>132</v>
      </c>
      <c r="E282" s="206" t="s">
        <v>334</v>
      </c>
      <c r="F282" s="207" t="s">
        <v>335</v>
      </c>
      <c r="G282" s="208" t="s">
        <v>197</v>
      </c>
      <c r="H282" s="209">
        <v>18.345</v>
      </c>
      <c r="I282" s="210"/>
      <c r="J282" s="211">
        <f>ROUND(I282*H282,2)</f>
        <v>0</v>
      </c>
      <c r="K282" s="207" t="s">
        <v>136</v>
      </c>
      <c r="L282" s="45"/>
      <c r="M282" s="212" t="s">
        <v>19</v>
      </c>
      <c r="N282" s="213" t="s">
        <v>43</v>
      </c>
      <c r="O282" s="85"/>
      <c r="P282" s="214">
        <f>O282*H282</f>
        <v>0</v>
      </c>
      <c r="Q282" s="214">
        <v>0.00026</v>
      </c>
      <c r="R282" s="214">
        <f>Q282*H282</f>
        <v>0.004769699999999999</v>
      </c>
      <c r="S282" s="214">
        <v>0</v>
      </c>
      <c r="T282" s="21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137</v>
      </c>
      <c r="AT282" s="216" t="s">
        <v>132</v>
      </c>
      <c r="AU282" s="216" t="s">
        <v>82</v>
      </c>
      <c r="AY282" s="18" t="s">
        <v>130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80</v>
      </c>
      <c r="BK282" s="217">
        <f>ROUND(I282*H282,2)</f>
        <v>0</v>
      </c>
      <c r="BL282" s="18" t="s">
        <v>137</v>
      </c>
      <c r="BM282" s="216" t="s">
        <v>336</v>
      </c>
    </row>
    <row r="283" spans="1:47" s="2" customFormat="1" ht="12">
      <c r="A283" s="39"/>
      <c r="B283" s="40"/>
      <c r="C283" s="41"/>
      <c r="D283" s="218" t="s">
        <v>139</v>
      </c>
      <c r="E283" s="41"/>
      <c r="F283" s="219" t="s">
        <v>337</v>
      </c>
      <c r="G283" s="41"/>
      <c r="H283" s="41"/>
      <c r="I283" s="220"/>
      <c r="J283" s="41"/>
      <c r="K283" s="41"/>
      <c r="L283" s="45"/>
      <c r="M283" s="221"/>
      <c r="N283" s="222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139</v>
      </c>
      <c r="AU283" s="18" t="s">
        <v>82</v>
      </c>
    </row>
    <row r="284" spans="1:65" s="2" customFormat="1" ht="16.5" customHeight="1">
      <c r="A284" s="39"/>
      <c r="B284" s="40"/>
      <c r="C284" s="205" t="s">
        <v>338</v>
      </c>
      <c r="D284" s="205" t="s">
        <v>132</v>
      </c>
      <c r="E284" s="206" t="s">
        <v>339</v>
      </c>
      <c r="F284" s="207" t="s">
        <v>340</v>
      </c>
      <c r="G284" s="208" t="s">
        <v>197</v>
      </c>
      <c r="H284" s="209">
        <v>18.345</v>
      </c>
      <c r="I284" s="210"/>
      <c r="J284" s="211">
        <f>ROUND(I284*H284,2)</f>
        <v>0</v>
      </c>
      <c r="K284" s="207" t="s">
        <v>136</v>
      </c>
      <c r="L284" s="45"/>
      <c r="M284" s="212" t="s">
        <v>19</v>
      </c>
      <c r="N284" s="213" t="s">
        <v>43</v>
      </c>
      <c r="O284" s="85"/>
      <c r="P284" s="214">
        <f>O284*H284</f>
        <v>0</v>
      </c>
      <c r="Q284" s="214">
        <v>0.004</v>
      </c>
      <c r="R284" s="214">
        <f>Q284*H284</f>
        <v>0.07338</v>
      </c>
      <c r="S284" s="214">
        <v>0</v>
      </c>
      <c r="T284" s="215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6" t="s">
        <v>137</v>
      </c>
      <c r="AT284" s="216" t="s">
        <v>132</v>
      </c>
      <c r="AU284" s="216" t="s">
        <v>82</v>
      </c>
      <c r="AY284" s="18" t="s">
        <v>130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18" t="s">
        <v>80</v>
      </c>
      <c r="BK284" s="217">
        <f>ROUND(I284*H284,2)</f>
        <v>0</v>
      </c>
      <c r="BL284" s="18" t="s">
        <v>137</v>
      </c>
      <c r="BM284" s="216" t="s">
        <v>341</v>
      </c>
    </row>
    <row r="285" spans="1:47" s="2" customFormat="1" ht="12">
      <c r="A285" s="39"/>
      <c r="B285" s="40"/>
      <c r="C285" s="41"/>
      <c r="D285" s="218" t="s">
        <v>139</v>
      </c>
      <c r="E285" s="41"/>
      <c r="F285" s="219" t="s">
        <v>342</v>
      </c>
      <c r="G285" s="41"/>
      <c r="H285" s="41"/>
      <c r="I285" s="220"/>
      <c r="J285" s="41"/>
      <c r="K285" s="41"/>
      <c r="L285" s="45"/>
      <c r="M285" s="221"/>
      <c r="N285" s="222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139</v>
      </c>
      <c r="AU285" s="18" t="s">
        <v>82</v>
      </c>
    </row>
    <row r="286" spans="1:65" s="2" customFormat="1" ht="21.75" customHeight="1">
      <c r="A286" s="39"/>
      <c r="B286" s="40"/>
      <c r="C286" s="205" t="s">
        <v>343</v>
      </c>
      <c r="D286" s="205" t="s">
        <v>132</v>
      </c>
      <c r="E286" s="206" t="s">
        <v>344</v>
      </c>
      <c r="F286" s="207" t="s">
        <v>345</v>
      </c>
      <c r="G286" s="208" t="s">
        <v>135</v>
      </c>
      <c r="H286" s="209">
        <v>2.462</v>
      </c>
      <c r="I286" s="210"/>
      <c r="J286" s="211">
        <f>ROUND(I286*H286,2)</f>
        <v>0</v>
      </c>
      <c r="K286" s="207" t="s">
        <v>136</v>
      </c>
      <c r="L286" s="45"/>
      <c r="M286" s="212" t="s">
        <v>19</v>
      </c>
      <c r="N286" s="213" t="s">
        <v>43</v>
      </c>
      <c r="O286" s="85"/>
      <c r="P286" s="214">
        <f>O286*H286</f>
        <v>0</v>
      </c>
      <c r="Q286" s="214">
        <v>2.45329</v>
      </c>
      <c r="R286" s="214">
        <f>Q286*H286</f>
        <v>6.03999998</v>
      </c>
      <c r="S286" s="214">
        <v>0</v>
      </c>
      <c r="T286" s="215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6" t="s">
        <v>137</v>
      </c>
      <c r="AT286" s="216" t="s">
        <v>132</v>
      </c>
      <c r="AU286" s="216" t="s">
        <v>82</v>
      </c>
      <c r="AY286" s="18" t="s">
        <v>130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8" t="s">
        <v>80</v>
      </c>
      <c r="BK286" s="217">
        <f>ROUND(I286*H286,2)</f>
        <v>0</v>
      </c>
      <c r="BL286" s="18" t="s">
        <v>137</v>
      </c>
      <c r="BM286" s="216" t="s">
        <v>346</v>
      </c>
    </row>
    <row r="287" spans="1:47" s="2" customFormat="1" ht="12">
      <c r="A287" s="39"/>
      <c r="B287" s="40"/>
      <c r="C287" s="41"/>
      <c r="D287" s="218" t="s">
        <v>139</v>
      </c>
      <c r="E287" s="41"/>
      <c r="F287" s="219" t="s">
        <v>347</v>
      </c>
      <c r="G287" s="41"/>
      <c r="H287" s="41"/>
      <c r="I287" s="220"/>
      <c r="J287" s="41"/>
      <c r="K287" s="41"/>
      <c r="L287" s="45"/>
      <c r="M287" s="221"/>
      <c r="N287" s="222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139</v>
      </c>
      <c r="AU287" s="18" t="s">
        <v>82</v>
      </c>
    </row>
    <row r="288" spans="1:51" s="13" customFormat="1" ht="12">
      <c r="A288" s="13"/>
      <c r="B288" s="223"/>
      <c r="C288" s="224"/>
      <c r="D288" s="225" t="s">
        <v>141</v>
      </c>
      <c r="E288" s="226" t="s">
        <v>19</v>
      </c>
      <c r="F288" s="227" t="s">
        <v>175</v>
      </c>
      <c r="G288" s="224"/>
      <c r="H288" s="226" t="s">
        <v>19</v>
      </c>
      <c r="I288" s="228"/>
      <c r="J288" s="224"/>
      <c r="K288" s="224"/>
      <c r="L288" s="229"/>
      <c r="M288" s="230"/>
      <c r="N288" s="231"/>
      <c r="O288" s="231"/>
      <c r="P288" s="231"/>
      <c r="Q288" s="231"/>
      <c r="R288" s="231"/>
      <c r="S288" s="231"/>
      <c r="T288" s="23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3" t="s">
        <v>141</v>
      </c>
      <c r="AU288" s="233" t="s">
        <v>82</v>
      </c>
      <c r="AV288" s="13" t="s">
        <v>80</v>
      </c>
      <c r="AW288" s="13" t="s">
        <v>33</v>
      </c>
      <c r="AX288" s="13" t="s">
        <v>72</v>
      </c>
      <c r="AY288" s="233" t="s">
        <v>130</v>
      </c>
    </row>
    <row r="289" spans="1:51" s="14" customFormat="1" ht="12">
      <c r="A289" s="14"/>
      <c r="B289" s="234"/>
      <c r="C289" s="235"/>
      <c r="D289" s="225" t="s">
        <v>141</v>
      </c>
      <c r="E289" s="236" t="s">
        <v>19</v>
      </c>
      <c r="F289" s="237" t="s">
        <v>348</v>
      </c>
      <c r="G289" s="235"/>
      <c r="H289" s="238">
        <v>2.462</v>
      </c>
      <c r="I289" s="239"/>
      <c r="J289" s="235"/>
      <c r="K289" s="235"/>
      <c r="L289" s="240"/>
      <c r="M289" s="241"/>
      <c r="N289" s="242"/>
      <c r="O289" s="242"/>
      <c r="P289" s="242"/>
      <c r="Q289" s="242"/>
      <c r="R289" s="242"/>
      <c r="S289" s="242"/>
      <c r="T289" s="24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4" t="s">
        <v>141</v>
      </c>
      <c r="AU289" s="244" t="s">
        <v>82</v>
      </c>
      <c r="AV289" s="14" t="s">
        <v>82</v>
      </c>
      <c r="AW289" s="14" t="s">
        <v>33</v>
      </c>
      <c r="AX289" s="14" t="s">
        <v>80</v>
      </c>
      <c r="AY289" s="244" t="s">
        <v>130</v>
      </c>
    </row>
    <row r="290" spans="1:65" s="2" customFormat="1" ht="24.15" customHeight="1">
      <c r="A290" s="39"/>
      <c r="B290" s="40"/>
      <c r="C290" s="205" t="s">
        <v>349</v>
      </c>
      <c r="D290" s="205" t="s">
        <v>132</v>
      </c>
      <c r="E290" s="206" t="s">
        <v>350</v>
      </c>
      <c r="F290" s="207" t="s">
        <v>351</v>
      </c>
      <c r="G290" s="208" t="s">
        <v>135</v>
      </c>
      <c r="H290" s="209">
        <v>2.462</v>
      </c>
      <c r="I290" s="210"/>
      <c r="J290" s="211">
        <f>ROUND(I290*H290,2)</f>
        <v>0</v>
      </c>
      <c r="K290" s="207" t="s">
        <v>136</v>
      </c>
      <c r="L290" s="45"/>
      <c r="M290" s="212" t="s">
        <v>19</v>
      </c>
      <c r="N290" s="213" t="s">
        <v>43</v>
      </c>
      <c r="O290" s="85"/>
      <c r="P290" s="214">
        <f>O290*H290</f>
        <v>0</v>
      </c>
      <c r="Q290" s="214">
        <v>0</v>
      </c>
      <c r="R290" s="214">
        <f>Q290*H290</f>
        <v>0</v>
      </c>
      <c r="S290" s="214">
        <v>0</v>
      </c>
      <c r="T290" s="215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6" t="s">
        <v>137</v>
      </c>
      <c r="AT290" s="216" t="s">
        <v>132</v>
      </c>
      <c r="AU290" s="216" t="s">
        <v>82</v>
      </c>
      <c r="AY290" s="18" t="s">
        <v>130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8" t="s">
        <v>80</v>
      </c>
      <c r="BK290" s="217">
        <f>ROUND(I290*H290,2)</f>
        <v>0</v>
      </c>
      <c r="BL290" s="18" t="s">
        <v>137</v>
      </c>
      <c r="BM290" s="216" t="s">
        <v>352</v>
      </c>
    </row>
    <row r="291" spans="1:47" s="2" customFormat="1" ht="12">
      <c r="A291" s="39"/>
      <c r="B291" s="40"/>
      <c r="C291" s="41"/>
      <c r="D291" s="218" t="s">
        <v>139</v>
      </c>
      <c r="E291" s="41"/>
      <c r="F291" s="219" t="s">
        <v>353</v>
      </c>
      <c r="G291" s="41"/>
      <c r="H291" s="41"/>
      <c r="I291" s="220"/>
      <c r="J291" s="41"/>
      <c r="K291" s="41"/>
      <c r="L291" s="45"/>
      <c r="M291" s="221"/>
      <c r="N291" s="222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139</v>
      </c>
      <c r="AU291" s="18" t="s">
        <v>82</v>
      </c>
    </row>
    <row r="292" spans="1:65" s="2" customFormat="1" ht="16.5" customHeight="1">
      <c r="A292" s="39"/>
      <c r="B292" s="40"/>
      <c r="C292" s="205" t="s">
        <v>354</v>
      </c>
      <c r="D292" s="205" t="s">
        <v>132</v>
      </c>
      <c r="E292" s="206" t="s">
        <v>355</v>
      </c>
      <c r="F292" s="207" t="s">
        <v>356</v>
      </c>
      <c r="G292" s="208" t="s">
        <v>165</v>
      </c>
      <c r="H292" s="209">
        <v>0.091</v>
      </c>
      <c r="I292" s="210"/>
      <c r="J292" s="211">
        <f>ROUND(I292*H292,2)</f>
        <v>0</v>
      </c>
      <c r="K292" s="207" t="s">
        <v>136</v>
      </c>
      <c r="L292" s="45"/>
      <c r="M292" s="212" t="s">
        <v>19</v>
      </c>
      <c r="N292" s="213" t="s">
        <v>43</v>
      </c>
      <c r="O292" s="85"/>
      <c r="P292" s="214">
        <f>O292*H292</f>
        <v>0</v>
      </c>
      <c r="Q292" s="214">
        <v>1.06277</v>
      </c>
      <c r="R292" s="214">
        <f>Q292*H292</f>
        <v>0.09671207</v>
      </c>
      <c r="S292" s="214">
        <v>0</v>
      </c>
      <c r="T292" s="215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6" t="s">
        <v>137</v>
      </c>
      <c r="AT292" s="216" t="s">
        <v>132</v>
      </c>
      <c r="AU292" s="216" t="s">
        <v>82</v>
      </c>
      <c r="AY292" s="18" t="s">
        <v>130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8" t="s">
        <v>80</v>
      </c>
      <c r="BK292" s="217">
        <f>ROUND(I292*H292,2)</f>
        <v>0</v>
      </c>
      <c r="BL292" s="18" t="s">
        <v>137</v>
      </c>
      <c r="BM292" s="216" t="s">
        <v>357</v>
      </c>
    </row>
    <row r="293" spans="1:47" s="2" customFormat="1" ht="12">
      <c r="A293" s="39"/>
      <c r="B293" s="40"/>
      <c r="C293" s="41"/>
      <c r="D293" s="218" t="s">
        <v>139</v>
      </c>
      <c r="E293" s="41"/>
      <c r="F293" s="219" t="s">
        <v>358</v>
      </c>
      <c r="G293" s="41"/>
      <c r="H293" s="41"/>
      <c r="I293" s="220"/>
      <c r="J293" s="41"/>
      <c r="K293" s="41"/>
      <c r="L293" s="45"/>
      <c r="M293" s="221"/>
      <c r="N293" s="222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139</v>
      </c>
      <c r="AU293" s="18" t="s">
        <v>82</v>
      </c>
    </row>
    <row r="294" spans="1:51" s="13" customFormat="1" ht="12">
      <c r="A294" s="13"/>
      <c r="B294" s="223"/>
      <c r="C294" s="224"/>
      <c r="D294" s="225" t="s">
        <v>141</v>
      </c>
      <c r="E294" s="226" t="s">
        <v>19</v>
      </c>
      <c r="F294" s="227" t="s">
        <v>175</v>
      </c>
      <c r="G294" s="224"/>
      <c r="H294" s="226" t="s">
        <v>19</v>
      </c>
      <c r="I294" s="228"/>
      <c r="J294" s="224"/>
      <c r="K294" s="224"/>
      <c r="L294" s="229"/>
      <c r="M294" s="230"/>
      <c r="N294" s="231"/>
      <c r="O294" s="231"/>
      <c r="P294" s="231"/>
      <c r="Q294" s="231"/>
      <c r="R294" s="231"/>
      <c r="S294" s="231"/>
      <c r="T294" s="23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3" t="s">
        <v>141</v>
      </c>
      <c r="AU294" s="233" t="s">
        <v>82</v>
      </c>
      <c r="AV294" s="13" t="s">
        <v>80</v>
      </c>
      <c r="AW294" s="13" t="s">
        <v>33</v>
      </c>
      <c r="AX294" s="13" t="s">
        <v>72</v>
      </c>
      <c r="AY294" s="233" t="s">
        <v>130</v>
      </c>
    </row>
    <row r="295" spans="1:51" s="13" customFormat="1" ht="12">
      <c r="A295" s="13"/>
      <c r="B295" s="223"/>
      <c r="C295" s="224"/>
      <c r="D295" s="225" t="s">
        <v>141</v>
      </c>
      <c r="E295" s="226" t="s">
        <v>19</v>
      </c>
      <c r="F295" s="227" t="s">
        <v>359</v>
      </c>
      <c r="G295" s="224"/>
      <c r="H295" s="226" t="s">
        <v>19</v>
      </c>
      <c r="I295" s="228"/>
      <c r="J295" s="224"/>
      <c r="K295" s="224"/>
      <c r="L295" s="229"/>
      <c r="M295" s="230"/>
      <c r="N295" s="231"/>
      <c r="O295" s="231"/>
      <c r="P295" s="231"/>
      <c r="Q295" s="231"/>
      <c r="R295" s="231"/>
      <c r="S295" s="231"/>
      <c r="T295" s="23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3" t="s">
        <v>141</v>
      </c>
      <c r="AU295" s="233" t="s">
        <v>82</v>
      </c>
      <c r="AV295" s="13" t="s">
        <v>80</v>
      </c>
      <c r="AW295" s="13" t="s">
        <v>33</v>
      </c>
      <c r="AX295" s="13" t="s">
        <v>72</v>
      </c>
      <c r="AY295" s="233" t="s">
        <v>130</v>
      </c>
    </row>
    <row r="296" spans="1:51" s="14" customFormat="1" ht="12">
      <c r="A296" s="14"/>
      <c r="B296" s="234"/>
      <c r="C296" s="235"/>
      <c r="D296" s="225" t="s">
        <v>141</v>
      </c>
      <c r="E296" s="236" t="s">
        <v>19</v>
      </c>
      <c r="F296" s="237" t="s">
        <v>360</v>
      </c>
      <c r="G296" s="235"/>
      <c r="H296" s="238">
        <v>0.083</v>
      </c>
      <c r="I296" s="239"/>
      <c r="J296" s="235"/>
      <c r="K296" s="235"/>
      <c r="L296" s="240"/>
      <c r="M296" s="241"/>
      <c r="N296" s="242"/>
      <c r="O296" s="242"/>
      <c r="P296" s="242"/>
      <c r="Q296" s="242"/>
      <c r="R296" s="242"/>
      <c r="S296" s="242"/>
      <c r="T296" s="24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4" t="s">
        <v>141</v>
      </c>
      <c r="AU296" s="244" t="s">
        <v>82</v>
      </c>
      <c r="AV296" s="14" t="s">
        <v>82</v>
      </c>
      <c r="AW296" s="14" t="s">
        <v>33</v>
      </c>
      <c r="AX296" s="14" t="s">
        <v>72</v>
      </c>
      <c r="AY296" s="244" t="s">
        <v>130</v>
      </c>
    </row>
    <row r="297" spans="1:51" s="15" customFormat="1" ht="12">
      <c r="A297" s="15"/>
      <c r="B297" s="245"/>
      <c r="C297" s="246"/>
      <c r="D297" s="225" t="s">
        <v>141</v>
      </c>
      <c r="E297" s="247" t="s">
        <v>19</v>
      </c>
      <c r="F297" s="248" t="s">
        <v>150</v>
      </c>
      <c r="G297" s="246"/>
      <c r="H297" s="249">
        <v>0.083</v>
      </c>
      <c r="I297" s="250"/>
      <c r="J297" s="246"/>
      <c r="K297" s="246"/>
      <c r="L297" s="251"/>
      <c r="M297" s="252"/>
      <c r="N297" s="253"/>
      <c r="O297" s="253"/>
      <c r="P297" s="253"/>
      <c r="Q297" s="253"/>
      <c r="R297" s="253"/>
      <c r="S297" s="253"/>
      <c r="T297" s="254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55" t="s">
        <v>141</v>
      </c>
      <c r="AU297" s="255" t="s">
        <v>82</v>
      </c>
      <c r="AV297" s="15" t="s">
        <v>137</v>
      </c>
      <c r="AW297" s="15" t="s">
        <v>33</v>
      </c>
      <c r="AX297" s="15" t="s">
        <v>80</v>
      </c>
      <c r="AY297" s="255" t="s">
        <v>130</v>
      </c>
    </row>
    <row r="298" spans="1:51" s="14" customFormat="1" ht="12">
      <c r="A298" s="14"/>
      <c r="B298" s="234"/>
      <c r="C298" s="235"/>
      <c r="D298" s="225" t="s">
        <v>141</v>
      </c>
      <c r="E298" s="235"/>
      <c r="F298" s="237" t="s">
        <v>361</v>
      </c>
      <c r="G298" s="235"/>
      <c r="H298" s="238">
        <v>0.091</v>
      </c>
      <c r="I298" s="239"/>
      <c r="J298" s="235"/>
      <c r="K298" s="235"/>
      <c r="L298" s="240"/>
      <c r="M298" s="241"/>
      <c r="N298" s="242"/>
      <c r="O298" s="242"/>
      <c r="P298" s="242"/>
      <c r="Q298" s="242"/>
      <c r="R298" s="242"/>
      <c r="S298" s="242"/>
      <c r="T298" s="24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4" t="s">
        <v>141</v>
      </c>
      <c r="AU298" s="244" t="s">
        <v>82</v>
      </c>
      <c r="AV298" s="14" t="s">
        <v>82</v>
      </c>
      <c r="AW298" s="14" t="s">
        <v>4</v>
      </c>
      <c r="AX298" s="14" t="s">
        <v>80</v>
      </c>
      <c r="AY298" s="244" t="s">
        <v>130</v>
      </c>
    </row>
    <row r="299" spans="1:63" s="12" customFormat="1" ht="22.8" customHeight="1">
      <c r="A299" s="12"/>
      <c r="B299" s="189"/>
      <c r="C299" s="190"/>
      <c r="D299" s="191" t="s">
        <v>71</v>
      </c>
      <c r="E299" s="203" t="s">
        <v>194</v>
      </c>
      <c r="F299" s="203" t="s">
        <v>362</v>
      </c>
      <c r="G299" s="190"/>
      <c r="H299" s="190"/>
      <c r="I299" s="193"/>
      <c r="J299" s="204">
        <f>BK299</f>
        <v>0</v>
      </c>
      <c r="K299" s="190"/>
      <c r="L299" s="195"/>
      <c r="M299" s="196"/>
      <c r="N299" s="197"/>
      <c r="O299" s="197"/>
      <c r="P299" s="198">
        <f>SUM(P300:P427)</f>
        <v>0</v>
      </c>
      <c r="Q299" s="197"/>
      <c r="R299" s="198">
        <f>SUM(R300:R427)</f>
        <v>1.7425937999999999</v>
      </c>
      <c r="S299" s="197"/>
      <c r="T299" s="199">
        <f>SUM(T300:T427)</f>
        <v>5.264279999999999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00" t="s">
        <v>80</v>
      </c>
      <c r="AT299" s="201" t="s">
        <v>71</v>
      </c>
      <c r="AU299" s="201" t="s">
        <v>80</v>
      </c>
      <c r="AY299" s="200" t="s">
        <v>130</v>
      </c>
      <c r="BK299" s="202">
        <f>SUM(BK300:BK427)</f>
        <v>0</v>
      </c>
    </row>
    <row r="300" spans="1:65" s="2" customFormat="1" ht="24.15" customHeight="1">
      <c r="A300" s="39"/>
      <c r="B300" s="40"/>
      <c r="C300" s="205" t="s">
        <v>363</v>
      </c>
      <c r="D300" s="205" t="s">
        <v>132</v>
      </c>
      <c r="E300" s="206" t="s">
        <v>364</v>
      </c>
      <c r="F300" s="207" t="s">
        <v>365</v>
      </c>
      <c r="G300" s="208" t="s">
        <v>197</v>
      </c>
      <c r="H300" s="209">
        <v>26.46</v>
      </c>
      <c r="I300" s="210"/>
      <c r="J300" s="211">
        <f>ROUND(I300*H300,2)</f>
        <v>0</v>
      </c>
      <c r="K300" s="207" t="s">
        <v>136</v>
      </c>
      <c r="L300" s="45"/>
      <c r="M300" s="212" t="s">
        <v>19</v>
      </c>
      <c r="N300" s="213" t="s">
        <v>43</v>
      </c>
      <c r="O300" s="85"/>
      <c r="P300" s="214">
        <f>O300*H300</f>
        <v>0</v>
      </c>
      <c r="Q300" s="214">
        <v>0.00013</v>
      </c>
      <c r="R300" s="214">
        <f>Q300*H300</f>
        <v>0.0034398</v>
      </c>
      <c r="S300" s="214">
        <v>0</v>
      </c>
      <c r="T300" s="215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6" t="s">
        <v>137</v>
      </c>
      <c r="AT300" s="216" t="s">
        <v>132</v>
      </c>
      <c r="AU300" s="216" t="s">
        <v>82</v>
      </c>
      <c r="AY300" s="18" t="s">
        <v>130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18" t="s">
        <v>80</v>
      </c>
      <c r="BK300" s="217">
        <f>ROUND(I300*H300,2)</f>
        <v>0</v>
      </c>
      <c r="BL300" s="18" t="s">
        <v>137</v>
      </c>
      <c r="BM300" s="216" t="s">
        <v>366</v>
      </c>
    </row>
    <row r="301" spans="1:47" s="2" customFormat="1" ht="12">
      <c r="A301" s="39"/>
      <c r="B301" s="40"/>
      <c r="C301" s="41"/>
      <c r="D301" s="218" t="s">
        <v>139</v>
      </c>
      <c r="E301" s="41"/>
      <c r="F301" s="219" t="s">
        <v>367</v>
      </c>
      <c r="G301" s="41"/>
      <c r="H301" s="41"/>
      <c r="I301" s="220"/>
      <c r="J301" s="41"/>
      <c r="K301" s="41"/>
      <c r="L301" s="45"/>
      <c r="M301" s="221"/>
      <c r="N301" s="222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139</v>
      </c>
      <c r="AU301" s="18" t="s">
        <v>82</v>
      </c>
    </row>
    <row r="302" spans="1:51" s="13" customFormat="1" ht="12">
      <c r="A302" s="13"/>
      <c r="B302" s="223"/>
      <c r="C302" s="224"/>
      <c r="D302" s="225" t="s">
        <v>141</v>
      </c>
      <c r="E302" s="226" t="s">
        <v>19</v>
      </c>
      <c r="F302" s="227" t="s">
        <v>175</v>
      </c>
      <c r="G302" s="224"/>
      <c r="H302" s="226" t="s">
        <v>19</v>
      </c>
      <c r="I302" s="228"/>
      <c r="J302" s="224"/>
      <c r="K302" s="224"/>
      <c r="L302" s="229"/>
      <c r="M302" s="230"/>
      <c r="N302" s="231"/>
      <c r="O302" s="231"/>
      <c r="P302" s="231"/>
      <c r="Q302" s="231"/>
      <c r="R302" s="231"/>
      <c r="S302" s="231"/>
      <c r="T302" s="23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3" t="s">
        <v>141</v>
      </c>
      <c r="AU302" s="233" t="s">
        <v>82</v>
      </c>
      <c r="AV302" s="13" t="s">
        <v>80</v>
      </c>
      <c r="AW302" s="13" t="s">
        <v>33</v>
      </c>
      <c r="AX302" s="13" t="s">
        <v>72</v>
      </c>
      <c r="AY302" s="233" t="s">
        <v>130</v>
      </c>
    </row>
    <row r="303" spans="1:51" s="13" customFormat="1" ht="12">
      <c r="A303" s="13"/>
      <c r="B303" s="223"/>
      <c r="C303" s="224"/>
      <c r="D303" s="225" t="s">
        <v>141</v>
      </c>
      <c r="E303" s="226" t="s">
        <v>19</v>
      </c>
      <c r="F303" s="227" t="s">
        <v>316</v>
      </c>
      <c r="G303" s="224"/>
      <c r="H303" s="226" t="s">
        <v>19</v>
      </c>
      <c r="I303" s="228"/>
      <c r="J303" s="224"/>
      <c r="K303" s="224"/>
      <c r="L303" s="229"/>
      <c r="M303" s="230"/>
      <c r="N303" s="231"/>
      <c r="O303" s="231"/>
      <c r="P303" s="231"/>
      <c r="Q303" s="231"/>
      <c r="R303" s="231"/>
      <c r="S303" s="231"/>
      <c r="T303" s="23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3" t="s">
        <v>141</v>
      </c>
      <c r="AU303" s="233" t="s">
        <v>82</v>
      </c>
      <c r="AV303" s="13" t="s">
        <v>80</v>
      </c>
      <c r="AW303" s="13" t="s">
        <v>33</v>
      </c>
      <c r="AX303" s="13" t="s">
        <v>72</v>
      </c>
      <c r="AY303" s="233" t="s">
        <v>130</v>
      </c>
    </row>
    <row r="304" spans="1:51" s="14" customFormat="1" ht="12">
      <c r="A304" s="14"/>
      <c r="B304" s="234"/>
      <c r="C304" s="235"/>
      <c r="D304" s="225" t="s">
        <v>141</v>
      </c>
      <c r="E304" s="236" t="s">
        <v>19</v>
      </c>
      <c r="F304" s="237" t="s">
        <v>368</v>
      </c>
      <c r="G304" s="235"/>
      <c r="H304" s="238">
        <v>6.28</v>
      </c>
      <c r="I304" s="239"/>
      <c r="J304" s="235"/>
      <c r="K304" s="235"/>
      <c r="L304" s="240"/>
      <c r="M304" s="241"/>
      <c r="N304" s="242"/>
      <c r="O304" s="242"/>
      <c r="P304" s="242"/>
      <c r="Q304" s="242"/>
      <c r="R304" s="242"/>
      <c r="S304" s="242"/>
      <c r="T304" s="24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4" t="s">
        <v>141</v>
      </c>
      <c r="AU304" s="244" t="s">
        <v>82</v>
      </c>
      <c r="AV304" s="14" t="s">
        <v>82</v>
      </c>
      <c r="AW304" s="14" t="s">
        <v>33</v>
      </c>
      <c r="AX304" s="14" t="s">
        <v>72</v>
      </c>
      <c r="AY304" s="244" t="s">
        <v>130</v>
      </c>
    </row>
    <row r="305" spans="1:51" s="13" customFormat="1" ht="12">
      <c r="A305" s="13"/>
      <c r="B305" s="223"/>
      <c r="C305" s="224"/>
      <c r="D305" s="225" t="s">
        <v>141</v>
      </c>
      <c r="E305" s="226" t="s">
        <v>19</v>
      </c>
      <c r="F305" s="227" t="s">
        <v>320</v>
      </c>
      <c r="G305" s="224"/>
      <c r="H305" s="226" t="s">
        <v>19</v>
      </c>
      <c r="I305" s="228"/>
      <c r="J305" s="224"/>
      <c r="K305" s="224"/>
      <c r="L305" s="229"/>
      <c r="M305" s="230"/>
      <c r="N305" s="231"/>
      <c r="O305" s="231"/>
      <c r="P305" s="231"/>
      <c r="Q305" s="231"/>
      <c r="R305" s="231"/>
      <c r="S305" s="231"/>
      <c r="T305" s="23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3" t="s">
        <v>141</v>
      </c>
      <c r="AU305" s="233" t="s">
        <v>82</v>
      </c>
      <c r="AV305" s="13" t="s">
        <v>80</v>
      </c>
      <c r="AW305" s="13" t="s">
        <v>33</v>
      </c>
      <c r="AX305" s="13" t="s">
        <v>72</v>
      </c>
      <c r="AY305" s="233" t="s">
        <v>130</v>
      </c>
    </row>
    <row r="306" spans="1:51" s="14" customFormat="1" ht="12">
      <c r="A306" s="14"/>
      <c r="B306" s="234"/>
      <c r="C306" s="235"/>
      <c r="D306" s="225" t="s">
        <v>141</v>
      </c>
      <c r="E306" s="236" t="s">
        <v>19</v>
      </c>
      <c r="F306" s="237" t="s">
        <v>369</v>
      </c>
      <c r="G306" s="235"/>
      <c r="H306" s="238">
        <v>6.29</v>
      </c>
      <c r="I306" s="239"/>
      <c r="J306" s="235"/>
      <c r="K306" s="235"/>
      <c r="L306" s="240"/>
      <c r="M306" s="241"/>
      <c r="N306" s="242"/>
      <c r="O306" s="242"/>
      <c r="P306" s="242"/>
      <c r="Q306" s="242"/>
      <c r="R306" s="242"/>
      <c r="S306" s="242"/>
      <c r="T306" s="24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4" t="s">
        <v>141</v>
      </c>
      <c r="AU306" s="244" t="s">
        <v>82</v>
      </c>
      <c r="AV306" s="14" t="s">
        <v>82</v>
      </c>
      <c r="AW306" s="14" t="s">
        <v>33</v>
      </c>
      <c r="AX306" s="14" t="s">
        <v>72</v>
      </c>
      <c r="AY306" s="244" t="s">
        <v>130</v>
      </c>
    </row>
    <row r="307" spans="1:51" s="13" customFormat="1" ht="12">
      <c r="A307" s="13"/>
      <c r="B307" s="223"/>
      <c r="C307" s="224"/>
      <c r="D307" s="225" t="s">
        <v>141</v>
      </c>
      <c r="E307" s="226" t="s">
        <v>19</v>
      </c>
      <c r="F307" s="227" t="s">
        <v>321</v>
      </c>
      <c r="G307" s="224"/>
      <c r="H307" s="226" t="s">
        <v>19</v>
      </c>
      <c r="I307" s="228"/>
      <c r="J307" s="224"/>
      <c r="K307" s="224"/>
      <c r="L307" s="229"/>
      <c r="M307" s="230"/>
      <c r="N307" s="231"/>
      <c r="O307" s="231"/>
      <c r="P307" s="231"/>
      <c r="Q307" s="231"/>
      <c r="R307" s="231"/>
      <c r="S307" s="231"/>
      <c r="T307" s="23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3" t="s">
        <v>141</v>
      </c>
      <c r="AU307" s="233" t="s">
        <v>82</v>
      </c>
      <c r="AV307" s="13" t="s">
        <v>80</v>
      </c>
      <c r="AW307" s="13" t="s">
        <v>33</v>
      </c>
      <c r="AX307" s="13" t="s">
        <v>72</v>
      </c>
      <c r="AY307" s="233" t="s">
        <v>130</v>
      </c>
    </row>
    <row r="308" spans="1:51" s="14" customFormat="1" ht="12">
      <c r="A308" s="14"/>
      <c r="B308" s="234"/>
      <c r="C308" s="235"/>
      <c r="D308" s="225" t="s">
        <v>141</v>
      </c>
      <c r="E308" s="236" t="s">
        <v>19</v>
      </c>
      <c r="F308" s="237" t="s">
        <v>370</v>
      </c>
      <c r="G308" s="235"/>
      <c r="H308" s="238">
        <v>6.57</v>
      </c>
      <c r="I308" s="239"/>
      <c r="J308" s="235"/>
      <c r="K308" s="235"/>
      <c r="L308" s="240"/>
      <c r="M308" s="241"/>
      <c r="N308" s="242"/>
      <c r="O308" s="242"/>
      <c r="P308" s="242"/>
      <c r="Q308" s="242"/>
      <c r="R308" s="242"/>
      <c r="S308" s="242"/>
      <c r="T308" s="24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4" t="s">
        <v>141</v>
      </c>
      <c r="AU308" s="244" t="s">
        <v>82</v>
      </c>
      <c r="AV308" s="14" t="s">
        <v>82</v>
      </c>
      <c r="AW308" s="14" t="s">
        <v>33</v>
      </c>
      <c r="AX308" s="14" t="s">
        <v>72</v>
      </c>
      <c r="AY308" s="244" t="s">
        <v>130</v>
      </c>
    </row>
    <row r="309" spans="1:51" s="13" customFormat="1" ht="12">
      <c r="A309" s="13"/>
      <c r="B309" s="223"/>
      <c r="C309" s="224"/>
      <c r="D309" s="225" t="s">
        <v>141</v>
      </c>
      <c r="E309" s="226" t="s">
        <v>19</v>
      </c>
      <c r="F309" s="227" t="s">
        <v>323</v>
      </c>
      <c r="G309" s="224"/>
      <c r="H309" s="226" t="s">
        <v>19</v>
      </c>
      <c r="I309" s="228"/>
      <c r="J309" s="224"/>
      <c r="K309" s="224"/>
      <c r="L309" s="229"/>
      <c r="M309" s="230"/>
      <c r="N309" s="231"/>
      <c r="O309" s="231"/>
      <c r="P309" s="231"/>
      <c r="Q309" s="231"/>
      <c r="R309" s="231"/>
      <c r="S309" s="231"/>
      <c r="T309" s="23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3" t="s">
        <v>141</v>
      </c>
      <c r="AU309" s="233" t="s">
        <v>82</v>
      </c>
      <c r="AV309" s="13" t="s">
        <v>80</v>
      </c>
      <c r="AW309" s="13" t="s">
        <v>33</v>
      </c>
      <c r="AX309" s="13" t="s">
        <v>72</v>
      </c>
      <c r="AY309" s="233" t="s">
        <v>130</v>
      </c>
    </row>
    <row r="310" spans="1:51" s="14" customFormat="1" ht="12">
      <c r="A310" s="14"/>
      <c r="B310" s="234"/>
      <c r="C310" s="235"/>
      <c r="D310" s="225" t="s">
        <v>141</v>
      </c>
      <c r="E310" s="236" t="s">
        <v>19</v>
      </c>
      <c r="F310" s="237" t="s">
        <v>371</v>
      </c>
      <c r="G310" s="235"/>
      <c r="H310" s="238">
        <v>7.32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4" t="s">
        <v>141</v>
      </c>
      <c r="AU310" s="244" t="s">
        <v>82</v>
      </c>
      <c r="AV310" s="14" t="s">
        <v>82</v>
      </c>
      <c r="AW310" s="14" t="s">
        <v>33</v>
      </c>
      <c r="AX310" s="14" t="s">
        <v>72</v>
      </c>
      <c r="AY310" s="244" t="s">
        <v>130</v>
      </c>
    </row>
    <row r="311" spans="1:51" s="15" customFormat="1" ht="12">
      <c r="A311" s="15"/>
      <c r="B311" s="245"/>
      <c r="C311" s="246"/>
      <c r="D311" s="225" t="s">
        <v>141</v>
      </c>
      <c r="E311" s="247" t="s">
        <v>19</v>
      </c>
      <c r="F311" s="248" t="s">
        <v>150</v>
      </c>
      <c r="G311" s="246"/>
      <c r="H311" s="249">
        <v>26.46</v>
      </c>
      <c r="I311" s="250"/>
      <c r="J311" s="246"/>
      <c r="K311" s="246"/>
      <c r="L311" s="251"/>
      <c r="M311" s="252"/>
      <c r="N311" s="253"/>
      <c r="O311" s="253"/>
      <c r="P311" s="253"/>
      <c r="Q311" s="253"/>
      <c r="R311" s="253"/>
      <c r="S311" s="253"/>
      <c r="T311" s="254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55" t="s">
        <v>141</v>
      </c>
      <c r="AU311" s="255" t="s">
        <v>82</v>
      </c>
      <c r="AV311" s="15" t="s">
        <v>137</v>
      </c>
      <c r="AW311" s="15" t="s">
        <v>33</v>
      </c>
      <c r="AX311" s="15" t="s">
        <v>80</v>
      </c>
      <c r="AY311" s="255" t="s">
        <v>130</v>
      </c>
    </row>
    <row r="312" spans="1:65" s="2" customFormat="1" ht="21.75" customHeight="1">
      <c r="A312" s="39"/>
      <c r="B312" s="40"/>
      <c r="C312" s="205" t="s">
        <v>372</v>
      </c>
      <c r="D312" s="205" t="s">
        <v>132</v>
      </c>
      <c r="E312" s="206" t="s">
        <v>373</v>
      </c>
      <c r="F312" s="207" t="s">
        <v>374</v>
      </c>
      <c r="G312" s="208" t="s">
        <v>165</v>
      </c>
      <c r="H312" s="209">
        <v>1.383</v>
      </c>
      <c r="I312" s="210"/>
      <c r="J312" s="211">
        <f>ROUND(I312*H312,2)</f>
        <v>0</v>
      </c>
      <c r="K312" s="207" t="s">
        <v>136</v>
      </c>
      <c r="L312" s="45"/>
      <c r="M312" s="212" t="s">
        <v>19</v>
      </c>
      <c r="N312" s="213" t="s">
        <v>43</v>
      </c>
      <c r="O312" s="85"/>
      <c r="P312" s="214">
        <f>O312*H312</f>
        <v>0</v>
      </c>
      <c r="Q312" s="214">
        <v>0</v>
      </c>
      <c r="R312" s="214">
        <f>Q312*H312</f>
        <v>0</v>
      </c>
      <c r="S312" s="214">
        <v>0</v>
      </c>
      <c r="T312" s="215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6" t="s">
        <v>137</v>
      </c>
      <c r="AT312" s="216" t="s">
        <v>132</v>
      </c>
      <c r="AU312" s="216" t="s">
        <v>82</v>
      </c>
      <c r="AY312" s="18" t="s">
        <v>130</v>
      </c>
      <c r="BE312" s="217">
        <f>IF(N312="základní",J312,0)</f>
        <v>0</v>
      </c>
      <c r="BF312" s="217">
        <f>IF(N312="snížená",J312,0)</f>
        <v>0</v>
      </c>
      <c r="BG312" s="217">
        <f>IF(N312="zákl. přenesená",J312,0)</f>
        <v>0</v>
      </c>
      <c r="BH312" s="217">
        <f>IF(N312="sníž. přenesená",J312,0)</f>
        <v>0</v>
      </c>
      <c r="BI312" s="217">
        <f>IF(N312="nulová",J312,0)</f>
        <v>0</v>
      </c>
      <c r="BJ312" s="18" t="s">
        <v>80</v>
      </c>
      <c r="BK312" s="217">
        <f>ROUND(I312*H312,2)</f>
        <v>0</v>
      </c>
      <c r="BL312" s="18" t="s">
        <v>137</v>
      </c>
      <c r="BM312" s="216" t="s">
        <v>375</v>
      </c>
    </row>
    <row r="313" spans="1:47" s="2" customFormat="1" ht="12">
      <c r="A313" s="39"/>
      <c r="B313" s="40"/>
      <c r="C313" s="41"/>
      <c r="D313" s="218" t="s">
        <v>139</v>
      </c>
      <c r="E313" s="41"/>
      <c r="F313" s="219" t="s">
        <v>376</v>
      </c>
      <c r="G313" s="41"/>
      <c r="H313" s="41"/>
      <c r="I313" s="220"/>
      <c r="J313" s="41"/>
      <c r="K313" s="41"/>
      <c r="L313" s="45"/>
      <c r="M313" s="221"/>
      <c r="N313" s="222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139</v>
      </c>
      <c r="AU313" s="18" t="s">
        <v>82</v>
      </c>
    </row>
    <row r="314" spans="1:51" s="13" customFormat="1" ht="12">
      <c r="A314" s="13"/>
      <c r="B314" s="223"/>
      <c r="C314" s="224"/>
      <c r="D314" s="225" t="s">
        <v>141</v>
      </c>
      <c r="E314" s="226" t="s">
        <v>19</v>
      </c>
      <c r="F314" s="227" t="s">
        <v>175</v>
      </c>
      <c r="G314" s="224"/>
      <c r="H314" s="226" t="s">
        <v>19</v>
      </c>
      <c r="I314" s="228"/>
      <c r="J314" s="224"/>
      <c r="K314" s="224"/>
      <c r="L314" s="229"/>
      <c r="M314" s="230"/>
      <c r="N314" s="231"/>
      <c r="O314" s="231"/>
      <c r="P314" s="231"/>
      <c r="Q314" s="231"/>
      <c r="R314" s="231"/>
      <c r="S314" s="231"/>
      <c r="T314" s="23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3" t="s">
        <v>141</v>
      </c>
      <c r="AU314" s="233" t="s">
        <v>82</v>
      </c>
      <c r="AV314" s="13" t="s">
        <v>80</v>
      </c>
      <c r="AW314" s="13" t="s">
        <v>33</v>
      </c>
      <c r="AX314" s="13" t="s">
        <v>72</v>
      </c>
      <c r="AY314" s="233" t="s">
        <v>130</v>
      </c>
    </row>
    <row r="315" spans="1:51" s="13" customFormat="1" ht="12">
      <c r="A315" s="13"/>
      <c r="B315" s="223"/>
      <c r="C315" s="224"/>
      <c r="D315" s="225" t="s">
        <v>141</v>
      </c>
      <c r="E315" s="226" t="s">
        <v>19</v>
      </c>
      <c r="F315" s="227" t="s">
        <v>377</v>
      </c>
      <c r="G315" s="224"/>
      <c r="H315" s="226" t="s">
        <v>19</v>
      </c>
      <c r="I315" s="228"/>
      <c r="J315" s="224"/>
      <c r="K315" s="224"/>
      <c r="L315" s="229"/>
      <c r="M315" s="230"/>
      <c r="N315" s="231"/>
      <c r="O315" s="231"/>
      <c r="P315" s="231"/>
      <c r="Q315" s="231"/>
      <c r="R315" s="231"/>
      <c r="S315" s="231"/>
      <c r="T315" s="23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3" t="s">
        <v>141</v>
      </c>
      <c r="AU315" s="233" t="s">
        <v>82</v>
      </c>
      <c r="AV315" s="13" t="s">
        <v>80</v>
      </c>
      <c r="AW315" s="13" t="s">
        <v>33</v>
      </c>
      <c r="AX315" s="13" t="s">
        <v>72</v>
      </c>
      <c r="AY315" s="233" t="s">
        <v>130</v>
      </c>
    </row>
    <row r="316" spans="1:51" s="13" customFormat="1" ht="12">
      <c r="A316" s="13"/>
      <c r="B316" s="223"/>
      <c r="C316" s="224"/>
      <c r="D316" s="225" t="s">
        <v>141</v>
      </c>
      <c r="E316" s="226" t="s">
        <v>19</v>
      </c>
      <c r="F316" s="227" t="s">
        <v>378</v>
      </c>
      <c r="G316" s="224"/>
      <c r="H316" s="226" t="s">
        <v>19</v>
      </c>
      <c r="I316" s="228"/>
      <c r="J316" s="224"/>
      <c r="K316" s="224"/>
      <c r="L316" s="229"/>
      <c r="M316" s="230"/>
      <c r="N316" s="231"/>
      <c r="O316" s="231"/>
      <c r="P316" s="231"/>
      <c r="Q316" s="231"/>
      <c r="R316" s="231"/>
      <c r="S316" s="231"/>
      <c r="T316" s="23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3" t="s">
        <v>141</v>
      </c>
      <c r="AU316" s="233" t="s">
        <v>82</v>
      </c>
      <c r="AV316" s="13" t="s">
        <v>80</v>
      </c>
      <c r="AW316" s="13" t="s">
        <v>33</v>
      </c>
      <c r="AX316" s="13" t="s">
        <v>72</v>
      </c>
      <c r="AY316" s="233" t="s">
        <v>130</v>
      </c>
    </row>
    <row r="317" spans="1:51" s="14" customFormat="1" ht="12">
      <c r="A317" s="14"/>
      <c r="B317" s="234"/>
      <c r="C317" s="235"/>
      <c r="D317" s="225" t="s">
        <v>141</v>
      </c>
      <c r="E317" s="236" t="s">
        <v>19</v>
      </c>
      <c r="F317" s="237" t="s">
        <v>379</v>
      </c>
      <c r="G317" s="235"/>
      <c r="H317" s="238">
        <v>0.104</v>
      </c>
      <c r="I317" s="239"/>
      <c r="J317" s="235"/>
      <c r="K317" s="235"/>
      <c r="L317" s="240"/>
      <c r="M317" s="241"/>
      <c r="N317" s="242"/>
      <c r="O317" s="242"/>
      <c r="P317" s="242"/>
      <c r="Q317" s="242"/>
      <c r="R317" s="242"/>
      <c r="S317" s="242"/>
      <c r="T317" s="243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4" t="s">
        <v>141</v>
      </c>
      <c r="AU317" s="244" t="s">
        <v>82</v>
      </c>
      <c r="AV317" s="14" t="s">
        <v>82</v>
      </c>
      <c r="AW317" s="14" t="s">
        <v>33</v>
      </c>
      <c r="AX317" s="14" t="s">
        <v>72</v>
      </c>
      <c r="AY317" s="244" t="s">
        <v>130</v>
      </c>
    </row>
    <row r="318" spans="1:51" s="14" customFormat="1" ht="12">
      <c r="A318" s="14"/>
      <c r="B318" s="234"/>
      <c r="C318" s="235"/>
      <c r="D318" s="225" t="s">
        <v>141</v>
      </c>
      <c r="E318" s="236" t="s">
        <v>19</v>
      </c>
      <c r="F318" s="237" t="s">
        <v>380</v>
      </c>
      <c r="G318" s="235"/>
      <c r="H318" s="238">
        <v>0.065</v>
      </c>
      <c r="I318" s="239"/>
      <c r="J318" s="235"/>
      <c r="K318" s="235"/>
      <c r="L318" s="240"/>
      <c r="M318" s="241"/>
      <c r="N318" s="242"/>
      <c r="O318" s="242"/>
      <c r="P318" s="242"/>
      <c r="Q318" s="242"/>
      <c r="R318" s="242"/>
      <c r="S318" s="242"/>
      <c r="T318" s="24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4" t="s">
        <v>141</v>
      </c>
      <c r="AU318" s="244" t="s">
        <v>82</v>
      </c>
      <c r="AV318" s="14" t="s">
        <v>82</v>
      </c>
      <c r="AW318" s="14" t="s">
        <v>33</v>
      </c>
      <c r="AX318" s="14" t="s">
        <v>72</v>
      </c>
      <c r="AY318" s="244" t="s">
        <v>130</v>
      </c>
    </row>
    <row r="319" spans="1:51" s="14" customFormat="1" ht="12">
      <c r="A319" s="14"/>
      <c r="B319" s="234"/>
      <c r="C319" s="235"/>
      <c r="D319" s="225" t="s">
        <v>141</v>
      </c>
      <c r="E319" s="236" t="s">
        <v>19</v>
      </c>
      <c r="F319" s="237" t="s">
        <v>381</v>
      </c>
      <c r="G319" s="235"/>
      <c r="H319" s="238">
        <v>0.041</v>
      </c>
      <c r="I319" s="239"/>
      <c r="J319" s="235"/>
      <c r="K319" s="235"/>
      <c r="L319" s="240"/>
      <c r="M319" s="241"/>
      <c r="N319" s="242"/>
      <c r="O319" s="242"/>
      <c r="P319" s="242"/>
      <c r="Q319" s="242"/>
      <c r="R319" s="242"/>
      <c r="S319" s="242"/>
      <c r="T319" s="24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4" t="s">
        <v>141</v>
      </c>
      <c r="AU319" s="244" t="s">
        <v>82</v>
      </c>
      <c r="AV319" s="14" t="s">
        <v>82</v>
      </c>
      <c r="AW319" s="14" t="s">
        <v>33</v>
      </c>
      <c r="AX319" s="14" t="s">
        <v>72</v>
      </c>
      <c r="AY319" s="244" t="s">
        <v>130</v>
      </c>
    </row>
    <row r="320" spans="1:51" s="13" customFormat="1" ht="12">
      <c r="A320" s="13"/>
      <c r="B320" s="223"/>
      <c r="C320" s="224"/>
      <c r="D320" s="225" t="s">
        <v>141</v>
      </c>
      <c r="E320" s="226" t="s">
        <v>19</v>
      </c>
      <c r="F320" s="227" t="s">
        <v>382</v>
      </c>
      <c r="G320" s="224"/>
      <c r="H320" s="226" t="s">
        <v>19</v>
      </c>
      <c r="I320" s="228"/>
      <c r="J320" s="224"/>
      <c r="K320" s="224"/>
      <c r="L320" s="229"/>
      <c r="M320" s="230"/>
      <c r="N320" s="231"/>
      <c r="O320" s="231"/>
      <c r="P320" s="231"/>
      <c r="Q320" s="231"/>
      <c r="R320" s="231"/>
      <c r="S320" s="231"/>
      <c r="T320" s="23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3" t="s">
        <v>141</v>
      </c>
      <c r="AU320" s="233" t="s">
        <v>82</v>
      </c>
      <c r="AV320" s="13" t="s">
        <v>80</v>
      </c>
      <c r="AW320" s="13" t="s">
        <v>33</v>
      </c>
      <c r="AX320" s="13" t="s">
        <v>72</v>
      </c>
      <c r="AY320" s="233" t="s">
        <v>130</v>
      </c>
    </row>
    <row r="321" spans="1:51" s="14" customFormat="1" ht="12">
      <c r="A321" s="14"/>
      <c r="B321" s="234"/>
      <c r="C321" s="235"/>
      <c r="D321" s="225" t="s">
        <v>141</v>
      </c>
      <c r="E321" s="236" t="s">
        <v>19</v>
      </c>
      <c r="F321" s="237" t="s">
        <v>383</v>
      </c>
      <c r="G321" s="235"/>
      <c r="H321" s="238">
        <v>0.117</v>
      </c>
      <c r="I321" s="239"/>
      <c r="J321" s="235"/>
      <c r="K321" s="235"/>
      <c r="L321" s="240"/>
      <c r="M321" s="241"/>
      <c r="N321" s="242"/>
      <c r="O321" s="242"/>
      <c r="P321" s="242"/>
      <c r="Q321" s="242"/>
      <c r="R321" s="242"/>
      <c r="S321" s="242"/>
      <c r="T321" s="24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4" t="s">
        <v>141</v>
      </c>
      <c r="AU321" s="244" t="s">
        <v>82</v>
      </c>
      <c r="AV321" s="14" t="s">
        <v>82</v>
      </c>
      <c r="AW321" s="14" t="s">
        <v>33</v>
      </c>
      <c r="AX321" s="14" t="s">
        <v>72</v>
      </c>
      <c r="AY321" s="244" t="s">
        <v>130</v>
      </c>
    </row>
    <row r="322" spans="1:51" s="13" customFormat="1" ht="12">
      <c r="A322" s="13"/>
      <c r="B322" s="223"/>
      <c r="C322" s="224"/>
      <c r="D322" s="225" t="s">
        <v>141</v>
      </c>
      <c r="E322" s="226" t="s">
        <v>19</v>
      </c>
      <c r="F322" s="227" t="s">
        <v>384</v>
      </c>
      <c r="G322" s="224"/>
      <c r="H322" s="226" t="s">
        <v>19</v>
      </c>
      <c r="I322" s="228"/>
      <c r="J322" s="224"/>
      <c r="K322" s="224"/>
      <c r="L322" s="229"/>
      <c r="M322" s="230"/>
      <c r="N322" s="231"/>
      <c r="O322" s="231"/>
      <c r="P322" s="231"/>
      <c r="Q322" s="231"/>
      <c r="R322" s="231"/>
      <c r="S322" s="231"/>
      <c r="T322" s="23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3" t="s">
        <v>141</v>
      </c>
      <c r="AU322" s="233" t="s">
        <v>82</v>
      </c>
      <c r="AV322" s="13" t="s">
        <v>80</v>
      </c>
      <c r="AW322" s="13" t="s">
        <v>33</v>
      </c>
      <c r="AX322" s="13" t="s">
        <v>72</v>
      </c>
      <c r="AY322" s="233" t="s">
        <v>130</v>
      </c>
    </row>
    <row r="323" spans="1:51" s="14" customFormat="1" ht="12">
      <c r="A323" s="14"/>
      <c r="B323" s="234"/>
      <c r="C323" s="235"/>
      <c r="D323" s="225" t="s">
        <v>141</v>
      </c>
      <c r="E323" s="236" t="s">
        <v>19</v>
      </c>
      <c r="F323" s="237" t="s">
        <v>385</v>
      </c>
      <c r="G323" s="235"/>
      <c r="H323" s="238">
        <v>0.097</v>
      </c>
      <c r="I323" s="239"/>
      <c r="J323" s="235"/>
      <c r="K323" s="235"/>
      <c r="L323" s="240"/>
      <c r="M323" s="241"/>
      <c r="N323" s="242"/>
      <c r="O323" s="242"/>
      <c r="P323" s="242"/>
      <c r="Q323" s="242"/>
      <c r="R323" s="242"/>
      <c r="S323" s="242"/>
      <c r="T323" s="243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4" t="s">
        <v>141</v>
      </c>
      <c r="AU323" s="244" t="s">
        <v>82</v>
      </c>
      <c r="AV323" s="14" t="s">
        <v>82</v>
      </c>
      <c r="AW323" s="14" t="s">
        <v>33</v>
      </c>
      <c r="AX323" s="14" t="s">
        <v>72</v>
      </c>
      <c r="AY323" s="244" t="s">
        <v>130</v>
      </c>
    </row>
    <row r="324" spans="1:51" s="13" customFormat="1" ht="12">
      <c r="A324" s="13"/>
      <c r="B324" s="223"/>
      <c r="C324" s="224"/>
      <c r="D324" s="225" t="s">
        <v>141</v>
      </c>
      <c r="E324" s="226" t="s">
        <v>19</v>
      </c>
      <c r="F324" s="227" t="s">
        <v>386</v>
      </c>
      <c r="G324" s="224"/>
      <c r="H324" s="226" t="s">
        <v>19</v>
      </c>
      <c r="I324" s="228"/>
      <c r="J324" s="224"/>
      <c r="K324" s="224"/>
      <c r="L324" s="229"/>
      <c r="M324" s="230"/>
      <c r="N324" s="231"/>
      <c r="O324" s="231"/>
      <c r="P324" s="231"/>
      <c r="Q324" s="231"/>
      <c r="R324" s="231"/>
      <c r="S324" s="231"/>
      <c r="T324" s="23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3" t="s">
        <v>141</v>
      </c>
      <c r="AU324" s="233" t="s">
        <v>82</v>
      </c>
      <c r="AV324" s="13" t="s">
        <v>80</v>
      </c>
      <c r="AW324" s="13" t="s">
        <v>33</v>
      </c>
      <c r="AX324" s="13" t="s">
        <v>72</v>
      </c>
      <c r="AY324" s="233" t="s">
        <v>130</v>
      </c>
    </row>
    <row r="325" spans="1:51" s="14" customFormat="1" ht="12">
      <c r="A325" s="14"/>
      <c r="B325" s="234"/>
      <c r="C325" s="235"/>
      <c r="D325" s="225" t="s">
        <v>141</v>
      </c>
      <c r="E325" s="236" t="s">
        <v>19</v>
      </c>
      <c r="F325" s="237" t="s">
        <v>387</v>
      </c>
      <c r="G325" s="235"/>
      <c r="H325" s="238">
        <v>0.108</v>
      </c>
      <c r="I325" s="239"/>
      <c r="J325" s="235"/>
      <c r="K325" s="235"/>
      <c r="L325" s="240"/>
      <c r="M325" s="241"/>
      <c r="N325" s="242"/>
      <c r="O325" s="242"/>
      <c r="P325" s="242"/>
      <c r="Q325" s="242"/>
      <c r="R325" s="242"/>
      <c r="S325" s="242"/>
      <c r="T325" s="243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4" t="s">
        <v>141</v>
      </c>
      <c r="AU325" s="244" t="s">
        <v>82</v>
      </c>
      <c r="AV325" s="14" t="s">
        <v>82</v>
      </c>
      <c r="AW325" s="14" t="s">
        <v>33</v>
      </c>
      <c r="AX325" s="14" t="s">
        <v>72</v>
      </c>
      <c r="AY325" s="244" t="s">
        <v>130</v>
      </c>
    </row>
    <row r="326" spans="1:51" s="13" customFormat="1" ht="12">
      <c r="A326" s="13"/>
      <c r="B326" s="223"/>
      <c r="C326" s="224"/>
      <c r="D326" s="225" t="s">
        <v>141</v>
      </c>
      <c r="E326" s="226" t="s">
        <v>19</v>
      </c>
      <c r="F326" s="227" t="s">
        <v>388</v>
      </c>
      <c r="G326" s="224"/>
      <c r="H326" s="226" t="s">
        <v>19</v>
      </c>
      <c r="I326" s="228"/>
      <c r="J326" s="224"/>
      <c r="K326" s="224"/>
      <c r="L326" s="229"/>
      <c r="M326" s="230"/>
      <c r="N326" s="231"/>
      <c r="O326" s="231"/>
      <c r="P326" s="231"/>
      <c r="Q326" s="231"/>
      <c r="R326" s="231"/>
      <c r="S326" s="231"/>
      <c r="T326" s="23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3" t="s">
        <v>141</v>
      </c>
      <c r="AU326" s="233" t="s">
        <v>82</v>
      </c>
      <c r="AV326" s="13" t="s">
        <v>80</v>
      </c>
      <c r="AW326" s="13" t="s">
        <v>33</v>
      </c>
      <c r="AX326" s="13" t="s">
        <v>72</v>
      </c>
      <c r="AY326" s="233" t="s">
        <v>130</v>
      </c>
    </row>
    <row r="327" spans="1:51" s="14" customFormat="1" ht="12">
      <c r="A327" s="14"/>
      <c r="B327" s="234"/>
      <c r="C327" s="235"/>
      <c r="D327" s="225" t="s">
        <v>141</v>
      </c>
      <c r="E327" s="236" t="s">
        <v>19</v>
      </c>
      <c r="F327" s="237" t="s">
        <v>389</v>
      </c>
      <c r="G327" s="235"/>
      <c r="H327" s="238">
        <v>0.054</v>
      </c>
      <c r="I327" s="239"/>
      <c r="J327" s="235"/>
      <c r="K327" s="235"/>
      <c r="L327" s="240"/>
      <c r="M327" s="241"/>
      <c r="N327" s="242"/>
      <c r="O327" s="242"/>
      <c r="P327" s="242"/>
      <c r="Q327" s="242"/>
      <c r="R327" s="242"/>
      <c r="S327" s="242"/>
      <c r="T327" s="243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4" t="s">
        <v>141</v>
      </c>
      <c r="AU327" s="244" t="s">
        <v>82</v>
      </c>
      <c r="AV327" s="14" t="s">
        <v>82</v>
      </c>
      <c r="AW327" s="14" t="s">
        <v>33</v>
      </c>
      <c r="AX327" s="14" t="s">
        <v>72</v>
      </c>
      <c r="AY327" s="244" t="s">
        <v>130</v>
      </c>
    </row>
    <row r="328" spans="1:51" s="13" customFormat="1" ht="12">
      <c r="A328" s="13"/>
      <c r="B328" s="223"/>
      <c r="C328" s="224"/>
      <c r="D328" s="225" t="s">
        <v>141</v>
      </c>
      <c r="E328" s="226" t="s">
        <v>19</v>
      </c>
      <c r="F328" s="227" t="s">
        <v>390</v>
      </c>
      <c r="G328" s="224"/>
      <c r="H328" s="226" t="s">
        <v>19</v>
      </c>
      <c r="I328" s="228"/>
      <c r="J328" s="224"/>
      <c r="K328" s="224"/>
      <c r="L328" s="229"/>
      <c r="M328" s="230"/>
      <c r="N328" s="231"/>
      <c r="O328" s="231"/>
      <c r="P328" s="231"/>
      <c r="Q328" s="231"/>
      <c r="R328" s="231"/>
      <c r="S328" s="231"/>
      <c r="T328" s="23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3" t="s">
        <v>141</v>
      </c>
      <c r="AU328" s="233" t="s">
        <v>82</v>
      </c>
      <c r="AV328" s="13" t="s">
        <v>80</v>
      </c>
      <c r="AW328" s="13" t="s">
        <v>33</v>
      </c>
      <c r="AX328" s="13" t="s">
        <v>72</v>
      </c>
      <c r="AY328" s="233" t="s">
        <v>130</v>
      </c>
    </row>
    <row r="329" spans="1:51" s="14" customFormat="1" ht="12">
      <c r="A329" s="14"/>
      <c r="B329" s="234"/>
      <c r="C329" s="235"/>
      <c r="D329" s="225" t="s">
        <v>141</v>
      </c>
      <c r="E329" s="236" t="s">
        <v>19</v>
      </c>
      <c r="F329" s="237" t="s">
        <v>391</v>
      </c>
      <c r="G329" s="235"/>
      <c r="H329" s="238">
        <v>0.284</v>
      </c>
      <c r="I329" s="239"/>
      <c r="J329" s="235"/>
      <c r="K329" s="235"/>
      <c r="L329" s="240"/>
      <c r="M329" s="241"/>
      <c r="N329" s="242"/>
      <c r="O329" s="242"/>
      <c r="P329" s="242"/>
      <c r="Q329" s="242"/>
      <c r="R329" s="242"/>
      <c r="S329" s="242"/>
      <c r="T329" s="243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4" t="s">
        <v>141</v>
      </c>
      <c r="AU329" s="244" t="s">
        <v>82</v>
      </c>
      <c r="AV329" s="14" t="s">
        <v>82</v>
      </c>
      <c r="AW329" s="14" t="s">
        <v>33</v>
      </c>
      <c r="AX329" s="14" t="s">
        <v>72</v>
      </c>
      <c r="AY329" s="244" t="s">
        <v>130</v>
      </c>
    </row>
    <row r="330" spans="1:51" s="13" customFormat="1" ht="12">
      <c r="A330" s="13"/>
      <c r="B330" s="223"/>
      <c r="C330" s="224"/>
      <c r="D330" s="225" t="s">
        <v>141</v>
      </c>
      <c r="E330" s="226" t="s">
        <v>19</v>
      </c>
      <c r="F330" s="227" t="s">
        <v>392</v>
      </c>
      <c r="G330" s="224"/>
      <c r="H330" s="226" t="s">
        <v>19</v>
      </c>
      <c r="I330" s="228"/>
      <c r="J330" s="224"/>
      <c r="K330" s="224"/>
      <c r="L330" s="229"/>
      <c r="M330" s="230"/>
      <c r="N330" s="231"/>
      <c r="O330" s="231"/>
      <c r="P330" s="231"/>
      <c r="Q330" s="231"/>
      <c r="R330" s="231"/>
      <c r="S330" s="231"/>
      <c r="T330" s="23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3" t="s">
        <v>141</v>
      </c>
      <c r="AU330" s="233" t="s">
        <v>82</v>
      </c>
      <c r="AV330" s="13" t="s">
        <v>80</v>
      </c>
      <c r="AW330" s="13" t="s">
        <v>33</v>
      </c>
      <c r="AX330" s="13" t="s">
        <v>72</v>
      </c>
      <c r="AY330" s="233" t="s">
        <v>130</v>
      </c>
    </row>
    <row r="331" spans="1:51" s="13" customFormat="1" ht="12">
      <c r="A331" s="13"/>
      <c r="B331" s="223"/>
      <c r="C331" s="224"/>
      <c r="D331" s="225" t="s">
        <v>141</v>
      </c>
      <c r="E331" s="226" t="s">
        <v>19</v>
      </c>
      <c r="F331" s="227" t="s">
        <v>393</v>
      </c>
      <c r="G331" s="224"/>
      <c r="H331" s="226" t="s">
        <v>19</v>
      </c>
      <c r="I331" s="228"/>
      <c r="J331" s="224"/>
      <c r="K331" s="224"/>
      <c r="L331" s="229"/>
      <c r="M331" s="230"/>
      <c r="N331" s="231"/>
      <c r="O331" s="231"/>
      <c r="P331" s="231"/>
      <c r="Q331" s="231"/>
      <c r="R331" s="231"/>
      <c r="S331" s="231"/>
      <c r="T331" s="23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3" t="s">
        <v>141</v>
      </c>
      <c r="AU331" s="233" t="s">
        <v>82</v>
      </c>
      <c r="AV331" s="13" t="s">
        <v>80</v>
      </c>
      <c r="AW331" s="13" t="s">
        <v>33</v>
      </c>
      <c r="AX331" s="13" t="s">
        <v>72</v>
      </c>
      <c r="AY331" s="233" t="s">
        <v>130</v>
      </c>
    </row>
    <row r="332" spans="1:51" s="14" customFormat="1" ht="12">
      <c r="A332" s="14"/>
      <c r="B332" s="234"/>
      <c r="C332" s="235"/>
      <c r="D332" s="225" t="s">
        <v>141</v>
      </c>
      <c r="E332" s="236" t="s">
        <v>19</v>
      </c>
      <c r="F332" s="237" t="s">
        <v>394</v>
      </c>
      <c r="G332" s="235"/>
      <c r="H332" s="238">
        <v>0.379</v>
      </c>
      <c r="I332" s="239"/>
      <c r="J332" s="235"/>
      <c r="K332" s="235"/>
      <c r="L332" s="240"/>
      <c r="M332" s="241"/>
      <c r="N332" s="242"/>
      <c r="O332" s="242"/>
      <c r="P332" s="242"/>
      <c r="Q332" s="242"/>
      <c r="R332" s="242"/>
      <c r="S332" s="242"/>
      <c r="T332" s="243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4" t="s">
        <v>141</v>
      </c>
      <c r="AU332" s="244" t="s">
        <v>82</v>
      </c>
      <c r="AV332" s="14" t="s">
        <v>82</v>
      </c>
      <c r="AW332" s="14" t="s">
        <v>33</v>
      </c>
      <c r="AX332" s="14" t="s">
        <v>72</v>
      </c>
      <c r="AY332" s="244" t="s">
        <v>130</v>
      </c>
    </row>
    <row r="333" spans="1:51" s="13" customFormat="1" ht="12">
      <c r="A333" s="13"/>
      <c r="B333" s="223"/>
      <c r="C333" s="224"/>
      <c r="D333" s="225" t="s">
        <v>141</v>
      </c>
      <c r="E333" s="226" t="s">
        <v>19</v>
      </c>
      <c r="F333" s="227" t="s">
        <v>395</v>
      </c>
      <c r="G333" s="224"/>
      <c r="H333" s="226" t="s">
        <v>19</v>
      </c>
      <c r="I333" s="228"/>
      <c r="J333" s="224"/>
      <c r="K333" s="224"/>
      <c r="L333" s="229"/>
      <c r="M333" s="230"/>
      <c r="N333" s="231"/>
      <c r="O333" s="231"/>
      <c r="P333" s="231"/>
      <c r="Q333" s="231"/>
      <c r="R333" s="231"/>
      <c r="S333" s="231"/>
      <c r="T333" s="23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3" t="s">
        <v>141</v>
      </c>
      <c r="AU333" s="233" t="s">
        <v>82</v>
      </c>
      <c r="AV333" s="13" t="s">
        <v>80</v>
      </c>
      <c r="AW333" s="13" t="s">
        <v>33</v>
      </c>
      <c r="AX333" s="13" t="s">
        <v>72</v>
      </c>
      <c r="AY333" s="233" t="s">
        <v>130</v>
      </c>
    </row>
    <row r="334" spans="1:51" s="14" customFormat="1" ht="12">
      <c r="A334" s="14"/>
      <c r="B334" s="234"/>
      <c r="C334" s="235"/>
      <c r="D334" s="225" t="s">
        <v>141</v>
      </c>
      <c r="E334" s="236" t="s">
        <v>19</v>
      </c>
      <c r="F334" s="237" t="s">
        <v>396</v>
      </c>
      <c r="G334" s="235"/>
      <c r="H334" s="238">
        <v>0.134</v>
      </c>
      <c r="I334" s="239"/>
      <c r="J334" s="235"/>
      <c r="K334" s="235"/>
      <c r="L334" s="240"/>
      <c r="M334" s="241"/>
      <c r="N334" s="242"/>
      <c r="O334" s="242"/>
      <c r="P334" s="242"/>
      <c r="Q334" s="242"/>
      <c r="R334" s="242"/>
      <c r="S334" s="242"/>
      <c r="T334" s="24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4" t="s">
        <v>141</v>
      </c>
      <c r="AU334" s="244" t="s">
        <v>82</v>
      </c>
      <c r="AV334" s="14" t="s">
        <v>82</v>
      </c>
      <c r="AW334" s="14" t="s">
        <v>33</v>
      </c>
      <c r="AX334" s="14" t="s">
        <v>72</v>
      </c>
      <c r="AY334" s="244" t="s">
        <v>130</v>
      </c>
    </row>
    <row r="335" spans="1:51" s="15" customFormat="1" ht="12">
      <c r="A335" s="15"/>
      <c r="B335" s="245"/>
      <c r="C335" s="246"/>
      <c r="D335" s="225" t="s">
        <v>141</v>
      </c>
      <c r="E335" s="247" t="s">
        <v>19</v>
      </c>
      <c r="F335" s="248" t="s">
        <v>150</v>
      </c>
      <c r="G335" s="246"/>
      <c r="H335" s="249">
        <v>1.383</v>
      </c>
      <c r="I335" s="250"/>
      <c r="J335" s="246"/>
      <c r="K335" s="246"/>
      <c r="L335" s="251"/>
      <c r="M335" s="252"/>
      <c r="N335" s="253"/>
      <c r="O335" s="253"/>
      <c r="P335" s="253"/>
      <c r="Q335" s="253"/>
      <c r="R335" s="253"/>
      <c r="S335" s="253"/>
      <c r="T335" s="254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55" t="s">
        <v>141</v>
      </c>
      <c r="AU335" s="255" t="s">
        <v>82</v>
      </c>
      <c r="AV335" s="15" t="s">
        <v>137</v>
      </c>
      <c r="AW335" s="15" t="s">
        <v>33</v>
      </c>
      <c r="AX335" s="15" t="s">
        <v>80</v>
      </c>
      <c r="AY335" s="255" t="s">
        <v>130</v>
      </c>
    </row>
    <row r="336" spans="1:65" s="2" customFormat="1" ht="16.5" customHeight="1">
      <c r="A336" s="39"/>
      <c r="B336" s="40"/>
      <c r="C336" s="256" t="s">
        <v>397</v>
      </c>
      <c r="D336" s="256" t="s">
        <v>275</v>
      </c>
      <c r="E336" s="257" t="s">
        <v>398</v>
      </c>
      <c r="F336" s="258" t="s">
        <v>399</v>
      </c>
      <c r="G336" s="259" t="s">
        <v>165</v>
      </c>
      <c r="H336" s="260">
        <v>0.466</v>
      </c>
      <c r="I336" s="261"/>
      <c r="J336" s="262">
        <f>ROUND(I336*H336,2)</f>
        <v>0</v>
      </c>
      <c r="K336" s="258" t="s">
        <v>136</v>
      </c>
      <c r="L336" s="263"/>
      <c r="M336" s="264" t="s">
        <v>19</v>
      </c>
      <c r="N336" s="265" t="s">
        <v>43</v>
      </c>
      <c r="O336" s="85"/>
      <c r="P336" s="214">
        <f>O336*H336</f>
        <v>0</v>
      </c>
      <c r="Q336" s="214">
        <v>1</v>
      </c>
      <c r="R336" s="214">
        <f>Q336*H336</f>
        <v>0.466</v>
      </c>
      <c r="S336" s="214">
        <v>0</v>
      </c>
      <c r="T336" s="215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16" t="s">
        <v>187</v>
      </c>
      <c r="AT336" s="216" t="s">
        <v>275</v>
      </c>
      <c r="AU336" s="216" t="s">
        <v>82</v>
      </c>
      <c r="AY336" s="18" t="s">
        <v>130</v>
      </c>
      <c r="BE336" s="217">
        <f>IF(N336="základní",J336,0)</f>
        <v>0</v>
      </c>
      <c r="BF336" s="217">
        <f>IF(N336="snížená",J336,0)</f>
        <v>0</v>
      </c>
      <c r="BG336" s="217">
        <f>IF(N336="zákl. přenesená",J336,0)</f>
        <v>0</v>
      </c>
      <c r="BH336" s="217">
        <f>IF(N336="sníž. přenesená",J336,0)</f>
        <v>0</v>
      </c>
      <c r="BI336" s="217">
        <f>IF(N336="nulová",J336,0)</f>
        <v>0</v>
      </c>
      <c r="BJ336" s="18" t="s">
        <v>80</v>
      </c>
      <c r="BK336" s="217">
        <f>ROUND(I336*H336,2)</f>
        <v>0</v>
      </c>
      <c r="BL336" s="18" t="s">
        <v>137</v>
      </c>
      <c r="BM336" s="216" t="s">
        <v>400</v>
      </c>
    </row>
    <row r="337" spans="1:47" s="2" customFormat="1" ht="12">
      <c r="A337" s="39"/>
      <c r="B337" s="40"/>
      <c r="C337" s="41"/>
      <c r="D337" s="218" t="s">
        <v>139</v>
      </c>
      <c r="E337" s="41"/>
      <c r="F337" s="219" t="s">
        <v>401</v>
      </c>
      <c r="G337" s="41"/>
      <c r="H337" s="41"/>
      <c r="I337" s="220"/>
      <c r="J337" s="41"/>
      <c r="K337" s="41"/>
      <c r="L337" s="45"/>
      <c r="M337" s="221"/>
      <c r="N337" s="222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139</v>
      </c>
      <c r="AU337" s="18" t="s">
        <v>82</v>
      </c>
    </row>
    <row r="338" spans="1:51" s="13" customFormat="1" ht="12">
      <c r="A338" s="13"/>
      <c r="B338" s="223"/>
      <c r="C338" s="224"/>
      <c r="D338" s="225" t="s">
        <v>141</v>
      </c>
      <c r="E338" s="226" t="s">
        <v>19</v>
      </c>
      <c r="F338" s="227" t="s">
        <v>175</v>
      </c>
      <c r="G338" s="224"/>
      <c r="H338" s="226" t="s">
        <v>19</v>
      </c>
      <c r="I338" s="228"/>
      <c r="J338" s="224"/>
      <c r="K338" s="224"/>
      <c r="L338" s="229"/>
      <c r="M338" s="230"/>
      <c r="N338" s="231"/>
      <c r="O338" s="231"/>
      <c r="P338" s="231"/>
      <c r="Q338" s="231"/>
      <c r="R338" s="231"/>
      <c r="S338" s="231"/>
      <c r="T338" s="23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3" t="s">
        <v>141</v>
      </c>
      <c r="AU338" s="233" t="s">
        <v>82</v>
      </c>
      <c r="AV338" s="13" t="s">
        <v>80</v>
      </c>
      <c r="AW338" s="13" t="s">
        <v>33</v>
      </c>
      <c r="AX338" s="13" t="s">
        <v>72</v>
      </c>
      <c r="AY338" s="233" t="s">
        <v>130</v>
      </c>
    </row>
    <row r="339" spans="1:51" s="13" customFormat="1" ht="12">
      <c r="A339" s="13"/>
      <c r="B339" s="223"/>
      <c r="C339" s="224"/>
      <c r="D339" s="225" t="s">
        <v>141</v>
      </c>
      <c r="E339" s="226" t="s">
        <v>19</v>
      </c>
      <c r="F339" s="227" t="s">
        <v>402</v>
      </c>
      <c r="G339" s="224"/>
      <c r="H339" s="226" t="s">
        <v>19</v>
      </c>
      <c r="I339" s="228"/>
      <c r="J339" s="224"/>
      <c r="K339" s="224"/>
      <c r="L339" s="229"/>
      <c r="M339" s="230"/>
      <c r="N339" s="231"/>
      <c r="O339" s="231"/>
      <c r="P339" s="231"/>
      <c r="Q339" s="231"/>
      <c r="R339" s="231"/>
      <c r="S339" s="231"/>
      <c r="T339" s="23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3" t="s">
        <v>141</v>
      </c>
      <c r="AU339" s="233" t="s">
        <v>82</v>
      </c>
      <c r="AV339" s="13" t="s">
        <v>80</v>
      </c>
      <c r="AW339" s="13" t="s">
        <v>33</v>
      </c>
      <c r="AX339" s="13" t="s">
        <v>72</v>
      </c>
      <c r="AY339" s="233" t="s">
        <v>130</v>
      </c>
    </row>
    <row r="340" spans="1:51" s="13" customFormat="1" ht="12">
      <c r="A340" s="13"/>
      <c r="B340" s="223"/>
      <c r="C340" s="224"/>
      <c r="D340" s="225" t="s">
        <v>141</v>
      </c>
      <c r="E340" s="226" t="s">
        <v>19</v>
      </c>
      <c r="F340" s="227" t="s">
        <v>378</v>
      </c>
      <c r="G340" s="224"/>
      <c r="H340" s="226" t="s">
        <v>19</v>
      </c>
      <c r="I340" s="228"/>
      <c r="J340" s="224"/>
      <c r="K340" s="224"/>
      <c r="L340" s="229"/>
      <c r="M340" s="230"/>
      <c r="N340" s="231"/>
      <c r="O340" s="231"/>
      <c r="P340" s="231"/>
      <c r="Q340" s="231"/>
      <c r="R340" s="231"/>
      <c r="S340" s="231"/>
      <c r="T340" s="23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3" t="s">
        <v>141</v>
      </c>
      <c r="AU340" s="233" t="s">
        <v>82</v>
      </c>
      <c r="AV340" s="13" t="s">
        <v>80</v>
      </c>
      <c r="AW340" s="13" t="s">
        <v>33</v>
      </c>
      <c r="AX340" s="13" t="s">
        <v>72</v>
      </c>
      <c r="AY340" s="233" t="s">
        <v>130</v>
      </c>
    </row>
    <row r="341" spans="1:51" s="14" customFormat="1" ht="12">
      <c r="A341" s="14"/>
      <c r="B341" s="234"/>
      <c r="C341" s="235"/>
      <c r="D341" s="225" t="s">
        <v>141</v>
      </c>
      <c r="E341" s="236" t="s">
        <v>19</v>
      </c>
      <c r="F341" s="237" t="s">
        <v>379</v>
      </c>
      <c r="G341" s="235"/>
      <c r="H341" s="238">
        <v>0.104</v>
      </c>
      <c r="I341" s="239"/>
      <c r="J341" s="235"/>
      <c r="K341" s="235"/>
      <c r="L341" s="240"/>
      <c r="M341" s="241"/>
      <c r="N341" s="242"/>
      <c r="O341" s="242"/>
      <c r="P341" s="242"/>
      <c r="Q341" s="242"/>
      <c r="R341" s="242"/>
      <c r="S341" s="242"/>
      <c r="T341" s="24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4" t="s">
        <v>141</v>
      </c>
      <c r="AU341" s="244" t="s">
        <v>82</v>
      </c>
      <c r="AV341" s="14" t="s">
        <v>82</v>
      </c>
      <c r="AW341" s="14" t="s">
        <v>33</v>
      </c>
      <c r="AX341" s="14" t="s">
        <v>72</v>
      </c>
      <c r="AY341" s="244" t="s">
        <v>130</v>
      </c>
    </row>
    <row r="342" spans="1:51" s="14" customFormat="1" ht="12">
      <c r="A342" s="14"/>
      <c r="B342" s="234"/>
      <c r="C342" s="235"/>
      <c r="D342" s="225" t="s">
        <v>141</v>
      </c>
      <c r="E342" s="236" t="s">
        <v>19</v>
      </c>
      <c r="F342" s="237" t="s">
        <v>380</v>
      </c>
      <c r="G342" s="235"/>
      <c r="H342" s="238">
        <v>0.065</v>
      </c>
      <c r="I342" s="239"/>
      <c r="J342" s="235"/>
      <c r="K342" s="235"/>
      <c r="L342" s="240"/>
      <c r="M342" s="241"/>
      <c r="N342" s="242"/>
      <c r="O342" s="242"/>
      <c r="P342" s="242"/>
      <c r="Q342" s="242"/>
      <c r="R342" s="242"/>
      <c r="S342" s="242"/>
      <c r="T342" s="243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4" t="s">
        <v>141</v>
      </c>
      <c r="AU342" s="244" t="s">
        <v>82</v>
      </c>
      <c r="AV342" s="14" t="s">
        <v>82</v>
      </c>
      <c r="AW342" s="14" t="s">
        <v>33</v>
      </c>
      <c r="AX342" s="14" t="s">
        <v>72</v>
      </c>
      <c r="AY342" s="244" t="s">
        <v>130</v>
      </c>
    </row>
    <row r="343" spans="1:51" s="14" customFormat="1" ht="12">
      <c r="A343" s="14"/>
      <c r="B343" s="234"/>
      <c r="C343" s="235"/>
      <c r="D343" s="225" t="s">
        <v>141</v>
      </c>
      <c r="E343" s="236" t="s">
        <v>19</v>
      </c>
      <c r="F343" s="237" t="s">
        <v>381</v>
      </c>
      <c r="G343" s="235"/>
      <c r="H343" s="238">
        <v>0.041</v>
      </c>
      <c r="I343" s="239"/>
      <c r="J343" s="235"/>
      <c r="K343" s="235"/>
      <c r="L343" s="240"/>
      <c r="M343" s="241"/>
      <c r="N343" s="242"/>
      <c r="O343" s="242"/>
      <c r="P343" s="242"/>
      <c r="Q343" s="242"/>
      <c r="R343" s="242"/>
      <c r="S343" s="242"/>
      <c r="T343" s="24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4" t="s">
        <v>141</v>
      </c>
      <c r="AU343" s="244" t="s">
        <v>82</v>
      </c>
      <c r="AV343" s="14" t="s">
        <v>82</v>
      </c>
      <c r="AW343" s="14" t="s">
        <v>33</v>
      </c>
      <c r="AX343" s="14" t="s">
        <v>72</v>
      </c>
      <c r="AY343" s="244" t="s">
        <v>130</v>
      </c>
    </row>
    <row r="344" spans="1:51" s="13" customFormat="1" ht="12">
      <c r="A344" s="13"/>
      <c r="B344" s="223"/>
      <c r="C344" s="224"/>
      <c r="D344" s="225" t="s">
        <v>141</v>
      </c>
      <c r="E344" s="226" t="s">
        <v>19</v>
      </c>
      <c r="F344" s="227" t="s">
        <v>382</v>
      </c>
      <c r="G344" s="224"/>
      <c r="H344" s="226" t="s">
        <v>19</v>
      </c>
      <c r="I344" s="228"/>
      <c r="J344" s="224"/>
      <c r="K344" s="224"/>
      <c r="L344" s="229"/>
      <c r="M344" s="230"/>
      <c r="N344" s="231"/>
      <c r="O344" s="231"/>
      <c r="P344" s="231"/>
      <c r="Q344" s="231"/>
      <c r="R344" s="231"/>
      <c r="S344" s="231"/>
      <c r="T344" s="23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3" t="s">
        <v>141</v>
      </c>
      <c r="AU344" s="233" t="s">
        <v>82</v>
      </c>
      <c r="AV344" s="13" t="s">
        <v>80</v>
      </c>
      <c r="AW344" s="13" t="s">
        <v>33</v>
      </c>
      <c r="AX344" s="13" t="s">
        <v>72</v>
      </c>
      <c r="AY344" s="233" t="s">
        <v>130</v>
      </c>
    </row>
    <row r="345" spans="1:51" s="14" customFormat="1" ht="12">
      <c r="A345" s="14"/>
      <c r="B345" s="234"/>
      <c r="C345" s="235"/>
      <c r="D345" s="225" t="s">
        <v>141</v>
      </c>
      <c r="E345" s="236" t="s">
        <v>19</v>
      </c>
      <c r="F345" s="237" t="s">
        <v>383</v>
      </c>
      <c r="G345" s="235"/>
      <c r="H345" s="238">
        <v>0.117</v>
      </c>
      <c r="I345" s="239"/>
      <c r="J345" s="235"/>
      <c r="K345" s="235"/>
      <c r="L345" s="240"/>
      <c r="M345" s="241"/>
      <c r="N345" s="242"/>
      <c r="O345" s="242"/>
      <c r="P345" s="242"/>
      <c r="Q345" s="242"/>
      <c r="R345" s="242"/>
      <c r="S345" s="242"/>
      <c r="T345" s="243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4" t="s">
        <v>141</v>
      </c>
      <c r="AU345" s="244" t="s">
        <v>82</v>
      </c>
      <c r="AV345" s="14" t="s">
        <v>82</v>
      </c>
      <c r="AW345" s="14" t="s">
        <v>33</v>
      </c>
      <c r="AX345" s="14" t="s">
        <v>72</v>
      </c>
      <c r="AY345" s="244" t="s">
        <v>130</v>
      </c>
    </row>
    <row r="346" spans="1:51" s="13" customFormat="1" ht="12">
      <c r="A346" s="13"/>
      <c r="B346" s="223"/>
      <c r="C346" s="224"/>
      <c r="D346" s="225" t="s">
        <v>141</v>
      </c>
      <c r="E346" s="226" t="s">
        <v>19</v>
      </c>
      <c r="F346" s="227" t="s">
        <v>384</v>
      </c>
      <c r="G346" s="224"/>
      <c r="H346" s="226" t="s">
        <v>19</v>
      </c>
      <c r="I346" s="228"/>
      <c r="J346" s="224"/>
      <c r="K346" s="224"/>
      <c r="L346" s="229"/>
      <c r="M346" s="230"/>
      <c r="N346" s="231"/>
      <c r="O346" s="231"/>
      <c r="P346" s="231"/>
      <c r="Q346" s="231"/>
      <c r="R346" s="231"/>
      <c r="S346" s="231"/>
      <c r="T346" s="23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3" t="s">
        <v>141</v>
      </c>
      <c r="AU346" s="233" t="s">
        <v>82</v>
      </c>
      <c r="AV346" s="13" t="s">
        <v>80</v>
      </c>
      <c r="AW346" s="13" t="s">
        <v>33</v>
      </c>
      <c r="AX346" s="13" t="s">
        <v>72</v>
      </c>
      <c r="AY346" s="233" t="s">
        <v>130</v>
      </c>
    </row>
    <row r="347" spans="1:51" s="14" customFormat="1" ht="12">
      <c r="A347" s="14"/>
      <c r="B347" s="234"/>
      <c r="C347" s="235"/>
      <c r="D347" s="225" t="s">
        <v>141</v>
      </c>
      <c r="E347" s="236" t="s">
        <v>19</v>
      </c>
      <c r="F347" s="237" t="s">
        <v>385</v>
      </c>
      <c r="G347" s="235"/>
      <c r="H347" s="238">
        <v>0.097</v>
      </c>
      <c r="I347" s="239"/>
      <c r="J347" s="235"/>
      <c r="K347" s="235"/>
      <c r="L347" s="240"/>
      <c r="M347" s="241"/>
      <c r="N347" s="242"/>
      <c r="O347" s="242"/>
      <c r="P347" s="242"/>
      <c r="Q347" s="242"/>
      <c r="R347" s="242"/>
      <c r="S347" s="242"/>
      <c r="T347" s="243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4" t="s">
        <v>141</v>
      </c>
      <c r="AU347" s="244" t="s">
        <v>82</v>
      </c>
      <c r="AV347" s="14" t="s">
        <v>82</v>
      </c>
      <c r="AW347" s="14" t="s">
        <v>33</v>
      </c>
      <c r="AX347" s="14" t="s">
        <v>72</v>
      </c>
      <c r="AY347" s="244" t="s">
        <v>130</v>
      </c>
    </row>
    <row r="348" spans="1:51" s="15" customFormat="1" ht="12">
      <c r="A348" s="15"/>
      <c r="B348" s="245"/>
      <c r="C348" s="246"/>
      <c r="D348" s="225" t="s">
        <v>141</v>
      </c>
      <c r="E348" s="247" t="s">
        <v>19</v>
      </c>
      <c r="F348" s="248" t="s">
        <v>150</v>
      </c>
      <c r="G348" s="246"/>
      <c r="H348" s="249">
        <v>0.42400000000000004</v>
      </c>
      <c r="I348" s="250"/>
      <c r="J348" s="246"/>
      <c r="K348" s="246"/>
      <c r="L348" s="251"/>
      <c r="M348" s="252"/>
      <c r="N348" s="253"/>
      <c r="O348" s="253"/>
      <c r="P348" s="253"/>
      <c r="Q348" s="253"/>
      <c r="R348" s="253"/>
      <c r="S348" s="253"/>
      <c r="T348" s="254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55" t="s">
        <v>141</v>
      </c>
      <c r="AU348" s="255" t="s">
        <v>82</v>
      </c>
      <c r="AV348" s="15" t="s">
        <v>137</v>
      </c>
      <c r="AW348" s="15" t="s">
        <v>33</v>
      </c>
      <c r="AX348" s="15" t="s">
        <v>80</v>
      </c>
      <c r="AY348" s="255" t="s">
        <v>130</v>
      </c>
    </row>
    <row r="349" spans="1:51" s="14" customFormat="1" ht="12">
      <c r="A349" s="14"/>
      <c r="B349" s="234"/>
      <c r="C349" s="235"/>
      <c r="D349" s="225" t="s">
        <v>141</v>
      </c>
      <c r="E349" s="235"/>
      <c r="F349" s="237" t="s">
        <v>403</v>
      </c>
      <c r="G349" s="235"/>
      <c r="H349" s="238">
        <v>0.466</v>
      </c>
      <c r="I349" s="239"/>
      <c r="J349" s="235"/>
      <c r="K349" s="235"/>
      <c r="L349" s="240"/>
      <c r="M349" s="241"/>
      <c r="N349" s="242"/>
      <c r="O349" s="242"/>
      <c r="P349" s="242"/>
      <c r="Q349" s="242"/>
      <c r="R349" s="242"/>
      <c r="S349" s="242"/>
      <c r="T349" s="24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4" t="s">
        <v>141</v>
      </c>
      <c r="AU349" s="244" t="s">
        <v>82</v>
      </c>
      <c r="AV349" s="14" t="s">
        <v>82</v>
      </c>
      <c r="AW349" s="14" t="s">
        <v>4</v>
      </c>
      <c r="AX349" s="14" t="s">
        <v>80</v>
      </c>
      <c r="AY349" s="244" t="s">
        <v>130</v>
      </c>
    </row>
    <row r="350" spans="1:65" s="2" customFormat="1" ht="16.5" customHeight="1">
      <c r="A350" s="39"/>
      <c r="B350" s="40"/>
      <c r="C350" s="256" t="s">
        <v>404</v>
      </c>
      <c r="D350" s="256" t="s">
        <v>275</v>
      </c>
      <c r="E350" s="257" t="s">
        <v>405</v>
      </c>
      <c r="F350" s="258" t="s">
        <v>406</v>
      </c>
      <c r="G350" s="259" t="s">
        <v>165</v>
      </c>
      <c r="H350" s="260">
        <v>0.877</v>
      </c>
      <c r="I350" s="261"/>
      <c r="J350" s="262">
        <f>ROUND(I350*H350,2)</f>
        <v>0</v>
      </c>
      <c r="K350" s="258" t="s">
        <v>136</v>
      </c>
      <c r="L350" s="263"/>
      <c r="M350" s="264" t="s">
        <v>19</v>
      </c>
      <c r="N350" s="265" t="s">
        <v>43</v>
      </c>
      <c r="O350" s="85"/>
      <c r="P350" s="214">
        <f>O350*H350</f>
        <v>0</v>
      </c>
      <c r="Q350" s="214">
        <v>1</v>
      </c>
      <c r="R350" s="214">
        <f>Q350*H350</f>
        <v>0.877</v>
      </c>
      <c r="S350" s="214">
        <v>0</v>
      </c>
      <c r="T350" s="215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16" t="s">
        <v>187</v>
      </c>
      <c r="AT350" s="216" t="s">
        <v>275</v>
      </c>
      <c r="AU350" s="216" t="s">
        <v>82</v>
      </c>
      <c r="AY350" s="18" t="s">
        <v>130</v>
      </c>
      <c r="BE350" s="217">
        <f>IF(N350="základní",J350,0)</f>
        <v>0</v>
      </c>
      <c r="BF350" s="217">
        <f>IF(N350="snížená",J350,0)</f>
        <v>0</v>
      </c>
      <c r="BG350" s="217">
        <f>IF(N350="zákl. přenesená",J350,0)</f>
        <v>0</v>
      </c>
      <c r="BH350" s="217">
        <f>IF(N350="sníž. přenesená",J350,0)</f>
        <v>0</v>
      </c>
      <c r="BI350" s="217">
        <f>IF(N350="nulová",J350,0)</f>
        <v>0</v>
      </c>
      <c r="BJ350" s="18" t="s">
        <v>80</v>
      </c>
      <c r="BK350" s="217">
        <f>ROUND(I350*H350,2)</f>
        <v>0</v>
      </c>
      <c r="BL350" s="18" t="s">
        <v>137</v>
      </c>
      <c r="BM350" s="216" t="s">
        <v>407</v>
      </c>
    </row>
    <row r="351" spans="1:47" s="2" customFormat="1" ht="12">
      <c r="A351" s="39"/>
      <c r="B351" s="40"/>
      <c r="C351" s="41"/>
      <c r="D351" s="218" t="s">
        <v>139</v>
      </c>
      <c r="E351" s="41"/>
      <c r="F351" s="219" t="s">
        <v>408</v>
      </c>
      <c r="G351" s="41"/>
      <c r="H351" s="41"/>
      <c r="I351" s="220"/>
      <c r="J351" s="41"/>
      <c r="K351" s="41"/>
      <c r="L351" s="45"/>
      <c r="M351" s="221"/>
      <c r="N351" s="222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139</v>
      </c>
      <c r="AU351" s="18" t="s">
        <v>82</v>
      </c>
    </row>
    <row r="352" spans="1:51" s="13" customFormat="1" ht="12">
      <c r="A352" s="13"/>
      <c r="B352" s="223"/>
      <c r="C352" s="224"/>
      <c r="D352" s="225" t="s">
        <v>141</v>
      </c>
      <c r="E352" s="226" t="s">
        <v>19</v>
      </c>
      <c r="F352" s="227" t="s">
        <v>175</v>
      </c>
      <c r="G352" s="224"/>
      <c r="H352" s="226" t="s">
        <v>19</v>
      </c>
      <c r="I352" s="228"/>
      <c r="J352" s="224"/>
      <c r="K352" s="224"/>
      <c r="L352" s="229"/>
      <c r="M352" s="230"/>
      <c r="N352" s="231"/>
      <c r="O352" s="231"/>
      <c r="P352" s="231"/>
      <c r="Q352" s="231"/>
      <c r="R352" s="231"/>
      <c r="S352" s="231"/>
      <c r="T352" s="23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3" t="s">
        <v>141</v>
      </c>
      <c r="AU352" s="233" t="s">
        <v>82</v>
      </c>
      <c r="AV352" s="13" t="s">
        <v>80</v>
      </c>
      <c r="AW352" s="13" t="s">
        <v>33</v>
      </c>
      <c r="AX352" s="13" t="s">
        <v>72</v>
      </c>
      <c r="AY352" s="233" t="s">
        <v>130</v>
      </c>
    </row>
    <row r="353" spans="1:51" s="13" customFormat="1" ht="12">
      <c r="A353" s="13"/>
      <c r="B353" s="223"/>
      <c r="C353" s="224"/>
      <c r="D353" s="225" t="s">
        <v>141</v>
      </c>
      <c r="E353" s="226" t="s">
        <v>19</v>
      </c>
      <c r="F353" s="227" t="s">
        <v>409</v>
      </c>
      <c r="G353" s="224"/>
      <c r="H353" s="226" t="s">
        <v>19</v>
      </c>
      <c r="I353" s="228"/>
      <c r="J353" s="224"/>
      <c r="K353" s="224"/>
      <c r="L353" s="229"/>
      <c r="M353" s="230"/>
      <c r="N353" s="231"/>
      <c r="O353" s="231"/>
      <c r="P353" s="231"/>
      <c r="Q353" s="231"/>
      <c r="R353" s="231"/>
      <c r="S353" s="231"/>
      <c r="T353" s="23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3" t="s">
        <v>141</v>
      </c>
      <c r="AU353" s="233" t="s">
        <v>82</v>
      </c>
      <c r="AV353" s="13" t="s">
        <v>80</v>
      </c>
      <c r="AW353" s="13" t="s">
        <v>33</v>
      </c>
      <c r="AX353" s="13" t="s">
        <v>72</v>
      </c>
      <c r="AY353" s="233" t="s">
        <v>130</v>
      </c>
    </row>
    <row r="354" spans="1:51" s="13" customFormat="1" ht="12">
      <c r="A354" s="13"/>
      <c r="B354" s="223"/>
      <c r="C354" s="224"/>
      <c r="D354" s="225" t="s">
        <v>141</v>
      </c>
      <c r="E354" s="226" t="s">
        <v>19</v>
      </c>
      <c r="F354" s="227" t="s">
        <v>390</v>
      </c>
      <c r="G354" s="224"/>
      <c r="H354" s="226" t="s">
        <v>19</v>
      </c>
      <c r="I354" s="228"/>
      <c r="J354" s="224"/>
      <c r="K354" s="224"/>
      <c r="L354" s="229"/>
      <c r="M354" s="230"/>
      <c r="N354" s="231"/>
      <c r="O354" s="231"/>
      <c r="P354" s="231"/>
      <c r="Q354" s="231"/>
      <c r="R354" s="231"/>
      <c r="S354" s="231"/>
      <c r="T354" s="23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3" t="s">
        <v>141</v>
      </c>
      <c r="AU354" s="233" t="s">
        <v>82</v>
      </c>
      <c r="AV354" s="13" t="s">
        <v>80</v>
      </c>
      <c r="AW354" s="13" t="s">
        <v>33</v>
      </c>
      <c r="AX354" s="13" t="s">
        <v>72</v>
      </c>
      <c r="AY354" s="233" t="s">
        <v>130</v>
      </c>
    </row>
    <row r="355" spans="1:51" s="14" customFormat="1" ht="12">
      <c r="A355" s="14"/>
      <c r="B355" s="234"/>
      <c r="C355" s="235"/>
      <c r="D355" s="225" t="s">
        <v>141</v>
      </c>
      <c r="E355" s="236" t="s">
        <v>19</v>
      </c>
      <c r="F355" s="237" t="s">
        <v>391</v>
      </c>
      <c r="G355" s="235"/>
      <c r="H355" s="238">
        <v>0.284</v>
      </c>
      <c r="I355" s="239"/>
      <c r="J355" s="235"/>
      <c r="K355" s="235"/>
      <c r="L355" s="240"/>
      <c r="M355" s="241"/>
      <c r="N355" s="242"/>
      <c r="O355" s="242"/>
      <c r="P355" s="242"/>
      <c r="Q355" s="242"/>
      <c r="R355" s="242"/>
      <c r="S355" s="242"/>
      <c r="T355" s="243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4" t="s">
        <v>141</v>
      </c>
      <c r="AU355" s="244" t="s">
        <v>82</v>
      </c>
      <c r="AV355" s="14" t="s">
        <v>82</v>
      </c>
      <c r="AW355" s="14" t="s">
        <v>33</v>
      </c>
      <c r="AX355" s="14" t="s">
        <v>72</v>
      </c>
      <c r="AY355" s="244" t="s">
        <v>130</v>
      </c>
    </row>
    <row r="356" spans="1:51" s="13" customFormat="1" ht="12">
      <c r="A356" s="13"/>
      <c r="B356" s="223"/>
      <c r="C356" s="224"/>
      <c r="D356" s="225" t="s">
        <v>141</v>
      </c>
      <c r="E356" s="226" t="s">
        <v>19</v>
      </c>
      <c r="F356" s="227" t="s">
        <v>392</v>
      </c>
      <c r="G356" s="224"/>
      <c r="H356" s="226" t="s">
        <v>19</v>
      </c>
      <c r="I356" s="228"/>
      <c r="J356" s="224"/>
      <c r="K356" s="224"/>
      <c r="L356" s="229"/>
      <c r="M356" s="230"/>
      <c r="N356" s="231"/>
      <c r="O356" s="231"/>
      <c r="P356" s="231"/>
      <c r="Q356" s="231"/>
      <c r="R356" s="231"/>
      <c r="S356" s="231"/>
      <c r="T356" s="23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3" t="s">
        <v>141</v>
      </c>
      <c r="AU356" s="233" t="s">
        <v>82</v>
      </c>
      <c r="AV356" s="13" t="s">
        <v>80</v>
      </c>
      <c r="AW356" s="13" t="s">
        <v>33</v>
      </c>
      <c r="AX356" s="13" t="s">
        <v>72</v>
      </c>
      <c r="AY356" s="233" t="s">
        <v>130</v>
      </c>
    </row>
    <row r="357" spans="1:51" s="13" customFormat="1" ht="12">
      <c r="A357" s="13"/>
      <c r="B357" s="223"/>
      <c r="C357" s="224"/>
      <c r="D357" s="225" t="s">
        <v>141</v>
      </c>
      <c r="E357" s="226" t="s">
        <v>19</v>
      </c>
      <c r="F357" s="227" t="s">
        <v>393</v>
      </c>
      <c r="G357" s="224"/>
      <c r="H357" s="226" t="s">
        <v>19</v>
      </c>
      <c r="I357" s="228"/>
      <c r="J357" s="224"/>
      <c r="K357" s="224"/>
      <c r="L357" s="229"/>
      <c r="M357" s="230"/>
      <c r="N357" s="231"/>
      <c r="O357" s="231"/>
      <c r="P357" s="231"/>
      <c r="Q357" s="231"/>
      <c r="R357" s="231"/>
      <c r="S357" s="231"/>
      <c r="T357" s="23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3" t="s">
        <v>141</v>
      </c>
      <c r="AU357" s="233" t="s">
        <v>82</v>
      </c>
      <c r="AV357" s="13" t="s">
        <v>80</v>
      </c>
      <c r="AW357" s="13" t="s">
        <v>33</v>
      </c>
      <c r="AX357" s="13" t="s">
        <v>72</v>
      </c>
      <c r="AY357" s="233" t="s">
        <v>130</v>
      </c>
    </row>
    <row r="358" spans="1:51" s="14" customFormat="1" ht="12">
      <c r="A358" s="14"/>
      <c r="B358" s="234"/>
      <c r="C358" s="235"/>
      <c r="D358" s="225" t="s">
        <v>141</v>
      </c>
      <c r="E358" s="236" t="s">
        <v>19</v>
      </c>
      <c r="F358" s="237" t="s">
        <v>394</v>
      </c>
      <c r="G358" s="235"/>
      <c r="H358" s="238">
        <v>0.379</v>
      </c>
      <c r="I358" s="239"/>
      <c r="J358" s="235"/>
      <c r="K358" s="235"/>
      <c r="L358" s="240"/>
      <c r="M358" s="241"/>
      <c r="N358" s="242"/>
      <c r="O358" s="242"/>
      <c r="P358" s="242"/>
      <c r="Q358" s="242"/>
      <c r="R358" s="242"/>
      <c r="S358" s="242"/>
      <c r="T358" s="243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4" t="s">
        <v>141</v>
      </c>
      <c r="AU358" s="244" t="s">
        <v>82</v>
      </c>
      <c r="AV358" s="14" t="s">
        <v>82</v>
      </c>
      <c r="AW358" s="14" t="s">
        <v>33</v>
      </c>
      <c r="AX358" s="14" t="s">
        <v>72</v>
      </c>
      <c r="AY358" s="244" t="s">
        <v>130</v>
      </c>
    </row>
    <row r="359" spans="1:51" s="13" customFormat="1" ht="12">
      <c r="A359" s="13"/>
      <c r="B359" s="223"/>
      <c r="C359" s="224"/>
      <c r="D359" s="225" t="s">
        <v>141</v>
      </c>
      <c r="E359" s="226" t="s">
        <v>19</v>
      </c>
      <c r="F359" s="227" t="s">
        <v>395</v>
      </c>
      <c r="G359" s="224"/>
      <c r="H359" s="226" t="s">
        <v>19</v>
      </c>
      <c r="I359" s="228"/>
      <c r="J359" s="224"/>
      <c r="K359" s="224"/>
      <c r="L359" s="229"/>
      <c r="M359" s="230"/>
      <c r="N359" s="231"/>
      <c r="O359" s="231"/>
      <c r="P359" s="231"/>
      <c r="Q359" s="231"/>
      <c r="R359" s="231"/>
      <c r="S359" s="231"/>
      <c r="T359" s="23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3" t="s">
        <v>141</v>
      </c>
      <c r="AU359" s="233" t="s">
        <v>82</v>
      </c>
      <c r="AV359" s="13" t="s">
        <v>80</v>
      </c>
      <c r="AW359" s="13" t="s">
        <v>33</v>
      </c>
      <c r="AX359" s="13" t="s">
        <v>72</v>
      </c>
      <c r="AY359" s="233" t="s">
        <v>130</v>
      </c>
    </row>
    <row r="360" spans="1:51" s="14" customFormat="1" ht="12">
      <c r="A360" s="14"/>
      <c r="B360" s="234"/>
      <c r="C360" s="235"/>
      <c r="D360" s="225" t="s">
        <v>141</v>
      </c>
      <c r="E360" s="236" t="s">
        <v>19</v>
      </c>
      <c r="F360" s="237" t="s">
        <v>396</v>
      </c>
      <c r="G360" s="235"/>
      <c r="H360" s="238">
        <v>0.134</v>
      </c>
      <c r="I360" s="239"/>
      <c r="J360" s="235"/>
      <c r="K360" s="235"/>
      <c r="L360" s="240"/>
      <c r="M360" s="241"/>
      <c r="N360" s="242"/>
      <c r="O360" s="242"/>
      <c r="P360" s="242"/>
      <c r="Q360" s="242"/>
      <c r="R360" s="242"/>
      <c r="S360" s="242"/>
      <c r="T360" s="243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4" t="s">
        <v>141</v>
      </c>
      <c r="AU360" s="244" t="s">
        <v>82</v>
      </c>
      <c r="AV360" s="14" t="s">
        <v>82</v>
      </c>
      <c r="AW360" s="14" t="s">
        <v>33</v>
      </c>
      <c r="AX360" s="14" t="s">
        <v>72</v>
      </c>
      <c r="AY360" s="244" t="s">
        <v>130</v>
      </c>
    </row>
    <row r="361" spans="1:51" s="15" customFormat="1" ht="12">
      <c r="A361" s="15"/>
      <c r="B361" s="245"/>
      <c r="C361" s="246"/>
      <c r="D361" s="225" t="s">
        <v>141</v>
      </c>
      <c r="E361" s="247" t="s">
        <v>19</v>
      </c>
      <c r="F361" s="248" t="s">
        <v>150</v>
      </c>
      <c r="G361" s="246"/>
      <c r="H361" s="249">
        <v>0.797</v>
      </c>
      <c r="I361" s="250"/>
      <c r="J361" s="246"/>
      <c r="K361" s="246"/>
      <c r="L361" s="251"/>
      <c r="M361" s="252"/>
      <c r="N361" s="253"/>
      <c r="O361" s="253"/>
      <c r="P361" s="253"/>
      <c r="Q361" s="253"/>
      <c r="R361" s="253"/>
      <c r="S361" s="253"/>
      <c r="T361" s="254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55" t="s">
        <v>141</v>
      </c>
      <c r="AU361" s="255" t="s">
        <v>82</v>
      </c>
      <c r="AV361" s="15" t="s">
        <v>137</v>
      </c>
      <c r="AW361" s="15" t="s">
        <v>33</v>
      </c>
      <c r="AX361" s="15" t="s">
        <v>80</v>
      </c>
      <c r="AY361" s="255" t="s">
        <v>130</v>
      </c>
    </row>
    <row r="362" spans="1:51" s="14" customFormat="1" ht="12">
      <c r="A362" s="14"/>
      <c r="B362" s="234"/>
      <c r="C362" s="235"/>
      <c r="D362" s="225" t="s">
        <v>141</v>
      </c>
      <c r="E362" s="235"/>
      <c r="F362" s="237" t="s">
        <v>410</v>
      </c>
      <c r="G362" s="235"/>
      <c r="H362" s="238">
        <v>0.877</v>
      </c>
      <c r="I362" s="239"/>
      <c r="J362" s="235"/>
      <c r="K362" s="235"/>
      <c r="L362" s="240"/>
      <c r="M362" s="241"/>
      <c r="N362" s="242"/>
      <c r="O362" s="242"/>
      <c r="P362" s="242"/>
      <c r="Q362" s="242"/>
      <c r="R362" s="242"/>
      <c r="S362" s="242"/>
      <c r="T362" s="243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4" t="s">
        <v>141</v>
      </c>
      <c r="AU362" s="244" t="s">
        <v>82</v>
      </c>
      <c r="AV362" s="14" t="s">
        <v>82</v>
      </c>
      <c r="AW362" s="14" t="s">
        <v>4</v>
      </c>
      <c r="AX362" s="14" t="s">
        <v>80</v>
      </c>
      <c r="AY362" s="244" t="s">
        <v>130</v>
      </c>
    </row>
    <row r="363" spans="1:65" s="2" customFormat="1" ht="16.5" customHeight="1">
      <c r="A363" s="39"/>
      <c r="B363" s="40"/>
      <c r="C363" s="256" t="s">
        <v>411</v>
      </c>
      <c r="D363" s="256" t="s">
        <v>275</v>
      </c>
      <c r="E363" s="257" t="s">
        <v>412</v>
      </c>
      <c r="F363" s="258" t="s">
        <v>413</v>
      </c>
      <c r="G363" s="259" t="s">
        <v>165</v>
      </c>
      <c r="H363" s="260">
        <v>0.178</v>
      </c>
      <c r="I363" s="261"/>
      <c r="J363" s="262">
        <f>ROUND(I363*H363,2)</f>
        <v>0</v>
      </c>
      <c r="K363" s="258" t="s">
        <v>136</v>
      </c>
      <c r="L363" s="263"/>
      <c r="M363" s="264" t="s">
        <v>19</v>
      </c>
      <c r="N363" s="265" t="s">
        <v>43</v>
      </c>
      <c r="O363" s="85"/>
      <c r="P363" s="214">
        <f>O363*H363</f>
        <v>0</v>
      </c>
      <c r="Q363" s="214">
        <v>1</v>
      </c>
      <c r="R363" s="214">
        <f>Q363*H363</f>
        <v>0.178</v>
      </c>
      <c r="S363" s="214">
        <v>0</v>
      </c>
      <c r="T363" s="215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16" t="s">
        <v>187</v>
      </c>
      <c r="AT363" s="216" t="s">
        <v>275</v>
      </c>
      <c r="AU363" s="216" t="s">
        <v>82</v>
      </c>
      <c r="AY363" s="18" t="s">
        <v>130</v>
      </c>
      <c r="BE363" s="217">
        <f>IF(N363="základní",J363,0)</f>
        <v>0</v>
      </c>
      <c r="BF363" s="217">
        <f>IF(N363="snížená",J363,0)</f>
        <v>0</v>
      </c>
      <c r="BG363" s="217">
        <f>IF(N363="zákl. přenesená",J363,0)</f>
        <v>0</v>
      </c>
      <c r="BH363" s="217">
        <f>IF(N363="sníž. přenesená",J363,0)</f>
        <v>0</v>
      </c>
      <c r="BI363" s="217">
        <f>IF(N363="nulová",J363,0)</f>
        <v>0</v>
      </c>
      <c r="BJ363" s="18" t="s">
        <v>80</v>
      </c>
      <c r="BK363" s="217">
        <f>ROUND(I363*H363,2)</f>
        <v>0</v>
      </c>
      <c r="BL363" s="18" t="s">
        <v>137</v>
      </c>
      <c r="BM363" s="216" t="s">
        <v>414</v>
      </c>
    </row>
    <row r="364" spans="1:47" s="2" customFormat="1" ht="12">
      <c r="A364" s="39"/>
      <c r="B364" s="40"/>
      <c r="C364" s="41"/>
      <c r="D364" s="218" t="s">
        <v>139</v>
      </c>
      <c r="E364" s="41"/>
      <c r="F364" s="219" t="s">
        <v>415</v>
      </c>
      <c r="G364" s="41"/>
      <c r="H364" s="41"/>
      <c r="I364" s="220"/>
      <c r="J364" s="41"/>
      <c r="K364" s="41"/>
      <c r="L364" s="45"/>
      <c r="M364" s="221"/>
      <c r="N364" s="222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139</v>
      </c>
      <c r="AU364" s="18" t="s">
        <v>82</v>
      </c>
    </row>
    <row r="365" spans="1:51" s="13" customFormat="1" ht="12">
      <c r="A365" s="13"/>
      <c r="B365" s="223"/>
      <c r="C365" s="224"/>
      <c r="D365" s="225" t="s">
        <v>141</v>
      </c>
      <c r="E365" s="226" t="s">
        <v>19</v>
      </c>
      <c r="F365" s="227" t="s">
        <v>175</v>
      </c>
      <c r="G365" s="224"/>
      <c r="H365" s="226" t="s">
        <v>19</v>
      </c>
      <c r="I365" s="228"/>
      <c r="J365" s="224"/>
      <c r="K365" s="224"/>
      <c r="L365" s="229"/>
      <c r="M365" s="230"/>
      <c r="N365" s="231"/>
      <c r="O365" s="231"/>
      <c r="P365" s="231"/>
      <c r="Q365" s="231"/>
      <c r="R365" s="231"/>
      <c r="S365" s="231"/>
      <c r="T365" s="23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3" t="s">
        <v>141</v>
      </c>
      <c r="AU365" s="233" t="s">
        <v>82</v>
      </c>
      <c r="AV365" s="13" t="s">
        <v>80</v>
      </c>
      <c r="AW365" s="13" t="s">
        <v>33</v>
      </c>
      <c r="AX365" s="13" t="s">
        <v>72</v>
      </c>
      <c r="AY365" s="233" t="s">
        <v>130</v>
      </c>
    </row>
    <row r="366" spans="1:51" s="13" customFormat="1" ht="12">
      <c r="A366" s="13"/>
      <c r="B366" s="223"/>
      <c r="C366" s="224"/>
      <c r="D366" s="225" t="s">
        <v>141</v>
      </c>
      <c r="E366" s="226" t="s">
        <v>19</v>
      </c>
      <c r="F366" s="227" t="s">
        <v>409</v>
      </c>
      <c r="G366" s="224"/>
      <c r="H366" s="226" t="s">
        <v>19</v>
      </c>
      <c r="I366" s="228"/>
      <c r="J366" s="224"/>
      <c r="K366" s="224"/>
      <c r="L366" s="229"/>
      <c r="M366" s="230"/>
      <c r="N366" s="231"/>
      <c r="O366" s="231"/>
      <c r="P366" s="231"/>
      <c r="Q366" s="231"/>
      <c r="R366" s="231"/>
      <c r="S366" s="231"/>
      <c r="T366" s="23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3" t="s">
        <v>141</v>
      </c>
      <c r="AU366" s="233" t="s">
        <v>82</v>
      </c>
      <c r="AV366" s="13" t="s">
        <v>80</v>
      </c>
      <c r="AW366" s="13" t="s">
        <v>33</v>
      </c>
      <c r="AX366" s="13" t="s">
        <v>72</v>
      </c>
      <c r="AY366" s="233" t="s">
        <v>130</v>
      </c>
    </row>
    <row r="367" spans="1:51" s="13" customFormat="1" ht="12">
      <c r="A367" s="13"/>
      <c r="B367" s="223"/>
      <c r="C367" s="224"/>
      <c r="D367" s="225" t="s">
        <v>141</v>
      </c>
      <c r="E367" s="226" t="s">
        <v>19</v>
      </c>
      <c r="F367" s="227" t="s">
        <v>386</v>
      </c>
      <c r="G367" s="224"/>
      <c r="H367" s="226" t="s">
        <v>19</v>
      </c>
      <c r="I367" s="228"/>
      <c r="J367" s="224"/>
      <c r="K367" s="224"/>
      <c r="L367" s="229"/>
      <c r="M367" s="230"/>
      <c r="N367" s="231"/>
      <c r="O367" s="231"/>
      <c r="P367" s="231"/>
      <c r="Q367" s="231"/>
      <c r="R367" s="231"/>
      <c r="S367" s="231"/>
      <c r="T367" s="23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3" t="s">
        <v>141</v>
      </c>
      <c r="AU367" s="233" t="s">
        <v>82</v>
      </c>
      <c r="AV367" s="13" t="s">
        <v>80</v>
      </c>
      <c r="AW367" s="13" t="s">
        <v>33</v>
      </c>
      <c r="AX367" s="13" t="s">
        <v>72</v>
      </c>
      <c r="AY367" s="233" t="s">
        <v>130</v>
      </c>
    </row>
    <row r="368" spans="1:51" s="14" customFormat="1" ht="12">
      <c r="A368" s="14"/>
      <c r="B368" s="234"/>
      <c r="C368" s="235"/>
      <c r="D368" s="225" t="s">
        <v>141</v>
      </c>
      <c r="E368" s="236" t="s">
        <v>19</v>
      </c>
      <c r="F368" s="237" t="s">
        <v>387</v>
      </c>
      <c r="G368" s="235"/>
      <c r="H368" s="238">
        <v>0.108</v>
      </c>
      <c r="I368" s="239"/>
      <c r="J368" s="235"/>
      <c r="K368" s="235"/>
      <c r="L368" s="240"/>
      <c r="M368" s="241"/>
      <c r="N368" s="242"/>
      <c r="O368" s="242"/>
      <c r="P368" s="242"/>
      <c r="Q368" s="242"/>
      <c r="R368" s="242"/>
      <c r="S368" s="242"/>
      <c r="T368" s="243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4" t="s">
        <v>141</v>
      </c>
      <c r="AU368" s="244" t="s">
        <v>82</v>
      </c>
      <c r="AV368" s="14" t="s">
        <v>82</v>
      </c>
      <c r="AW368" s="14" t="s">
        <v>33</v>
      </c>
      <c r="AX368" s="14" t="s">
        <v>72</v>
      </c>
      <c r="AY368" s="244" t="s">
        <v>130</v>
      </c>
    </row>
    <row r="369" spans="1:51" s="13" customFormat="1" ht="12">
      <c r="A369" s="13"/>
      <c r="B369" s="223"/>
      <c r="C369" s="224"/>
      <c r="D369" s="225" t="s">
        <v>141</v>
      </c>
      <c r="E369" s="226" t="s">
        <v>19</v>
      </c>
      <c r="F369" s="227" t="s">
        <v>388</v>
      </c>
      <c r="G369" s="224"/>
      <c r="H369" s="226" t="s">
        <v>19</v>
      </c>
      <c r="I369" s="228"/>
      <c r="J369" s="224"/>
      <c r="K369" s="224"/>
      <c r="L369" s="229"/>
      <c r="M369" s="230"/>
      <c r="N369" s="231"/>
      <c r="O369" s="231"/>
      <c r="P369" s="231"/>
      <c r="Q369" s="231"/>
      <c r="R369" s="231"/>
      <c r="S369" s="231"/>
      <c r="T369" s="23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3" t="s">
        <v>141</v>
      </c>
      <c r="AU369" s="233" t="s">
        <v>82</v>
      </c>
      <c r="AV369" s="13" t="s">
        <v>80</v>
      </c>
      <c r="AW369" s="13" t="s">
        <v>33</v>
      </c>
      <c r="AX369" s="13" t="s">
        <v>72</v>
      </c>
      <c r="AY369" s="233" t="s">
        <v>130</v>
      </c>
    </row>
    <row r="370" spans="1:51" s="14" customFormat="1" ht="12">
      <c r="A370" s="14"/>
      <c r="B370" s="234"/>
      <c r="C370" s="235"/>
      <c r="D370" s="225" t="s">
        <v>141</v>
      </c>
      <c r="E370" s="236" t="s">
        <v>19</v>
      </c>
      <c r="F370" s="237" t="s">
        <v>389</v>
      </c>
      <c r="G370" s="235"/>
      <c r="H370" s="238">
        <v>0.054</v>
      </c>
      <c r="I370" s="239"/>
      <c r="J370" s="235"/>
      <c r="K370" s="235"/>
      <c r="L370" s="240"/>
      <c r="M370" s="241"/>
      <c r="N370" s="242"/>
      <c r="O370" s="242"/>
      <c r="P370" s="242"/>
      <c r="Q370" s="242"/>
      <c r="R370" s="242"/>
      <c r="S370" s="242"/>
      <c r="T370" s="243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4" t="s">
        <v>141</v>
      </c>
      <c r="AU370" s="244" t="s">
        <v>82</v>
      </c>
      <c r="AV370" s="14" t="s">
        <v>82</v>
      </c>
      <c r="AW370" s="14" t="s">
        <v>33</v>
      </c>
      <c r="AX370" s="14" t="s">
        <v>72</v>
      </c>
      <c r="AY370" s="244" t="s">
        <v>130</v>
      </c>
    </row>
    <row r="371" spans="1:51" s="15" customFormat="1" ht="12">
      <c r="A371" s="15"/>
      <c r="B371" s="245"/>
      <c r="C371" s="246"/>
      <c r="D371" s="225" t="s">
        <v>141</v>
      </c>
      <c r="E371" s="247" t="s">
        <v>19</v>
      </c>
      <c r="F371" s="248" t="s">
        <v>150</v>
      </c>
      <c r="G371" s="246"/>
      <c r="H371" s="249">
        <v>0.162</v>
      </c>
      <c r="I371" s="250"/>
      <c r="J371" s="246"/>
      <c r="K371" s="246"/>
      <c r="L371" s="251"/>
      <c r="M371" s="252"/>
      <c r="N371" s="253"/>
      <c r="O371" s="253"/>
      <c r="P371" s="253"/>
      <c r="Q371" s="253"/>
      <c r="R371" s="253"/>
      <c r="S371" s="253"/>
      <c r="T371" s="254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55" t="s">
        <v>141</v>
      </c>
      <c r="AU371" s="255" t="s">
        <v>82</v>
      </c>
      <c r="AV371" s="15" t="s">
        <v>137</v>
      </c>
      <c r="AW371" s="15" t="s">
        <v>33</v>
      </c>
      <c r="AX371" s="15" t="s">
        <v>80</v>
      </c>
      <c r="AY371" s="255" t="s">
        <v>130</v>
      </c>
    </row>
    <row r="372" spans="1:51" s="14" customFormat="1" ht="12">
      <c r="A372" s="14"/>
      <c r="B372" s="234"/>
      <c r="C372" s="235"/>
      <c r="D372" s="225" t="s">
        <v>141</v>
      </c>
      <c r="E372" s="235"/>
      <c r="F372" s="237" t="s">
        <v>416</v>
      </c>
      <c r="G372" s="235"/>
      <c r="H372" s="238">
        <v>0.178</v>
      </c>
      <c r="I372" s="239"/>
      <c r="J372" s="235"/>
      <c r="K372" s="235"/>
      <c r="L372" s="240"/>
      <c r="M372" s="241"/>
      <c r="N372" s="242"/>
      <c r="O372" s="242"/>
      <c r="P372" s="242"/>
      <c r="Q372" s="242"/>
      <c r="R372" s="242"/>
      <c r="S372" s="242"/>
      <c r="T372" s="243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4" t="s">
        <v>141</v>
      </c>
      <c r="AU372" s="244" t="s">
        <v>82</v>
      </c>
      <c r="AV372" s="14" t="s">
        <v>82</v>
      </c>
      <c r="AW372" s="14" t="s">
        <v>4</v>
      </c>
      <c r="AX372" s="14" t="s">
        <v>80</v>
      </c>
      <c r="AY372" s="244" t="s">
        <v>130</v>
      </c>
    </row>
    <row r="373" spans="1:65" s="2" customFormat="1" ht="24.15" customHeight="1">
      <c r="A373" s="39"/>
      <c r="B373" s="40"/>
      <c r="C373" s="205" t="s">
        <v>417</v>
      </c>
      <c r="D373" s="205" t="s">
        <v>132</v>
      </c>
      <c r="E373" s="206" t="s">
        <v>418</v>
      </c>
      <c r="F373" s="207" t="s">
        <v>419</v>
      </c>
      <c r="G373" s="208" t="s">
        <v>297</v>
      </c>
      <c r="H373" s="209">
        <v>60</v>
      </c>
      <c r="I373" s="210"/>
      <c r="J373" s="211">
        <f>ROUND(I373*H373,2)</f>
        <v>0</v>
      </c>
      <c r="K373" s="207" t="s">
        <v>136</v>
      </c>
      <c r="L373" s="45"/>
      <c r="M373" s="212" t="s">
        <v>19</v>
      </c>
      <c r="N373" s="213" t="s">
        <v>43</v>
      </c>
      <c r="O373" s="85"/>
      <c r="P373" s="214">
        <f>O373*H373</f>
        <v>0</v>
      </c>
      <c r="Q373" s="214">
        <v>4E-05</v>
      </c>
      <c r="R373" s="214">
        <f>Q373*H373</f>
        <v>0.0024000000000000002</v>
      </c>
      <c r="S373" s="214">
        <v>0</v>
      </c>
      <c r="T373" s="215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16" t="s">
        <v>137</v>
      </c>
      <c r="AT373" s="216" t="s">
        <v>132</v>
      </c>
      <c r="AU373" s="216" t="s">
        <v>82</v>
      </c>
      <c r="AY373" s="18" t="s">
        <v>130</v>
      </c>
      <c r="BE373" s="217">
        <f>IF(N373="základní",J373,0)</f>
        <v>0</v>
      </c>
      <c r="BF373" s="217">
        <f>IF(N373="snížená",J373,0)</f>
        <v>0</v>
      </c>
      <c r="BG373" s="217">
        <f>IF(N373="zákl. přenesená",J373,0)</f>
        <v>0</v>
      </c>
      <c r="BH373" s="217">
        <f>IF(N373="sníž. přenesená",J373,0)</f>
        <v>0</v>
      </c>
      <c r="BI373" s="217">
        <f>IF(N373="nulová",J373,0)</f>
        <v>0</v>
      </c>
      <c r="BJ373" s="18" t="s">
        <v>80</v>
      </c>
      <c r="BK373" s="217">
        <f>ROUND(I373*H373,2)</f>
        <v>0</v>
      </c>
      <c r="BL373" s="18" t="s">
        <v>137</v>
      </c>
      <c r="BM373" s="216" t="s">
        <v>420</v>
      </c>
    </row>
    <row r="374" spans="1:47" s="2" customFormat="1" ht="12">
      <c r="A374" s="39"/>
      <c r="B374" s="40"/>
      <c r="C374" s="41"/>
      <c r="D374" s="218" t="s">
        <v>139</v>
      </c>
      <c r="E374" s="41"/>
      <c r="F374" s="219" t="s">
        <v>421</v>
      </c>
      <c r="G374" s="41"/>
      <c r="H374" s="41"/>
      <c r="I374" s="220"/>
      <c r="J374" s="41"/>
      <c r="K374" s="41"/>
      <c r="L374" s="45"/>
      <c r="M374" s="221"/>
      <c r="N374" s="222"/>
      <c r="O374" s="85"/>
      <c r="P374" s="85"/>
      <c r="Q374" s="85"/>
      <c r="R374" s="85"/>
      <c r="S374" s="85"/>
      <c r="T374" s="86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139</v>
      </c>
      <c r="AU374" s="18" t="s">
        <v>82</v>
      </c>
    </row>
    <row r="375" spans="1:51" s="13" customFormat="1" ht="12">
      <c r="A375" s="13"/>
      <c r="B375" s="223"/>
      <c r="C375" s="224"/>
      <c r="D375" s="225" t="s">
        <v>141</v>
      </c>
      <c r="E375" s="226" t="s">
        <v>19</v>
      </c>
      <c r="F375" s="227" t="s">
        <v>175</v>
      </c>
      <c r="G375" s="224"/>
      <c r="H375" s="226" t="s">
        <v>19</v>
      </c>
      <c r="I375" s="228"/>
      <c r="J375" s="224"/>
      <c r="K375" s="224"/>
      <c r="L375" s="229"/>
      <c r="M375" s="230"/>
      <c r="N375" s="231"/>
      <c r="O375" s="231"/>
      <c r="P375" s="231"/>
      <c r="Q375" s="231"/>
      <c r="R375" s="231"/>
      <c r="S375" s="231"/>
      <c r="T375" s="23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3" t="s">
        <v>141</v>
      </c>
      <c r="AU375" s="233" t="s">
        <v>82</v>
      </c>
      <c r="AV375" s="13" t="s">
        <v>80</v>
      </c>
      <c r="AW375" s="13" t="s">
        <v>33</v>
      </c>
      <c r="AX375" s="13" t="s">
        <v>72</v>
      </c>
      <c r="AY375" s="233" t="s">
        <v>130</v>
      </c>
    </row>
    <row r="376" spans="1:51" s="13" customFormat="1" ht="12">
      <c r="A376" s="13"/>
      <c r="B376" s="223"/>
      <c r="C376" s="224"/>
      <c r="D376" s="225" t="s">
        <v>141</v>
      </c>
      <c r="E376" s="226" t="s">
        <v>19</v>
      </c>
      <c r="F376" s="227" t="s">
        <v>386</v>
      </c>
      <c r="G376" s="224"/>
      <c r="H376" s="226" t="s">
        <v>19</v>
      </c>
      <c r="I376" s="228"/>
      <c r="J376" s="224"/>
      <c r="K376" s="224"/>
      <c r="L376" s="229"/>
      <c r="M376" s="230"/>
      <c r="N376" s="231"/>
      <c r="O376" s="231"/>
      <c r="P376" s="231"/>
      <c r="Q376" s="231"/>
      <c r="R376" s="231"/>
      <c r="S376" s="231"/>
      <c r="T376" s="23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3" t="s">
        <v>141</v>
      </c>
      <c r="AU376" s="233" t="s">
        <v>82</v>
      </c>
      <c r="AV376" s="13" t="s">
        <v>80</v>
      </c>
      <c r="AW376" s="13" t="s">
        <v>33</v>
      </c>
      <c r="AX376" s="13" t="s">
        <v>72</v>
      </c>
      <c r="AY376" s="233" t="s">
        <v>130</v>
      </c>
    </row>
    <row r="377" spans="1:51" s="14" customFormat="1" ht="12">
      <c r="A377" s="14"/>
      <c r="B377" s="234"/>
      <c r="C377" s="235"/>
      <c r="D377" s="225" t="s">
        <v>141</v>
      </c>
      <c r="E377" s="236" t="s">
        <v>19</v>
      </c>
      <c r="F377" s="237" t="s">
        <v>422</v>
      </c>
      <c r="G377" s="235"/>
      <c r="H377" s="238">
        <v>40</v>
      </c>
      <c r="I377" s="239"/>
      <c r="J377" s="235"/>
      <c r="K377" s="235"/>
      <c r="L377" s="240"/>
      <c r="M377" s="241"/>
      <c r="N377" s="242"/>
      <c r="O377" s="242"/>
      <c r="P377" s="242"/>
      <c r="Q377" s="242"/>
      <c r="R377" s="242"/>
      <c r="S377" s="242"/>
      <c r="T377" s="243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4" t="s">
        <v>141</v>
      </c>
      <c r="AU377" s="244" t="s">
        <v>82</v>
      </c>
      <c r="AV377" s="14" t="s">
        <v>82</v>
      </c>
      <c r="AW377" s="14" t="s">
        <v>33</v>
      </c>
      <c r="AX377" s="14" t="s">
        <v>72</v>
      </c>
      <c r="AY377" s="244" t="s">
        <v>130</v>
      </c>
    </row>
    <row r="378" spans="1:51" s="13" customFormat="1" ht="12">
      <c r="A378" s="13"/>
      <c r="B378" s="223"/>
      <c r="C378" s="224"/>
      <c r="D378" s="225" t="s">
        <v>141</v>
      </c>
      <c r="E378" s="226" t="s">
        <v>19</v>
      </c>
      <c r="F378" s="227" t="s">
        <v>388</v>
      </c>
      <c r="G378" s="224"/>
      <c r="H378" s="226" t="s">
        <v>19</v>
      </c>
      <c r="I378" s="228"/>
      <c r="J378" s="224"/>
      <c r="K378" s="224"/>
      <c r="L378" s="229"/>
      <c r="M378" s="230"/>
      <c r="N378" s="231"/>
      <c r="O378" s="231"/>
      <c r="P378" s="231"/>
      <c r="Q378" s="231"/>
      <c r="R378" s="231"/>
      <c r="S378" s="231"/>
      <c r="T378" s="23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3" t="s">
        <v>141</v>
      </c>
      <c r="AU378" s="233" t="s">
        <v>82</v>
      </c>
      <c r="AV378" s="13" t="s">
        <v>80</v>
      </c>
      <c r="AW378" s="13" t="s">
        <v>33</v>
      </c>
      <c r="AX378" s="13" t="s">
        <v>72</v>
      </c>
      <c r="AY378" s="233" t="s">
        <v>130</v>
      </c>
    </row>
    <row r="379" spans="1:51" s="14" customFormat="1" ht="12">
      <c r="A379" s="14"/>
      <c r="B379" s="234"/>
      <c r="C379" s="235"/>
      <c r="D379" s="225" t="s">
        <v>141</v>
      </c>
      <c r="E379" s="236" t="s">
        <v>19</v>
      </c>
      <c r="F379" s="237" t="s">
        <v>423</v>
      </c>
      <c r="G379" s="235"/>
      <c r="H379" s="238">
        <v>20</v>
      </c>
      <c r="I379" s="239"/>
      <c r="J379" s="235"/>
      <c r="K379" s="235"/>
      <c r="L379" s="240"/>
      <c r="M379" s="241"/>
      <c r="N379" s="242"/>
      <c r="O379" s="242"/>
      <c r="P379" s="242"/>
      <c r="Q379" s="242"/>
      <c r="R379" s="242"/>
      <c r="S379" s="242"/>
      <c r="T379" s="243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4" t="s">
        <v>141</v>
      </c>
      <c r="AU379" s="244" t="s">
        <v>82</v>
      </c>
      <c r="AV379" s="14" t="s">
        <v>82</v>
      </c>
      <c r="AW379" s="14" t="s">
        <v>33</v>
      </c>
      <c r="AX379" s="14" t="s">
        <v>72</v>
      </c>
      <c r="AY379" s="244" t="s">
        <v>130</v>
      </c>
    </row>
    <row r="380" spans="1:51" s="15" customFormat="1" ht="12">
      <c r="A380" s="15"/>
      <c r="B380" s="245"/>
      <c r="C380" s="246"/>
      <c r="D380" s="225" t="s">
        <v>141</v>
      </c>
      <c r="E380" s="247" t="s">
        <v>19</v>
      </c>
      <c r="F380" s="248" t="s">
        <v>150</v>
      </c>
      <c r="G380" s="246"/>
      <c r="H380" s="249">
        <v>60</v>
      </c>
      <c r="I380" s="250"/>
      <c r="J380" s="246"/>
      <c r="K380" s="246"/>
      <c r="L380" s="251"/>
      <c r="M380" s="252"/>
      <c r="N380" s="253"/>
      <c r="O380" s="253"/>
      <c r="P380" s="253"/>
      <c r="Q380" s="253"/>
      <c r="R380" s="253"/>
      <c r="S380" s="253"/>
      <c r="T380" s="254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55" t="s">
        <v>141</v>
      </c>
      <c r="AU380" s="255" t="s">
        <v>82</v>
      </c>
      <c r="AV380" s="15" t="s">
        <v>137</v>
      </c>
      <c r="AW380" s="15" t="s">
        <v>33</v>
      </c>
      <c r="AX380" s="15" t="s">
        <v>80</v>
      </c>
      <c r="AY380" s="255" t="s">
        <v>130</v>
      </c>
    </row>
    <row r="381" spans="1:65" s="2" customFormat="1" ht="21.75" customHeight="1">
      <c r="A381" s="39"/>
      <c r="B381" s="40"/>
      <c r="C381" s="205" t="s">
        <v>424</v>
      </c>
      <c r="D381" s="205" t="s">
        <v>132</v>
      </c>
      <c r="E381" s="206" t="s">
        <v>425</v>
      </c>
      <c r="F381" s="207" t="s">
        <v>426</v>
      </c>
      <c r="G381" s="208" t="s">
        <v>297</v>
      </c>
      <c r="H381" s="209">
        <v>60</v>
      </c>
      <c r="I381" s="210"/>
      <c r="J381" s="211">
        <f>ROUND(I381*H381,2)</f>
        <v>0</v>
      </c>
      <c r="K381" s="207" t="s">
        <v>136</v>
      </c>
      <c r="L381" s="45"/>
      <c r="M381" s="212" t="s">
        <v>19</v>
      </c>
      <c r="N381" s="213" t="s">
        <v>43</v>
      </c>
      <c r="O381" s="85"/>
      <c r="P381" s="214">
        <f>O381*H381</f>
        <v>0</v>
      </c>
      <c r="Q381" s="214">
        <v>0.00028</v>
      </c>
      <c r="R381" s="214">
        <f>Q381*H381</f>
        <v>0.0168</v>
      </c>
      <c r="S381" s="214">
        <v>0</v>
      </c>
      <c r="T381" s="215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16" t="s">
        <v>137</v>
      </c>
      <c r="AT381" s="216" t="s">
        <v>132</v>
      </c>
      <c r="AU381" s="216" t="s">
        <v>82</v>
      </c>
      <c r="AY381" s="18" t="s">
        <v>130</v>
      </c>
      <c r="BE381" s="217">
        <f>IF(N381="základní",J381,0)</f>
        <v>0</v>
      </c>
      <c r="BF381" s="217">
        <f>IF(N381="snížená",J381,0)</f>
        <v>0</v>
      </c>
      <c r="BG381" s="217">
        <f>IF(N381="zákl. přenesená",J381,0)</f>
        <v>0</v>
      </c>
      <c r="BH381" s="217">
        <f>IF(N381="sníž. přenesená",J381,0)</f>
        <v>0</v>
      </c>
      <c r="BI381" s="217">
        <f>IF(N381="nulová",J381,0)</f>
        <v>0</v>
      </c>
      <c r="BJ381" s="18" t="s">
        <v>80</v>
      </c>
      <c r="BK381" s="217">
        <f>ROUND(I381*H381,2)</f>
        <v>0</v>
      </c>
      <c r="BL381" s="18" t="s">
        <v>137</v>
      </c>
      <c r="BM381" s="216" t="s">
        <v>427</v>
      </c>
    </row>
    <row r="382" spans="1:47" s="2" customFormat="1" ht="12">
      <c r="A382" s="39"/>
      <c r="B382" s="40"/>
      <c r="C382" s="41"/>
      <c r="D382" s="218" t="s">
        <v>139</v>
      </c>
      <c r="E382" s="41"/>
      <c r="F382" s="219" t="s">
        <v>428</v>
      </c>
      <c r="G382" s="41"/>
      <c r="H382" s="41"/>
      <c r="I382" s="220"/>
      <c r="J382" s="41"/>
      <c r="K382" s="41"/>
      <c r="L382" s="45"/>
      <c r="M382" s="221"/>
      <c r="N382" s="222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139</v>
      </c>
      <c r="AU382" s="18" t="s">
        <v>82</v>
      </c>
    </row>
    <row r="383" spans="1:65" s="2" customFormat="1" ht="24.15" customHeight="1">
      <c r="A383" s="39"/>
      <c r="B383" s="40"/>
      <c r="C383" s="205" t="s">
        <v>429</v>
      </c>
      <c r="D383" s="205" t="s">
        <v>132</v>
      </c>
      <c r="E383" s="206" t="s">
        <v>430</v>
      </c>
      <c r="F383" s="207" t="s">
        <v>431</v>
      </c>
      <c r="G383" s="208" t="s">
        <v>135</v>
      </c>
      <c r="H383" s="209">
        <v>2.772</v>
      </c>
      <c r="I383" s="210"/>
      <c r="J383" s="211">
        <f>ROUND(I383*H383,2)</f>
        <v>0</v>
      </c>
      <c r="K383" s="207" t="s">
        <v>136</v>
      </c>
      <c r="L383" s="45"/>
      <c r="M383" s="212" t="s">
        <v>19</v>
      </c>
      <c r="N383" s="213" t="s">
        <v>43</v>
      </c>
      <c r="O383" s="85"/>
      <c r="P383" s="214">
        <f>O383*H383</f>
        <v>0</v>
      </c>
      <c r="Q383" s="214">
        <v>0</v>
      </c>
      <c r="R383" s="214">
        <f>Q383*H383</f>
        <v>0</v>
      </c>
      <c r="S383" s="214">
        <v>1.8</v>
      </c>
      <c r="T383" s="215">
        <f>S383*H383</f>
        <v>4.989599999999999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16" t="s">
        <v>137</v>
      </c>
      <c r="AT383" s="216" t="s">
        <v>132</v>
      </c>
      <c r="AU383" s="216" t="s">
        <v>82</v>
      </c>
      <c r="AY383" s="18" t="s">
        <v>130</v>
      </c>
      <c r="BE383" s="217">
        <f>IF(N383="základní",J383,0)</f>
        <v>0</v>
      </c>
      <c r="BF383" s="217">
        <f>IF(N383="snížená",J383,0)</f>
        <v>0</v>
      </c>
      <c r="BG383" s="217">
        <f>IF(N383="zákl. přenesená",J383,0)</f>
        <v>0</v>
      </c>
      <c r="BH383" s="217">
        <f>IF(N383="sníž. přenesená",J383,0)</f>
        <v>0</v>
      </c>
      <c r="BI383" s="217">
        <f>IF(N383="nulová",J383,0)</f>
        <v>0</v>
      </c>
      <c r="BJ383" s="18" t="s">
        <v>80</v>
      </c>
      <c r="BK383" s="217">
        <f>ROUND(I383*H383,2)</f>
        <v>0</v>
      </c>
      <c r="BL383" s="18" t="s">
        <v>137</v>
      </c>
      <c r="BM383" s="216" t="s">
        <v>432</v>
      </c>
    </row>
    <row r="384" spans="1:47" s="2" customFormat="1" ht="12">
      <c r="A384" s="39"/>
      <c r="B384" s="40"/>
      <c r="C384" s="41"/>
      <c r="D384" s="218" t="s">
        <v>139</v>
      </c>
      <c r="E384" s="41"/>
      <c r="F384" s="219" t="s">
        <v>433</v>
      </c>
      <c r="G384" s="41"/>
      <c r="H384" s="41"/>
      <c r="I384" s="220"/>
      <c r="J384" s="41"/>
      <c r="K384" s="41"/>
      <c r="L384" s="45"/>
      <c r="M384" s="221"/>
      <c r="N384" s="222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139</v>
      </c>
      <c r="AU384" s="18" t="s">
        <v>82</v>
      </c>
    </row>
    <row r="385" spans="1:51" s="13" customFormat="1" ht="12">
      <c r="A385" s="13"/>
      <c r="B385" s="223"/>
      <c r="C385" s="224"/>
      <c r="D385" s="225" t="s">
        <v>141</v>
      </c>
      <c r="E385" s="226" t="s">
        <v>19</v>
      </c>
      <c r="F385" s="227" t="s">
        <v>240</v>
      </c>
      <c r="G385" s="224"/>
      <c r="H385" s="226" t="s">
        <v>19</v>
      </c>
      <c r="I385" s="228"/>
      <c r="J385" s="224"/>
      <c r="K385" s="224"/>
      <c r="L385" s="229"/>
      <c r="M385" s="230"/>
      <c r="N385" s="231"/>
      <c r="O385" s="231"/>
      <c r="P385" s="231"/>
      <c r="Q385" s="231"/>
      <c r="R385" s="231"/>
      <c r="S385" s="231"/>
      <c r="T385" s="23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3" t="s">
        <v>141</v>
      </c>
      <c r="AU385" s="233" t="s">
        <v>82</v>
      </c>
      <c r="AV385" s="13" t="s">
        <v>80</v>
      </c>
      <c r="AW385" s="13" t="s">
        <v>33</v>
      </c>
      <c r="AX385" s="13" t="s">
        <v>72</v>
      </c>
      <c r="AY385" s="233" t="s">
        <v>130</v>
      </c>
    </row>
    <row r="386" spans="1:51" s="13" customFormat="1" ht="12">
      <c r="A386" s="13"/>
      <c r="B386" s="223"/>
      <c r="C386" s="224"/>
      <c r="D386" s="225" t="s">
        <v>141</v>
      </c>
      <c r="E386" s="226" t="s">
        <v>19</v>
      </c>
      <c r="F386" s="227" t="s">
        <v>434</v>
      </c>
      <c r="G386" s="224"/>
      <c r="H386" s="226" t="s">
        <v>19</v>
      </c>
      <c r="I386" s="228"/>
      <c r="J386" s="224"/>
      <c r="K386" s="224"/>
      <c r="L386" s="229"/>
      <c r="M386" s="230"/>
      <c r="N386" s="231"/>
      <c r="O386" s="231"/>
      <c r="P386" s="231"/>
      <c r="Q386" s="231"/>
      <c r="R386" s="231"/>
      <c r="S386" s="231"/>
      <c r="T386" s="23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3" t="s">
        <v>141</v>
      </c>
      <c r="AU386" s="233" t="s">
        <v>82</v>
      </c>
      <c r="AV386" s="13" t="s">
        <v>80</v>
      </c>
      <c r="AW386" s="13" t="s">
        <v>33</v>
      </c>
      <c r="AX386" s="13" t="s">
        <v>72</v>
      </c>
      <c r="AY386" s="233" t="s">
        <v>130</v>
      </c>
    </row>
    <row r="387" spans="1:51" s="14" customFormat="1" ht="12">
      <c r="A387" s="14"/>
      <c r="B387" s="234"/>
      <c r="C387" s="235"/>
      <c r="D387" s="225" t="s">
        <v>141</v>
      </c>
      <c r="E387" s="236" t="s">
        <v>19</v>
      </c>
      <c r="F387" s="237" t="s">
        <v>435</v>
      </c>
      <c r="G387" s="235"/>
      <c r="H387" s="238">
        <v>1.386</v>
      </c>
      <c r="I387" s="239"/>
      <c r="J387" s="235"/>
      <c r="K387" s="235"/>
      <c r="L387" s="240"/>
      <c r="M387" s="241"/>
      <c r="N387" s="242"/>
      <c r="O387" s="242"/>
      <c r="P387" s="242"/>
      <c r="Q387" s="242"/>
      <c r="R387" s="242"/>
      <c r="S387" s="242"/>
      <c r="T387" s="243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4" t="s">
        <v>141</v>
      </c>
      <c r="AU387" s="244" t="s">
        <v>82</v>
      </c>
      <c r="AV387" s="14" t="s">
        <v>82</v>
      </c>
      <c r="AW387" s="14" t="s">
        <v>33</v>
      </c>
      <c r="AX387" s="14" t="s">
        <v>72</v>
      </c>
      <c r="AY387" s="244" t="s">
        <v>130</v>
      </c>
    </row>
    <row r="388" spans="1:51" s="13" customFormat="1" ht="12">
      <c r="A388" s="13"/>
      <c r="B388" s="223"/>
      <c r="C388" s="224"/>
      <c r="D388" s="225" t="s">
        <v>141</v>
      </c>
      <c r="E388" s="226" t="s">
        <v>19</v>
      </c>
      <c r="F388" s="227" t="s">
        <v>243</v>
      </c>
      <c r="G388" s="224"/>
      <c r="H388" s="226" t="s">
        <v>19</v>
      </c>
      <c r="I388" s="228"/>
      <c r="J388" s="224"/>
      <c r="K388" s="224"/>
      <c r="L388" s="229"/>
      <c r="M388" s="230"/>
      <c r="N388" s="231"/>
      <c r="O388" s="231"/>
      <c r="P388" s="231"/>
      <c r="Q388" s="231"/>
      <c r="R388" s="231"/>
      <c r="S388" s="231"/>
      <c r="T388" s="23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3" t="s">
        <v>141</v>
      </c>
      <c r="AU388" s="233" t="s">
        <v>82</v>
      </c>
      <c r="AV388" s="13" t="s">
        <v>80</v>
      </c>
      <c r="AW388" s="13" t="s">
        <v>33</v>
      </c>
      <c r="AX388" s="13" t="s">
        <v>72</v>
      </c>
      <c r="AY388" s="233" t="s">
        <v>130</v>
      </c>
    </row>
    <row r="389" spans="1:51" s="14" customFormat="1" ht="12">
      <c r="A389" s="14"/>
      <c r="B389" s="234"/>
      <c r="C389" s="235"/>
      <c r="D389" s="225" t="s">
        <v>141</v>
      </c>
      <c r="E389" s="236" t="s">
        <v>19</v>
      </c>
      <c r="F389" s="237" t="s">
        <v>435</v>
      </c>
      <c r="G389" s="235"/>
      <c r="H389" s="238">
        <v>1.386</v>
      </c>
      <c r="I389" s="239"/>
      <c r="J389" s="235"/>
      <c r="K389" s="235"/>
      <c r="L389" s="240"/>
      <c r="M389" s="241"/>
      <c r="N389" s="242"/>
      <c r="O389" s="242"/>
      <c r="P389" s="242"/>
      <c r="Q389" s="242"/>
      <c r="R389" s="242"/>
      <c r="S389" s="242"/>
      <c r="T389" s="243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4" t="s">
        <v>141</v>
      </c>
      <c r="AU389" s="244" t="s">
        <v>82</v>
      </c>
      <c r="AV389" s="14" t="s">
        <v>82</v>
      </c>
      <c r="AW389" s="14" t="s">
        <v>33</v>
      </c>
      <c r="AX389" s="14" t="s">
        <v>72</v>
      </c>
      <c r="AY389" s="244" t="s">
        <v>130</v>
      </c>
    </row>
    <row r="390" spans="1:51" s="15" customFormat="1" ht="12">
      <c r="A390" s="15"/>
      <c r="B390" s="245"/>
      <c r="C390" s="246"/>
      <c r="D390" s="225" t="s">
        <v>141</v>
      </c>
      <c r="E390" s="247" t="s">
        <v>19</v>
      </c>
      <c r="F390" s="248" t="s">
        <v>150</v>
      </c>
      <c r="G390" s="246"/>
      <c r="H390" s="249">
        <v>2.772</v>
      </c>
      <c r="I390" s="250"/>
      <c r="J390" s="246"/>
      <c r="K390" s="246"/>
      <c r="L390" s="251"/>
      <c r="M390" s="252"/>
      <c r="N390" s="253"/>
      <c r="O390" s="253"/>
      <c r="P390" s="253"/>
      <c r="Q390" s="253"/>
      <c r="R390" s="253"/>
      <c r="S390" s="253"/>
      <c r="T390" s="254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55" t="s">
        <v>141</v>
      </c>
      <c r="AU390" s="255" t="s">
        <v>82</v>
      </c>
      <c r="AV390" s="15" t="s">
        <v>137</v>
      </c>
      <c r="AW390" s="15" t="s">
        <v>33</v>
      </c>
      <c r="AX390" s="15" t="s">
        <v>80</v>
      </c>
      <c r="AY390" s="255" t="s">
        <v>130</v>
      </c>
    </row>
    <row r="391" spans="1:65" s="2" customFormat="1" ht="24.15" customHeight="1">
      <c r="A391" s="39"/>
      <c r="B391" s="40"/>
      <c r="C391" s="205" t="s">
        <v>436</v>
      </c>
      <c r="D391" s="205" t="s">
        <v>132</v>
      </c>
      <c r="E391" s="206" t="s">
        <v>437</v>
      </c>
      <c r="F391" s="207" t="s">
        <v>438</v>
      </c>
      <c r="G391" s="208" t="s">
        <v>328</v>
      </c>
      <c r="H391" s="209">
        <v>4.2</v>
      </c>
      <c r="I391" s="210"/>
      <c r="J391" s="211">
        <f>ROUND(I391*H391,2)</f>
        <v>0</v>
      </c>
      <c r="K391" s="207" t="s">
        <v>136</v>
      </c>
      <c r="L391" s="45"/>
      <c r="M391" s="212" t="s">
        <v>19</v>
      </c>
      <c r="N391" s="213" t="s">
        <v>43</v>
      </c>
      <c r="O391" s="85"/>
      <c r="P391" s="214">
        <f>O391*H391</f>
        <v>0</v>
      </c>
      <c r="Q391" s="214">
        <v>0.04737</v>
      </c>
      <c r="R391" s="214">
        <f>Q391*H391</f>
        <v>0.19895400000000002</v>
      </c>
      <c r="S391" s="214">
        <v>0</v>
      </c>
      <c r="T391" s="215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16" t="s">
        <v>137</v>
      </c>
      <c r="AT391" s="216" t="s">
        <v>132</v>
      </c>
      <c r="AU391" s="216" t="s">
        <v>82</v>
      </c>
      <c r="AY391" s="18" t="s">
        <v>130</v>
      </c>
      <c r="BE391" s="217">
        <f>IF(N391="základní",J391,0)</f>
        <v>0</v>
      </c>
      <c r="BF391" s="217">
        <f>IF(N391="snížená",J391,0)</f>
        <v>0</v>
      </c>
      <c r="BG391" s="217">
        <f>IF(N391="zákl. přenesená",J391,0)</f>
        <v>0</v>
      </c>
      <c r="BH391" s="217">
        <f>IF(N391="sníž. přenesená",J391,0)</f>
        <v>0</v>
      </c>
      <c r="BI391" s="217">
        <f>IF(N391="nulová",J391,0)</f>
        <v>0</v>
      </c>
      <c r="BJ391" s="18" t="s">
        <v>80</v>
      </c>
      <c r="BK391" s="217">
        <f>ROUND(I391*H391,2)</f>
        <v>0</v>
      </c>
      <c r="BL391" s="18" t="s">
        <v>137</v>
      </c>
      <c r="BM391" s="216" t="s">
        <v>439</v>
      </c>
    </row>
    <row r="392" spans="1:47" s="2" customFormat="1" ht="12">
      <c r="A392" s="39"/>
      <c r="B392" s="40"/>
      <c r="C392" s="41"/>
      <c r="D392" s="218" t="s">
        <v>139</v>
      </c>
      <c r="E392" s="41"/>
      <c r="F392" s="219" t="s">
        <v>440</v>
      </c>
      <c r="G392" s="41"/>
      <c r="H392" s="41"/>
      <c r="I392" s="220"/>
      <c r="J392" s="41"/>
      <c r="K392" s="41"/>
      <c r="L392" s="45"/>
      <c r="M392" s="221"/>
      <c r="N392" s="222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139</v>
      </c>
      <c r="AU392" s="18" t="s">
        <v>82</v>
      </c>
    </row>
    <row r="393" spans="1:51" s="13" customFormat="1" ht="12">
      <c r="A393" s="13"/>
      <c r="B393" s="223"/>
      <c r="C393" s="224"/>
      <c r="D393" s="225" t="s">
        <v>141</v>
      </c>
      <c r="E393" s="226" t="s">
        <v>19</v>
      </c>
      <c r="F393" s="227" t="s">
        <v>240</v>
      </c>
      <c r="G393" s="224"/>
      <c r="H393" s="226" t="s">
        <v>19</v>
      </c>
      <c r="I393" s="228"/>
      <c r="J393" s="224"/>
      <c r="K393" s="224"/>
      <c r="L393" s="229"/>
      <c r="M393" s="230"/>
      <c r="N393" s="231"/>
      <c r="O393" s="231"/>
      <c r="P393" s="231"/>
      <c r="Q393" s="231"/>
      <c r="R393" s="231"/>
      <c r="S393" s="231"/>
      <c r="T393" s="23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3" t="s">
        <v>141</v>
      </c>
      <c r="AU393" s="233" t="s">
        <v>82</v>
      </c>
      <c r="AV393" s="13" t="s">
        <v>80</v>
      </c>
      <c r="AW393" s="13" t="s">
        <v>33</v>
      </c>
      <c r="AX393" s="13" t="s">
        <v>72</v>
      </c>
      <c r="AY393" s="233" t="s">
        <v>130</v>
      </c>
    </row>
    <row r="394" spans="1:51" s="13" customFormat="1" ht="12">
      <c r="A394" s="13"/>
      <c r="B394" s="223"/>
      <c r="C394" s="224"/>
      <c r="D394" s="225" t="s">
        <v>141</v>
      </c>
      <c r="E394" s="226" t="s">
        <v>19</v>
      </c>
      <c r="F394" s="227" t="s">
        <v>241</v>
      </c>
      <c r="G394" s="224"/>
      <c r="H394" s="226" t="s">
        <v>19</v>
      </c>
      <c r="I394" s="228"/>
      <c r="J394" s="224"/>
      <c r="K394" s="224"/>
      <c r="L394" s="229"/>
      <c r="M394" s="230"/>
      <c r="N394" s="231"/>
      <c r="O394" s="231"/>
      <c r="P394" s="231"/>
      <c r="Q394" s="231"/>
      <c r="R394" s="231"/>
      <c r="S394" s="231"/>
      <c r="T394" s="23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3" t="s">
        <v>141</v>
      </c>
      <c r="AU394" s="233" t="s">
        <v>82</v>
      </c>
      <c r="AV394" s="13" t="s">
        <v>80</v>
      </c>
      <c r="AW394" s="13" t="s">
        <v>33</v>
      </c>
      <c r="AX394" s="13" t="s">
        <v>72</v>
      </c>
      <c r="AY394" s="233" t="s">
        <v>130</v>
      </c>
    </row>
    <row r="395" spans="1:51" s="14" customFormat="1" ht="12">
      <c r="A395" s="14"/>
      <c r="B395" s="234"/>
      <c r="C395" s="235"/>
      <c r="D395" s="225" t="s">
        <v>141</v>
      </c>
      <c r="E395" s="236" t="s">
        <v>19</v>
      </c>
      <c r="F395" s="237" t="s">
        <v>441</v>
      </c>
      <c r="G395" s="235"/>
      <c r="H395" s="238">
        <v>2.1</v>
      </c>
      <c r="I395" s="239"/>
      <c r="J395" s="235"/>
      <c r="K395" s="235"/>
      <c r="L395" s="240"/>
      <c r="M395" s="241"/>
      <c r="N395" s="242"/>
      <c r="O395" s="242"/>
      <c r="P395" s="242"/>
      <c r="Q395" s="242"/>
      <c r="R395" s="242"/>
      <c r="S395" s="242"/>
      <c r="T395" s="243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4" t="s">
        <v>141</v>
      </c>
      <c r="AU395" s="244" t="s">
        <v>82</v>
      </c>
      <c r="AV395" s="14" t="s">
        <v>82</v>
      </c>
      <c r="AW395" s="14" t="s">
        <v>33</v>
      </c>
      <c r="AX395" s="14" t="s">
        <v>72</v>
      </c>
      <c r="AY395" s="244" t="s">
        <v>130</v>
      </c>
    </row>
    <row r="396" spans="1:51" s="13" customFormat="1" ht="12">
      <c r="A396" s="13"/>
      <c r="B396" s="223"/>
      <c r="C396" s="224"/>
      <c r="D396" s="225" t="s">
        <v>141</v>
      </c>
      <c r="E396" s="226" t="s">
        <v>19</v>
      </c>
      <c r="F396" s="227" t="s">
        <v>243</v>
      </c>
      <c r="G396" s="224"/>
      <c r="H396" s="226" t="s">
        <v>19</v>
      </c>
      <c r="I396" s="228"/>
      <c r="J396" s="224"/>
      <c r="K396" s="224"/>
      <c r="L396" s="229"/>
      <c r="M396" s="230"/>
      <c r="N396" s="231"/>
      <c r="O396" s="231"/>
      <c r="P396" s="231"/>
      <c r="Q396" s="231"/>
      <c r="R396" s="231"/>
      <c r="S396" s="231"/>
      <c r="T396" s="23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3" t="s">
        <v>141</v>
      </c>
      <c r="AU396" s="233" t="s">
        <v>82</v>
      </c>
      <c r="AV396" s="13" t="s">
        <v>80</v>
      </c>
      <c r="AW396" s="13" t="s">
        <v>33</v>
      </c>
      <c r="AX396" s="13" t="s">
        <v>72</v>
      </c>
      <c r="AY396" s="233" t="s">
        <v>130</v>
      </c>
    </row>
    <row r="397" spans="1:51" s="14" customFormat="1" ht="12">
      <c r="A397" s="14"/>
      <c r="B397" s="234"/>
      <c r="C397" s="235"/>
      <c r="D397" s="225" t="s">
        <v>141</v>
      </c>
      <c r="E397" s="236" t="s">
        <v>19</v>
      </c>
      <c r="F397" s="237" t="s">
        <v>441</v>
      </c>
      <c r="G397" s="235"/>
      <c r="H397" s="238">
        <v>2.1</v>
      </c>
      <c r="I397" s="239"/>
      <c r="J397" s="235"/>
      <c r="K397" s="235"/>
      <c r="L397" s="240"/>
      <c r="M397" s="241"/>
      <c r="N397" s="242"/>
      <c r="O397" s="242"/>
      <c r="P397" s="242"/>
      <c r="Q397" s="242"/>
      <c r="R397" s="242"/>
      <c r="S397" s="242"/>
      <c r="T397" s="243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4" t="s">
        <v>141</v>
      </c>
      <c r="AU397" s="244" t="s">
        <v>82</v>
      </c>
      <c r="AV397" s="14" t="s">
        <v>82</v>
      </c>
      <c r="AW397" s="14" t="s">
        <v>33</v>
      </c>
      <c r="AX397" s="14" t="s">
        <v>72</v>
      </c>
      <c r="AY397" s="244" t="s">
        <v>130</v>
      </c>
    </row>
    <row r="398" spans="1:51" s="15" customFormat="1" ht="12">
      <c r="A398" s="15"/>
      <c r="B398" s="245"/>
      <c r="C398" s="246"/>
      <c r="D398" s="225" t="s">
        <v>141</v>
      </c>
      <c r="E398" s="247" t="s">
        <v>19</v>
      </c>
      <c r="F398" s="248" t="s">
        <v>150</v>
      </c>
      <c r="G398" s="246"/>
      <c r="H398" s="249">
        <v>4.2</v>
      </c>
      <c r="I398" s="250"/>
      <c r="J398" s="246"/>
      <c r="K398" s="246"/>
      <c r="L398" s="251"/>
      <c r="M398" s="252"/>
      <c r="N398" s="253"/>
      <c r="O398" s="253"/>
      <c r="P398" s="253"/>
      <c r="Q398" s="253"/>
      <c r="R398" s="253"/>
      <c r="S398" s="253"/>
      <c r="T398" s="254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55" t="s">
        <v>141</v>
      </c>
      <c r="AU398" s="255" t="s">
        <v>82</v>
      </c>
      <c r="AV398" s="15" t="s">
        <v>137</v>
      </c>
      <c r="AW398" s="15" t="s">
        <v>33</v>
      </c>
      <c r="AX398" s="15" t="s">
        <v>80</v>
      </c>
      <c r="AY398" s="255" t="s">
        <v>130</v>
      </c>
    </row>
    <row r="399" spans="1:65" s="2" customFormat="1" ht="24.15" customHeight="1">
      <c r="A399" s="39"/>
      <c r="B399" s="40"/>
      <c r="C399" s="205" t="s">
        <v>442</v>
      </c>
      <c r="D399" s="205" t="s">
        <v>132</v>
      </c>
      <c r="E399" s="206" t="s">
        <v>443</v>
      </c>
      <c r="F399" s="207" t="s">
        <v>444</v>
      </c>
      <c r="G399" s="208" t="s">
        <v>197</v>
      </c>
      <c r="H399" s="209">
        <v>3.66</v>
      </c>
      <c r="I399" s="210"/>
      <c r="J399" s="211">
        <f>ROUND(I399*H399,2)</f>
        <v>0</v>
      </c>
      <c r="K399" s="207" t="s">
        <v>136</v>
      </c>
      <c r="L399" s="45"/>
      <c r="M399" s="212" t="s">
        <v>19</v>
      </c>
      <c r="N399" s="213" t="s">
        <v>43</v>
      </c>
      <c r="O399" s="85"/>
      <c r="P399" s="214">
        <f>O399*H399</f>
        <v>0</v>
      </c>
      <c r="Q399" s="214">
        <v>0</v>
      </c>
      <c r="R399" s="214">
        <f>Q399*H399</f>
        <v>0</v>
      </c>
      <c r="S399" s="214">
        <v>0.055</v>
      </c>
      <c r="T399" s="215">
        <f>S399*H399</f>
        <v>0.2013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16" t="s">
        <v>137</v>
      </c>
      <c r="AT399" s="216" t="s">
        <v>132</v>
      </c>
      <c r="AU399" s="216" t="s">
        <v>82</v>
      </c>
      <c r="AY399" s="18" t="s">
        <v>130</v>
      </c>
      <c r="BE399" s="217">
        <f>IF(N399="základní",J399,0)</f>
        <v>0</v>
      </c>
      <c r="BF399" s="217">
        <f>IF(N399="snížená",J399,0)</f>
        <v>0</v>
      </c>
      <c r="BG399" s="217">
        <f>IF(N399="zákl. přenesená",J399,0)</f>
        <v>0</v>
      </c>
      <c r="BH399" s="217">
        <f>IF(N399="sníž. přenesená",J399,0)</f>
        <v>0</v>
      </c>
      <c r="BI399" s="217">
        <f>IF(N399="nulová",J399,0)</f>
        <v>0</v>
      </c>
      <c r="BJ399" s="18" t="s">
        <v>80</v>
      </c>
      <c r="BK399" s="217">
        <f>ROUND(I399*H399,2)</f>
        <v>0</v>
      </c>
      <c r="BL399" s="18" t="s">
        <v>137</v>
      </c>
      <c r="BM399" s="216" t="s">
        <v>445</v>
      </c>
    </row>
    <row r="400" spans="1:47" s="2" customFormat="1" ht="12">
      <c r="A400" s="39"/>
      <c r="B400" s="40"/>
      <c r="C400" s="41"/>
      <c r="D400" s="218" t="s">
        <v>139</v>
      </c>
      <c r="E400" s="41"/>
      <c r="F400" s="219" t="s">
        <v>446</v>
      </c>
      <c r="G400" s="41"/>
      <c r="H400" s="41"/>
      <c r="I400" s="220"/>
      <c r="J400" s="41"/>
      <c r="K400" s="41"/>
      <c r="L400" s="45"/>
      <c r="M400" s="221"/>
      <c r="N400" s="222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139</v>
      </c>
      <c r="AU400" s="18" t="s">
        <v>82</v>
      </c>
    </row>
    <row r="401" spans="1:51" s="13" customFormat="1" ht="12">
      <c r="A401" s="13"/>
      <c r="B401" s="223"/>
      <c r="C401" s="224"/>
      <c r="D401" s="225" t="s">
        <v>141</v>
      </c>
      <c r="E401" s="226" t="s">
        <v>19</v>
      </c>
      <c r="F401" s="227" t="s">
        <v>240</v>
      </c>
      <c r="G401" s="224"/>
      <c r="H401" s="226" t="s">
        <v>19</v>
      </c>
      <c r="I401" s="228"/>
      <c r="J401" s="224"/>
      <c r="K401" s="224"/>
      <c r="L401" s="229"/>
      <c r="M401" s="230"/>
      <c r="N401" s="231"/>
      <c r="O401" s="231"/>
      <c r="P401" s="231"/>
      <c r="Q401" s="231"/>
      <c r="R401" s="231"/>
      <c r="S401" s="231"/>
      <c r="T401" s="23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3" t="s">
        <v>141</v>
      </c>
      <c r="AU401" s="233" t="s">
        <v>82</v>
      </c>
      <c r="AV401" s="13" t="s">
        <v>80</v>
      </c>
      <c r="AW401" s="13" t="s">
        <v>33</v>
      </c>
      <c r="AX401" s="13" t="s">
        <v>72</v>
      </c>
      <c r="AY401" s="233" t="s">
        <v>130</v>
      </c>
    </row>
    <row r="402" spans="1:51" s="13" customFormat="1" ht="12">
      <c r="A402" s="13"/>
      <c r="B402" s="223"/>
      <c r="C402" s="224"/>
      <c r="D402" s="225" t="s">
        <v>141</v>
      </c>
      <c r="E402" s="226" t="s">
        <v>19</v>
      </c>
      <c r="F402" s="227" t="s">
        <v>447</v>
      </c>
      <c r="G402" s="224"/>
      <c r="H402" s="226" t="s">
        <v>19</v>
      </c>
      <c r="I402" s="228"/>
      <c r="J402" s="224"/>
      <c r="K402" s="224"/>
      <c r="L402" s="229"/>
      <c r="M402" s="230"/>
      <c r="N402" s="231"/>
      <c r="O402" s="231"/>
      <c r="P402" s="231"/>
      <c r="Q402" s="231"/>
      <c r="R402" s="231"/>
      <c r="S402" s="231"/>
      <c r="T402" s="23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3" t="s">
        <v>141</v>
      </c>
      <c r="AU402" s="233" t="s">
        <v>82</v>
      </c>
      <c r="AV402" s="13" t="s">
        <v>80</v>
      </c>
      <c r="AW402" s="13" t="s">
        <v>33</v>
      </c>
      <c r="AX402" s="13" t="s">
        <v>72</v>
      </c>
      <c r="AY402" s="233" t="s">
        <v>130</v>
      </c>
    </row>
    <row r="403" spans="1:51" s="13" customFormat="1" ht="12">
      <c r="A403" s="13"/>
      <c r="B403" s="223"/>
      <c r="C403" s="224"/>
      <c r="D403" s="225" t="s">
        <v>141</v>
      </c>
      <c r="E403" s="226" t="s">
        <v>19</v>
      </c>
      <c r="F403" s="227" t="s">
        <v>301</v>
      </c>
      <c r="G403" s="224"/>
      <c r="H403" s="226" t="s">
        <v>19</v>
      </c>
      <c r="I403" s="228"/>
      <c r="J403" s="224"/>
      <c r="K403" s="224"/>
      <c r="L403" s="229"/>
      <c r="M403" s="230"/>
      <c r="N403" s="231"/>
      <c r="O403" s="231"/>
      <c r="P403" s="231"/>
      <c r="Q403" s="231"/>
      <c r="R403" s="231"/>
      <c r="S403" s="231"/>
      <c r="T403" s="23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3" t="s">
        <v>141</v>
      </c>
      <c r="AU403" s="233" t="s">
        <v>82</v>
      </c>
      <c r="AV403" s="13" t="s">
        <v>80</v>
      </c>
      <c r="AW403" s="13" t="s">
        <v>33</v>
      </c>
      <c r="AX403" s="13" t="s">
        <v>72</v>
      </c>
      <c r="AY403" s="233" t="s">
        <v>130</v>
      </c>
    </row>
    <row r="404" spans="1:51" s="14" customFormat="1" ht="12">
      <c r="A404" s="14"/>
      <c r="B404" s="234"/>
      <c r="C404" s="235"/>
      <c r="D404" s="225" t="s">
        <v>141</v>
      </c>
      <c r="E404" s="236" t="s">
        <v>19</v>
      </c>
      <c r="F404" s="237" t="s">
        <v>309</v>
      </c>
      <c r="G404" s="235"/>
      <c r="H404" s="238">
        <v>1.83</v>
      </c>
      <c r="I404" s="239"/>
      <c r="J404" s="235"/>
      <c r="K404" s="235"/>
      <c r="L404" s="240"/>
      <c r="M404" s="241"/>
      <c r="N404" s="242"/>
      <c r="O404" s="242"/>
      <c r="P404" s="242"/>
      <c r="Q404" s="242"/>
      <c r="R404" s="242"/>
      <c r="S404" s="242"/>
      <c r="T404" s="24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4" t="s">
        <v>141</v>
      </c>
      <c r="AU404" s="244" t="s">
        <v>82</v>
      </c>
      <c r="AV404" s="14" t="s">
        <v>82</v>
      </c>
      <c r="AW404" s="14" t="s">
        <v>33</v>
      </c>
      <c r="AX404" s="14" t="s">
        <v>72</v>
      </c>
      <c r="AY404" s="244" t="s">
        <v>130</v>
      </c>
    </row>
    <row r="405" spans="1:51" s="13" customFormat="1" ht="12">
      <c r="A405" s="13"/>
      <c r="B405" s="223"/>
      <c r="C405" s="224"/>
      <c r="D405" s="225" t="s">
        <v>141</v>
      </c>
      <c r="E405" s="226" t="s">
        <v>19</v>
      </c>
      <c r="F405" s="227" t="s">
        <v>243</v>
      </c>
      <c r="G405" s="224"/>
      <c r="H405" s="226" t="s">
        <v>19</v>
      </c>
      <c r="I405" s="228"/>
      <c r="J405" s="224"/>
      <c r="K405" s="224"/>
      <c r="L405" s="229"/>
      <c r="M405" s="230"/>
      <c r="N405" s="231"/>
      <c r="O405" s="231"/>
      <c r="P405" s="231"/>
      <c r="Q405" s="231"/>
      <c r="R405" s="231"/>
      <c r="S405" s="231"/>
      <c r="T405" s="23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3" t="s">
        <v>141</v>
      </c>
      <c r="AU405" s="233" t="s">
        <v>82</v>
      </c>
      <c r="AV405" s="13" t="s">
        <v>80</v>
      </c>
      <c r="AW405" s="13" t="s">
        <v>33</v>
      </c>
      <c r="AX405" s="13" t="s">
        <v>72</v>
      </c>
      <c r="AY405" s="233" t="s">
        <v>130</v>
      </c>
    </row>
    <row r="406" spans="1:51" s="14" customFormat="1" ht="12">
      <c r="A406" s="14"/>
      <c r="B406" s="234"/>
      <c r="C406" s="235"/>
      <c r="D406" s="225" t="s">
        <v>141</v>
      </c>
      <c r="E406" s="236" t="s">
        <v>19</v>
      </c>
      <c r="F406" s="237" t="s">
        <v>309</v>
      </c>
      <c r="G406" s="235"/>
      <c r="H406" s="238">
        <v>1.83</v>
      </c>
      <c r="I406" s="239"/>
      <c r="J406" s="235"/>
      <c r="K406" s="235"/>
      <c r="L406" s="240"/>
      <c r="M406" s="241"/>
      <c r="N406" s="242"/>
      <c r="O406" s="242"/>
      <c r="P406" s="242"/>
      <c r="Q406" s="242"/>
      <c r="R406" s="242"/>
      <c r="S406" s="242"/>
      <c r="T406" s="243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4" t="s">
        <v>141</v>
      </c>
      <c r="AU406" s="244" t="s">
        <v>82</v>
      </c>
      <c r="AV406" s="14" t="s">
        <v>82</v>
      </c>
      <c r="AW406" s="14" t="s">
        <v>33</v>
      </c>
      <c r="AX406" s="14" t="s">
        <v>72</v>
      </c>
      <c r="AY406" s="244" t="s">
        <v>130</v>
      </c>
    </row>
    <row r="407" spans="1:51" s="15" customFormat="1" ht="12">
      <c r="A407" s="15"/>
      <c r="B407" s="245"/>
      <c r="C407" s="246"/>
      <c r="D407" s="225" t="s">
        <v>141</v>
      </c>
      <c r="E407" s="247" t="s">
        <v>19</v>
      </c>
      <c r="F407" s="248" t="s">
        <v>150</v>
      </c>
      <c r="G407" s="246"/>
      <c r="H407" s="249">
        <v>3.66</v>
      </c>
      <c r="I407" s="250"/>
      <c r="J407" s="246"/>
      <c r="K407" s="246"/>
      <c r="L407" s="251"/>
      <c r="M407" s="252"/>
      <c r="N407" s="253"/>
      <c r="O407" s="253"/>
      <c r="P407" s="253"/>
      <c r="Q407" s="253"/>
      <c r="R407" s="253"/>
      <c r="S407" s="253"/>
      <c r="T407" s="254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55" t="s">
        <v>141</v>
      </c>
      <c r="AU407" s="255" t="s">
        <v>82</v>
      </c>
      <c r="AV407" s="15" t="s">
        <v>137</v>
      </c>
      <c r="AW407" s="15" t="s">
        <v>33</v>
      </c>
      <c r="AX407" s="15" t="s">
        <v>80</v>
      </c>
      <c r="AY407" s="255" t="s">
        <v>130</v>
      </c>
    </row>
    <row r="408" spans="1:65" s="2" customFormat="1" ht="24.15" customHeight="1">
      <c r="A408" s="39"/>
      <c r="B408" s="40"/>
      <c r="C408" s="205" t="s">
        <v>448</v>
      </c>
      <c r="D408" s="205" t="s">
        <v>132</v>
      </c>
      <c r="E408" s="206" t="s">
        <v>449</v>
      </c>
      <c r="F408" s="207" t="s">
        <v>450</v>
      </c>
      <c r="G408" s="208" t="s">
        <v>197</v>
      </c>
      <c r="H408" s="209">
        <v>18.345</v>
      </c>
      <c r="I408" s="210"/>
      <c r="J408" s="211">
        <f>ROUND(I408*H408,2)</f>
        <v>0</v>
      </c>
      <c r="K408" s="207" t="s">
        <v>136</v>
      </c>
      <c r="L408" s="45"/>
      <c r="M408" s="212" t="s">
        <v>19</v>
      </c>
      <c r="N408" s="213" t="s">
        <v>43</v>
      </c>
      <c r="O408" s="85"/>
      <c r="P408" s="214">
        <f>O408*H408</f>
        <v>0</v>
      </c>
      <c r="Q408" s="214">
        <v>0</v>
      </c>
      <c r="R408" s="214">
        <f>Q408*H408</f>
        <v>0</v>
      </c>
      <c r="S408" s="214">
        <v>0.004</v>
      </c>
      <c r="T408" s="215">
        <f>S408*H408</f>
        <v>0.07338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16" t="s">
        <v>137</v>
      </c>
      <c r="AT408" s="216" t="s">
        <v>132</v>
      </c>
      <c r="AU408" s="216" t="s">
        <v>82</v>
      </c>
      <c r="AY408" s="18" t="s">
        <v>130</v>
      </c>
      <c r="BE408" s="217">
        <f>IF(N408="základní",J408,0)</f>
        <v>0</v>
      </c>
      <c r="BF408" s="217">
        <f>IF(N408="snížená",J408,0)</f>
        <v>0</v>
      </c>
      <c r="BG408" s="217">
        <f>IF(N408="zákl. přenesená",J408,0)</f>
        <v>0</v>
      </c>
      <c r="BH408" s="217">
        <f>IF(N408="sníž. přenesená",J408,0)</f>
        <v>0</v>
      </c>
      <c r="BI408" s="217">
        <f>IF(N408="nulová",J408,0)</f>
        <v>0</v>
      </c>
      <c r="BJ408" s="18" t="s">
        <v>80</v>
      </c>
      <c r="BK408" s="217">
        <f>ROUND(I408*H408,2)</f>
        <v>0</v>
      </c>
      <c r="BL408" s="18" t="s">
        <v>137</v>
      </c>
      <c r="BM408" s="216" t="s">
        <v>451</v>
      </c>
    </row>
    <row r="409" spans="1:47" s="2" customFormat="1" ht="12">
      <c r="A409" s="39"/>
      <c r="B409" s="40"/>
      <c r="C409" s="41"/>
      <c r="D409" s="218" t="s">
        <v>139</v>
      </c>
      <c r="E409" s="41"/>
      <c r="F409" s="219" t="s">
        <v>452</v>
      </c>
      <c r="G409" s="41"/>
      <c r="H409" s="41"/>
      <c r="I409" s="220"/>
      <c r="J409" s="41"/>
      <c r="K409" s="41"/>
      <c r="L409" s="45"/>
      <c r="M409" s="221"/>
      <c r="N409" s="222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139</v>
      </c>
      <c r="AU409" s="18" t="s">
        <v>82</v>
      </c>
    </row>
    <row r="410" spans="1:51" s="13" customFormat="1" ht="12">
      <c r="A410" s="13"/>
      <c r="B410" s="223"/>
      <c r="C410" s="224"/>
      <c r="D410" s="225" t="s">
        <v>141</v>
      </c>
      <c r="E410" s="226" t="s">
        <v>19</v>
      </c>
      <c r="F410" s="227" t="s">
        <v>315</v>
      </c>
      <c r="G410" s="224"/>
      <c r="H410" s="226" t="s">
        <v>19</v>
      </c>
      <c r="I410" s="228"/>
      <c r="J410" s="224"/>
      <c r="K410" s="224"/>
      <c r="L410" s="229"/>
      <c r="M410" s="230"/>
      <c r="N410" s="231"/>
      <c r="O410" s="231"/>
      <c r="P410" s="231"/>
      <c r="Q410" s="231"/>
      <c r="R410" s="231"/>
      <c r="S410" s="231"/>
      <c r="T410" s="23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3" t="s">
        <v>141</v>
      </c>
      <c r="AU410" s="233" t="s">
        <v>82</v>
      </c>
      <c r="AV410" s="13" t="s">
        <v>80</v>
      </c>
      <c r="AW410" s="13" t="s">
        <v>33</v>
      </c>
      <c r="AX410" s="13" t="s">
        <v>72</v>
      </c>
      <c r="AY410" s="233" t="s">
        <v>130</v>
      </c>
    </row>
    <row r="411" spans="1:51" s="13" customFormat="1" ht="12">
      <c r="A411" s="13"/>
      <c r="B411" s="223"/>
      <c r="C411" s="224"/>
      <c r="D411" s="225" t="s">
        <v>141</v>
      </c>
      <c r="E411" s="226" t="s">
        <v>19</v>
      </c>
      <c r="F411" s="227" t="s">
        <v>316</v>
      </c>
      <c r="G411" s="224"/>
      <c r="H411" s="226" t="s">
        <v>19</v>
      </c>
      <c r="I411" s="228"/>
      <c r="J411" s="224"/>
      <c r="K411" s="224"/>
      <c r="L411" s="229"/>
      <c r="M411" s="230"/>
      <c r="N411" s="231"/>
      <c r="O411" s="231"/>
      <c r="P411" s="231"/>
      <c r="Q411" s="231"/>
      <c r="R411" s="231"/>
      <c r="S411" s="231"/>
      <c r="T411" s="23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3" t="s">
        <v>141</v>
      </c>
      <c r="AU411" s="233" t="s">
        <v>82</v>
      </c>
      <c r="AV411" s="13" t="s">
        <v>80</v>
      </c>
      <c r="AW411" s="13" t="s">
        <v>33</v>
      </c>
      <c r="AX411" s="13" t="s">
        <v>72</v>
      </c>
      <c r="AY411" s="233" t="s">
        <v>130</v>
      </c>
    </row>
    <row r="412" spans="1:51" s="14" customFormat="1" ht="12">
      <c r="A412" s="14"/>
      <c r="B412" s="234"/>
      <c r="C412" s="235"/>
      <c r="D412" s="225" t="s">
        <v>141</v>
      </c>
      <c r="E412" s="236" t="s">
        <v>19</v>
      </c>
      <c r="F412" s="237" t="s">
        <v>317</v>
      </c>
      <c r="G412" s="235"/>
      <c r="H412" s="238">
        <v>6.321</v>
      </c>
      <c r="I412" s="239"/>
      <c r="J412" s="235"/>
      <c r="K412" s="235"/>
      <c r="L412" s="240"/>
      <c r="M412" s="241"/>
      <c r="N412" s="242"/>
      <c r="O412" s="242"/>
      <c r="P412" s="242"/>
      <c r="Q412" s="242"/>
      <c r="R412" s="242"/>
      <c r="S412" s="242"/>
      <c r="T412" s="24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4" t="s">
        <v>141</v>
      </c>
      <c r="AU412" s="244" t="s">
        <v>82</v>
      </c>
      <c r="AV412" s="14" t="s">
        <v>82</v>
      </c>
      <c r="AW412" s="14" t="s">
        <v>33</v>
      </c>
      <c r="AX412" s="14" t="s">
        <v>72</v>
      </c>
      <c r="AY412" s="244" t="s">
        <v>130</v>
      </c>
    </row>
    <row r="413" spans="1:51" s="13" customFormat="1" ht="12">
      <c r="A413" s="13"/>
      <c r="B413" s="223"/>
      <c r="C413" s="224"/>
      <c r="D413" s="225" t="s">
        <v>141</v>
      </c>
      <c r="E413" s="226" t="s">
        <v>19</v>
      </c>
      <c r="F413" s="227" t="s">
        <v>318</v>
      </c>
      <c r="G413" s="224"/>
      <c r="H413" s="226" t="s">
        <v>19</v>
      </c>
      <c r="I413" s="228"/>
      <c r="J413" s="224"/>
      <c r="K413" s="224"/>
      <c r="L413" s="229"/>
      <c r="M413" s="230"/>
      <c r="N413" s="231"/>
      <c r="O413" s="231"/>
      <c r="P413" s="231"/>
      <c r="Q413" s="231"/>
      <c r="R413" s="231"/>
      <c r="S413" s="231"/>
      <c r="T413" s="23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3" t="s">
        <v>141</v>
      </c>
      <c r="AU413" s="233" t="s">
        <v>82</v>
      </c>
      <c r="AV413" s="13" t="s">
        <v>80</v>
      </c>
      <c r="AW413" s="13" t="s">
        <v>33</v>
      </c>
      <c r="AX413" s="13" t="s">
        <v>72</v>
      </c>
      <c r="AY413" s="233" t="s">
        <v>130</v>
      </c>
    </row>
    <row r="414" spans="1:51" s="14" customFormat="1" ht="12">
      <c r="A414" s="14"/>
      <c r="B414" s="234"/>
      <c r="C414" s="235"/>
      <c r="D414" s="225" t="s">
        <v>141</v>
      </c>
      <c r="E414" s="236" t="s">
        <v>19</v>
      </c>
      <c r="F414" s="237" t="s">
        <v>319</v>
      </c>
      <c r="G414" s="235"/>
      <c r="H414" s="238">
        <v>-2.079</v>
      </c>
      <c r="I414" s="239"/>
      <c r="J414" s="235"/>
      <c r="K414" s="235"/>
      <c r="L414" s="240"/>
      <c r="M414" s="241"/>
      <c r="N414" s="242"/>
      <c r="O414" s="242"/>
      <c r="P414" s="242"/>
      <c r="Q414" s="242"/>
      <c r="R414" s="242"/>
      <c r="S414" s="242"/>
      <c r="T414" s="243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4" t="s">
        <v>141</v>
      </c>
      <c r="AU414" s="244" t="s">
        <v>82</v>
      </c>
      <c r="AV414" s="14" t="s">
        <v>82</v>
      </c>
      <c r="AW414" s="14" t="s">
        <v>33</v>
      </c>
      <c r="AX414" s="14" t="s">
        <v>72</v>
      </c>
      <c r="AY414" s="244" t="s">
        <v>130</v>
      </c>
    </row>
    <row r="415" spans="1:51" s="13" customFormat="1" ht="12">
      <c r="A415" s="13"/>
      <c r="B415" s="223"/>
      <c r="C415" s="224"/>
      <c r="D415" s="225" t="s">
        <v>141</v>
      </c>
      <c r="E415" s="226" t="s">
        <v>19</v>
      </c>
      <c r="F415" s="227" t="s">
        <v>320</v>
      </c>
      <c r="G415" s="224"/>
      <c r="H415" s="226" t="s">
        <v>19</v>
      </c>
      <c r="I415" s="228"/>
      <c r="J415" s="224"/>
      <c r="K415" s="224"/>
      <c r="L415" s="229"/>
      <c r="M415" s="230"/>
      <c r="N415" s="231"/>
      <c r="O415" s="231"/>
      <c r="P415" s="231"/>
      <c r="Q415" s="231"/>
      <c r="R415" s="231"/>
      <c r="S415" s="231"/>
      <c r="T415" s="23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3" t="s">
        <v>141</v>
      </c>
      <c r="AU415" s="233" t="s">
        <v>82</v>
      </c>
      <c r="AV415" s="13" t="s">
        <v>80</v>
      </c>
      <c r="AW415" s="13" t="s">
        <v>33</v>
      </c>
      <c r="AX415" s="13" t="s">
        <v>72</v>
      </c>
      <c r="AY415" s="233" t="s">
        <v>130</v>
      </c>
    </row>
    <row r="416" spans="1:51" s="14" customFormat="1" ht="12">
      <c r="A416" s="14"/>
      <c r="B416" s="234"/>
      <c r="C416" s="235"/>
      <c r="D416" s="225" t="s">
        <v>141</v>
      </c>
      <c r="E416" s="236" t="s">
        <v>19</v>
      </c>
      <c r="F416" s="237" t="s">
        <v>317</v>
      </c>
      <c r="G416" s="235"/>
      <c r="H416" s="238">
        <v>6.321</v>
      </c>
      <c r="I416" s="239"/>
      <c r="J416" s="235"/>
      <c r="K416" s="235"/>
      <c r="L416" s="240"/>
      <c r="M416" s="241"/>
      <c r="N416" s="242"/>
      <c r="O416" s="242"/>
      <c r="P416" s="242"/>
      <c r="Q416" s="242"/>
      <c r="R416" s="242"/>
      <c r="S416" s="242"/>
      <c r="T416" s="243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4" t="s">
        <v>141</v>
      </c>
      <c r="AU416" s="244" t="s">
        <v>82</v>
      </c>
      <c r="AV416" s="14" t="s">
        <v>82</v>
      </c>
      <c r="AW416" s="14" t="s">
        <v>33</v>
      </c>
      <c r="AX416" s="14" t="s">
        <v>72</v>
      </c>
      <c r="AY416" s="244" t="s">
        <v>130</v>
      </c>
    </row>
    <row r="417" spans="1:51" s="13" customFormat="1" ht="12">
      <c r="A417" s="13"/>
      <c r="B417" s="223"/>
      <c r="C417" s="224"/>
      <c r="D417" s="225" t="s">
        <v>141</v>
      </c>
      <c r="E417" s="226" t="s">
        <v>19</v>
      </c>
      <c r="F417" s="227" t="s">
        <v>318</v>
      </c>
      <c r="G417" s="224"/>
      <c r="H417" s="226" t="s">
        <v>19</v>
      </c>
      <c r="I417" s="228"/>
      <c r="J417" s="224"/>
      <c r="K417" s="224"/>
      <c r="L417" s="229"/>
      <c r="M417" s="230"/>
      <c r="N417" s="231"/>
      <c r="O417" s="231"/>
      <c r="P417" s="231"/>
      <c r="Q417" s="231"/>
      <c r="R417" s="231"/>
      <c r="S417" s="231"/>
      <c r="T417" s="23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3" t="s">
        <v>141</v>
      </c>
      <c r="AU417" s="233" t="s">
        <v>82</v>
      </c>
      <c r="AV417" s="13" t="s">
        <v>80</v>
      </c>
      <c r="AW417" s="13" t="s">
        <v>33</v>
      </c>
      <c r="AX417" s="13" t="s">
        <v>72</v>
      </c>
      <c r="AY417" s="233" t="s">
        <v>130</v>
      </c>
    </row>
    <row r="418" spans="1:51" s="14" customFormat="1" ht="12">
      <c r="A418" s="14"/>
      <c r="B418" s="234"/>
      <c r="C418" s="235"/>
      <c r="D418" s="225" t="s">
        <v>141</v>
      </c>
      <c r="E418" s="236" t="s">
        <v>19</v>
      </c>
      <c r="F418" s="237" t="s">
        <v>319</v>
      </c>
      <c r="G418" s="235"/>
      <c r="H418" s="238">
        <v>-2.079</v>
      </c>
      <c r="I418" s="239"/>
      <c r="J418" s="235"/>
      <c r="K418" s="235"/>
      <c r="L418" s="240"/>
      <c r="M418" s="241"/>
      <c r="N418" s="242"/>
      <c r="O418" s="242"/>
      <c r="P418" s="242"/>
      <c r="Q418" s="242"/>
      <c r="R418" s="242"/>
      <c r="S418" s="242"/>
      <c r="T418" s="243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4" t="s">
        <v>141</v>
      </c>
      <c r="AU418" s="244" t="s">
        <v>82</v>
      </c>
      <c r="AV418" s="14" t="s">
        <v>82</v>
      </c>
      <c r="AW418" s="14" t="s">
        <v>33</v>
      </c>
      <c r="AX418" s="14" t="s">
        <v>72</v>
      </c>
      <c r="AY418" s="244" t="s">
        <v>130</v>
      </c>
    </row>
    <row r="419" spans="1:51" s="13" customFormat="1" ht="12">
      <c r="A419" s="13"/>
      <c r="B419" s="223"/>
      <c r="C419" s="224"/>
      <c r="D419" s="225" t="s">
        <v>141</v>
      </c>
      <c r="E419" s="226" t="s">
        <v>19</v>
      </c>
      <c r="F419" s="227" t="s">
        <v>321</v>
      </c>
      <c r="G419" s="224"/>
      <c r="H419" s="226" t="s">
        <v>19</v>
      </c>
      <c r="I419" s="228"/>
      <c r="J419" s="224"/>
      <c r="K419" s="224"/>
      <c r="L419" s="229"/>
      <c r="M419" s="230"/>
      <c r="N419" s="231"/>
      <c r="O419" s="231"/>
      <c r="P419" s="231"/>
      <c r="Q419" s="231"/>
      <c r="R419" s="231"/>
      <c r="S419" s="231"/>
      <c r="T419" s="23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3" t="s">
        <v>141</v>
      </c>
      <c r="AU419" s="233" t="s">
        <v>82</v>
      </c>
      <c r="AV419" s="13" t="s">
        <v>80</v>
      </c>
      <c r="AW419" s="13" t="s">
        <v>33</v>
      </c>
      <c r="AX419" s="13" t="s">
        <v>72</v>
      </c>
      <c r="AY419" s="233" t="s">
        <v>130</v>
      </c>
    </row>
    <row r="420" spans="1:51" s="14" customFormat="1" ht="12">
      <c r="A420" s="14"/>
      <c r="B420" s="234"/>
      <c r="C420" s="235"/>
      <c r="D420" s="225" t="s">
        <v>141</v>
      </c>
      <c r="E420" s="236" t="s">
        <v>19</v>
      </c>
      <c r="F420" s="237" t="s">
        <v>322</v>
      </c>
      <c r="G420" s="235"/>
      <c r="H420" s="238">
        <v>6.601</v>
      </c>
      <c r="I420" s="239"/>
      <c r="J420" s="235"/>
      <c r="K420" s="235"/>
      <c r="L420" s="240"/>
      <c r="M420" s="241"/>
      <c r="N420" s="242"/>
      <c r="O420" s="242"/>
      <c r="P420" s="242"/>
      <c r="Q420" s="242"/>
      <c r="R420" s="242"/>
      <c r="S420" s="242"/>
      <c r="T420" s="243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4" t="s">
        <v>141</v>
      </c>
      <c r="AU420" s="244" t="s">
        <v>82</v>
      </c>
      <c r="AV420" s="14" t="s">
        <v>82</v>
      </c>
      <c r="AW420" s="14" t="s">
        <v>33</v>
      </c>
      <c r="AX420" s="14" t="s">
        <v>72</v>
      </c>
      <c r="AY420" s="244" t="s">
        <v>130</v>
      </c>
    </row>
    <row r="421" spans="1:51" s="13" customFormat="1" ht="12">
      <c r="A421" s="13"/>
      <c r="B421" s="223"/>
      <c r="C421" s="224"/>
      <c r="D421" s="225" t="s">
        <v>141</v>
      </c>
      <c r="E421" s="226" t="s">
        <v>19</v>
      </c>
      <c r="F421" s="227" t="s">
        <v>318</v>
      </c>
      <c r="G421" s="224"/>
      <c r="H421" s="226" t="s">
        <v>19</v>
      </c>
      <c r="I421" s="228"/>
      <c r="J421" s="224"/>
      <c r="K421" s="224"/>
      <c r="L421" s="229"/>
      <c r="M421" s="230"/>
      <c r="N421" s="231"/>
      <c r="O421" s="231"/>
      <c r="P421" s="231"/>
      <c r="Q421" s="231"/>
      <c r="R421" s="231"/>
      <c r="S421" s="231"/>
      <c r="T421" s="23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3" t="s">
        <v>141</v>
      </c>
      <c r="AU421" s="233" t="s">
        <v>82</v>
      </c>
      <c r="AV421" s="13" t="s">
        <v>80</v>
      </c>
      <c r="AW421" s="13" t="s">
        <v>33</v>
      </c>
      <c r="AX421" s="13" t="s">
        <v>72</v>
      </c>
      <c r="AY421" s="233" t="s">
        <v>130</v>
      </c>
    </row>
    <row r="422" spans="1:51" s="14" customFormat="1" ht="12">
      <c r="A422" s="14"/>
      <c r="B422" s="234"/>
      <c r="C422" s="235"/>
      <c r="D422" s="225" t="s">
        <v>141</v>
      </c>
      <c r="E422" s="236" t="s">
        <v>19</v>
      </c>
      <c r="F422" s="237" t="s">
        <v>319</v>
      </c>
      <c r="G422" s="235"/>
      <c r="H422" s="238">
        <v>-2.079</v>
      </c>
      <c r="I422" s="239"/>
      <c r="J422" s="235"/>
      <c r="K422" s="235"/>
      <c r="L422" s="240"/>
      <c r="M422" s="241"/>
      <c r="N422" s="242"/>
      <c r="O422" s="242"/>
      <c r="P422" s="242"/>
      <c r="Q422" s="242"/>
      <c r="R422" s="242"/>
      <c r="S422" s="242"/>
      <c r="T422" s="243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4" t="s">
        <v>141</v>
      </c>
      <c r="AU422" s="244" t="s">
        <v>82</v>
      </c>
      <c r="AV422" s="14" t="s">
        <v>82</v>
      </c>
      <c r="AW422" s="14" t="s">
        <v>33</v>
      </c>
      <c r="AX422" s="14" t="s">
        <v>72</v>
      </c>
      <c r="AY422" s="244" t="s">
        <v>130</v>
      </c>
    </row>
    <row r="423" spans="1:51" s="13" customFormat="1" ht="12">
      <c r="A423" s="13"/>
      <c r="B423" s="223"/>
      <c r="C423" s="224"/>
      <c r="D423" s="225" t="s">
        <v>141</v>
      </c>
      <c r="E423" s="226" t="s">
        <v>19</v>
      </c>
      <c r="F423" s="227" t="s">
        <v>323</v>
      </c>
      <c r="G423" s="224"/>
      <c r="H423" s="226" t="s">
        <v>19</v>
      </c>
      <c r="I423" s="228"/>
      <c r="J423" s="224"/>
      <c r="K423" s="224"/>
      <c r="L423" s="229"/>
      <c r="M423" s="230"/>
      <c r="N423" s="231"/>
      <c r="O423" s="231"/>
      <c r="P423" s="231"/>
      <c r="Q423" s="231"/>
      <c r="R423" s="231"/>
      <c r="S423" s="231"/>
      <c r="T423" s="23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3" t="s">
        <v>141</v>
      </c>
      <c r="AU423" s="233" t="s">
        <v>82</v>
      </c>
      <c r="AV423" s="13" t="s">
        <v>80</v>
      </c>
      <c r="AW423" s="13" t="s">
        <v>33</v>
      </c>
      <c r="AX423" s="13" t="s">
        <v>72</v>
      </c>
      <c r="AY423" s="233" t="s">
        <v>130</v>
      </c>
    </row>
    <row r="424" spans="1:51" s="14" customFormat="1" ht="12">
      <c r="A424" s="14"/>
      <c r="B424" s="234"/>
      <c r="C424" s="235"/>
      <c r="D424" s="225" t="s">
        <v>141</v>
      </c>
      <c r="E424" s="236" t="s">
        <v>19</v>
      </c>
      <c r="F424" s="237" t="s">
        <v>324</v>
      </c>
      <c r="G424" s="235"/>
      <c r="H424" s="238">
        <v>7.418</v>
      </c>
      <c r="I424" s="239"/>
      <c r="J424" s="235"/>
      <c r="K424" s="235"/>
      <c r="L424" s="240"/>
      <c r="M424" s="241"/>
      <c r="N424" s="242"/>
      <c r="O424" s="242"/>
      <c r="P424" s="242"/>
      <c r="Q424" s="242"/>
      <c r="R424" s="242"/>
      <c r="S424" s="242"/>
      <c r="T424" s="243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4" t="s">
        <v>141</v>
      </c>
      <c r="AU424" s="244" t="s">
        <v>82</v>
      </c>
      <c r="AV424" s="14" t="s">
        <v>82</v>
      </c>
      <c r="AW424" s="14" t="s">
        <v>33</v>
      </c>
      <c r="AX424" s="14" t="s">
        <v>72</v>
      </c>
      <c r="AY424" s="244" t="s">
        <v>130</v>
      </c>
    </row>
    <row r="425" spans="1:51" s="13" customFormat="1" ht="12">
      <c r="A425" s="13"/>
      <c r="B425" s="223"/>
      <c r="C425" s="224"/>
      <c r="D425" s="225" t="s">
        <v>141</v>
      </c>
      <c r="E425" s="226" t="s">
        <v>19</v>
      </c>
      <c r="F425" s="227" t="s">
        <v>318</v>
      </c>
      <c r="G425" s="224"/>
      <c r="H425" s="226" t="s">
        <v>19</v>
      </c>
      <c r="I425" s="228"/>
      <c r="J425" s="224"/>
      <c r="K425" s="224"/>
      <c r="L425" s="229"/>
      <c r="M425" s="230"/>
      <c r="N425" s="231"/>
      <c r="O425" s="231"/>
      <c r="P425" s="231"/>
      <c r="Q425" s="231"/>
      <c r="R425" s="231"/>
      <c r="S425" s="231"/>
      <c r="T425" s="232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3" t="s">
        <v>141</v>
      </c>
      <c r="AU425" s="233" t="s">
        <v>82</v>
      </c>
      <c r="AV425" s="13" t="s">
        <v>80</v>
      </c>
      <c r="AW425" s="13" t="s">
        <v>33</v>
      </c>
      <c r="AX425" s="13" t="s">
        <v>72</v>
      </c>
      <c r="AY425" s="233" t="s">
        <v>130</v>
      </c>
    </row>
    <row r="426" spans="1:51" s="14" customFormat="1" ht="12">
      <c r="A426" s="14"/>
      <c r="B426" s="234"/>
      <c r="C426" s="235"/>
      <c r="D426" s="225" t="s">
        <v>141</v>
      </c>
      <c r="E426" s="236" t="s">
        <v>19</v>
      </c>
      <c r="F426" s="237" t="s">
        <v>319</v>
      </c>
      <c r="G426" s="235"/>
      <c r="H426" s="238">
        <v>-2.079</v>
      </c>
      <c r="I426" s="239"/>
      <c r="J426" s="235"/>
      <c r="K426" s="235"/>
      <c r="L426" s="240"/>
      <c r="M426" s="241"/>
      <c r="N426" s="242"/>
      <c r="O426" s="242"/>
      <c r="P426" s="242"/>
      <c r="Q426" s="242"/>
      <c r="R426" s="242"/>
      <c r="S426" s="242"/>
      <c r="T426" s="243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4" t="s">
        <v>141</v>
      </c>
      <c r="AU426" s="244" t="s">
        <v>82</v>
      </c>
      <c r="AV426" s="14" t="s">
        <v>82</v>
      </c>
      <c r="AW426" s="14" t="s">
        <v>33</v>
      </c>
      <c r="AX426" s="14" t="s">
        <v>72</v>
      </c>
      <c r="AY426" s="244" t="s">
        <v>130</v>
      </c>
    </row>
    <row r="427" spans="1:51" s="15" customFormat="1" ht="12">
      <c r="A427" s="15"/>
      <c r="B427" s="245"/>
      <c r="C427" s="246"/>
      <c r="D427" s="225" t="s">
        <v>141</v>
      </c>
      <c r="E427" s="247" t="s">
        <v>19</v>
      </c>
      <c r="F427" s="248" t="s">
        <v>150</v>
      </c>
      <c r="G427" s="246"/>
      <c r="H427" s="249">
        <v>18.344999999999995</v>
      </c>
      <c r="I427" s="250"/>
      <c r="J427" s="246"/>
      <c r="K427" s="246"/>
      <c r="L427" s="251"/>
      <c r="M427" s="252"/>
      <c r="N427" s="253"/>
      <c r="O427" s="253"/>
      <c r="P427" s="253"/>
      <c r="Q427" s="253"/>
      <c r="R427" s="253"/>
      <c r="S427" s="253"/>
      <c r="T427" s="254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55" t="s">
        <v>141</v>
      </c>
      <c r="AU427" s="255" t="s">
        <v>82</v>
      </c>
      <c r="AV427" s="15" t="s">
        <v>137</v>
      </c>
      <c r="AW427" s="15" t="s">
        <v>33</v>
      </c>
      <c r="AX427" s="15" t="s">
        <v>80</v>
      </c>
      <c r="AY427" s="255" t="s">
        <v>130</v>
      </c>
    </row>
    <row r="428" spans="1:63" s="12" customFormat="1" ht="22.8" customHeight="1">
      <c r="A428" s="12"/>
      <c r="B428" s="189"/>
      <c r="C428" s="190"/>
      <c r="D428" s="191" t="s">
        <v>71</v>
      </c>
      <c r="E428" s="203" t="s">
        <v>453</v>
      </c>
      <c r="F428" s="203" t="s">
        <v>454</v>
      </c>
      <c r="G428" s="190"/>
      <c r="H428" s="190"/>
      <c r="I428" s="193"/>
      <c r="J428" s="204">
        <f>BK428</f>
        <v>0</v>
      </c>
      <c r="K428" s="190"/>
      <c r="L428" s="195"/>
      <c r="M428" s="196"/>
      <c r="N428" s="197"/>
      <c r="O428" s="197"/>
      <c r="P428" s="198">
        <f>SUM(P429:P437)</f>
        <v>0</v>
      </c>
      <c r="Q428" s="197"/>
      <c r="R428" s="198">
        <f>SUM(R429:R437)</f>
        <v>0</v>
      </c>
      <c r="S428" s="197"/>
      <c r="T428" s="199">
        <f>SUM(T429:T437)</f>
        <v>0</v>
      </c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R428" s="200" t="s">
        <v>80</v>
      </c>
      <c r="AT428" s="201" t="s">
        <v>71</v>
      </c>
      <c r="AU428" s="201" t="s">
        <v>80</v>
      </c>
      <c r="AY428" s="200" t="s">
        <v>130</v>
      </c>
      <c r="BK428" s="202">
        <f>SUM(BK429:BK437)</f>
        <v>0</v>
      </c>
    </row>
    <row r="429" spans="1:65" s="2" customFormat="1" ht="24.15" customHeight="1">
      <c r="A429" s="39"/>
      <c r="B429" s="40"/>
      <c r="C429" s="205" t="s">
        <v>455</v>
      </c>
      <c r="D429" s="205" t="s">
        <v>132</v>
      </c>
      <c r="E429" s="206" t="s">
        <v>456</v>
      </c>
      <c r="F429" s="207" t="s">
        <v>457</v>
      </c>
      <c r="G429" s="208" t="s">
        <v>165</v>
      </c>
      <c r="H429" s="209">
        <v>5.264</v>
      </c>
      <c r="I429" s="210"/>
      <c r="J429" s="211">
        <f>ROUND(I429*H429,2)</f>
        <v>0</v>
      </c>
      <c r="K429" s="207" t="s">
        <v>136</v>
      </c>
      <c r="L429" s="45"/>
      <c r="M429" s="212" t="s">
        <v>19</v>
      </c>
      <c r="N429" s="213" t="s">
        <v>43</v>
      </c>
      <c r="O429" s="85"/>
      <c r="P429" s="214">
        <f>O429*H429</f>
        <v>0</v>
      </c>
      <c r="Q429" s="214">
        <v>0</v>
      </c>
      <c r="R429" s="214">
        <f>Q429*H429</f>
        <v>0</v>
      </c>
      <c r="S429" s="214">
        <v>0</v>
      </c>
      <c r="T429" s="215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16" t="s">
        <v>137</v>
      </c>
      <c r="AT429" s="216" t="s">
        <v>132</v>
      </c>
      <c r="AU429" s="216" t="s">
        <v>82</v>
      </c>
      <c r="AY429" s="18" t="s">
        <v>130</v>
      </c>
      <c r="BE429" s="217">
        <f>IF(N429="základní",J429,0)</f>
        <v>0</v>
      </c>
      <c r="BF429" s="217">
        <f>IF(N429="snížená",J429,0)</f>
        <v>0</v>
      </c>
      <c r="BG429" s="217">
        <f>IF(N429="zákl. přenesená",J429,0)</f>
        <v>0</v>
      </c>
      <c r="BH429" s="217">
        <f>IF(N429="sníž. přenesená",J429,0)</f>
        <v>0</v>
      </c>
      <c r="BI429" s="217">
        <f>IF(N429="nulová",J429,0)</f>
        <v>0</v>
      </c>
      <c r="BJ429" s="18" t="s">
        <v>80</v>
      </c>
      <c r="BK429" s="217">
        <f>ROUND(I429*H429,2)</f>
        <v>0</v>
      </c>
      <c r="BL429" s="18" t="s">
        <v>137</v>
      </c>
      <c r="BM429" s="216" t="s">
        <v>458</v>
      </c>
    </row>
    <row r="430" spans="1:47" s="2" customFormat="1" ht="12">
      <c r="A430" s="39"/>
      <c r="B430" s="40"/>
      <c r="C430" s="41"/>
      <c r="D430" s="218" t="s">
        <v>139</v>
      </c>
      <c r="E430" s="41"/>
      <c r="F430" s="219" t="s">
        <v>459</v>
      </c>
      <c r="G430" s="41"/>
      <c r="H430" s="41"/>
      <c r="I430" s="220"/>
      <c r="J430" s="41"/>
      <c r="K430" s="41"/>
      <c r="L430" s="45"/>
      <c r="M430" s="221"/>
      <c r="N430" s="222"/>
      <c r="O430" s="85"/>
      <c r="P430" s="85"/>
      <c r="Q430" s="85"/>
      <c r="R430" s="85"/>
      <c r="S430" s="85"/>
      <c r="T430" s="86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139</v>
      </c>
      <c r="AU430" s="18" t="s">
        <v>82</v>
      </c>
    </row>
    <row r="431" spans="1:65" s="2" customFormat="1" ht="21.75" customHeight="1">
      <c r="A431" s="39"/>
      <c r="B431" s="40"/>
      <c r="C431" s="205" t="s">
        <v>460</v>
      </c>
      <c r="D431" s="205" t="s">
        <v>132</v>
      </c>
      <c r="E431" s="206" t="s">
        <v>461</v>
      </c>
      <c r="F431" s="207" t="s">
        <v>462</v>
      </c>
      <c r="G431" s="208" t="s">
        <v>165</v>
      </c>
      <c r="H431" s="209">
        <v>5.264</v>
      </c>
      <c r="I431" s="210"/>
      <c r="J431" s="211">
        <f>ROUND(I431*H431,2)</f>
        <v>0</v>
      </c>
      <c r="K431" s="207" t="s">
        <v>136</v>
      </c>
      <c r="L431" s="45"/>
      <c r="M431" s="212" t="s">
        <v>19</v>
      </c>
      <c r="N431" s="213" t="s">
        <v>43</v>
      </c>
      <c r="O431" s="85"/>
      <c r="P431" s="214">
        <f>O431*H431</f>
        <v>0</v>
      </c>
      <c r="Q431" s="214">
        <v>0</v>
      </c>
      <c r="R431" s="214">
        <f>Q431*H431</f>
        <v>0</v>
      </c>
      <c r="S431" s="214">
        <v>0</v>
      </c>
      <c r="T431" s="215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16" t="s">
        <v>137</v>
      </c>
      <c r="AT431" s="216" t="s">
        <v>132</v>
      </c>
      <c r="AU431" s="216" t="s">
        <v>82</v>
      </c>
      <c r="AY431" s="18" t="s">
        <v>130</v>
      </c>
      <c r="BE431" s="217">
        <f>IF(N431="základní",J431,0)</f>
        <v>0</v>
      </c>
      <c r="BF431" s="217">
        <f>IF(N431="snížená",J431,0)</f>
        <v>0</v>
      </c>
      <c r="BG431" s="217">
        <f>IF(N431="zákl. přenesená",J431,0)</f>
        <v>0</v>
      </c>
      <c r="BH431" s="217">
        <f>IF(N431="sníž. přenesená",J431,0)</f>
        <v>0</v>
      </c>
      <c r="BI431" s="217">
        <f>IF(N431="nulová",J431,0)</f>
        <v>0</v>
      </c>
      <c r="BJ431" s="18" t="s">
        <v>80</v>
      </c>
      <c r="BK431" s="217">
        <f>ROUND(I431*H431,2)</f>
        <v>0</v>
      </c>
      <c r="BL431" s="18" t="s">
        <v>137</v>
      </c>
      <c r="BM431" s="216" t="s">
        <v>463</v>
      </c>
    </row>
    <row r="432" spans="1:47" s="2" customFormat="1" ht="12">
      <c r="A432" s="39"/>
      <c r="B432" s="40"/>
      <c r="C432" s="41"/>
      <c r="D432" s="218" t="s">
        <v>139</v>
      </c>
      <c r="E432" s="41"/>
      <c r="F432" s="219" t="s">
        <v>464</v>
      </c>
      <c r="G432" s="41"/>
      <c r="H432" s="41"/>
      <c r="I432" s="220"/>
      <c r="J432" s="41"/>
      <c r="K432" s="41"/>
      <c r="L432" s="45"/>
      <c r="M432" s="221"/>
      <c r="N432" s="222"/>
      <c r="O432" s="85"/>
      <c r="P432" s="85"/>
      <c r="Q432" s="85"/>
      <c r="R432" s="85"/>
      <c r="S432" s="85"/>
      <c r="T432" s="86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139</v>
      </c>
      <c r="AU432" s="18" t="s">
        <v>82</v>
      </c>
    </row>
    <row r="433" spans="1:65" s="2" customFormat="1" ht="24.15" customHeight="1">
      <c r="A433" s="39"/>
      <c r="B433" s="40"/>
      <c r="C433" s="205" t="s">
        <v>465</v>
      </c>
      <c r="D433" s="205" t="s">
        <v>132</v>
      </c>
      <c r="E433" s="206" t="s">
        <v>466</v>
      </c>
      <c r="F433" s="207" t="s">
        <v>467</v>
      </c>
      <c r="G433" s="208" t="s">
        <v>165</v>
      </c>
      <c r="H433" s="209">
        <v>36.848</v>
      </c>
      <c r="I433" s="210"/>
      <c r="J433" s="211">
        <f>ROUND(I433*H433,2)</f>
        <v>0</v>
      </c>
      <c r="K433" s="207" t="s">
        <v>136</v>
      </c>
      <c r="L433" s="45"/>
      <c r="M433" s="212" t="s">
        <v>19</v>
      </c>
      <c r="N433" s="213" t="s">
        <v>43</v>
      </c>
      <c r="O433" s="85"/>
      <c r="P433" s="214">
        <f>O433*H433</f>
        <v>0</v>
      </c>
      <c r="Q433" s="214">
        <v>0</v>
      </c>
      <c r="R433" s="214">
        <f>Q433*H433</f>
        <v>0</v>
      </c>
      <c r="S433" s="214">
        <v>0</v>
      </c>
      <c r="T433" s="215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16" t="s">
        <v>137</v>
      </c>
      <c r="AT433" s="216" t="s">
        <v>132</v>
      </c>
      <c r="AU433" s="216" t="s">
        <v>82</v>
      </c>
      <c r="AY433" s="18" t="s">
        <v>130</v>
      </c>
      <c r="BE433" s="217">
        <f>IF(N433="základní",J433,0)</f>
        <v>0</v>
      </c>
      <c r="BF433" s="217">
        <f>IF(N433="snížená",J433,0)</f>
        <v>0</v>
      </c>
      <c r="BG433" s="217">
        <f>IF(N433="zákl. přenesená",J433,0)</f>
        <v>0</v>
      </c>
      <c r="BH433" s="217">
        <f>IF(N433="sníž. přenesená",J433,0)</f>
        <v>0</v>
      </c>
      <c r="BI433" s="217">
        <f>IF(N433="nulová",J433,0)</f>
        <v>0</v>
      </c>
      <c r="BJ433" s="18" t="s">
        <v>80</v>
      </c>
      <c r="BK433" s="217">
        <f>ROUND(I433*H433,2)</f>
        <v>0</v>
      </c>
      <c r="BL433" s="18" t="s">
        <v>137</v>
      </c>
      <c r="BM433" s="216" t="s">
        <v>468</v>
      </c>
    </row>
    <row r="434" spans="1:47" s="2" customFormat="1" ht="12">
      <c r="A434" s="39"/>
      <c r="B434" s="40"/>
      <c r="C434" s="41"/>
      <c r="D434" s="218" t="s">
        <v>139</v>
      </c>
      <c r="E434" s="41"/>
      <c r="F434" s="219" t="s">
        <v>469</v>
      </c>
      <c r="G434" s="41"/>
      <c r="H434" s="41"/>
      <c r="I434" s="220"/>
      <c r="J434" s="41"/>
      <c r="K434" s="41"/>
      <c r="L434" s="45"/>
      <c r="M434" s="221"/>
      <c r="N434" s="222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139</v>
      </c>
      <c r="AU434" s="18" t="s">
        <v>82</v>
      </c>
    </row>
    <row r="435" spans="1:51" s="14" customFormat="1" ht="12">
      <c r="A435" s="14"/>
      <c r="B435" s="234"/>
      <c r="C435" s="235"/>
      <c r="D435" s="225" t="s">
        <v>141</v>
      </c>
      <c r="E435" s="235"/>
      <c r="F435" s="237" t="s">
        <v>470</v>
      </c>
      <c r="G435" s="235"/>
      <c r="H435" s="238">
        <v>36.848</v>
      </c>
      <c r="I435" s="239"/>
      <c r="J435" s="235"/>
      <c r="K435" s="235"/>
      <c r="L435" s="240"/>
      <c r="M435" s="241"/>
      <c r="N435" s="242"/>
      <c r="O435" s="242"/>
      <c r="P435" s="242"/>
      <c r="Q435" s="242"/>
      <c r="R435" s="242"/>
      <c r="S435" s="242"/>
      <c r="T435" s="243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4" t="s">
        <v>141</v>
      </c>
      <c r="AU435" s="244" t="s">
        <v>82</v>
      </c>
      <c r="AV435" s="14" t="s">
        <v>82</v>
      </c>
      <c r="AW435" s="14" t="s">
        <v>4</v>
      </c>
      <c r="AX435" s="14" t="s">
        <v>80</v>
      </c>
      <c r="AY435" s="244" t="s">
        <v>130</v>
      </c>
    </row>
    <row r="436" spans="1:65" s="2" customFormat="1" ht="24.15" customHeight="1">
      <c r="A436" s="39"/>
      <c r="B436" s="40"/>
      <c r="C436" s="205" t="s">
        <v>471</v>
      </c>
      <c r="D436" s="205" t="s">
        <v>132</v>
      </c>
      <c r="E436" s="206" t="s">
        <v>472</v>
      </c>
      <c r="F436" s="207" t="s">
        <v>473</v>
      </c>
      <c r="G436" s="208" t="s">
        <v>165</v>
      </c>
      <c r="H436" s="209">
        <v>5.264</v>
      </c>
      <c r="I436" s="210"/>
      <c r="J436" s="211">
        <f>ROUND(I436*H436,2)</f>
        <v>0</v>
      </c>
      <c r="K436" s="207" t="s">
        <v>136</v>
      </c>
      <c r="L436" s="45"/>
      <c r="M436" s="212" t="s">
        <v>19</v>
      </c>
      <c r="N436" s="213" t="s">
        <v>43</v>
      </c>
      <c r="O436" s="85"/>
      <c r="P436" s="214">
        <f>O436*H436</f>
        <v>0</v>
      </c>
      <c r="Q436" s="214">
        <v>0</v>
      </c>
      <c r="R436" s="214">
        <f>Q436*H436</f>
        <v>0</v>
      </c>
      <c r="S436" s="214">
        <v>0</v>
      </c>
      <c r="T436" s="215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16" t="s">
        <v>137</v>
      </c>
      <c r="AT436" s="216" t="s">
        <v>132</v>
      </c>
      <c r="AU436" s="216" t="s">
        <v>82</v>
      </c>
      <c r="AY436" s="18" t="s">
        <v>130</v>
      </c>
      <c r="BE436" s="217">
        <f>IF(N436="základní",J436,0)</f>
        <v>0</v>
      </c>
      <c r="BF436" s="217">
        <f>IF(N436="snížená",J436,0)</f>
        <v>0</v>
      </c>
      <c r="BG436" s="217">
        <f>IF(N436="zákl. přenesená",J436,0)</f>
        <v>0</v>
      </c>
      <c r="BH436" s="217">
        <f>IF(N436="sníž. přenesená",J436,0)</f>
        <v>0</v>
      </c>
      <c r="BI436" s="217">
        <f>IF(N436="nulová",J436,0)</f>
        <v>0</v>
      </c>
      <c r="BJ436" s="18" t="s">
        <v>80</v>
      </c>
      <c r="BK436" s="217">
        <f>ROUND(I436*H436,2)</f>
        <v>0</v>
      </c>
      <c r="BL436" s="18" t="s">
        <v>137</v>
      </c>
      <c r="BM436" s="216" t="s">
        <v>474</v>
      </c>
    </row>
    <row r="437" spans="1:47" s="2" customFormat="1" ht="12">
      <c r="A437" s="39"/>
      <c r="B437" s="40"/>
      <c r="C437" s="41"/>
      <c r="D437" s="218" t="s">
        <v>139</v>
      </c>
      <c r="E437" s="41"/>
      <c r="F437" s="219" t="s">
        <v>475</v>
      </c>
      <c r="G437" s="41"/>
      <c r="H437" s="41"/>
      <c r="I437" s="220"/>
      <c r="J437" s="41"/>
      <c r="K437" s="41"/>
      <c r="L437" s="45"/>
      <c r="M437" s="221"/>
      <c r="N437" s="222"/>
      <c r="O437" s="85"/>
      <c r="P437" s="85"/>
      <c r="Q437" s="85"/>
      <c r="R437" s="85"/>
      <c r="S437" s="85"/>
      <c r="T437" s="86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139</v>
      </c>
      <c r="AU437" s="18" t="s">
        <v>82</v>
      </c>
    </row>
    <row r="438" spans="1:63" s="12" customFormat="1" ht="22.8" customHeight="1">
      <c r="A438" s="12"/>
      <c r="B438" s="189"/>
      <c r="C438" s="190"/>
      <c r="D438" s="191" t="s">
        <v>71</v>
      </c>
      <c r="E438" s="203" t="s">
        <v>476</v>
      </c>
      <c r="F438" s="203" t="s">
        <v>477</v>
      </c>
      <c r="G438" s="190"/>
      <c r="H438" s="190"/>
      <c r="I438" s="193"/>
      <c r="J438" s="204">
        <f>BK438</f>
        <v>0</v>
      </c>
      <c r="K438" s="190"/>
      <c r="L438" s="195"/>
      <c r="M438" s="196"/>
      <c r="N438" s="197"/>
      <c r="O438" s="197"/>
      <c r="P438" s="198">
        <f>SUM(P439:P440)</f>
        <v>0</v>
      </c>
      <c r="Q438" s="197"/>
      <c r="R438" s="198">
        <f>SUM(R439:R440)</f>
        <v>0</v>
      </c>
      <c r="S438" s="197"/>
      <c r="T438" s="199">
        <f>SUM(T439:T440)</f>
        <v>0</v>
      </c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R438" s="200" t="s">
        <v>80</v>
      </c>
      <c r="AT438" s="201" t="s">
        <v>71</v>
      </c>
      <c r="AU438" s="201" t="s">
        <v>80</v>
      </c>
      <c r="AY438" s="200" t="s">
        <v>130</v>
      </c>
      <c r="BK438" s="202">
        <f>SUM(BK439:BK440)</f>
        <v>0</v>
      </c>
    </row>
    <row r="439" spans="1:65" s="2" customFormat="1" ht="33" customHeight="1">
      <c r="A439" s="39"/>
      <c r="B439" s="40"/>
      <c r="C439" s="205" t="s">
        <v>478</v>
      </c>
      <c r="D439" s="205" t="s">
        <v>132</v>
      </c>
      <c r="E439" s="206" t="s">
        <v>479</v>
      </c>
      <c r="F439" s="207" t="s">
        <v>480</v>
      </c>
      <c r="G439" s="208" t="s">
        <v>165</v>
      </c>
      <c r="H439" s="209">
        <v>31.894</v>
      </c>
      <c r="I439" s="210"/>
      <c r="J439" s="211">
        <f>ROUND(I439*H439,2)</f>
        <v>0</v>
      </c>
      <c r="K439" s="207" t="s">
        <v>136</v>
      </c>
      <c r="L439" s="45"/>
      <c r="M439" s="212" t="s">
        <v>19</v>
      </c>
      <c r="N439" s="213" t="s">
        <v>43</v>
      </c>
      <c r="O439" s="85"/>
      <c r="P439" s="214">
        <f>O439*H439</f>
        <v>0</v>
      </c>
      <c r="Q439" s="214">
        <v>0</v>
      </c>
      <c r="R439" s="214">
        <f>Q439*H439</f>
        <v>0</v>
      </c>
      <c r="S439" s="214">
        <v>0</v>
      </c>
      <c r="T439" s="215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16" t="s">
        <v>137</v>
      </c>
      <c r="AT439" s="216" t="s">
        <v>132</v>
      </c>
      <c r="AU439" s="216" t="s">
        <v>82</v>
      </c>
      <c r="AY439" s="18" t="s">
        <v>130</v>
      </c>
      <c r="BE439" s="217">
        <f>IF(N439="základní",J439,0)</f>
        <v>0</v>
      </c>
      <c r="BF439" s="217">
        <f>IF(N439="snížená",J439,0)</f>
        <v>0</v>
      </c>
      <c r="BG439" s="217">
        <f>IF(N439="zákl. přenesená",J439,0)</f>
        <v>0</v>
      </c>
      <c r="BH439" s="217">
        <f>IF(N439="sníž. přenesená",J439,0)</f>
        <v>0</v>
      </c>
      <c r="BI439" s="217">
        <f>IF(N439="nulová",J439,0)</f>
        <v>0</v>
      </c>
      <c r="BJ439" s="18" t="s">
        <v>80</v>
      </c>
      <c r="BK439" s="217">
        <f>ROUND(I439*H439,2)</f>
        <v>0</v>
      </c>
      <c r="BL439" s="18" t="s">
        <v>137</v>
      </c>
      <c r="BM439" s="216" t="s">
        <v>481</v>
      </c>
    </row>
    <row r="440" spans="1:47" s="2" customFormat="1" ht="12">
      <c r="A440" s="39"/>
      <c r="B440" s="40"/>
      <c r="C440" s="41"/>
      <c r="D440" s="218" t="s">
        <v>139</v>
      </c>
      <c r="E440" s="41"/>
      <c r="F440" s="219" t="s">
        <v>482</v>
      </c>
      <c r="G440" s="41"/>
      <c r="H440" s="41"/>
      <c r="I440" s="220"/>
      <c r="J440" s="41"/>
      <c r="K440" s="41"/>
      <c r="L440" s="45"/>
      <c r="M440" s="221"/>
      <c r="N440" s="222"/>
      <c r="O440" s="85"/>
      <c r="P440" s="85"/>
      <c r="Q440" s="85"/>
      <c r="R440" s="85"/>
      <c r="S440" s="85"/>
      <c r="T440" s="86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139</v>
      </c>
      <c r="AU440" s="18" t="s">
        <v>82</v>
      </c>
    </row>
    <row r="441" spans="1:63" s="12" customFormat="1" ht="25.9" customHeight="1">
      <c r="A441" s="12"/>
      <c r="B441" s="189"/>
      <c r="C441" s="190"/>
      <c r="D441" s="191" t="s">
        <v>71</v>
      </c>
      <c r="E441" s="192" t="s">
        <v>483</v>
      </c>
      <c r="F441" s="192" t="s">
        <v>484</v>
      </c>
      <c r="G441" s="190"/>
      <c r="H441" s="190"/>
      <c r="I441" s="193"/>
      <c r="J441" s="194">
        <f>BK441</f>
        <v>0</v>
      </c>
      <c r="K441" s="190"/>
      <c r="L441" s="195"/>
      <c r="M441" s="196"/>
      <c r="N441" s="197"/>
      <c r="O441" s="197"/>
      <c r="P441" s="198">
        <f>P442+P463+P475+P482+P519+P534+P543+P614+P645</f>
        <v>0</v>
      </c>
      <c r="Q441" s="197"/>
      <c r="R441" s="198">
        <f>R442+R463+R475+R482+R519+R534+R543+R614+R645</f>
        <v>1.41818554</v>
      </c>
      <c r="S441" s="197"/>
      <c r="T441" s="199">
        <f>T442+T463+T475+T482+T519+T534+T543+T614+T645</f>
        <v>0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00" t="s">
        <v>82</v>
      </c>
      <c r="AT441" s="201" t="s">
        <v>71</v>
      </c>
      <c r="AU441" s="201" t="s">
        <v>72</v>
      </c>
      <c r="AY441" s="200" t="s">
        <v>130</v>
      </c>
      <c r="BK441" s="202">
        <f>BK442+BK463+BK475+BK482+BK519+BK534+BK543+BK614+BK645</f>
        <v>0</v>
      </c>
    </row>
    <row r="442" spans="1:63" s="12" customFormat="1" ht="22.8" customHeight="1">
      <c r="A442" s="12"/>
      <c r="B442" s="189"/>
      <c r="C442" s="190"/>
      <c r="D442" s="191" t="s">
        <v>71</v>
      </c>
      <c r="E442" s="203" t="s">
        <v>485</v>
      </c>
      <c r="F442" s="203" t="s">
        <v>486</v>
      </c>
      <c r="G442" s="190"/>
      <c r="H442" s="190"/>
      <c r="I442" s="193"/>
      <c r="J442" s="204">
        <f>BK442</f>
        <v>0</v>
      </c>
      <c r="K442" s="190"/>
      <c r="L442" s="195"/>
      <c r="M442" s="196"/>
      <c r="N442" s="197"/>
      <c r="O442" s="197"/>
      <c r="P442" s="198">
        <f>SUM(P443:P462)</f>
        <v>0</v>
      </c>
      <c r="Q442" s="197"/>
      <c r="R442" s="198">
        <f>SUM(R443:R462)</f>
        <v>0.22730989999999998</v>
      </c>
      <c r="S442" s="197"/>
      <c r="T442" s="199">
        <f>SUM(T443:T462)</f>
        <v>0</v>
      </c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R442" s="200" t="s">
        <v>82</v>
      </c>
      <c r="AT442" s="201" t="s">
        <v>71</v>
      </c>
      <c r="AU442" s="201" t="s">
        <v>80</v>
      </c>
      <c r="AY442" s="200" t="s">
        <v>130</v>
      </c>
      <c r="BK442" s="202">
        <f>SUM(BK443:BK462)</f>
        <v>0</v>
      </c>
    </row>
    <row r="443" spans="1:65" s="2" customFormat="1" ht="21.75" customHeight="1">
      <c r="A443" s="39"/>
      <c r="B443" s="40"/>
      <c r="C443" s="205" t="s">
        <v>487</v>
      </c>
      <c r="D443" s="205" t="s">
        <v>132</v>
      </c>
      <c r="E443" s="206" t="s">
        <v>488</v>
      </c>
      <c r="F443" s="207" t="s">
        <v>489</v>
      </c>
      <c r="G443" s="208" t="s">
        <v>197</v>
      </c>
      <c r="H443" s="209">
        <v>62.736</v>
      </c>
      <c r="I443" s="210"/>
      <c r="J443" s="211">
        <f>ROUND(I443*H443,2)</f>
        <v>0</v>
      </c>
      <c r="K443" s="207" t="s">
        <v>136</v>
      </c>
      <c r="L443" s="45"/>
      <c r="M443" s="212" t="s">
        <v>19</v>
      </c>
      <c r="N443" s="213" t="s">
        <v>43</v>
      </c>
      <c r="O443" s="85"/>
      <c r="P443" s="214">
        <f>O443*H443</f>
        <v>0</v>
      </c>
      <c r="Q443" s="214">
        <v>0</v>
      </c>
      <c r="R443" s="214">
        <f>Q443*H443</f>
        <v>0</v>
      </c>
      <c r="S443" s="214">
        <v>0</v>
      </c>
      <c r="T443" s="215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16" t="s">
        <v>244</v>
      </c>
      <c r="AT443" s="216" t="s">
        <v>132</v>
      </c>
      <c r="AU443" s="216" t="s">
        <v>82</v>
      </c>
      <c r="AY443" s="18" t="s">
        <v>130</v>
      </c>
      <c r="BE443" s="217">
        <f>IF(N443="základní",J443,0)</f>
        <v>0</v>
      </c>
      <c r="BF443" s="217">
        <f>IF(N443="snížená",J443,0)</f>
        <v>0</v>
      </c>
      <c r="BG443" s="217">
        <f>IF(N443="zákl. přenesená",J443,0)</f>
        <v>0</v>
      </c>
      <c r="BH443" s="217">
        <f>IF(N443="sníž. přenesená",J443,0)</f>
        <v>0</v>
      </c>
      <c r="BI443" s="217">
        <f>IF(N443="nulová",J443,0)</f>
        <v>0</v>
      </c>
      <c r="BJ443" s="18" t="s">
        <v>80</v>
      </c>
      <c r="BK443" s="217">
        <f>ROUND(I443*H443,2)</f>
        <v>0</v>
      </c>
      <c r="BL443" s="18" t="s">
        <v>244</v>
      </c>
      <c r="BM443" s="216" t="s">
        <v>490</v>
      </c>
    </row>
    <row r="444" spans="1:47" s="2" customFormat="1" ht="12">
      <c r="A444" s="39"/>
      <c r="B444" s="40"/>
      <c r="C444" s="41"/>
      <c r="D444" s="218" t="s">
        <v>139</v>
      </c>
      <c r="E444" s="41"/>
      <c r="F444" s="219" t="s">
        <v>491</v>
      </c>
      <c r="G444" s="41"/>
      <c r="H444" s="41"/>
      <c r="I444" s="220"/>
      <c r="J444" s="41"/>
      <c r="K444" s="41"/>
      <c r="L444" s="45"/>
      <c r="M444" s="221"/>
      <c r="N444" s="222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139</v>
      </c>
      <c r="AU444" s="18" t="s">
        <v>82</v>
      </c>
    </row>
    <row r="445" spans="1:51" s="13" customFormat="1" ht="12">
      <c r="A445" s="13"/>
      <c r="B445" s="223"/>
      <c r="C445" s="224"/>
      <c r="D445" s="225" t="s">
        <v>141</v>
      </c>
      <c r="E445" s="226" t="s">
        <v>19</v>
      </c>
      <c r="F445" s="227" t="s">
        <v>175</v>
      </c>
      <c r="G445" s="224"/>
      <c r="H445" s="226" t="s">
        <v>19</v>
      </c>
      <c r="I445" s="228"/>
      <c r="J445" s="224"/>
      <c r="K445" s="224"/>
      <c r="L445" s="229"/>
      <c r="M445" s="230"/>
      <c r="N445" s="231"/>
      <c r="O445" s="231"/>
      <c r="P445" s="231"/>
      <c r="Q445" s="231"/>
      <c r="R445" s="231"/>
      <c r="S445" s="231"/>
      <c r="T445" s="23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3" t="s">
        <v>141</v>
      </c>
      <c r="AU445" s="233" t="s">
        <v>82</v>
      </c>
      <c r="AV445" s="13" t="s">
        <v>80</v>
      </c>
      <c r="AW445" s="13" t="s">
        <v>33</v>
      </c>
      <c r="AX445" s="13" t="s">
        <v>72</v>
      </c>
      <c r="AY445" s="233" t="s">
        <v>130</v>
      </c>
    </row>
    <row r="446" spans="1:51" s="13" customFormat="1" ht="12">
      <c r="A446" s="13"/>
      <c r="B446" s="223"/>
      <c r="C446" s="224"/>
      <c r="D446" s="225" t="s">
        <v>141</v>
      </c>
      <c r="E446" s="226" t="s">
        <v>19</v>
      </c>
      <c r="F446" s="227" t="s">
        <v>492</v>
      </c>
      <c r="G446" s="224"/>
      <c r="H446" s="226" t="s">
        <v>19</v>
      </c>
      <c r="I446" s="228"/>
      <c r="J446" s="224"/>
      <c r="K446" s="224"/>
      <c r="L446" s="229"/>
      <c r="M446" s="230"/>
      <c r="N446" s="231"/>
      <c r="O446" s="231"/>
      <c r="P446" s="231"/>
      <c r="Q446" s="231"/>
      <c r="R446" s="231"/>
      <c r="S446" s="231"/>
      <c r="T446" s="23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3" t="s">
        <v>141</v>
      </c>
      <c r="AU446" s="233" t="s">
        <v>82</v>
      </c>
      <c r="AV446" s="13" t="s">
        <v>80</v>
      </c>
      <c r="AW446" s="13" t="s">
        <v>33</v>
      </c>
      <c r="AX446" s="13" t="s">
        <v>72</v>
      </c>
      <c r="AY446" s="233" t="s">
        <v>130</v>
      </c>
    </row>
    <row r="447" spans="1:51" s="13" customFormat="1" ht="12">
      <c r="A447" s="13"/>
      <c r="B447" s="223"/>
      <c r="C447" s="224"/>
      <c r="D447" s="225" t="s">
        <v>141</v>
      </c>
      <c r="E447" s="226" t="s">
        <v>19</v>
      </c>
      <c r="F447" s="227" t="s">
        <v>493</v>
      </c>
      <c r="G447" s="224"/>
      <c r="H447" s="226" t="s">
        <v>19</v>
      </c>
      <c r="I447" s="228"/>
      <c r="J447" s="224"/>
      <c r="K447" s="224"/>
      <c r="L447" s="229"/>
      <c r="M447" s="230"/>
      <c r="N447" s="231"/>
      <c r="O447" s="231"/>
      <c r="P447" s="231"/>
      <c r="Q447" s="231"/>
      <c r="R447" s="231"/>
      <c r="S447" s="231"/>
      <c r="T447" s="232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3" t="s">
        <v>141</v>
      </c>
      <c r="AU447" s="233" t="s">
        <v>82</v>
      </c>
      <c r="AV447" s="13" t="s">
        <v>80</v>
      </c>
      <c r="AW447" s="13" t="s">
        <v>33</v>
      </c>
      <c r="AX447" s="13" t="s">
        <v>72</v>
      </c>
      <c r="AY447" s="233" t="s">
        <v>130</v>
      </c>
    </row>
    <row r="448" spans="1:51" s="14" customFormat="1" ht="12">
      <c r="A448" s="14"/>
      <c r="B448" s="234"/>
      <c r="C448" s="235"/>
      <c r="D448" s="225" t="s">
        <v>141</v>
      </c>
      <c r="E448" s="236" t="s">
        <v>19</v>
      </c>
      <c r="F448" s="237" t="s">
        <v>494</v>
      </c>
      <c r="G448" s="235"/>
      <c r="H448" s="238">
        <v>62.736</v>
      </c>
      <c r="I448" s="239"/>
      <c r="J448" s="235"/>
      <c r="K448" s="235"/>
      <c r="L448" s="240"/>
      <c r="M448" s="241"/>
      <c r="N448" s="242"/>
      <c r="O448" s="242"/>
      <c r="P448" s="242"/>
      <c r="Q448" s="242"/>
      <c r="R448" s="242"/>
      <c r="S448" s="242"/>
      <c r="T448" s="243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4" t="s">
        <v>141</v>
      </c>
      <c r="AU448" s="244" t="s">
        <v>82</v>
      </c>
      <c r="AV448" s="14" t="s">
        <v>82</v>
      </c>
      <c r="AW448" s="14" t="s">
        <v>33</v>
      </c>
      <c r="AX448" s="14" t="s">
        <v>72</v>
      </c>
      <c r="AY448" s="244" t="s">
        <v>130</v>
      </c>
    </row>
    <row r="449" spans="1:51" s="15" customFormat="1" ht="12">
      <c r="A449" s="15"/>
      <c r="B449" s="245"/>
      <c r="C449" s="246"/>
      <c r="D449" s="225" t="s">
        <v>141</v>
      </c>
      <c r="E449" s="247" t="s">
        <v>19</v>
      </c>
      <c r="F449" s="248" t="s">
        <v>150</v>
      </c>
      <c r="G449" s="246"/>
      <c r="H449" s="249">
        <v>62.736</v>
      </c>
      <c r="I449" s="250"/>
      <c r="J449" s="246"/>
      <c r="K449" s="246"/>
      <c r="L449" s="251"/>
      <c r="M449" s="252"/>
      <c r="N449" s="253"/>
      <c r="O449" s="253"/>
      <c r="P449" s="253"/>
      <c r="Q449" s="253"/>
      <c r="R449" s="253"/>
      <c r="S449" s="253"/>
      <c r="T449" s="254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55" t="s">
        <v>141</v>
      </c>
      <c r="AU449" s="255" t="s">
        <v>82</v>
      </c>
      <c r="AV449" s="15" t="s">
        <v>137</v>
      </c>
      <c r="AW449" s="15" t="s">
        <v>33</v>
      </c>
      <c r="AX449" s="15" t="s">
        <v>80</v>
      </c>
      <c r="AY449" s="255" t="s">
        <v>130</v>
      </c>
    </row>
    <row r="450" spans="1:65" s="2" customFormat="1" ht="16.5" customHeight="1">
      <c r="A450" s="39"/>
      <c r="B450" s="40"/>
      <c r="C450" s="256" t="s">
        <v>495</v>
      </c>
      <c r="D450" s="256" t="s">
        <v>275</v>
      </c>
      <c r="E450" s="257" t="s">
        <v>496</v>
      </c>
      <c r="F450" s="258" t="s">
        <v>497</v>
      </c>
      <c r="G450" s="259" t="s">
        <v>165</v>
      </c>
      <c r="H450" s="260">
        <v>0.021</v>
      </c>
      <c r="I450" s="261"/>
      <c r="J450" s="262">
        <f>ROUND(I450*H450,2)</f>
        <v>0</v>
      </c>
      <c r="K450" s="258" t="s">
        <v>136</v>
      </c>
      <c r="L450" s="263"/>
      <c r="M450" s="264" t="s">
        <v>19</v>
      </c>
      <c r="N450" s="265" t="s">
        <v>43</v>
      </c>
      <c r="O450" s="85"/>
      <c r="P450" s="214">
        <f>O450*H450</f>
        <v>0</v>
      </c>
      <c r="Q450" s="214">
        <v>1</v>
      </c>
      <c r="R450" s="214">
        <f>Q450*H450</f>
        <v>0.021</v>
      </c>
      <c r="S450" s="214">
        <v>0</v>
      </c>
      <c r="T450" s="215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16" t="s">
        <v>363</v>
      </c>
      <c r="AT450" s="216" t="s">
        <v>275</v>
      </c>
      <c r="AU450" s="216" t="s">
        <v>82</v>
      </c>
      <c r="AY450" s="18" t="s">
        <v>130</v>
      </c>
      <c r="BE450" s="217">
        <f>IF(N450="základní",J450,0)</f>
        <v>0</v>
      </c>
      <c r="BF450" s="217">
        <f>IF(N450="snížená",J450,0)</f>
        <v>0</v>
      </c>
      <c r="BG450" s="217">
        <f>IF(N450="zákl. přenesená",J450,0)</f>
        <v>0</v>
      </c>
      <c r="BH450" s="217">
        <f>IF(N450="sníž. přenesená",J450,0)</f>
        <v>0</v>
      </c>
      <c r="BI450" s="217">
        <f>IF(N450="nulová",J450,0)</f>
        <v>0</v>
      </c>
      <c r="BJ450" s="18" t="s">
        <v>80</v>
      </c>
      <c r="BK450" s="217">
        <f>ROUND(I450*H450,2)</f>
        <v>0</v>
      </c>
      <c r="BL450" s="18" t="s">
        <v>244</v>
      </c>
      <c r="BM450" s="216" t="s">
        <v>498</v>
      </c>
    </row>
    <row r="451" spans="1:47" s="2" customFormat="1" ht="12">
      <c r="A451" s="39"/>
      <c r="B451" s="40"/>
      <c r="C451" s="41"/>
      <c r="D451" s="218" t="s">
        <v>139</v>
      </c>
      <c r="E451" s="41"/>
      <c r="F451" s="219" t="s">
        <v>499</v>
      </c>
      <c r="G451" s="41"/>
      <c r="H451" s="41"/>
      <c r="I451" s="220"/>
      <c r="J451" s="41"/>
      <c r="K451" s="41"/>
      <c r="L451" s="45"/>
      <c r="M451" s="221"/>
      <c r="N451" s="222"/>
      <c r="O451" s="85"/>
      <c r="P451" s="85"/>
      <c r="Q451" s="85"/>
      <c r="R451" s="85"/>
      <c r="S451" s="85"/>
      <c r="T451" s="86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139</v>
      </c>
      <c r="AU451" s="18" t="s">
        <v>82</v>
      </c>
    </row>
    <row r="452" spans="1:51" s="14" customFormat="1" ht="12">
      <c r="A452" s="14"/>
      <c r="B452" s="234"/>
      <c r="C452" s="235"/>
      <c r="D452" s="225" t="s">
        <v>141</v>
      </c>
      <c r="E452" s="235"/>
      <c r="F452" s="237" t="s">
        <v>500</v>
      </c>
      <c r="G452" s="235"/>
      <c r="H452" s="238">
        <v>0.021</v>
      </c>
      <c r="I452" s="239"/>
      <c r="J452" s="235"/>
      <c r="K452" s="235"/>
      <c r="L452" s="240"/>
      <c r="M452" s="241"/>
      <c r="N452" s="242"/>
      <c r="O452" s="242"/>
      <c r="P452" s="242"/>
      <c r="Q452" s="242"/>
      <c r="R452" s="242"/>
      <c r="S452" s="242"/>
      <c r="T452" s="243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4" t="s">
        <v>141</v>
      </c>
      <c r="AU452" s="244" t="s">
        <v>82</v>
      </c>
      <c r="AV452" s="14" t="s">
        <v>82</v>
      </c>
      <c r="AW452" s="14" t="s">
        <v>4</v>
      </c>
      <c r="AX452" s="14" t="s">
        <v>80</v>
      </c>
      <c r="AY452" s="244" t="s">
        <v>130</v>
      </c>
    </row>
    <row r="453" spans="1:65" s="2" customFormat="1" ht="16.5" customHeight="1">
      <c r="A453" s="39"/>
      <c r="B453" s="40"/>
      <c r="C453" s="205" t="s">
        <v>501</v>
      </c>
      <c r="D453" s="205" t="s">
        <v>132</v>
      </c>
      <c r="E453" s="206" t="s">
        <v>502</v>
      </c>
      <c r="F453" s="207" t="s">
        <v>503</v>
      </c>
      <c r="G453" s="208" t="s">
        <v>197</v>
      </c>
      <c r="H453" s="209">
        <v>31.368</v>
      </c>
      <c r="I453" s="210"/>
      <c r="J453" s="211">
        <f>ROUND(I453*H453,2)</f>
        <v>0</v>
      </c>
      <c r="K453" s="207" t="s">
        <v>136</v>
      </c>
      <c r="L453" s="45"/>
      <c r="M453" s="212" t="s">
        <v>19</v>
      </c>
      <c r="N453" s="213" t="s">
        <v>43</v>
      </c>
      <c r="O453" s="85"/>
      <c r="P453" s="214">
        <f>O453*H453</f>
        <v>0</v>
      </c>
      <c r="Q453" s="214">
        <v>0.0004</v>
      </c>
      <c r="R453" s="214">
        <f>Q453*H453</f>
        <v>0.0125472</v>
      </c>
      <c r="S453" s="214">
        <v>0</v>
      </c>
      <c r="T453" s="215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16" t="s">
        <v>244</v>
      </c>
      <c r="AT453" s="216" t="s">
        <v>132</v>
      </c>
      <c r="AU453" s="216" t="s">
        <v>82</v>
      </c>
      <c r="AY453" s="18" t="s">
        <v>130</v>
      </c>
      <c r="BE453" s="217">
        <f>IF(N453="základní",J453,0)</f>
        <v>0</v>
      </c>
      <c r="BF453" s="217">
        <f>IF(N453="snížená",J453,0)</f>
        <v>0</v>
      </c>
      <c r="BG453" s="217">
        <f>IF(N453="zákl. přenesená",J453,0)</f>
        <v>0</v>
      </c>
      <c r="BH453" s="217">
        <f>IF(N453="sníž. přenesená",J453,0)</f>
        <v>0</v>
      </c>
      <c r="BI453" s="217">
        <f>IF(N453="nulová",J453,0)</f>
        <v>0</v>
      </c>
      <c r="BJ453" s="18" t="s">
        <v>80</v>
      </c>
      <c r="BK453" s="217">
        <f>ROUND(I453*H453,2)</f>
        <v>0</v>
      </c>
      <c r="BL453" s="18" t="s">
        <v>244</v>
      </c>
      <c r="BM453" s="216" t="s">
        <v>504</v>
      </c>
    </row>
    <row r="454" spans="1:47" s="2" customFormat="1" ht="12">
      <c r="A454" s="39"/>
      <c r="B454" s="40"/>
      <c r="C454" s="41"/>
      <c r="D454" s="218" t="s">
        <v>139</v>
      </c>
      <c r="E454" s="41"/>
      <c r="F454" s="219" t="s">
        <v>505</v>
      </c>
      <c r="G454" s="41"/>
      <c r="H454" s="41"/>
      <c r="I454" s="220"/>
      <c r="J454" s="41"/>
      <c r="K454" s="41"/>
      <c r="L454" s="45"/>
      <c r="M454" s="221"/>
      <c r="N454" s="222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139</v>
      </c>
      <c r="AU454" s="18" t="s">
        <v>82</v>
      </c>
    </row>
    <row r="455" spans="1:51" s="13" customFormat="1" ht="12">
      <c r="A455" s="13"/>
      <c r="B455" s="223"/>
      <c r="C455" s="224"/>
      <c r="D455" s="225" t="s">
        <v>141</v>
      </c>
      <c r="E455" s="226" t="s">
        <v>19</v>
      </c>
      <c r="F455" s="227" t="s">
        <v>175</v>
      </c>
      <c r="G455" s="224"/>
      <c r="H455" s="226" t="s">
        <v>19</v>
      </c>
      <c r="I455" s="228"/>
      <c r="J455" s="224"/>
      <c r="K455" s="224"/>
      <c r="L455" s="229"/>
      <c r="M455" s="230"/>
      <c r="N455" s="231"/>
      <c r="O455" s="231"/>
      <c r="P455" s="231"/>
      <c r="Q455" s="231"/>
      <c r="R455" s="231"/>
      <c r="S455" s="231"/>
      <c r="T455" s="23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3" t="s">
        <v>141</v>
      </c>
      <c r="AU455" s="233" t="s">
        <v>82</v>
      </c>
      <c r="AV455" s="13" t="s">
        <v>80</v>
      </c>
      <c r="AW455" s="13" t="s">
        <v>33</v>
      </c>
      <c r="AX455" s="13" t="s">
        <v>72</v>
      </c>
      <c r="AY455" s="233" t="s">
        <v>130</v>
      </c>
    </row>
    <row r="456" spans="1:51" s="13" customFormat="1" ht="12">
      <c r="A456" s="13"/>
      <c r="B456" s="223"/>
      <c r="C456" s="224"/>
      <c r="D456" s="225" t="s">
        <v>141</v>
      </c>
      <c r="E456" s="226" t="s">
        <v>19</v>
      </c>
      <c r="F456" s="227" t="s">
        <v>492</v>
      </c>
      <c r="G456" s="224"/>
      <c r="H456" s="226" t="s">
        <v>19</v>
      </c>
      <c r="I456" s="228"/>
      <c r="J456" s="224"/>
      <c r="K456" s="224"/>
      <c r="L456" s="229"/>
      <c r="M456" s="230"/>
      <c r="N456" s="231"/>
      <c r="O456" s="231"/>
      <c r="P456" s="231"/>
      <c r="Q456" s="231"/>
      <c r="R456" s="231"/>
      <c r="S456" s="231"/>
      <c r="T456" s="23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3" t="s">
        <v>141</v>
      </c>
      <c r="AU456" s="233" t="s">
        <v>82</v>
      </c>
      <c r="AV456" s="13" t="s">
        <v>80</v>
      </c>
      <c r="AW456" s="13" t="s">
        <v>33</v>
      </c>
      <c r="AX456" s="13" t="s">
        <v>72</v>
      </c>
      <c r="AY456" s="233" t="s">
        <v>130</v>
      </c>
    </row>
    <row r="457" spans="1:51" s="14" customFormat="1" ht="12">
      <c r="A457" s="14"/>
      <c r="B457" s="234"/>
      <c r="C457" s="235"/>
      <c r="D457" s="225" t="s">
        <v>141</v>
      </c>
      <c r="E457" s="236" t="s">
        <v>19</v>
      </c>
      <c r="F457" s="237" t="s">
        <v>506</v>
      </c>
      <c r="G457" s="235"/>
      <c r="H457" s="238">
        <v>31.368</v>
      </c>
      <c r="I457" s="239"/>
      <c r="J457" s="235"/>
      <c r="K457" s="235"/>
      <c r="L457" s="240"/>
      <c r="M457" s="241"/>
      <c r="N457" s="242"/>
      <c r="O457" s="242"/>
      <c r="P457" s="242"/>
      <c r="Q457" s="242"/>
      <c r="R457" s="242"/>
      <c r="S457" s="242"/>
      <c r="T457" s="243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4" t="s">
        <v>141</v>
      </c>
      <c r="AU457" s="244" t="s">
        <v>82</v>
      </c>
      <c r="AV457" s="14" t="s">
        <v>82</v>
      </c>
      <c r="AW457" s="14" t="s">
        <v>33</v>
      </c>
      <c r="AX457" s="14" t="s">
        <v>72</v>
      </c>
      <c r="AY457" s="244" t="s">
        <v>130</v>
      </c>
    </row>
    <row r="458" spans="1:51" s="15" customFormat="1" ht="12">
      <c r="A458" s="15"/>
      <c r="B458" s="245"/>
      <c r="C458" s="246"/>
      <c r="D458" s="225" t="s">
        <v>141</v>
      </c>
      <c r="E458" s="247" t="s">
        <v>19</v>
      </c>
      <c r="F458" s="248" t="s">
        <v>150</v>
      </c>
      <c r="G458" s="246"/>
      <c r="H458" s="249">
        <v>31.368</v>
      </c>
      <c r="I458" s="250"/>
      <c r="J458" s="246"/>
      <c r="K458" s="246"/>
      <c r="L458" s="251"/>
      <c r="M458" s="252"/>
      <c r="N458" s="253"/>
      <c r="O458" s="253"/>
      <c r="P458" s="253"/>
      <c r="Q458" s="253"/>
      <c r="R458" s="253"/>
      <c r="S458" s="253"/>
      <c r="T458" s="254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55" t="s">
        <v>141</v>
      </c>
      <c r="AU458" s="255" t="s">
        <v>82</v>
      </c>
      <c r="AV458" s="15" t="s">
        <v>137</v>
      </c>
      <c r="AW458" s="15" t="s">
        <v>33</v>
      </c>
      <c r="AX458" s="15" t="s">
        <v>80</v>
      </c>
      <c r="AY458" s="255" t="s">
        <v>130</v>
      </c>
    </row>
    <row r="459" spans="1:65" s="2" customFormat="1" ht="24.15" customHeight="1">
      <c r="A459" s="39"/>
      <c r="B459" s="40"/>
      <c r="C459" s="256" t="s">
        <v>507</v>
      </c>
      <c r="D459" s="256" t="s">
        <v>275</v>
      </c>
      <c r="E459" s="257" t="s">
        <v>508</v>
      </c>
      <c r="F459" s="258" t="s">
        <v>509</v>
      </c>
      <c r="G459" s="259" t="s">
        <v>197</v>
      </c>
      <c r="H459" s="260">
        <v>36.559</v>
      </c>
      <c r="I459" s="261"/>
      <c r="J459" s="262">
        <f>ROUND(I459*H459,2)</f>
        <v>0</v>
      </c>
      <c r="K459" s="258" t="s">
        <v>19</v>
      </c>
      <c r="L459" s="263"/>
      <c r="M459" s="264" t="s">
        <v>19</v>
      </c>
      <c r="N459" s="265" t="s">
        <v>43</v>
      </c>
      <c r="O459" s="85"/>
      <c r="P459" s="214">
        <f>O459*H459</f>
        <v>0</v>
      </c>
      <c r="Q459" s="214">
        <v>0.0053</v>
      </c>
      <c r="R459" s="214">
        <f>Q459*H459</f>
        <v>0.19376269999999998</v>
      </c>
      <c r="S459" s="214">
        <v>0</v>
      </c>
      <c r="T459" s="215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16" t="s">
        <v>363</v>
      </c>
      <c r="AT459" s="216" t="s">
        <v>275</v>
      </c>
      <c r="AU459" s="216" t="s">
        <v>82</v>
      </c>
      <c r="AY459" s="18" t="s">
        <v>130</v>
      </c>
      <c r="BE459" s="217">
        <f>IF(N459="základní",J459,0)</f>
        <v>0</v>
      </c>
      <c r="BF459" s="217">
        <f>IF(N459="snížená",J459,0)</f>
        <v>0</v>
      </c>
      <c r="BG459" s="217">
        <f>IF(N459="zákl. přenesená",J459,0)</f>
        <v>0</v>
      </c>
      <c r="BH459" s="217">
        <f>IF(N459="sníž. přenesená",J459,0)</f>
        <v>0</v>
      </c>
      <c r="BI459" s="217">
        <f>IF(N459="nulová",J459,0)</f>
        <v>0</v>
      </c>
      <c r="BJ459" s="18" t="s">
        <v>80</v>
      </c>
      <c r="BK459" s="217">
        <f>ROUND(I459*H459,2)</f>
        <v>0</v>
      </c>
      <c r="BL459" s="18" t="s">
        <v>244</v>
      </c>
      <c r="BM459" s="216" t="s">
        <v>510</v>
      </c>
    </row>
    <row r="460" spans="1:51" s="14" customFormat="1" ht="12">
      <c r="A460" s="14"/>
      <c r="B460" s="234"/>
      <c r="C460" s="235"/>
      <c r="D460" s="225" t="s">
        <v>141</v>
      </c>
      <c r="E460" s="235"/>
      <c r="F460" s="237" t="s">
        <v>511</v>
      </c>
      <c r="G460" s="235"/>
      <c r="H460" s="238">
        <v>36.559</v>
      </c>
      <c r="I460" s="239"/>
      <c r="J460" s="235"/>
      <c r="K460" s="235"/>
      <c r="L460" s="240"/>
      <c r="M460" s="241"/>
      <c r="N460" s="242"/>
      <c r="O460" s="242"/>
      <c r="P460" s="242"/>
      <c r="Q460" s="242"/>
      <c r="R460" s="242"/>
      <c r="S460" s="242"/>
      <c r="T460" s="243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4" t="s">
        <v>141</v>
      </c>
      <c r="AU460" s="244" t="s">
        <v>82</v>
      </c>
      <c r="AV460" s="14" t="s">
        <v>82</v>
      </c>
      <c r="AW460" s="14" t="s">
        <v>4</v>
      </c>
      <c r="AX460" s="14" t="s">
        <v>80</v>
      </c>
      <c r="AY460" s="244" t="s">
        <v>130</v>
      </c>
    </row>
    <row r="461" spans="1:65" s="2" customFormat="1" ht="24.15" customHeight="1">
      <c r="A461" s="39"/>
      <c r="B461" s="40"/>
      <c r="C461" s="205" t="s">
        <v>512</v>
      </c>
      <c r="D461" s="205" t="s">
        <v>132</v>
      </c>
      <c r="E461" s="206" t="s">
        <v>513</v>
      </c>
      <c r="F461" s="207" t="s">
        <v>514</v>
      </c>
      <c r="G461" s="208" t="s">
        <v>165</v>
      </c>
      <c r="H461" s="209">
        <v>0.227</v>
      </c>
      <c r="I461" s="210"/>
      <c r="J461" s="211">
        <f>ROUND(I461*H461,2)</f>
        <v>0</v>
      </c>
      <c r="K461" s="207" t="s">
        <v>136</v>
      </c>
      <c r="L461" s="45"/>
      <c r="M461" s="212" t="s">
        <v>19</v>
      </c>
      <c r="N461" s="213" t="s">
        <v>43</v>
      </c>
      <c r="O461" s="85"/>
      <c r="P461" s="214">
        <f>O461*H461</f>
        <v>0</v>
      </c>
      <c r="Q461" s="214">
        <v>0</v>
      </c>
      <c r="R461" s="214">
        <f>Q461*H461</f>
        <v>0</v>
      </c>
      <c r="S461" s="214">
        <v>0</v>
      </c>
      <c r="T461" s="215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16" t="s">
        <v>244</v>
      </c>
      <c r="AT461" s="216" t="s">
        <v>132</v>
      </c>
      <c r="AU461" s="216" t="s">
        <v>82</v>
      </c>
      <c r="AY461" s="18" t="s">
        <v>130</v>
      </c>
      <c r="BE461" s="217">
        <f>IF(N461="základní",J461,0)</f>
        <v>0</v>
      </c>
      <c r="BF461" s="217">
        <f>IF(N461="snížená",J461,0)</f>
        <v>0</v>
      </c>
      <c r="BG461" s="217">
        <f>IF(N461="zákl. přenesená",J461,0)</f>
        <v>0</v>
      </c>
      <c r="BH461" s="217">
        <f>IF(N461="sníž. přenesená",J461,0)</f>
        <v>0</v>
      </c>
      <c r="BI461" s="217">
        <f>IF(N461="nulová",J461,0)</f>
        <v>0</v>
      </c>
      <c r="BJ461" s="18" t="s">
        <v>80</v>
      </c>
      <c r="BK461" s="217">
        <f>ROUND(I461*H461,2)</f>
        <v>0</v>
      </c>
      <c r="BL461" s="18" t="s">
        <v>244</v>
      </c>
      <c r="BM461" s="216" t="s">
        <v>515</v>
      </c>
    </row>
    <row r="462" spans="1:47" s="2" customFormat="1" ht="12">
      <c r="A462" s="39"/>
      <c r="B462" s="40"/>
      <c r="C462" s="41"/>
      <c r="D462" s="218" t="s">
        <v>139</v>
      </c>
      <c r="E462" s="41"/>
      <c r="F462" s="219" t="s">
        <v>516</v>
      </c>
      <c r="G462" s="41"/>
      <c r="H462" s="41"/>
      <c r="I462" s="220"/>
      <c r="J462" s="41"/>
      <c r="K462" s="41"/>
      <c r="L462" s="45"/>
      <c r="M462" s="221"/>
      <c r="N462" s="222"/>
      <c r="O462" s="85"/>
      <c r="P462" s="85"/>
      <c r="Q462" s="85"/>
      <c r="R462" s="85"/>
      <c r="S462" s="85"/>
      <c r="T462" s="86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139</v>
      </c>
      <c r="AU462" s="18" t="s">
        <v>82</v>
      </c>
    </row>
    <row r="463" spans="1:63" s="12" customFormat="1" ht="22.8" customHeight="1">
      <c r="A463" s="12"/>
      <c r="B463" s="189"/>
      <c r="C463" s="190"/>
      <c r="D463" s="191" t="s">
        <v>71</v>
      </c>
      <c r="E463" s="203" t="s">
        <v>517</v>
      </c>
      <c r="F463" s="203" t="s">
        <v>518</v>
      </c>
      <c r="G463" s="190"/>
      <c r="H463" s="190"/>
      <c r="I463" s="193"/>
      <c r="J463" s="204">
        <f>BK463</f>
        <v>0</v>
      </c>
      <c r="K463" s="190"/>
      <c r="L463" s="195"/>
      <c r="M463" s="196"/>
      <c r="N463" s="197"/>
      <c r="O463" s="197"/>
      <c r="P463" s="198">
        <f>SUM(P464:P474)</f>
        <v>0</v>
      </c>
      <c r="Q463" s="197"/>
      <c r="R463" s="198">
        <f>SUM(R464:R474)</f>
        <v>0.15440759999999998</v>
      </c>
      <c r="S463" s="197"/>
      <c r="T463" s="199">
        <f>SUM(T464:T474)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00" t="s">
        <v>82</v>
      </c>
      <c r="AT463" s="201" t="s">
        <v>71</v>
      </c>
      <c r="AU463" s="201" t="s">
        <v>80</v>
      </c>
      <c r="AY463" s="200" t="s">
        <v>130</v>
      </c>
      <c r="BK463" s="202">
        <f>SUM(BK464:BK474)</f>
        <v>0</v>
      </c>
    </row>
    <row r="464" spans="1:65" s="2" customFormat="1" ht="24.15" customHeight="1">
      <c r="A464" s="39"/>
      <c r="B464" s="40"/>
      <c r="C464" s="205" t="s">
        <v>519</v>
      </c>
      <c r="D464" s="205" t="s">
        <v>132</v>
      </c>
      <c r="E464" s="206" t="s">
        <v>520</v>
      </c>
      <c r="F464" s="207" t="s">
        <v>521</v>
      </c>
      <c r="G464" s="208" t="s">
        <v>197</v>
      </c>
      <c r="H464" s="209">
        <v>26.1</v>
      </c>
      <c r="I464" s="210"/>
      <c r="J464" s="211">
        <f>ROUND(I464*H464,2)</f>
        <v>0</v>
      </c>
      <c r="K464" s="207" t="s">
        <v>136</v>
      </c>
      <c r="L464" s="45"/>
      <c r="M464" s="212" t="s">
        <v>19</v>
      </c>
      <c r="N464" s="213" t="s">
        <v>43</v>
      </c>
      <c r="O464" s="85"/>
      <c r="P464" s="214">
        <f>O464*H464</f>
        <v>0</v>
      </c>
      <c r="Q464" s="214">
        <v>0</v>
      </c>
      <c r="R464" s="214">
        <f>Q464*H464</f>
        <v>0</v>
      </c>
      <c r="S464" s="214">
        <v>0</v>
      </c>
      <c r="T464" s="215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16" t="s">
        <v>244</v>
      </c>
      <c r="AT464" s="216" t="s">
        <v>132</v>
      </c>
      <c r="AU464" s="216" t="s">
        <v>82</v>
      </c>
      <c r="AY464" s="18" t="s">
        <v>130</v>
      </c>
      <c r="BE464" s="217">
        <f>IF(N464="základní",J464,0)</f>
        <v>0</v>
      </c>
      <c r="BF464" s="217">
        <f>IF(N464="snížená",J464,0)</f>
        <v>0</v>
      </c>
      <c r="BG464" s="217">
        <f>IF(N464="zákl. přenesená",J464,0)</f>
        <v>0</v>
      </c>
      <c r="BH464" s="217">
        <f>IF(N464="sníž. přenesená",J464,0)</f>
        <v>0</v>
      </c>
      <c r="BI464" s="217">
        <f>IF(N464="nulová",J464,0)</f>
        <v>0</v>
      </c>
      <c r="BJ464" s="18" t="s">
        <v>80</v>
      </c>
      <c r="BK464" s="217">
        <f>ROUND(I464*H464,2)</f>
        <v>0</v>
      </c>
      <c r="BL464" s="18" t="s">
        <v>244</v>
      </c>
      <c r="BM464" s="216" t="s">
        <v>522</v>
      </c>
    </row>
    <row r="465" spans="1:47" s="2" customFormat="1" ht="12">
      <c r="A465" s="39"/>
      <c r="B465" s="40"/>
      <c r="C465" s="41"/>
      <c r="D465" s="218" t="s">
        <v>139</v>
      </c>
      <c r="E465" s="41"/>
      <c r="F465" s="219" t="s">
        <v>523</v>
      </c>
      <c r="G465" s="41"/>
      <c r="H465" s="41"/>
      <c r="I465" s="220"/>
      <c r="J465" s="41"/>
      <c r="K465" s="41"/>
      <c r="L465" s="45"/>
      <c r="M465" s="221"/>
      <c r="N465" s="222"/>
      <c r="O465" s="85"/>
      <c r="P465" s="85"/>
      <c r="Q465" s="85"/>
      <c r="R465" s="85"/>
      <c r="S465" s="85"/>
      <c r="T465" s="86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139</v>
      </c>
      <c r="AU465" s="18" t="s">
        <v>82</v>
      </c>
    </row>
    <row r="466" spans="1:51" s="13" customFormat="1" ht="12">
      <c r="A466" s="13"/>
      <c r="B466" s="223"/>
      <c r="C466" s="224"/>
      <c r="D466" s="225" t="s">
        <v>141</v>
      </c>
      <c r="E466" s="226" t="s">
        <v>19</v>
      </c>
      <c r="F466" s="227" t="s">
        <v>175</v>
      </c>
      <c r="G466" s="224"/>
      <c r="H466" s="226" t="s">
        <v>19</v>
      </c>
      <c r="I466" s="228"/>
      <c r="J466" s="224"/>
      <c r="K466" s="224"/>
      <c r="L466" s="229"/>
      <c r="M466" s="230"/>
      <c r="N466" s="231"/>
      <c r="O466" s="231"/>
      <c r="P466" s="231"/>
      <c r="Q466" s="231"/>
      <c r="R466" s="231"/>
      <c r="S466" s="231"/>
      <c r="T466" s="23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3" t="s">
        <v>141</v>
      </c>
      <c r="AU466" s="233" t="s">
        <v>82</v>
      </c>
      <c r="AV466" s="13" t="s">
        <v>80</v>
      </c>
      <c r="AW466" s="13" t="s">
        <v>33</v>
      </c>
      <c r="AX466" s="13" t="s">
        <v>72</v>
      </c>
      <c r="AY466" s="233" t="s">
        <v>130</v>
      </c>
    </row>
    <row r="467" spans="1:51" s="14" customFormat="1" ht="12">
      <c r="A467" s="14"/>
      <c r="B467" s="234"/>
      <c r="C467" s="235"/>
      <c r="D467" s="225" t="s">
        <v>141</v>
      </c>
      <c r="E467" s="236" t="s">
        <v>19</v>
      </c>
      <c r="F467" s="237" t="s">
        <v>524</v>
      </c>
      <c r="G467" s="235"/>
      <c r="H467" s="238">
        <v>26.1</v>
      </c>
      <c r="I467" s="239"/>
      <c r="J467" s="235"/>
      <c r="K467" s="235"/>
      <c r="L467" s="240"/>
      <c r="M467" s="241"/>
      <c r="N467" s="242"/>
      <c r="O467" s="242"/>
      <c r="P467" s="242"/>
      <c r="Q467" s="242"/>
      <c r="R467" s="242"/>
      <c r="S467" s="242"/>
      <c r="T467" s="243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4" t="s">
        <v>141</v>
      </c>
      <c r="AU467" s="244" t="s">
        <v>82</v>
      </c>
      <c r="AV467" s="14" t="s">
        <v>82</v>
      </c>
      <c r="AW467" s="14" t="s">
        <v>33</v>
      </c>
      <c r="AX467" s="14" t="s">
        <v>80</v>
      </c>
      <c r="AY467" s="244" t="s">
        <v>130</v>
      </c>
    </row>
    <row r="468" spans="1:65" s="2" customFormat="1" ht="16.5" customHeight="1">
      <c r="A468" s="39"/>
      <c r="B468" s="40"/>
      <c r="C468" s="256" t="s">
        <v>525</v>
      </c>
      <c r="D468" s="256" t="s">
        <v>275</v>
      </c>
      <c r="E468" s="257" t="s">
        <v>526</v>
      </c>
      <c r="F468" s="258" t="s">
        <v>527</v>
      </c>
      <c r="G468" s="259" t="s">
        <v>197</v>
      </c>
      <c r="H468" s="260">
        <v>53.244</v>
      </c>
      <c r="I468" s="261"/>
      <c r="J468" s="262">
        <f>ROUND(I468*H468,2)</f>
        <v>0</v>
      </c>
      <c r="K468" s="258" t="s">
        <v>136</v>
      </c>
      <c r="L468" s="263"/>
      <c r="M468" s="264" t="s">
        <v>19</v>
      </c>
      <c r="N468" s="265" t="s">
        <v>43</v>
      </c>
      <c r="O468" s="85"/>
      <c r="P468" s="214">
        <f>O468*H468</f>
        <v>0</v>
      </c>
      <c r="Q468" s="214">
        <v>0.0029</v>
      </c>
      <c r="R468" s="214">
        <f>Q468*H468</f>
        <v>0.15440759999999998</v>
      </c>
      <c r="S468" s="214">
        <v>0</v>
      </c>
      <c r="T468" s="215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16" t="s">
        <v>363</v>
      </c>
      <c r="AT468" s="216" t="s">
        <v>275</v>
      </c>
      <c r="AU468" s="216" t="s">
        <v>82</v>
      </c>
      <c r="AY468" s="18" t="s">
        <v>130</v>
      </c>
      <c r="BE468" s="217">
        <f>IF(N468="základní",J468,0)</f>
        <v>0</v>
      </c>
      <c r="BF468" s="217">
        <f>IF(N468="snížená",J468,0)</f>
        <v>0</v>
      </c>
      <c r="BG468" s="217">
        <f>IF(N468="zákl. přenesená",J468,0)</f>
        <v>0</v>
      </c>
      <c r="BH468" s="217">
        <f>IF(N468="sníž. přenesená",J468,0)</f>
        <v>0</v>
      </c>
      <c r="BI468" s="217">
        <f>IF(N468="nulová",J468,0)</f>
        <v>0</v>
      </c>
      <c r="BJ468" s="18" t="s">
        <v>80</v>
      </c>
      <c r="BK468" s="217">
        <f>ROUND(I468*H468,2)</f>
        <v>0</v>
      </c>
      <c r="BL468" s="18" t="s">
        <v>244</v>
      </c>
      <c r="BM468" s="216" t="s">
        <v>528</v>
      </c>
    </row>
    <row r="469" spans="1:47" s="2" customFormat="1" ht="12">
      <c r="A469" s="39"/>
      <c r="B469" s="40"/>
      <c r="C469" s="41"/>
      <c r="D469" s="218" t="s">
        <v>139</v>
      </c>
      <c r="E469" s="41"/>
      <c r="F469" s="219" t="s">
        <v>529</v>
      </c>
      <c r="G469" s="41"/>
      <c r="H469" s="41"/>
      <c r="I469" s="220"/>
      <c r="J469" s="41"/>
      <c r="K469" s="41"/>
      <c r="L469" s="45"/>
      <c r="M469" s="221"/>
      <c r="N469" s="222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139</v>
      </c>
      <c r="AU469" s="18" t="s">
        <v>82</v>
      </c>
    </row>
    <row r="470" spans="1:51" s="13" customFormat="1" ht="12">
      <c r="A470" s="13"/>
      <c r="B470" s="223"/>
      <c r="C470" s="224"/>
      <c r="D470" s="225" t="s">
        <v>141</v>
      </c>
      <c r="E470" s="226" t="s">
        <v>19</v>
      </c>
      <c r="F470" s="227" t="s">
        <v>175</v>
      </c>
      <c r="G470" s="224"/>
      <c r="H470" s="226" t="s">
        <v>19</v>
      </c>
      <c r="I470" s="228"/>
      <c r="J470" s="224"/>
      <c r="K470" s="224"/>
      <c r="L470" s="229"/>
      <c r="M470" s="230"/>
      <c r="N470" s="231"/>
      <c r="O470" s="231"/>
      <c r="P470" s="231"/>
      <c r="Q470" s="231"/>
      <c r="R470" s="231"/>
      <c r="S470" s="231"/>
      <c r="T470" s="23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3" t="s">
        <v>141</v>
      </c>
      <c r="AU470" s="233" t="s">
        <v>82</v>
      </c>
      <c r="AV470" s="13" t="s">
        <v>80</v>
      </c>
      <c r="AW470" s="13" t="s">
        <v>33</v>
      </c>
      <c r="AX470" s="13" t="s">
        <v>72</v>
      </c>
      <c r="AY470" s="233" t="s">
        <v>130</v>
      </c>
    </row>
    <row r="471" spans="1:51" s="14" customFormat="1" ht="12">
      <c r="A471" s="14"/>
      <c r="B471" s="234"/>
      <c r="C471" s="235"/>
      <c r="D471" s="225" t="s">
        <v>141</v>
      </c>
      <c r="E471" s="236" t="s">
        <v>19</v>
      </c>
      <c r="F471" s="237" t="s">
        <v>524</v>
      </c>
      <c r="G471" s="235"/>
      <c r="H471" s="238">
        <v>26.1</v>
      </c>
      <c r="I471" s="239"/>
      <c r="J471" s="235"/>
      <c r="K471" s="235"/>
      <c r="L471" s="240"/>
      <c r="M471" s="241"/>
      <c r="N471" s="242"/>
      <c r="O471" s="242"/>
      <c r="P471" s="242"/>
      <c r="Q471" s="242"/>
      <c r="R471" s="242"/>
      <c r="S471" s="242"/>
      <c r="T471" s="243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4" t="s">
        <v>141</v>
      </c>
      <c r="AU471" s="244" t="s">
        <v>82</v>
      </c>
      <c r="AV471" s="14" t="s">
        <v>82</v>
      </c>
      <c r="AW471" s="14" t="s">
        <v>33</v>
      </c>
      <c r="AX471" s="14" t="s">
        <v>80</v>
      </c>
      <c r="AY471" s="244" t="s">
        <v>130</v>
      </c>
    </row>
    <row r="472" spans="1:51" s="14" customFormat="1" ht="12">
      <c r="A472" s="14"/>
      <c r="B472" s="234"/>
      <c r="C472" s="235"/>
      <c r="D472" s="225" t="s">
        <v>141</v>
      </c>
      <c r="E472" s="235"/>
      <c r="F472" s="237" t="s">
        <v>530</v>
      </c>
      <c r="G472" s="235"/>
      <c r="H472" s="238">
        <v>53.244</v>
      </c>
      <c r="I472" s="239"/>
      <c r="J472" s="235"/>
      <c r="K472" s="235"/>
      <c r="L472" s="240"/>
      <c r="M472" s="241"/>
      <c r="N472" s="242"/>
      <c r="O472" s="242"/>
      <c r="P472" s="242"/>
      <c r="Q472" s="242"/>
      <c r="R472" s="242"/>
      <c r="S472" s="242"/>
      <c r="T472" s="243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4" t="s">
        <v>141</v>
      </c>
      <c r="AU472" s="244" t="s">
        <v>82</v>
      </c>
      <c r="AV472" s="14" t="s">
        <v>82</v>
      </c>
      <c r="AW472" s="14" t="s">
        <v>4</v>
      </c>
      <c r="AX472" s="14" t="s">
        <v>80</v>
      </c>
      <c r="AY472" s="244" t="s">
        <v>130</v>
      </c>
    </row>
    <row r="473" spans="1:65" s="2" customFormat="1" ht="24.15" customHeight="1">
      <c r="A473" s="39"/>
      <c r="B473" s="40"/>
      <c r="C473" s="205" t="s">
        <v>531</v>
      </c>
      <c r="D473" s="205" t="s">
        <v>132</v>
      </c>
      <c r="E473" s="206" t="s">
        <v>532</v>
      </c>
      <c r="F473" s="207" t="s">
        <v>533</v>
      </c>
      <c r="G473" s="208" t="s">
        <v>165</v>
      </c>
      <c r="H473" s="209">
        <v>0.154</v>
      </c>
      <c r="I473" s="210"/>
      <c r="J473" s="211">
        <f>ROUND(I473*H473,2)</f>
        <v>0</v>
      </c>
      <c r="K473" s="207" t="s">
        <v>136</v>
      </c>
      <c r="L473" s="45"/>
      <c r="M473" s="212" t="s">
        <v>19</v>
      </c>
      <c r="N473" s="213" t="s">
        <v>43</v>
      </c>
      <c r="O473" s="85"/>
      <c r="P473" s="214">
        <f>O473*H473</f>
        <v>0</v>
      </c>
      <c r="Q473" s="214">
        <v>0</v>
      </c>
      <c r="R473" s="214">
        <f>Q473*H473</f>
        <v>0</v>
      </c>
      <c r="S473" s="214">
        <v>0</v>
      </c>
      <c r="T473" s="215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16" t="s">
        <v>244</v>
      </c>
      <c r="AT473" s="216" t="s">
        <v>132</v>
      </c>
      <c r="AU473" s="216" t="s">
        <v>82</v>
      </c>
      <c r="AY473" s="18" t="s">
        <v>130</v>
      </c>
      <c r="BE473" s="217">
        <f>IF(N473="základní",J473,0)</f>
        <v>0</v>
      </c>
      <c r="BF473" s="217">
        <f>IF(N473="snížená",J473,0)</f>
        <v>0</v>
      </c>
      <c r="BG473" s="217">
        <f>IF(N473="zákl. přenesená",J473,0)</f>
        <v>0</v>
      </c>
      <c r="BH473" s="217">
        <f>IF(N473="sníž. přenesená",J473,0)</f>
        <v>0</v>
      </c>
      <c r="BI473" s="217">
        <f>IF(N473="nulová",J473,0)</f>
        <v>0</v>
      </c>
      <c r="BJ473" s="18" t="s">
        <v>80</v>
      </c>
      <c r="BK473" s="217">
        <f>ROUND(I473*H473,2)</f>
        <v>0</v>
      </c>
      <c r="BL473" s="18" t="s">
        <v>244</v>
      </c>
      <c r="BM473" s="216" t="s">
        <v>534</v>
      </c>
    </row>
    <row r="474" spans="1:47" s="2" customFormat="1" ht="12">
      <c r="A474" s="39"/>
      <c r="B474" s="40"/>
      <c r="C474" s="41"/>
      <c r="D474" s="218" t="s">
        <v>139</v>
      </c>
      <c r="E474" s="41"/>
      <c r="F474" s="219" t="s">
        <v>535</v>
      </c>
      <c r="G474" s="41"/>
      <c r="H474" s="41"/>
      <c r="I474" s="220"/>
      <c r="J474" s="41"/>
      <c r="K474" s="41"/>
      <c r="L474" s="45"/>
      <c r="M474" s="221"/>
      <c r="N474" s="222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139</v>
      </c>
      <c r="AU474" s="18" t="s">
        <v>82</v>
      </c>
    </row>
    <row r="475" spans="1:63" s="12" customFormat="1" ht="22.8" customHeight="1">
      <c r="A475" s="12"/>
      <c r="B475" s="189"/>
      <c r="C475" s="190"/>
      <c r="D475" s="191" t="s">
        <v>71</v>
      </c>
      <c r="E475" s="203" t="s">
        <v>536</v>
      </c>
      <c r="F475" s="203" t="s">
        <v>537</v>
      </c>
      <c r="G475" s="190"/>
      <c r="H475" s="190"/>
      <c r="I475" s="193"/>
      <c r="J475" s="204">
        <f>BK475</f>
        <v>0</v>
      </c>
      <c r="K475" s="190"/>
      <c r="L475" s="195"/>
      <c r="M475" s="196"/>
      <c r="N475" s="197"/>
      <c r="O475" s="197"/>
      <c r="P475" s="198">
        <f>SUM(P476:P481)</f>
        <v>0</v>
      </c>
      <c r="Q475" s="197"/>
      <c r="R475" s="198">
        <f>SUM(R476:R481)</f>
        <v>0</v>
      </c>
      <c r="S475" s="197"/>
      <c r="T475" s="199">
        <f>SUM(T476:T481)</f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200" t="s">
        <v>82</v>
      </c>
      <c r="AT475" s="201" t="s">
        <v>71</v>
      </c>
      <c r="AU475" s="201" t="s">
        <v>80</v>
      </c>
      <c r="AY475" s="200" t="s">
        <v>130</v>
      </c>
      <c r="BK475" s="202">
        <f>SUM(BK476:BK481)</f>
        <v>0</v>
      </c>
    </row>
    <row r="476" spans="1:65" s="2" customFormat="1" ht="16.5" customHeight="1">
      <c r="A476" s="39"/>
      <c r="B476" s="40"/>
      <c r="C476" s="205" t="s">
        <v>538</v>
      </c>
      <c r="D476" s="205" t="s">
        <v>132</v>
      </c>
      <c r="E476" s="206" t="s">
        <v>539</v>
      </c>
      <c r="F476" s="207" t="s">
        <v>540</v>
      </c>
      <c r="G476" s="208" t="s">
        <v>541</v>
      </c>
      <c r="H476" s="209">
        <v>1</v>
      </c>
      <c r="I476" s="210"/>
      <c r="J476" s="211">
        <f>ROUND(I476*H476,2)</f>
        <v>0</v>
      </c>
      <c r="K476" s="207" t="s">
        <v>19</v>
      </c>
      <c r="L476" s="45"/>
      <c r="M476" s="212" t="s">
        <v>19</v>
      </c>
      <c r="N476" s="213" t="s">
        <v>43</v>
      </c>
      <c r="O476" s="85"/>
      <c r="P476" s="214">
        <f>O476*H476</f>
        <v>0</v>
      </c>
      <c r="Q476" s="214">
        <v>0</v>
      </c>
      <c r="R476" s="214">
        <f>Q476*H476</f>
        <v>0</v>
      </c>
      <c r="S476" s="214">
        <v>0</v>
      </c>
      <c r="T476" s="215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16" t="s">
        <v>244</v>
      </c>
      <c r="AT476" s="216" t="s">
        <v>132</v>
      </c>
      <c r="AU476" s="216" t="s">
        <v>82</v>
      </c>
      <c r="AY476" s="18" t="s">
        <v>130</v>
      </c>
      <c r="BE476" s="217">
        <f>IF(N476="základní",J476,0)</f>
        <v>0</v>
      </c>
      <c r="BF476" s="217">
        <f>IF(N476="snížená",J476,0)</f>
        <v>0</v>
      </c>
      <c r="BG476" s="217">
        <f>IF(N476="zákl. přenesená",J476,0)</f>
        <v>0</v>
      </c>
      <c r="BH476" s="217">
        <f>IF(N476="sníž. přenesená",J476,0)</f>
        <v>0</v>
      </c>
      <c r="BI476" s="217">
        <f>IF(N476="nulová",J476,0)</f>
        <v>0</v>
      </c>
      <c r="BJ476" s="18" t="s">
        <v>80</v>
      </c>
      <c r="BK476" s="217">
        <f>ROUND(I476*H476,2)</f>
        <v>0</v>
      </c>
      <c r="BL476" s="18" t="s">
        <v>244</v>
      </c>
      <c r="BM476" s="216" t="s">
        <v>542</v>
      </c>
    </row>
    <row r="477" spans="1:65" s="2" customFormat="1" ht="16.5" customHeight="1">
      <c r="A477" s="39"/>
      <c r="B477" s="40"/>
      <c r="C477" s="205" t="s">
        <v>543</v>
      </c>
      <c r="D477" s="205" t="s">
        <v>132</v>
      </c>
      <c r="E477" s="206" t="s">
        <v>544</v>
      </c>
      <c r="F477" s="207" t="s">
        <v>545</v>
      </c>
      <c r="G477" s="208" t="s">
        <v>541</v>
      </c>
      <c r="H477" s="209">
        <v>1</v>
      </c>
      <c r="I477" s="210"/>
      <c r="J477" s="211">
        <f>ROUND(I477*H477,2)</f>
        <v>0</v>
      </c>
      <c r="K477" s="207" t="s">
        <v>19</v>
      </c>
      <c r="L477" s="45"/>
      <c r="M477" s="212" t="s">
        <v>19</v>
      </c>
      <c r="N477" s="213" t="s">
        <v>43</v>
      </c>
      <c r="O477" s="85"/>
      <c r="P477" s="214">
        <f>O477*H477</f>
        <v>0</v>
      </c>
      <c r="Q477" s="214">
        <v>0</v>
      </c>
      <c r="R477" s="214">
        <f>Q477*H477</f>
        <v>0</v>
      </c>
      <c r="S477" s="214">
        <v>0</v>
      </c>
      <c r="T477" s="215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16" t="s">
        <v>244</v>
      </c>
      <c r="AT477" s="216" t="s">
        <v>132</v>
      </c>
      <c r="AU477" s="216" t="s">
        <v>82</v>
      </c>
      <c r="AY477" s="18" t="s">
        <v>130</v>
      </c>
      <c r="BE477" s="217">
        <f>IF(N477="základní",J477,0)</f>
        <v>0</v>
      </c>
      <c r="BF477" s="217">
        <f>IF(N477="snížená",J477,0)</f>
        <v>0</v>
      </c>
      <c r="BG477" s="217">
        <f>IF(N477="zákl. přenesená",J477,0)</f>
        <v>0</v>
      </c>
      <c r="BH477" s="217">
        <f>IF(N477="sníž. přenesená",J477,0)</f>
        <v>0</v>
      </c>
      <c r="BI477" s="217">
        <f>IF(N477="nulová",J477,0)</f>
        <v>0</v>
      </c>
      <c r="BJ477" s="18" t="s">
        <v>80</v>
      </c>
      <c r="BK477" s="217">
        <f>ROUND(I477*H477,2)</f>
        <v>0</v>
      </c>
      <c r="BL477" s="18" t="s">
        <v>244</v>
      </c>
      <c r="BM477" s="216" t="s">
        <v>546</v>
      </c>
    </row>
    <row r="478" spans="1:65" s="2" customFormat="1" ht="16.5" customHeight="1">
      <c r="A478" s="39"/>
      <c r="B478" s="40"/>
      <c r="C478" s="205" t="s">
        <v>547</v>
      </c>
      <c r="D478" s="205" t="s">
        <v>132</v>
      </c>
      <c r="E478" s="206" t="s">
        <v>548</v>
      </c>
      <c r="F478" s="207" t="s">
        <v>549</v>
      </c>
      <c r="G478" s="208" t="s">
        <v>541</v>
      </c>
      <c r="H478" s="209">
        <v>1</v>
      </c>
      <c r="I478" s="210"/>
      <c r="J478" s="211">
        <f>ROUND(I478*H478,2)</f>
        <v>0</v>
      </c>
      <c r="K478" s="207" t="s">
        <v>19</v>
      </c>
      <c r="L478" s="45"/>
      <c r="M478" s="212" t="s">
        <v>19</v>
      </c>
      <c r="N478" s="213" t="s">
        <v>43</v>
      </c>
      <c r="O478" s="85"/>
      <c r="P478" s="214">
        <f>O478*H478</f>
        <v>0</v>
      </c>
      <c r="Q478" s="214">
        <v>0</v>
      </c>
      <c r="R478" s="214">
        <f>Q478*H478</f>
        <v>0</v>
      </c>
      <c r="S478" s="214">
        <v>0</v>
      </c>
      <c r="T478" s="215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16" t="s">
        <v>244</v>
      </c>
      <c r="AT478" s="216" t="s">
        <v>132</v>
      </c>
      <c r="AU478" s="216" t="s">
        <v>82</v>
      </c>
      <c r="AY478" s="18" t="s">
        <v>130</v>
      </c>
      <c r="BE478" s="217">
        <f>IF(N478="základní",J478,0)</f>
        <v>0</v>
      </c>
      <c r="BF478" s="217">
        <f>IF(N478="snížená",J478,0)</f>
        <v>0</v>
      </c>
      <c r="BG478" s="217">
        <f>IF(N478="zákl. přenesená",J478,0)</f>
        <v>0</v>
      </c>
      <c r="BH478" s="217">
        <f>IF(N478="sníž. přenesená",J478,0)</f>
        <v>0</v>
      </c>
      <c r="BI478" s="217">
        <f>IF(N478="nulová",J478,0)</f>
        <v>0</v>
      </c>
      <c r="BJ478" s="18" t="s">
        <v>80</v>
      </c>
      <c r="BK478" s="217">
        <f>ROUND(I478*H478,2)</f>
        <v>0</v>
      </c>
      <c r="BL478" s="18" t="s">
        <v>244</v>
      </c>
      <c r="BM478" s="216" t="s">
        <v>550</v>
      </c>
    </row>
    <row r="479" spans="1:65" s="2" customFormat="1" ht="16.5" customHeight="1">
      <c r="A479" s="39"/>
      <c r="B479" s="40"/>
      <c r="C479" s="205" t="s">
        <v>551</v>
      </c>
      <c r="D479" s="205" t="s">
        <v>132</v>
      </c>
      <c r="E479" s="206" t="s">
        <v>552</v>
      </c>
      <c r="F479" s="207" t="s">
        <v>553</v>
      </c>
      <c r="G479" s="208" t="s">
        <v>541</v>
      </c>
      <c r="H479" s="209">
        <v>1</v>
      </c>
      <c r="I479" s="210"/>
      <c r="J479" s="211">
        <f>ROUND(I479*H479,2)</f>
        <v>0</v>
      </c>
      <c r="K479" s="207" t="s">
        <v>19</v>
      </c>
      <c r="L479" s="45"/>
      <c r="M479" s="212" t="s">
        <v>19</v>
      </c>
      <c r="N479" s="213" t="s">
        <v>43</v>
      </c>
      <c r="O479" s="85"/>
      <c r="P479" s="214">
        <f>O479*H479</f>
        <v>0</v>
      </c>
      <c r="Q479" s="214">
        <v>0</v>
      </c>
      <c r="R479" s="214">
        <f>Q479*H479</f>
        <v>0</v>
      </c>
      <c r="S479" s="214">
        <v>0</v>
      </c>
      <c r="T479" s="215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16" t="s">
        <v>244</v>
      </c>
      <c r="AT479" s="216" t="s">
        <v>132</v>
      </c>
      <c r="AU479" s="216" t="s">
        <v>82</v>
      </c>
      <c r="AY479" s="18" t="s">
        <v>130</v>
      </c>
      <c r="BE479" s="217">
        <f>IF(N479="základní",J479,0)</f>
        <v>0</v>
      </c>
      <c r="BF479" s="217">
        <f>IF(N479="snížená",J479,0)</f>
        <v>0</v>
      </c>
      <c r="BG479" s="217">
        <f>IF(N479="zákl. přenesená",J479,0)</f>
        <v>0</v>
      </c>
      <c r="BH479" s="217">
        <f>IF(N479="sníž. přenesená",J479,0)</f>
        <v>0</v>
      </c>
      <c r="BI479" s="217">
        <f>IF(N479="nulová",J479,0)</f>
        <v>0</v>
      </c>
      <c r="BJ479" s="18" t="s">
        <v>80</v>
      </c>
      <c r="BK479" s="217">
        <f>ROUND(I479*H479,2)</f>
        <v>0</v>
      </c>
      <c r="BL479" s="18" t="s">
        <v>244</v>
      </c>
      <c r="BM479" s="216" t="s">
        <v>554</v>
      </c>
    </row>
    <row r="480" spans="1:65" s="2" customFormat="1" ht="24.15" customHeight="1">
      <c r="A480" s="39"/>
      <c r="B480" s="40"/>
      <c r="C480" s="205" t="s">
        <v>555</v>
      </c>
      <c r="D480" s="205" t="s">
        <v>132</v>
      </c>
      <c r="E480" s="206" t="s">
        <v>556</v>
      </c>
      <c r="F480" s="207" t="s">
        <v>557</v>
      </c>
      <c r="G480" s="208" t="s">
        <v>297</v>
      </c>
      <c r="H480" s="209">
        <v>1</v>
      </c>
      <c r="I480" s="210"/>
      <c r="J480" s="211">
        <f>ROUND(I480*H480,2)</f>
        <v>0</v>
      </c>
      <c r="K480" s="207" t="s">
        <v>136</v>
      </c>
      <c r="L480" s="45"/>
      <c r="M480" s="212" t="s">
        <v>19</v>
      </c>
      <c r="N480" s="213" t="s">
        <v>43</v>
      </c>
      <c r="O480" s="85"/>
      <c r="P480" s="214">
        <f>O480*H480</f>
        <v>0</v>
      </c>
      <c r="Q480" s="214">
        <v>0</v>
      </c>
      <c r="R480" s="214">
        <f>Q480*H480</f>
        <v>0</v>
      </c>
      <c r="S480" s="214">
        <v>0</v>
      </c>
      <c r="T480" s="215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16" t="s">
        <v>244</v>
      </c>
      <c r="AT480" s="216" t="s">
        <v>132</v>
      </c>
      <c r="AU480" s="216" t="s">
        <v>82</v>
      </c>
      <c r="AY480" s="18" t="s">
        <v>130</v>
      </c>
      <c r="BE480" s="217">
        <f>IF(N480="základní",J480,0)</f>
        <v>0</v>
      </c>
      <c r="BF480" s="217">
        <f>IF(N480="snížená",J480,0)</f>
        <v>0</v>
      </c>
      <c r="BG480" s="217">
        <f>IF(N480="zákl. přenesená",J480,0)</f>
        <v>0</v>
      </c>
      <c r="BH480" s="217">
        <f>IF(N480="sníž. přenesená",J480,0)</f>
        <v>0</v>
      </c>
      <c r="BI480" s="217">
        <f>IF(N480="nulová",J480,0)</f>
        <v>0</v>
      </c>
      <c r="BJ480" s="18" t="s">
        <v>80</v>
      </c>
      <c r="BK480" s="217">
        <f>ROUND(I480*H480,2)</f>
        <v>0</v>
      </c>
      <c r="BL480" s="18" t="s">
        <v>244</v>
      </c>
      <c r="BM480" s="216" t="s">
        <v>558</v>
      </c>
    </row>
    <row r="481" spans="1:47" s="2" customFormat="1" ht="12">
      <c r="A481" s="39"/>
      <c r="B481" s="40"/>
      <c r="C481" s="41"/>
      <c r="D481" s="218" t="s">
        <v>139</v>
      </c>
      <c r="E481" s="41"/>
      <c r="F481" s="219" t="s">
        <v>559</v>
      </c>
      <c r="G481" s="41"/>
      <c r="H481" s="41"/>
      <c r="I481" s="220"/>
      <c r="J481" s="41"/>
      <c r="K481" s="41"/>
      <c r="L481" s="45"/>
      <c r="M481" s="221"/>
      <c r="N481" s="222"/>
      <c r="O481" s="85"/>
      <c r="P481" s="85"/>
      <c r="Q481" s="85"/>
      <c r="R481" s="85"/>
      <c r="S481" s="85"/>
      <c r="T481" s="86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139</v>
      </c>
      <c r="AU481" s="18" t="s">
        <v>82</v>
      </c>
    </row>
    <row r="482" spans="1:63" s="12" customFormat="1" ht="22.8" customHeight="1">
      <c r="A482" s="12"/>
      <c r="B482" s="189"/>
      <c r="C482" s="190"/>
      <c r="D482" s="191" t="s">
        <v>71</v>
      </c>
      <c r="E482" s="203" t="s">
        <v>560</v>
      </c>
      <c r="F482" s="203" t="s">
        <v>561</v>
      </c>
      <c r="G482" s="190"/>
      <c r="H482" s="190"/>
      <c r="I482" s="193"/>
      <c r="J482" s="204">
        <f>BK482</f>
        <v>0</v>
      </c>
      <c r="K482" s="190"/>
      <c r="L482" s="195"/>
      <c r="M482" s="196"/>
      <c r="N482" s="197"/>
      <c r="O482" s="197"/>
      <c r="P482" s="198">
        <f>SUM(P483:P518)</f>
        <v>0</v>
      </c>
      <c r="Q482" s="197"/>
      <c r="R482" s="198">
        <f>SUM(R483:R518)</f>
        <v>0.13430899999999998</v>
      </c>
      <c r="S482" s="197"/>
      <c r="T482" s="199">
        <f>SUM(T483:T518)</f>
        <v>0</v>
      </c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R482" s="200" t="s">
        <v>82</v>
      </c>
      <c r="AT482" s="201" t="s">
        <v>71</v>
      </c>
      <c r="AU482" s="201" t="s">
        <v>80</v>
      </c>
      <c r="AY482" s="200" t="s">
        <v>130</v>
      </c>
      <c r="BK482" s="202">
        <f>SUM(BK483:BK518)</f>
        <v>0</v>
      </c>
    </row>
    <row r="483" spans="1:65" s="2" customFormat="1" ht="21.75" customHeight="1">
      <c r="A483" s="39"/>
      <c r="B483" s="40"/>
      <c r="C483" s="205" t="s">
        <v>562</v>
      </c>
      <c r="D483" s="205" t="s">
        <v>132</v>
      </c>
      <c r="E483" s="206" t="s">
        <v>563</v>
      </c>
      <c r="F483" s="207" t="s">
        <v>564</v>
      </c>
      <c r="G483" s="208" t="s">
        <v>328</v>
      </c>
      <c r="H483" s="209">
        <v>5.04</v>
      </c>
      <c r="I483" s="210"/>
      <c r="J483" s="211">
        <f>ROUND(I483*H483,2)</f>
        <v>0</v>
      </c>
      <c r="K483" s="207" t="s">
        <v>136</v>
      </c>
      <c r="L483" s="45"/>
      <c r="M483" s="212" t="s">
        <v>19</v>
      </c>
      <c r="N483" s="213" t="s">
        <v>43</v>
      </c>
      <c r="O483" s="85"/>
      <c r="P483" s="214">
        <f>O483*H483</f>
        <v>0</v>
      </c>
      <c r="Q483" s="214">
        <v>0.00218</v>
      </c>
      <c r="R483" s="214">
        <f>Q483*H483</f>
        <v>0.0109872</v>
      </c>
      <c r="S483" s="214">
        <v>0</v>
      </c>
      <c r="T483" s="215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16" t="s">
        <v>244</v>
      </c>
      <c r="AT483" s="216" t="s">
        <v>132</v>
      </c>
      <c r="AU483" s="216" t="s">
        <v>82</v>
      </c>
      <c r="AY483" s="18" t="s">
        <v>130</v>
      </c>
      <c r="BE483" s="217">
        <f>IF(N483="základní",J483,0)</f>
        <v>0</v>
      </c>
      <c r="BF483" s="217">
        <f>IF(N483="snížená",J483,0)</f>
        <v>0</v>
      </c>
      <c r="BG483" s="217">
        <f>IF(N483="zákl. přenesená",J483,0)</f>
        <v>0</v>
      </c>
      <c r="BH483" s="217">
        <f>IF(N483="sníž. přenesená",J483,0)</f>
        <v>0</v>
      </c>
      <c r="BI483" s="217">
        <f>IF(N483="nulová",J483,0)</f>
        <v>0</v>
      </c>
      <c r="BJ483" s="18" t="s">
        <v>80</v>
      </c>
      <c r="BK483" s="217">
        <f>ROUND(I483*H483,2)</f>
        <v>0</v>
      </c>
      <c r="BL483" s="18" t="s">
        <v>244</v>
      </c>
      <c r="BM483" s="216" t="s">
        <v>565</v>
      </c>
    </row>
    <row r="484" spans="1:47" s="2" customFormat="1" ht="12">
      <c r="A484" s="39"/>
      <c r="B484" s="40"/>
      <c r="C484" s="41"/>
      <c r="D484" s="218" t="s">
        <v>139</v>
      </c>
      <c r="E484" s="41"/>
      <c r="F484" s="219" t="s">
        <v>566</v>
      </c>
      <c r="G484" s="41"/>
      <c r="H484" s="41"/>
      <c r="I484" s="220"/>
      <c r="J484" s="41"/>
      <c r="K484" s="41"/>
      <c r="L484" s="45"/>
      <c r="M484" s="221"/>
      <c r="N484" s="222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139</v>
      </c>
      <c r="AU484" s="18" t="s">
        <v>82</v>
      </c>
    </row>
    <row r="485" spans="1:47" s="2" customFormat="1" ht="12">
      <c r="A485" s="39"/>
      <c r="B485" s="40"/>
      <c r="C485" s="41"/>
      <c r="D485" s="225" t="s">
        <v>567</v>
      </c>
      <c r="E485" s="41"/>
      <c r="F485" s="266" t="s">
        <v>568</v>
      </c>
      <c r="G485" s="41"/>
      <c r="H485" s="41"/>
      <c r="I485" s="220"/>
      <c r="J485" s="41"/>
      <c r="K485" s="41"/>
      <c r="L485" s="45"/>
      <c r="M485" s="221"/>
      <c r="N485" s="222"/>
      <c r="O485" s="85"/>
      <c r="P485" s="85"/>
      <c r="Q485" s="85"/>
      <c r="R485" s="85"/>
      <c r="S485" s="85"/>
      <c r="T485" s="86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567</v>
      </c>
      <c r="AU485" s="18" t="s">
        <v>82</v>
      </c>
    </row>
    <row r="486" spans="1:51" s="13" customFormat="1" ht="12">
      <c r="A486" s="13"/>
      <c r="B486" s="223"/>
      <c r="C486" s="224"/>
      <c r="D486" s="225" t="s">
        <v>141</v>
      </c>
      <c r="E486" s="226" t="s">
        <v>19</v>
      </c>
      <c r="F486" s="227" t="s">
        <v>175</v>
      </c>
      <c r="G486" s="224"/>
      <c r="H486" s="226" t="s">
        <v>19</v>
      </c>
      <c r="I486" s="228"/>
      <c r="J486" s="224"/>
      <c r="K486" s="224"/>
      <c r="L486" s="229"/>
      <c r="M486" s="230"/>
      <c r="N486" s="231"/>
      <c r="O486" s="231"/>
      <c r="P486" s="231"/>
      <c r="Q486" s="231"/>
      <c r="R486" s="231"/>
      <c r="S486" s="231"/>
      <c r="T486" s="232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3" t="s">
        <v>141</v>
      </c>
      <c r="AU486" s="233" t="s">
        <v>82</v>
      </c>
      <c r="AV486" s="13" t="s">
        <v>80</v>
      </c>
      <c r="AW486" s="13" t="s">
        <v>33</v>
      </c>
      <c r="AX486" s="13" t="s">
        <v>72</v>
      </c>
      <c r="AY486" s="233" t="s">
        <v>130</v>
      </c>
    </row>
    <row r="487" spans="1:51" s="14" customFormat="1" ht="12">
      <c r="A487" s="14"/>
      <c r="B487" s="234"/>
      <c r="C487" s="235"/>
      <c r="D487" s="225" t="s">
        <v>141</v>
      </c>
      <c r="E487" s="236" t="s">
        <v>19</v>
      </c>
      <c r="F487" s="237" t="s">
        <v>569</v>
      </c>
      <c r="G487" s="235"/>
      <c r="H487" s="238">
        <v>5.04</v>
      </c>
      <c r="I487" s="239"/>
      <c r="J487" s="235"/>
      <c r="K487" s="235"/>
      <c r="L487" s="240"/>
      <c r="M487" s="241"/>
      <c r="N487" s="242"/>
      <c r="O487" s="242"/>
      <c r="P487" s="242"/>
      <c r="Q487" s="242"/>
      <c r="R487" s="242"/>
      <c r="S487" s="242"/>
      <c r="T487" s="243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4" t="s">
        <v>141</v>
      </c>
      <c r="AU487" s="244" t="s">
        <v>82</v>
      </c>
      <c r="AV487" s="14" t="s">
        <v>82</v>
      </c>
      <c r="AW487" s="14" t="s">
        <v>33</v>
      </c>
      <c r="AX487" s="14" t="s">
        <v>80</v>
      </c>
      <c r="AY487" s="244" t="s">
        <v>130</v>
      </c>
    </row>
    <row r="488" spans="1:65" s="2" customFormat="1" ht="24.15" customHeight="1">
      <c r="A488" s="39"/>
      <c r="B488" s="40"/>
      <c r="C488" s="205" t="s">
        <v>570</v>
      </c>
      <c r="D488" s="205" t="s">
        <v>132</v>
      </c>
      <c r="E488" s="206" t="s">
        <v>571</v>
      </c>
      <c r="F488" s="207" t="s">
        <v>572</v>
      </c>
      <c r="G488" s="208" t="s">
        <v>328</v>
      </c>
      <c r="H488" s="209">
        <v>12.87</v>
      </c>
      <c r="I488" s="210"/>
      <c r="J488" s="211">
        <f>ROUND(I488*H488,2)</f>
        <v>0</v>
      </c>
      <c r="K488" s="207" t="s">
        <v>136</v>
      </c>
      <c r="L488" s="45"/>
      <c r="M488" s="212" t="s">
        <v>19</v>
      </c>
      <c r="N488" s="213" t="s">
        <v>43</v>
      </c>
      <c r="O488" s="85"/>
      <c r="P488" s="214">
        <f>O488*H488</f>
        <v>0</v>
      </c>
      <c r="Q488" s="214">
        <v>0.00228</v>
      </c>
      <c r="R488" s="214">
        <f>Q488*H488</f>
        <v>0.029343599999999997</v>
      </c>
      <c r="S488" s="214">
        <v>0</v>
      </c>
      <c r="T488" s="215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16" t="s">
        <v>244</v>
      </c>
      <c r="AT488" s="216" t="s">
        <v>132</v>
      </c>
      <c r="AU488" s="216" t="s">
        <v>82</v>
      </c>
      <c r="AY488" s="18" t="s">
        <v>130</v>
      </c>
      <c r="BE488" s="217">
        <f>IF(N488="základní",J488,0)</f>
        <v>0</v>
      </c>
      <c r="BF488" s="217">
        <f>IF(N488="snížená",J488,0)</f>
        <v>0</v>
      </c>
      <c r="BG488" s="217">
        <f>IF(N488="zákl. přenesená",J488,0)</f>
        <v>0</v>
      </c>
      <c r="BH488" s="217">
        <f>IF(N488="sníž. přenesená",J488,0)</f>
        <v>0</v>
      </c>
      <c r="BI488" s="217">
        <f>IF(N488="nulová",J488,0)</f>
        <v>0</v>
      </c>
      <c r="BJ488" s="18" t="s">
        <v>80</v>
      </c>
      <c r="BK488" s="217">
        <f>ROUND(I488*H488,2)</f>
        <v>0</v>
      </c>
      <c r="BL488" s="18" t="s">
        <v>244</v>
      </c>
      <c r="BM488" s="216" t="s">
        <v>573</v>
      </c>
    </row>
    <row r="489" spans="1:47" s="2" customFormat="1" ht="12">
      <c r="A489" s="39"/>
      <c r="B489" s="40"/>
      <c r="C489" s="41"/>
      <c r="D489" s="218" t="s">
        <v>139</v>
      </c>
      <c r="E489" s="41"/>
      <c r="F489" s="219" t="s">
        <v>574</v>
      </c>
      <c r="G489" s="41"/>
      <c r="H489" s="41"/>
      <c r="I489" s="220"/>
      <c r="J489" s="41"/>
      <c r="K489" s="41"/>
      <c r="L489" s="45"/>
      <c r="M489" s="221"/>
      <c r="N489" s="222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139</v>
      </c>
      <c r="AU489" s="18" t="s">
        <v>82</v>
      </c>
    </row>
    <row r="490" spans="1:47" s="2" customFormat="1" ht="12">
      <c r="A490" s="39"/>
      <c r="B490" s="40"/>
      <c r="C490" s="41"/>
      <c r="D490" s="225" t="s">
        <v>567</v>
      </c>
      <c r="E490" s="41"/>
      <c r="F490" s="266" t="s">
        <v>568</v>
      </c>
      <c r="G490" s="41"/>
      <c r="H490" s="41"/>
      <c r="I490" s="220"/>
      <c r="J490" s="41"/>
      <c r="K490" s="41"/>
      <c r="L490" s="45"/>
      <c r="M490" s="221"/>
      <c r="N490" s="222"/>
      <c r="O490" s="85"/>
      <c r="P490" s="85"/>
      <c r="Q490" s="85"/>
      <c r="R490" s="85"/>
      <c r="S490" s="85"/>
      <c r="T490" s="86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567</v>
      </c>
      <c r="AU490" s="18" t="s">
        <v>82</v>
      </c>
    </row>
    <row r="491" spans="1:51" s="13" customFormat="1" ht="12">
      <c r="A491" s="13"/>
      <c r="B491" s="223"/>
      <c r="C491" s="224"/>
      <c r="D491" s="225" t="s">
        <v>141</v>
      </c>
      <c r="E491" s="226" t="s">
        <v>19</v>
      </c>
      <c r="F491" s="227" t="s">
        <v>175</v>
      </c>
      <c r="G491" s="224"/>
      <c r="H491" s="226" t="s">
        <v>19</v>
      </c>
      <c r="I491" s="228"/>
      <c r="J491" s="224"/>
      <c r="K491" s="224"/>
      <c r="L491" s="229"/>
      <c r="M491" s="230"/>
      <c r="N491" s="231"/>
      <c r="O491" s="231"/>
      <c r="P491" s="231"/>
      <c r="Q491" s="231"/>
      <c r="R491" s="231"/>
      <c r="S491" s="231"/>
      <c r="T491" s="232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3" t="s">
        <v>141</v>
      </c>
      <c r="AU491" s="233" t="s">
        <v>82</v>
      </c>
      <c r="AV491" s="13" t="s">
        <v>80</v>
      </c>
      <c r="AW491" s="13" t="s">
        <v>33</v>
      </c>
      <c r="AX491" s="13" t="s">
        <v>72</v>
      </c>
      <c r="AY491" s="233" t="s">
        <v>130</v>
      </c>
    </row>
    <row r="492" spans="1:51" s="13" customFormat="1" ht="12">
      <c r="A492" s="13"/>
      <c r="B492" s="223"/>
      <c r="C492" s="224"/>
      <c r="D492" s="225" t="s">
        <v>141</v>
      </c>
      <c r="E492" s="226" t="s">
        <v>19</v>
      </c>
      <c r="F492" s="227" t="s">
        <v>575</v>
      </c>
      <c r="G492" s="224"/>
      <c r="H492" s="226" t="s">
        <v>19</v>
      </c>
      <c r="I492" s="228"/>
      <c r="J492" s="224"/>
      <c r="K492" s="224"/>
      <c r="L492" s="229"/>
      <c r="M492" s="230"/>
      <c r="N492" s="231"/>
      <c r="O492" s="231"/>
      <c r="P492" s="231"/>
      <c r="Q492" s="231"/>
      <c r="R492" s="231"/>
      <c r="S492" s="231"/>
      <c r="T492" s="23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3" t="s">
        <v>141</v>
      </c>
      <c r="AU492" s="233" t="s">
        <v>82</v>
      </c>
      <c r="AV492" s="13" t="s">
        <v>80</v>
      </c>
      <c r="AW492" s="13" t="s">
        <v>33</v>
      </c>
      <c r="AX492" s="13" t="s">
        <v>72</v>
      </c>
      <c r="AY492" s="233" t="s">
        <v>130</v>
      </c>
    </row>
    <row r="493" spans="1:51" s="14" customFormat="1" ht="12">
      <c r="A493" s="14"/>
      <c r="B493" s="234"/>
      <c r="C493" s="235"/>
      <c r="D493" s="225" t="s">
        <v>141</v>
      </c>
      <c r="E493" s="236" t="s">
        <v>19</v>
      </c>
      <c r="F493" s="237" t="s">
        <v>576</v>
      </c>
      <c r="G493" s="235"/>
      <c r="H493" s="238">
        <v>12.87</v>
      </c>
      <c r="I493" s="239"/>
      <c r="J493" s="235"/>
      <c r="K493" s="235"/>
      <c r="L493" s="240"/>
      <c r="M493" s="241"/>
      <c r="N493" s="242"/>
      <c r="O493" s="242"/>
      <c r="P493" s="242"/>
      <c r="Q493" s="242"/>
      <c r="R493" s="242"/>
      <c r="S493" s="242"/>
      <c r="T493" s="243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4" t="s">
        <v>141</v>
      </c>
      <c r="AU493" s="244" t="s">
        <v>82</v>
      </c>
      <c r="AV493" s="14" t="s">
        <v>82</v>
      </c>
      <c r="AW493" s="14" t="s">
        <v>33</v>
      </c>
      <c r="AX493" s="14" t="s">
        <v>80</v>
      </c>
      <c r="AY493" s="244" t="s">
        <v>130</v>
      </c>
    </row>
    <row r="494" spans="1:65" s="2" customFormat="1" ht="16.5" customHeight="1">
      <c r="A494" s="39"/>
      <c r="B494" s="40"/>
      <c r="C494" s="205" t="s">
        <v>577</v>
      </c>
      <c r="D494" s="205" t="s">
        <v>132</v>
      </c>
      <c r="E494" s="206" t="s">
        <v>578</v>
      </c>
      <c r="F494" s="207" t="s">
        <v>579</v>
      </c>
      <c r="G494" s="208" t="s">
        <v>328</v>
      </c>
      <c r="H494" s="209">
        <v>12.67</v>
      </c>
      <c r="I494" s="210"/>
      <c r="J494" s="211">
        <f>ROUND(I494*H494,2)</f>
        <v>0</v>
      </c>
      <c r="K494" s="207" t="s">
        <v>19</v>
      </c>
      <c r="L494" s="45"/>
      <c r="M494" s="212" t="s">
        <v>19</v>
      </c>
      <c r="N494" s="213" t="s">
        <v>43</v>
      </c>
      <c r="O494" s="85"/>
      <c r="P494" s="214">
        <f>O494*H494</f>
        <v>0</v>
      </c>
      <c r="Q494" s="214">
        <v>0.00228</v>
      </c>
      <c r="R494" s="214">
        <f>Q494*H494</f>
        <v>0.0288876</v>
      </c>
      <c r="S494" s="214">
        <v>0</v>
      </c>
      <c r="T494" s="215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16" t="s">
        <v>244</v>
      </c>
      <c r="AT494" s="216" t="s">
        <v>132</v>
      </c>
      <c r="AU494" s="216" t="s">
        <v>82</v>
      </c>
      <c r="AY494" s="18" t="s">
        <v>130</v>
      </c>
      <c r="BE494" s="217">
        <f>IF(N494="základní",J494,0)</f>
        <v>0</v>
      </c>
      <c r="BF494" s="217">
        <f>IF(N494="snížená",J494,0)</f>
        <v>0</v>
      </c>
      <c r="BG494" s="217">
        <f>IF(N494="zákl. přenesená",J494,0)</f>
        <v>0</v>
      </c>
      <c r="BH494" s="217">
        <f>IF(N494="sníž. přenesená",J494,0)</f>
        <v>0</v>
      </c>
      <c r="BI494" s="217">
        <f>IF(N494="nulová",J494,0)</f>
        <v>0</v>
      </c>
      <c r="BJ494" s="18" t="s">
        <v>80</v>
      </c>
      <c r="BK494" s="217">
        <f>ROUND(I494*H494,2)</f>
        <v>0</v>
      </c>
      <c r="BL494" s="18" t="s">
        <v>244</v>
      </c>
      <c r="BM494" s="216" t="s">
        <v>580</v>
      </c>
    </row>
    <row r="495" spans="1:47" s="2" customFormat="1" ht="12">
      <c r="A495" s="39"/>
      <c r="B495" s="40"/>
      <c r="C495" s="41"/>
      <c r="D495" s="225" t="s">
        <v>567</v>
      </c>
      <c r="E495" s="41"/>
      <c r="F495" s="266" t="s">
        <v>568</v>
      </c>
      <c r="G495" s="41"/>
      <c r="H495" s="41"/>
      <c r="I495" s="220"/>
      <c r="J495" s="41"/>
      <c r="K495" s="41"/>
      <c r="L495" s="45"/>
      <c r="M495" s="221"/>
      <c r="N495" s="222"/>
      <c r="O495" s="85"/>
      <c r="P495" s="85"/>
      <c r="Q495" s="85"/>
      <c r="R495" s="85"/>
      <c r="S495" s="85"/>
      <c r="T495" s="86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567</v>
      </c>
      <c r="AU495" s="18" t="s">
        <v>82</v>
      </c>
    </row>
    <row r="496" spans="1:51" s="13" customFormat="1" ht="12">
      <c r="A496" s="13"/>
      <c r="B496" s="223"/>
      <c r="C496" s="224"/>
      <c r="D496" s="225" t="s">
        <v>141</v>
      </c>
      <c r="E496" s="226" t="s">
        <v>19</v>
      </c>
      <c r="F496" s="227" t="s">
        <v>175</v>
      </c>
      <c r="G496" s="224"/>
      <c r="H496" s="226" t="s">
        <v>19</v>
      </c>
      <c r="I496" s="228"/>
      <c r="J496" s="224"/>
      <c r="K496" s="224"/>
      <c r="L496" s="229"/>
      <c r="M496" s="230"/>
      <c r="N496" s="231"/>
      <c r="O496" s="231"/>
      <c r="P496" s="231"/>
      <c r="Q496" s="231"/>
      <c r="R496" s="231"/>
      <c r="S496" s="231"/>
      <c r="T496" s="232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3" t="s">
        <v>141</v>
      </c>
      <c r="AU496" s="233" t="s">
        <v>82</v>
      </c>
      <c r="AV496" s="13" t="s">
        <v>80</v>
      </c>
      <c r="AW496" s="13" t="s">
        <v>33</v>
      </c>
      <c r="AX496" s="13" t="s">
        <v>72</v>
      </c>
      <c r="AY496" s="233" t="s">
        <v>130</v>
      </c>
    </row>
    <row r="497" spans="1:51" s="13" customFormat="1" ht="12">
      <c r="A497" s="13"/>
      <c r="B497" s="223"/>
      <c r="C497" s="224"/>
      <c r="D497" s="225" t="s">
        <v>141</v>
      </c>
      <c r="E497" s="226" t="s">
        <v>19</v>
      </c>
      <c r="F497" s="227" t="s">
        <v>581</v>
      </c>
      <c r="G497" s="224"/>
      <c r="H497" s="226" t="s">
        <v>19</v>
      </c>
      <c r="I497" s="228"/>
      <c r="J497" s="224"/>
      <c r="K497" s="224"/>
      <c r="L497" s="229"/>
      <c r="M497" s="230"/>
      <c r="N497" s="231"/>
      <c r="O497" s="231"/>
      <c r="P497" s="231"/>
      <c r="Q497" s="231"/>
      <c r="R497" s="231"/>
      <c r="S497" s="231"/>
      <c r="T497" s="23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3" t="s">
        <v>141</v>
      </c>
      <c r="AU497" s="233" t="s">
        <v>82</v>
      </c>
      <c r="AV497" s="13" t="s">
        <v>80</v>
      </c>
      <c r="AW497" s="13" t="s">
        <v>33</v>
      </c>
      <c r="AX497" s="13" t="s">
        <v>72</v>
      </c>
      <c r="AY497" s="233" t="s">
        <v>130</v>
      </c>
    </row>
    <row r="498" spans="1:51" s="14" customFormat="1" ht="12">
      <c r="A498" s="14"/>
      <c r="B498" s="234"/>
      <c r="C498" s="235"/>
      <c r="D498" s="225" t="s">
        <v>141</v>
      </c>
      <c r="E498" s="236" t="s">
        <v>19</v>
      </c>
      <c r="F498" s="237" t="s">
        <v>582</v>
      </c>
      <c r="G498" s="235"/>
      <c r="H498" s="238">
        <v>12.67</v>
      </c>
      <c r="I498" s="239"/>
      <c r="J498" s="235"/>
      <c r="K498" s="235"/>
      <c r="L498" s="240"/>
      <c r="M498" s="241"/>
      <c r="N498" s="242"/>
      <c r="O498" s="242"/>
      <c r="P498" s="242"/>
      <c r="Q498" s="242"/>
      <c r="R498" s="242"/>
      <c r="S498" s="242"/>
      <c r="T498" s="243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4" t="s">
        <v>141</v>
      </c>
      <c r="AU498" s="244" t="s">
        <v>82</v>
      </c>
      <c r="AV498" s="14" t="s">
        <v>82</v>
      </c>
      <c r="AW498" s="14" t="s">
        <v>33</v>
      </c>
      <c r="AX498" s="14" t="s">
        <v>80</v>
      </c>
      <c r="AY498" s="244" t="s">
        <v>130</v>
      </c>
    </row>
    <row r="499" spans="1:65" s="2" customFormat="1" ht="24.15" customHeight="1">
      <c r="A499" s="39"/>
      <c r="B499" s="40"/>
      <c r="C499" s="205" t="s">
        <v>583</v>
      </c>
      <c r="D499" s="205" t="s">
        <v>132</v>
      </c>
      <c r="E499" s="206" t="s">
        <v>584</v>
      </c>
      <c r="F499" s="207" t="s">
        <v>585</v>
      </c>
      <c r="G499" s="208" t="s">
        <v>328</v>
      </c>
      <c r="H499" s="209">
        <v>13.07</v>
      </c>
      <c r="I499" s="210"/>
      <c r="J499" s="211">
        <f>ROUND(I499*H499,2)</f>
        <v>0</v>
      </c>
      <c r="K499" s="207" t="s">
        <v>136</v>
      </c>
      <c r="L499" s="45"/>
      <c r="M499" s="212" t="s">
        <v>19</v>
      </c>
      <c r="N499" s="213" t="s">
        <v>43</v>
      </c>
      <c r="O499" s="85"/>
      <c r="P499" s="214">
        <f>O499*H499</f>
        <v>0</v>
      </c>
      <c r="Q499" s="214">
        <v>0.00289</v>
      </c>
      <c r="R499" s="214">
        <f>Q499*H499</f>
        <v>0.0377723</v>
      </c>
      <c r="S499" s="214">
        <v>0</v>
      </c>
      <c r="T499" s="215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16" t="s">
        <v>244</v>
      </c>
      <c r="AT499" s="216" t="s">
        <v>132</v>
      </c>
      <c r="AU499" s="216" t="s">
        <v>82</v>
      </c>
      <c r="AY499" s="18" t="s">
        <v>130</v>
      </c>
      <c r="BE499" s="217">
        <f>IF(N499="základní",J499,0)</f>
        <v>0</v>
      </c>
      <c r="BF499" s="217">
        <f>IF(N499="snížená",J499,0)</f>
        <v>0</v>
      </c>
      <c r="BG499" s="217">
        <f>IF(N499="zákl. přenesená",J499,0)</f>
        <v>0</v>
      </c>
      <c r="BH499" s="217">
        <f>IF(N499="sníž. přenesená",J499,0)</f>
        <v>0</v>
      </c>
      <c r="BI499" s="217">
        <f>IF(N499="nulová",J499,0)</f>
        <v>0</v>
      </c>
      <c r="BJ499" s="18" t="s">
        <v>80</v>
      </c>
      <c r="BK499" s="217">
        <f>ROUND(I499*H499,2)</f>
        <v>0</v>
      </c>
      <c r="BL499" s="18" t="s">
        <v>244</v>
      </c>
      <c r="BM499" s="216" t="s">
        <v>586</v>
      </c>
    </row>
    <row r="500" spans="1:47" s="2" customFormat="1" ht="12">
      <c r="A500" s="39"/>
      <c r="B500" s="40"/>
      <c r="C500" s="41"/>
      <c r="D500" s="218" t="s">
        <v>139</v>
      </c>
      <c r="E500" s="41"/>
      <c r="F500" s="219" t="s">
        <v>587</v>
      </c>
      <c r="G500" s="41"/>
      <c r="H500" s="41"/>
      <c r="I500" s="220"/>
      <c r="J500" s="41"/>
      <c r="K500" s="41"/>
      <c r="L500" s="45"/>
      <c r="M500" s="221"/>
      <c r="N500" s="222"/>
      <c r="O500" s="85"/>
      <c r="P500" s="85"/>
      <c r="Q500" s="85"/>
      <c r="R500" s="85"/>
      <c r="S500" s="85"/>
      <c r="T500" s="86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T500" s="18" t="s">
        <v>139</v>
      </c>
      <c r="AU500" s="18" t="s">
        <v>82</v>
      </c>
    </row>
    <row r="501" spans="1:47" s="2" customFormat="1" ht="12">
      <c r="A501" s="39"/>
      <c r="B501" s="40"/>
      <c r="C501" s="41"/>
      <c r="D501" s="225" t="s">
        <v>567</v>
      </c>
      <c r="E501" s="41"/>
      <c r="F501" s="266" t="s">
        <v>568</v>
      </c>
      <c r="G501" s="41"/>
      <c r="H501" s="41"/>
      <c r="I501" s="220"/>
      <c r="J501" s="41"/>
      <c r="K501" s="41"/>
      <c r="L501" s="45"/>
      <c r="M501" s="221"/>
      <c r="N501" s="222"/>
      <c r="O501" s="85"/>
      <c r="P501" s="85"/>
      <c r="Q501" s="85"/>
      <c r="R501" s="85"/>
      <c r="S501" s="85"/>
      <c r="T501" s="86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567</v>
      </c>
      <c r="AU501" s="18" t="s">
        <v>82</v>
      </c>
    </row>
    <row r="502" spans="1:51" s="13" customFormat="1" ht="12">
      <c r="A502" s="13"/>
      <c r="B502" s="223"/>
      <c r="C502" s="224"/>
      <c r="D502" s="225" t="s">
        <v>141</v>
      </c>
      <c r="E502" s="226" t="s">
        <v>19</v>
      </c>
      <c r="F502" s="227" t="s">
        <v>175</v>
      </c>
      <c r="G502" s="224"/>
      <c r="H502" s="226" t="s">
        <v>19</v>
      </c>
      <c r="I502" s="228"/>
      <c r="J502" s="224"/>
      <c r="K502" s="224"/>
      <c r="L502" s="229"/>
      <c r="M502" s="230"/>
      <c r="N502" s="231"/>
      <c r="O502" s="231"/>
      <c r="P502" s="231"/>
      <c r="Q502" s="231"/>
      <c r="R502" s="231"/>
      <c r="S502" s="231"/>
      <c r="T502" s="232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3" t="s">
        <v>141</v>
      </c>
      <c r="AU502" s="233" t="s">
        <v>82</v>
      </c>
      <c r="AV502" s="13" t="s">
        <v>80</v>
      </c>
      <c r="AW502" s="13" t="s">
        <v>33</v>
      </c>
      <c r="AX502" s="13" t="s">
        <v>72</v>
      </c>
      <c r="AY502" s="233" t="s">
        <v>130</v>
      </c>
    </row>
    <row r="503" spans="1:51" s="14" customFormat="1" ht="12">
      <c r="A503" s="14"/>
      <c r="B503" s="234"/>
      <c r="C503" s="235"/>
      <c r="D503" s="225" t="s">
        <v>141</v>
      </c>
      <c r="E503" s="236" t="s">
        <v>19</v>
      </c>
      <c r="F503" s="237" t="s">
        <v>588</v>
      </c>
      <c r="G503" s="235"/>
      <c r="H503" s="238">
        <v>13.07</v>
      </c>
      <c r="I503" s="239"/>
      <c r="J503" s="235"/>
      <c r="K503" s="235"/>
      <c r="L503" s="240"/>
      <c r="M503" s="241"/>
      <c r="N503" s="242"/>
      <c r="O503" s="242"/>
      <c r="P503" s="242"/>
      <c r="Q503" s="242"/>
      <c r="R503" s="242"/>
      <c r="S503" s="242"/>
      <c r="T503" s="243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44" t="s">
        <v>141</v>
      </c>
      <c r="AU503" s="244" t="s">
        <v>82</v>
      </c>
      <c r="AV503" s="14" t="s">
        <v>82</v>
      </c>
      <c r="AW503" s="14" t="s">
        <v>33</v>
      </c>
      <c r="AX503" s="14" t="s">
        <v>80</v>
      </c>
      <c r="AY503" s="244" t="s">
        <v>130</v>
      </c>
    </row>
    <row r="504" spans="1:65" s="2" customFormat="1" ht="21.75" customHeight="1">
      <c r="A504" s="39"/>
      <c r="B504" s="40"/>
      <c r="C504" s="205" t="s">
        <v>589</v>
      </c>
      <c r="D504" s="205" t="s">
        <v>132</v>
      </c>
      <c r="E504" s="206" t="s">
        <v>590</v>
      </c>
      <c r="F504" s="207" t="s">
        <v>591</v>
      </c>
      <c r="G504" s="208" t="s">
        <v>328</v>
      </c>
      <c r="H504" s="209">
        <v>12.87</v>
      </c>
      <c r="I504" s="210"/>
      <c r="J504" s="211">
        <f>ROUND(I504*H504,2)</f>
        <v>0</v>
      </c>
      <c r="K504" s="207" t="s">
        <v>136</v>
      </c>
      <c r="L504" s="45"/>
      <c r="M504" s="212" t="s">
        <v>19</v>
      </c>
      <c r="N504" s="213" t="s">
        <v>43</v>
      </c>
      <c r="O504" s="85"/>
      <c r="P504" s="214">
        <f>O504*H504</f>
        <v>0</v>
      </c>
      <c r="Q504" s="214">
        <v>0.00169</v>
      </c>
      <c r="R504" s="214">
        <f>Q504*H504</f>
        <v>0.0217503</v>
      </c>
      <c r="S504" s="214">
        <v>0</v>
      </c>
      <c r="T504" s="215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16" t="s">
        <v>244</v>
      </c>
      <c r="AT504" s="216" t="s">
        <v>132</v>
      </c>
      <c r="AU504" s="216" t="s">
        <v>82</v>
      </c>
      <c r="AY504" s="18" t="s">
        <v>130</v>
      </c>
      <c r="BE504" s="217">
        <f>IF(N504="základní",J504,0)</f>
        <v>0</v>
      </c>
      <c r="BF504" s="217">
        <f>IF(N504="snížená",J504,0)</f>
        <v>0</v>
      </c>
      <c r="BG504" s="217">
        <f>IF(N504="zákl. přenesená",J504,0)</f>
        <v>0</v>
      </c>
      <c r="BH504" s="217">
        <f>IF(N504="sníž. přenesená",J504,0)</f>
        <v>0</v>
      </c>
      <c r="BI504" s="217">
        <f>IF(N504="nulová",J504,0)</f>
        <v>0</v>
      </c>
      <c r="BJ504" s="18" t="s">
        <v>80</v>
      </c>
      <c r="BK504" s="217">
        <f>ROUND(I504*H504,2)</f>
        <v>0</v>
      </c>
      <c r="BL504" s="18" t="s">
        <v>244</v>
      </c>
      <c r="BM504" s="216" t="s">
        <v>592</v>
      </c>
    </row>
    <row r="505" spans="1:47" s="2" customFormat="1" ht="12">
      <c r="A505" s="39"/>
      <c r="B505" s="40"/>
      <c r="C505" s="41"/>
      <c r="D505" s="218" t="s">
        <v>139</v>
      </c>
      <c r="E505" s="41"/>
      <c r="F505" s="219" t="s">
        <v>593</v>
      </c>
      <c r="G505" s="41"/>
      <c r="H505" s="41"/>
      <c r="I505" s="220"/>
      <c r="J505" s="41"/>
      <c r="K505" s="41"/>
      <c r="L505" s="45"/>
      <c r="M505" s="221"/>
      <c r="N505" s="222"/>
      <c r="O505" s="85"/>
      <c r="P505" s="85"/>
      <c r="Q505" s="85"/>
      <c r="R505" s="85"/>
      <c r="S505" s="85"/>
      <c r="T505" s="86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139</v>
      </c>
      <c r="AU505" s="18" t="s">
        <v>82</v>
      </c>
    </row>
    <row r="506" spans="1:47" s="2" customFormat="1" ht="12">
      <c r="A506" s="39"/>
      <c r="B506" s="40"/>
      <c r="C506" s="41"/>
      <c r="D506" s="225" t="s">
        <v>567</v>
      </c>
      <c r="E506" s="41"/>
      <c r="F506" s="266" t="s">
        <v>594</v>
      </c>
      <c r="G506" s="41"/>
      <c r="H506" s="41"/>
      <c r="I506" s="220"/>
      <c r="J506" s="41"/>
      <c r="K506" s="41"/>
      <c r="L506" s="45"/>
      <c r="M506" s="221"/>
      <c r="N506" s="222"/>
      <c r="O506" s="85"/>
      <c r="P506" s="85"/>
      <c r="Q506" s="85"/>
      <c r="R506" s="85"/>
      <c r="S506" s="85"/>
      <c r="T506" s="86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8" t="s">
        <v>567</v>
      </c>
      <c r="AU506" s="18" t="s">
        <v>82</v>
      </c>
    </row>
    <row r="507" spans="1:51" s="13" customFormat="1" ht="12">
      <c r="A507" s="13"/>
      <c r="B507" s="223"/>
      <c r="C507" s="224"/>
      <c r="D507" s="225" t="s">
        <v>141</v>
      </c>
      <c r="E507" s="226" t="s">
        <v>19</v>
      </c>
      <c r="F507" s="227" t="s">
        <v>175</v>
      </c>
      <c r="G507" s="224"/>
      <c r="H507" s="226" t="s">
        <v>19</v>
      </c>
      <c r="I507" s="228"/>
      <c r="J507" s="224"/>
      <c r="K507" s="224"/>
      <c r="L507" s="229"/>
      <c r="M507" s="230"/>
      <c r="N507" s="231"/>
      <c r="O507" s="231"/>
      <c r="P507" s="231"/>
      <c r="Q507" s="231"/>
      <c r="R507" s="231"/>
      <c r="S507" s="231"/>
      <c r="T507" s="232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3" t="s">
        <v>141</v>
      </c>
      <c r="AU507" s="233" t="s">
        <v>82</v>
      </c>
      <c r="AV507" s="13" t="s">
        <v>80</v>
      </c>
      <c r="AW507" s="13" t="s">
        <v>33</v>
      </c>
      <c r="AX507" s="13" t="s">
        <v>72</v>
      </c>
      <c r="AY507" s="233" t="s">
        <v>130</v>
      </c>
    </row>
    <row r="508" spans="1:51" s="13" customFormat="1" ht="12">
      <c r="A508" s="13"/>
      <c r="B508" s="223"/>
      <c r="C508" s="224"/>
      <c r="D508" s="225" t="s">
        <v>141</v>
      </c>
      <c r="E508" s="226" t="s">
        <v>19</v>
      </c>
      <c r="F508" s="227" t="s">
        <v>595</v>
      </c>
      <c r="G508" s="224"/>
      <c r="H508" s="226" t="s">
        <v>19</v>
      </c>
      <c r="I508" s="228"/>
      <c r="J508" s="224"/>
      <c r="K508" s="224"/>
      <c r="L508" s="229"/>
      <c r="M508" s="230"/>
      <c r="N508" s="231"/>
      <c r="O508" s="231"/>
      <c r="P508" s="231"/>
      <c r="Q508" s="231"/>
      <c r="R508" s="231"/>
      <c r="S508" s="231"/>
      <c r="T508" s="232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3" t="s">
        <v>141</v>
      </c>
      <c r="AU508" s="233" t="s">
        <v>82</v>
      </c>
      <c r="AV508" s="13" t="s">
        <v>80</v>
      </c>
      <c r="AW508" s="13" t="s">
        <v>33</v>
      </c>
      <c r="AX508" s="13" t="s">
        <v>72</v>
      </c>
      <c r="AY508" s="233" t="s">
        <v>130</v>
      </c>
    </row>
    <row r="509" spans="1:51" s="14" customFormat="1" ht="12">
      <c r="A509" s="14"/>
      <c r="B509" s="234"/>
      <c r="C509" s="235"/>
      <c r="D509" s="225" t="s">
        <v>141</v>
      </c>
      <c r="E509" s="236" t="s">
        <v>19</v>
      </c>
      <c r="F509" s="237" t="s">
        <v>576</v>
      </c>
      <c r="G509" s="235"/>
      <c r="H509" s="238">
        <v>12.87</v>
      </c>
      <c r="I509" s="239"/>
      <c r="J509" s="235"/>
      <c r="K509" s="235"/>
      <c r="L509" s="240"/>
      <c r="M509" s="241"/>
      <c r="N509" s="242"/>
      <c r="O509" s="242"/>
      <c r="P509" s="242"/>
      <c r="Q509" s="242"/>
      <c r="R509" s="242"/>
      <c r="S509" s="242"/>
      <c r="T509" s="243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4" t="s">
        <v>141</v>
      </c>
      <c r="AU509" s="244" t="s">
        <v>82</v>
      </c>
      <c r="AV509" s="14" t="s">
        <v>82</v>
      </c>
      <c r="AW509" s="14" t="s">
        <v>33</v>
      </c>
      <c r="AX509" s="14" t="s">
        <v>72</v>
      </c>
      <c r="AY509" s="244" t="s">
        <v>130</v>
      </c>
    </row>
    <row r="510" spans="1:51" s="15" customFormat="1" ht="12">
      <c r="A510" s="15"/>
      <c r="B510" s="245"/>
      <c r="C510" s="246"/>
      <c r="D510" s="225" t="s">
        <v>141</v>
      </c>
      <c r="E510" s="247" t="s">
        <v>19</v>
      </c>
      <c r="F510" s="248" t="s">
        <v>150</v>
      </c>
      <c r="G510" s="246"/>
      <c r="H510" s="249">
        <v>12.87</v>
      </c>
      <c r="I510" s="250"/>
      <c r="J510" s="246"/>
      <c r="K510" s="246"/>
      <c r="L510" s="251"/>
      <c r="M510" s="252"/>
      <c r="N510" s="253"/>
      <c r="O510" s="253"/>
      <c r="P510" s="253"/>
      <c r="Q510" s="253"/>
      <c r="R510" s="253"/>
      <c r="S510" s="253"/>
      <c r="T510" s="254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55" t="s">
        <v>141</v>
      </c>
      <c r="AU510" s="255" t="s">
        <v>82</v>
      </c>
      <c r="AV510" s="15" t="s">
        <v>137</v>
      </c>
      <c r="AW510" s="15" t="s">
        <v>33</v>
      </c>
      <c r="AX510" s="15" t="s">
        <v>80</v>
      </c>
      <c r="AY510" s="255" t="s">
        <v>130</v>
      </c>
    </row>
    <row r="511" spans="1:65" s="2" customFormat="1" ht="24.15" customHeight="1">
      <c r="A511" s="39"/>
      <c r="B511" s="40"/>
      <c r="C511" s="205" t="s">
        <v>596</v>
      </c>
      <c r="D511" s="205" t="s">
        <v>132</v>
      </c>
      <c r="E511" s="206" t="s">
        <v>597</v>
      </c>
      <c r="F511" s="207" t="s">
        <v>598</v>
      </c>
      <c r="G511" s="208" t="s">
        <v>297</v>
      </c>
      <c r="H511" s="209">
        <v>1</v>
      </c>
      <c r="I511" s="210"/>
      <c r="J511" s="211">
        <f>ROUND(I511*H511,2)</f>
        <v>0</v>
      </c>
      <c r="K511" s="207" t="s">
        <v>136</v>
      </c>
      <c r="L511" s="45"/>
      <c r="M511" s="212" t="s">
        <v>19</v>
      </c>
      <c r="N511" s="213" t="s">
        <v>43</v>
      </c>
      <c r="O511" s="85"/>
      <c r="P511" s="214">
        <f>O511*H511</f>
        <v>0</v>
      </c>
      <c r="Q511" s="214">
        <v>0.00036</v>
      </c>
      <c r="R511" s="214">
        <f>Q511*H511</f>
        <v>0.00036</v>
      </c>
      <c r="S511" s="214">
        <v>0</v>
      </c>
      <c r="T511" s="215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16" t="s">
        <v>244</v>
      </c>
      <c r="AT511" s="216" t="s">
        <v>132</v>
      </c>
      <c r="AU511" s="216" t="s">
        <v>82</v>
      </c>
      <c r="AY511" s="18" t="s">
        <v>130</v>
      </c>
      <c r="BE511" s="217">
        <f>IF(N511="základní",J511,0)</f>
        <v>0</v>
      </c>
      <c r="BF511" s="217">
        <f>IF(N511="snížená",J511,0)</f>
        <v>0</v>
      </c>
      <c r="BG511" s="217">
        <f>IF(N511="zákl. přenesená",J511,0)</f>
        <v>0</v>
      </c>
      <c r="BH511" s="217">
        <f>IF(N511="sníž. přenesená",J511,0)</f>
        <v>0</v>
      </c>
      <c r="BI511" s="217">
        <f>IF(N511="nulová",J511,0)</f>
        <v>0</v>
      </c>
      <c r="BJ511" s="18" t="s">
        <v>80</v>
      </c>
      <c r="BK511" s="217">
        <f>ROUND(I511*H511,2)</f>
        <v>0</v>
      </c>
      <c r="BL511" s="18" t="s">
        <v>244</v>
      </c>
      <c r="BM511" s="216" t="s">
        <v>599</v>
      </c>
    </row>
    <row r="512" spans="1:47" s="2" customFormat="1" ht="12">
      <c r="A512" s="39"/>
      <c r="B512" s="40"/>
      <c r="C512" s="41"/>
      <c r="D512" s="218" t="s">
        <v>139</v>
      </c>
      <c r="E512" s="41"/>
      <c r="F512" s="219" t="s">
        <v>600</v>
      </c>
      <c r="G512" s="41"/>
      <c r="H512" s="41"/>
      <c r="I512" s="220"/>
      <c r="J512" s="41"/>
      <c r="K512" s="41"/>
      <c r="L512" s="45"/>
      <c r="M512" s="221"/>
      <c r="N512" s="222"/>
      <c r="O512" s="85"/>
      <c r="P512" s="85"/>
      <c r="Q512" s="85"/>
      <c r="R512" s="85"/>
      <c r="S512" s="85"/>
      <c r="T512" s="86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T512" s="18" t="s">
        <v>139</v>
      </c>
      <c r="AU512" s="18" t="s">
        <v>82</v>
      </c>
    </row>
    <row r="513" spans="1:47" s="2" customFormat="1" ht="12">
      <c r="A513" s="39"/>
      <c r="B513" s="40"/>
      <c r="C513" s="41"/>
      <c r="D513" s="225" t="s">
        <v>567</v>
      </c>
      <c r="E513" s="41"/>
      <c r="F513" s="266" t="s">
        <v>568</v>
      </c>
      <c r="G513" s="41"/>
      <c r="H513" s="41"/>
      <c r="I513" s="220"/>
      <c r="J513" s="41"/>
      <c r="K513" s="41"/>
      <c r="L513" s="45"/>
      <c r="M513" s="221"/>
      <c r="N513" s="222"/>
      <c r="O513" s="85"/>
      <c r="P513" s="85"/>
      <c r="Q513" s="85"/>
      <c r="R513" s="85"/>
      <c r="S513" s="85"/>
      <c r="T513" s="86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567</v>
      </c>
      <c r="AU513" s="18" t="s">
        <v>82</v>
      </c>
    </row>
    <row r="514" spans="1:65" s="2" customFormat="1" ht="24.15" customHeight="1">
      <c r="A514" s="39"/>
      <c r="B514" s="40"/>
      <c r="C514" s="205" t="s">
        <v>601</v>
      </c>
      <c r="D514" s="205" t="s">
        <v>132</v>
      </c>
      <c r="E514" s="206" t="s">
        <v>602</v>
      </c>
      <c r="F514" s="207" t="s">
        <v>603</v>
      </c>
      <c r="G514" s="208" t="s">
        <v>328</v>
      </c>
      <c r="H514" s="209">
        <v>2.4</v>
      </c>
      <c r="I514" s="210"/>
      <c r="J514" s="211">
        <f>ROUND(I514*H514,2)</f>
        <v>0</v>
      </c>
      <c r="K514" s="207" t="s">
        <v>136</v>
      </c>
      <c r="L514" s="45"/>
      <c r="M514" s="212" t="s">
        <v>19</v>
      </c>
      <c r="N514" s="213" t="s">
        <v>43</v>
      </c>
      <c r="O514" s="85"/>
      <c r="P514" s="214">
        <f>O514*H514</f>
        <v>0</v>
      </c>
      <c r="Q514" s="214">
        <v>0.00217</v>
      </c>
      <c r="R514" s="214">
        <f>Q514*H514</f>
        <v>0.005208</v>
      </c>
      <c r="S514" s="214">
        <v>0</v>
      </c>
      <c r="T514" s="215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16" t="s">
        <v>244</v>
      </c>
      <c r="AT514" s="216" t="s">
        <v>132</v>
      </c>
      <c r="AU514" s="216" t="s">
        <v>82</v>
      </c>
      <c r="AY514" s="18" t="s">
        <v>130</v>
      </c>
      <c r="BE514" s="217">
        <f>IF(N514="základní",J514,0)</f>
        <v>0</v>
      </c>
      <c r="BF514" s="217">
        <f>IF(N514="snížená",J514,0)</f>
        <v>0</v>
      </c>
      <c r="BG514" s="217">
        <f>IF(N514="zákl. přenesená",J514,0)</f>
        <v>0</v>
      </c>
      <c r="BH514" s="217">
        <f>IF(N514="sníž. přenesená",J514,0)</f>
        <v>0</v>
      </c>
      <c r="BI514" s="217">
        <f>IF(N514="nulová",J514,0)</f>
        <v>0</v>
      </c>
      <c r="BJ514" s="18" t="s">
        <v>80</v>
      </c>
      <c r="BK514" s="217">
        <f>ROUND(I514*H514,2)</f>
        <v>0</v>
      </c>
      <c r="BL514" s="18" t="s">
        <v>244</v>
      </c>
      <c r="BM514" s="216" t="s">
        <v>604</v>
      </c>
    </row>
    <row r="515" spans="1:47" s="2" customFormat="1" ht="12">
      <c r="A515" s="39"/>
      <c r="B515" s="40"/>
      <c r="C515" s="41"/>
      <c r="D515" s="218" t="s">
        <v>139</v>
      </c>
      <c r="E515" s="41"/>
      <c r="F515" s="219" t="s">
        <v>605</v>
      </c>
      <c r="G515" s="41"/>
      <c r="H515" s="41"/>
      <c r="I515" s="220"/>
      <c r="J515" s="41"/>
      <c r="K515" s="41"/>
      <c r="L515" s="45"/>
      <c r="M515" s="221"/>
      <c r="N515" s="222"/>
      <c r="O515" s="85"/>
      <c r="P515" s="85"/>
      <c r="Q515" s="85"/>
      <c r="R515" s="85"/>
      <c r="S515" s="85"/>
      <c r="T515" s="86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18" t="s">
        <v>139</v>
      </c>
      <c r="AU515" s="18" t="s">
        <v>82</v>
      </c>
    </row>
    <row r="516" spans="1:47" s="2" customFormat="1" ht="12">
      <c r="A516" s="39"/>
      <c r="B516" s="40"/>
      <c r="C516" s="41"/>
      <c r="D516" s="225" t="s">
        <v>567</v>
      </c>
      <c r="E516" s="41"/>
      <c r="F516" s="266" t="s">
        <v>568</v>
      </c>
      <c r="G516" s="41"/>
      <c r="H516" s="41"/>
      <c r="I516" s="220"/>
      <c r="J516" s="41"/>
      <c r="K516" s="41"/>
      <c r="L516" s="45"/>
      <c r="M516" s="221"/>
      <c r="N516" s="222"/>
      <c r="O516" s="85"/>
      <c r="P516" s="85"/>
      <c r="Q516" s="85"/>
      <c r="R516" s="85"/>
      <c r="S516" s="85"/>
      <c r="T516" s="86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8" t="s">
        <v>567</v>
      </c>
      <c r="AU516" s="18" t="s">
        <v>82</v>
      </c>
    </row>
    <row r="517" spans="1:65" s="2" customFormat="1" ht="24.15" customHeight="1">
      <c r="A517" s="39"/>
      <c r="B517" s="40"/>
      <c r="C517" s="205" t="s">
        <v>606</v>
      </c>
      <c r="D517" s="205" t="s">
        <v>132</v>
      </c>
      <c r="E517" s="206" t="s">
        <v>607</v>
      </c>
      <c r="F517" s="207" t="s">
        <v>608</v>
      </c>
      <c r="G517" s="208" t="s">
        <v>165</v>
      </c>
      <c r="H517" s="209">
        <v>0.134</v>
      </c>
      <c r="I517" s="210"/>
      <c r="J517" s="211">
        <f>ROUND(I517*H517,2)</f>
        <v>0</v>
      </c>
      <c r="K517" s="207" t="s">
        <v>136</v>
      </c>
      <c r="L517" s="45"/>
      <c r="M517" s="212" t="s">
        <v>19</v>
      </c>
      <c r="N517" s="213" t="s">
        <v>43</v>
      </c>
      <c r="O517" s="85"/>
      <c r="P517" s="214">
        <f>O517*H517</f>
        <v>0</v>
      </c>
      <c r="Q517" s="214">
        <v>0</v>
      </c>
      <c r="R517" s="214">
        <f>Q517*H517</f>
        <v>0</v>
      </c>
      <c r="S517" s="214">
        <v>0</v>
      </c>
      <c r="T517" s="215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16" t="s">
        <v>244</v>
      </c>
      <c r="AT517" s="216" t="s">
        <v>132</v>
      </c>
      <c r="AU517" s="216" t="s">
        <v>82</v>
      </c>
      <c r="AY517" s="18" t="s">
        <v>130</v>
      </c>
      <c r="BE517" s="217">
        <f>IF(N517="základní",J517,0)</f>
        <v>0</v>
      </c>
      <c r="BF517" s="217">
        <f>IF(N517="snížená",J517,0)</f>
        <v>0</v>
      </c>
      <c r="BG517" s="217">
        <f>IF(N517="zákl. přenesená",J517,0)</f>
        <v>0</v>
      </c>
      <c r="BH517" s="217">
        <f>IF(N517="sníž. přenesená",J517,0)</f>
        <v>0</v>
      </c>
      <c r="BI517" s="217">
        <f>IF(N517="nulová",J517,0)</f>
        <v>0</v>
      </c>
      <c r="BJ517" s="18" t="s">
        <v>80</v>
      </c>
      <c r="BK517" s="217">
        <f>ROUND(I517*H517,2)</f>
        <v>0</v>
      </c>
      <c r="BL517" s="18" t="s">
        <v>244</v>
      </c>
      <c r="BM517" s="216" t="s">
        <v>609</v>
      </c>
    </row>
    <row r="518" spans="1:47" s="2" customFormat="1" ht="12">
      <c r="A518" s="39"/>
      <c r="B518" s="40"/>
      <c r="C518" s="41"/>
      <c r="D518" s="218" t="s">
        <v>139</v>
      </c>
      <c r="E518" s="41"/>
      <c r="F518" s="219" t="s">
        <v>610</v>
      </c>
      <c r="G518" s="41"/>
      <c r="H518" s="41"/>
      <c r="I518" s="220"/>
      <c r="J518" s="41"/>
      <c r="K518" s="41"/>
      <c r="L518" s="45"/>
      <c r="M518" s="221"/>
      <c r="N518" s="222"/>
      <c r="O518" s="85"/>
      <c r="P518" s="85"/>
      <c r="Q518" s="85"/>
      <c r="R518" s="85"/>
      <c r="S518" s="85"/>
      <c r="T518" s="86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T518" s="18" t="s">
        <v>139</v>
      </c>
      <c r="AU518" s="18" t="s">
        <v>82</v>
      </c>
    </row>
    <row r="519" spans="1:63" s="12" customFormat="1" ht="22.8" customHeight="1">
      <c r="A519" s="12"/>
      <c r="B519" s="189"/>
      <c r="C519" s="190"/>
      <c r="D519" s="191" t="s">
        <v>71</v>
      </c>
      <c r="E519" s="203" t="s">
        <v>611</v>
      </c>
      <c r="F519" s="203" t="s">
        <v>612</v>
      </c>
      <c r="G519" s="190"/>
      <c r="H519" s="190"/>
      <c r="I519" s="193"/>
      <c r="J519" s="204">
        <f>BK519</f>
        <v>0</v>
      </c>
      <c r="K519" s="190"/>
      <c r="L519" s="195"/>
      <c r="M519" s="196"/>
      <c r="N519" s="197"/>
      <c r="O519" s="197"/>
      <c r="P519" s="198">
        <f>SUM(P520:P533)</f>
        <v>0</v>
      </c>
      <c r="Q519" s="197"/>
      <c r="R519" s="198">
        <f>SUM(R520:R533)</f>
        <v>0.0892</v>
      </c>
      <c r="S519" s="197"/>
      <c r="T519" s="199">
        <f>SUM(T520:T533)</f>
        <v>0</v>
      </c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R519" s="200" t="s">
        <v>82</v>
      </c>
      <c r="AT519" s="201" t="s">
        <v>71</v>
      </c>
      <c r="AU519" s="201" t="s">
        <v>80</v>
      </c>
      <c r="AY519" s="200" t="s">
        <v>130</v>
      </c>
      <c r="BK519" s="202">
        <f>SUM(BK520:BK533)</f>
        <v>0</v>
      </c>
    </row>
    <row r="520" spans="1:65" s="2" customFormat="1" ht="24.15" customHeight="1">
      <c r="A520" s="39"/>
      <c r="B520" s="40"/>
      <c r="C520" s="205" t="s">
        <v>613</v>
      </c>
      <c r="D520" s="205" t="s">
        <v>132</v>
      </c>
      <c r="E520" s="206" t="s">
        <v>614</v>
      </c>
      <c r="F520" s="207" t="s">
        <v>615</v>
      </c>
      <c r="G520" s="208" t="s">
        <v>297</v>
      </c>
      <c r="H520" s="209">
        <v>2</v>
      </c>
      <c r="I520" s="210"/>
      <c r="J520" s="211">
        <f>ROUND(I520*H520,2)</f>
        <v>0</v>
      </c>
      <c r="K520" s="207" t="s">
        <v>136</v>
      </c>
      <c r="L520" s="45"/>
      <c r="M520" s="212" t="s">
        <v>19</v>
      </c>
      <c r="N520" s="213" t="s">
        <v>43</v>
      </c>
      <c r="O520" s="85"/>
      <c r="P520" s="214">
        <f>O520*H520</f>
        <v>0</v>
      </c>
      <c r="Q520" s="214">
        <v>0</v>
      </c>
      <c r="R520" s="214">
        <f>Q520*H520</f>
        <v>0</v>
      </c>
      <c r="S520" s="214">
        <v>0</v>
      </c>
      <c r="T520" s="215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16" t="s">
        <v>244</v>
      </c>
      <c r="AT520" s="216" t="s">
        <v>132</v>
      </c>
      <c r="AU520" s="216" t="s">
        <v>82</v>
      </c>
      <c r="AY520" s="18" t="s">
        <v>130</v>
      </c>
      <c r="BE520" s="217">
        <f>IF(N520="základní",J520,0)</f>
        <v>0</v>
      </c>
      <c r="BF520" s="217">
        <f>IF(N520="snížená",J520,0)</f>
        <v>0</v>
      </c>
      <c r="BG520" s="217">
        <f>IF(N520="zákl. přenesená",J520,0)</f>
        <v>0</v>
      </c>
      <c r="BH520" s="217">
        <f>IF(N520="sníž. přenesená",J520,0)</f>
        <v>0</v>
      </c>
      <c r="BI520" s="217">
        <f>IF(N520="nulová",J520,0)</f>
        <v>0</v>
      </c>
      <c r="BJ520" s="18" t="s">
        <v>80</v>
      </c>
      <c r="BK520" s="217">
        <f>ROUND(I520*H520,2)</f>
        <v>0</v>
      </c>
      <c r="BL520" s="18" t="s">
        <v>244</v>
      </c>
      <c r="BM520" s="216" t="s">
        <v>616</v>
      </c>
    </row>
    <row r="521" spans="1:47" s="2" customFormat="1" ht="12">
      <c r="A521" s="39"/>
      <c r="B521" s="40"/>
      <c r="C521" s="41"/>
      <c r="D521" s="218" t="s">
        <v>139</v>
      </c>
      <c r="E521" s="41"/>
      <c r="F521" s="219" t="s">
        <v>617</v>
      </c>
      <c r="G521" s="41"/>
      <c r="H521" s="41"/>
      <c r="I521" s="220"/>
      <c r="J521" s="41"/>
      <c r="K521" s="41"/>
      <c r="L521" s="45"/>
      <c r="M521" s="221"/>
      <c r="N521" s="222"/>
      <c r="O521" s="85"/>
      <c r="P521" s="85"/>
      <c r="Q521" s="85"/>
      <c r="R521" s="85"/>
      <c r="S521" s="85"/>
      <c r="T521" s="86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139</v>
      </c>
      <c r="AU521" s="18" t="s">
        <v>82</v>
      </c>
    </row>
    <row r="522" spans="1:51" s="13" customFormat="1" ht="12">
      <c r="A522" s="13"/>
      <c r="B522" s="223"/>
      <c r="C522" s="224"/>
      <c r="D522" s="225" t="s">
        <v>141</v>
      </c>
      <c r="E522" s="226" t="s">
        <v>19</v>
      </c>
      <c r="F522" s="227" t="s">
        <v>618</v>
      </c>
      <c r="G522" s="224"/>
      <c r="H522" s="226" t="s">
        <v>19</v>
      </c>
      <c r="I522" s="228"/>
      <c r="J522" s="224"/>
      <c r="K522" s="224"/>
      <c r="L522" s="229"/>
      <c r="M522" s="230"/>
      <c r="N522" s="231"/>
      <c r="O522" s="231"/>
      <c r="P522" s="231"/>
      <c r="Q522" s="231"/>
      <c r="R522" s="231"/>
      <c r="S522" s="231"/>
      <c r="T522" s="232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3" t="s">
        <v>141</v>
      </c>
      <c r="AU522" s="233" t="s">
        <v>82</v>
      </c>
      <c r="AV522" s="13" t="s">
        <v>80</v>
      </c>
      <c r="AW522" s="13" t="s">
        <v>33</v>
      </c>
      <c r="AX522" s="13" t="s">
        <v>72</v>
      </c>
      <c r="AY522" s="233" t="s">
        <v>130</v>
      </c>
    </row>
    <row r="523" spans="1:51" s="14" customFormat="1" ht="12">
      <c r="A523" s="14"/>
      <c r="B523" s="234"/>
      <c r="C523" s="235"/>
      <c r="D523" s="225" t="s">
        <v>141</v>
      </c>
      <c r="E523" s="236" t="s">
        <v>19</v>
      </c>
      <c r="F523" s="237" t="s">
        <v>80</v>
      </c>
      <c r="G523" s="235"/>
      <c r="H523" s="238">
        <v>1</v>
      </c>
      <c r="I523" s="239"/>
      <c r="J523" s="235"/>
      <c r="K523" s="235"/>
      <c r="L523" s="240"/>
      <c r="M523" s="241"/>
      <c r="N523" s="242"/>
      <c r="O523" s="242"/>
      <c r="P523" s="242"/>
      <c r="Q523" s="242"/>
      <c r="R523" s="242"/>
      <c r="S523" s="242"/>
      <c r="T523" s="243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4" t="s">
        <v>141</v>
      </c>
      <c r="AU523" s="244" t="s">
        <v>82</v>
      </c>
      <c r="AV523" s="14" t="s">
        <v>82</v>
      </c>
      <c r="AW523" s="14" t="s">
        <v>33</v>
      </c>
      <c r="AX523" s="14" t="s">
        <v>72</v>
      </c>
      <c r="AY523" s="244" t="s">
        <v>130</v>
      </c>
    </row>
    <row r="524" spans="1:51" s="13" customFormat="1" ht="12">
      <c r="A524" s="13"/>
      <c r="B524" s="223"/>
      <c r="C524" s="224"/>
      <c r="D524" s="225" t="s">
        <v>141</v>
      </c>
      <c r="E524" s="226" t="s">
        <v>19</v>
      </c>
      <c r="F524" s="227" t="s">
        <v>619</v>
      </c>
      <c r="G524" s="224"/>
      <c r="H524" s="226" t="s">
        <v>19</v>
      </c>
      <c r="I524" s="228"/>
      <c r="J524" s="224"/>
      <c r="K524" s="224"/>
      <c r="L524" s="229"/>
      <c r="M524" s="230"/>
      <c r="N524" s="231"/>
      <c r="O524" s="231"/>
      <c r="P524" s="231"/>
      <c r="Q524" s="231"/>
      <c r="R524" s="231"/>
      <c r="S524" s="231"/>
      <c r="T524" s="232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3" t="s">
        <v>141</v>
      </c>
      <c r="AU524" s="233" t="s">
        <v>82</v>
      </c>
      <c r="AV524" s="13" t="s">
        <v>80</v>
      </c>
      <c r="AW524" s="13" t="s">
        <v>33</v>
      </c>
      <c r="AX524" s="13" t="s">
        <v>72</v>
      </c>
      <c r="AY524" s="233" t="s">
        <v>130</v>
      </c>
    </row>
    <row r="525" spans="1:51" s="14" customFormat="1" ht="12">
      <c r="A525" s="14"/>
      <c r="B525" s="234"/>
      <c r="C525" s="235"/>
      <c r="D525" s="225" t="s">
        <v>141</v>
      </c>
      <c r="E525" s="236" t="s">
        <v>19</v>
      </c>
      <c r="F525" s="237" t="s">
        <v>80</v>
      </c>
      <c r="G525" s="235"/>
      <c r="H525" s="238">
        <v>1</v>
      </c>
      <c r="I525" s="239"/>
      <c r="J525" s="235"/>
      <c r="K525" s="235"/>
      <c r="L525" s="240"/>
      <c r="M525" s="241"/>
      <c r="N525" s="242"/>
      <c r="O525" s="242"/>
      <c r="P525" s="242"/>
      <c r="Q525" s="242"/>
      <c r="R525" s="242"/>
      <c r="S525" s="242"/>
      <c r="T525" s="243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4" t="s">
        <v>141</v>
      </c>
      <c r="AU525" s="244" t="s">
        <v>82</v>
      </c>
      <c r="AV525" s="14" t="s">
        <v>82</v>
      </c>
      <c r="AW525" s="14" t="s">
        <v>33</v>
      </c>
      <c r="AX525" s="14" t="s">
        <v>72</v>
      </c>
      <c r="AY525" s="244" t="s">
        <v>130</v>
      </c>
    </row>
    <row r="526" spans="1:51" s="15" customFormat="1" ht="12">
      <c r="A526" s="15"/>
      <c r="B526" s="245"/>
      <c r="C526" s="246"/>
      <c r="D526" s="225" t="s">
        <v>141</v>
      </c>
      <c r="E526" s="247" t="s">
        <v>19</v>
      </c>
      <c r="F526" s="248" t="s">
        <v>150</v>
      </c>
      <c r="G526" s="246"/>
      <c r="H526" s="249">
        <v>2</v>
      </c>
      <c r="I526" s="250"/>
      <c r="J526" s="246"/>
      <c r="K526" s="246"/>
      <c r="L526" s="251"/>
      <c r="M526" s="252"/>
      <c r="N526" s="253"/>
      <c r="O526" s="253"/>
      <c r="P526" s="253"/>
      <c r="Q526" s="253"/>
      <c r="R526" s="253"/>
      <c r="S526" s="253"/>
      <c r="T526" s="254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T526" s="255" t="s">
        <v>141</v>
      </c>
      <c r="AU526" s="255" t="s">
        <v>82</v>
      </c>
      <c r="AV526" s="15" t="s">
        <v>137</v>
      </c>
      <c r="AW526" s="15" t="s">
        <v>33</v>
      </c>
      <c r="AX526" s="15" t="s">
        <v>80</v>
      </c>
      <c r="AY526" s="255" t="s">
        <v>130</v>
      </c>
    </row>
    <row r="527" spans="1:65" s="2" customFormat="1" ht="16.5" customHeight="1">
      <c r="A527" s="39"/>
      <c r="B527" s="40"/>
      <c r="C527" s="256" t="s">
        <v>620</v>
      </c>
      <c r="D527" s="256" t="s">
        <v>275</v>
      </c>
      <c r="E527" s="257" t="s">
        <v>621</v>
      </c>
      <c r="F527" s="258" t="s">
        <v>622</v>
      </c>
      <c r="G527" s="259" t="s">
        <v>297</v>
      </c>
      <c r="H527" s="260">
        <v>2</v>
      </c>
      <c r="I527" s="261"/>
      <c r="J527" s="262">
        <f>ROUND(I527*H527,2)</f>
        <v>0</v>
      </c>
      <c r="K527" s="258" t="s">
        <v>136</v>
      </c>
      <c r="L527" s="263"/>
      <c r="M527" s="264" t="s">
        <v>19</v>
      </c>
      <c r="N527" s="265" t="s">
        <v>43</v>
      </c>
      <c r="O527" s="85"/>
      <c r="P527" s="214">
        <f>O527*H527</f>
        <v>0</v>
      </c>
      <c r="Q527" s="214">
        <v>0.0032</v>
      </c>
      <c r="R527" s="214">
        <f>Q527*H527</f>
        <v>0.0064</v>
      </c>
      <c r="S527" s="214">
        <v>0</v>
      </c>
      <c r="T527" s="215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16" t="s">
        <v>363</v>
      </c>
      <c r="AT527" s="216" t="s">
        <v>275</v>
      </c>
      <c r="AU527" s="216" t="s">
        <v>82</v>
      </c>
      <c r="AY527" s="18" t="s">
        <v>130</v>
      </c>
      <c r="BE527" s="217">
        <f>IF(N527="základní",J527,0)</f>
        <v>0</v>
      </c>
      <c r="BF527" s="217">
        <f>IF(N527="snížená",J527,0)</f>
        <v>0</v>
      </c>
      <c r="BG527" s="217">
        <f>IF(N527="zákl. přenesená",J527,0)</f>
        <v>0</v>
      </c>
      <c r="BH527" s="217">
        <f>IF(N527="sníž. přenesená",J527,0)</f>
        <v>0</v>
      </c>
      <c r="BI527" s="217">
        <f>IF(N527="nulová",J527,0)</f>
        <v>0</v>
      </c>
      <c r="BJ527" s="18" t="s">
        <v>80</v>
      </c>
      <c r="BK527" s="217">
        <f>ROUND(I527*H527,2)</f>
        <v>0</v>
      </c>
      <c r="BL527" s="18" t="s">
        <v>244</v>
      </c>
      <c r="BM527" s="216" t="s">
        <v>623</v>
      </c>
    </row>
    <row r="528" spans="1:47" s="2" customFormat="1" ht="12">
      <c r="A528" s="39"/>
      <c r="B528" s="40"/>
      <c r="C528" s="41"/>
      <c r="D528" s="218" t="s">
        <v>139</v>
      </c>
      <c r="E528" s="41"/>
      <c r="F528" s="219" t="s">
        <v>624</v>
      </c>
      <c r="G528" s="41"/>
      <c r="H528" s="41"/>
      <c r="I528" s="220"/>
      <c r="J528" s="41"/>
      <c r="K528" s="41"/>
      <c r="L528" s="45"/>
      <c r="M528" s="221"/>
      <c r="N528" s="222"/>
      <c r="O528" s="85"/>
      <c r="P528" s="85"/>
      <c r="Q528" s="85"/>
      <c r="R528" s="85"/>
      <c r="S528" s="85"/>
      <c r="T528" s="86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T528" s="18" t="s">
        <v>139</v>
      </c>
      <c r="AU528" s="18" t="s">
        <v>82</v>
      </c>
    </row>
    <row r="529" spans="1:65" s="2" customFormat="1" ht="16.5" customHeight="1">
      <c r="A529" s="39"/>
      <c r="B529" s="40"/>
      <c r="C529" s="256" t="s">
        <v>625</v>
      </c>
      <c r="D529" s="256" t="s">
        <v>275</v>
      </c>
      <c r="E529" s="257" t="s">
        <v>626</v>
      </c>
      <c r="F529" s="258" t="s">
        <v>627</v>
      </c>
      <c r="G529" s="259" t="s">
        <v>297</v>
      </c>
      <c r="H529" s="260">
        <v>4</v>
      </c>
      <c r="I529" s="261"/>
      <c r="J529" s="262">
        <f>ROUND(I529*H529,2)</f>
        <v>0</v>
      </c>
      <c r="K529" s="258" t="s">
        <v>136</v>
      </c>
      <c r="L529" s="263"/>
      <c r="M529" s="264" t="s">
        <v>19</v>
      </c>
      <c r="N529" s="265" t="s">
        <v>43</v>
      </c>
      <c r="O529" s="85"/>
      <c r="P529" s="214">
        <f>O529*H529</f>
        <v>0</v>
      </c>
      <c r="Q529" s="214">
        <v>0.0195</v>
      </c>
      <c r="R529" s="214">
        <f>Q529*H529</f>
        <v>0.078</v>
      </c>
      <c r="S529" s="214">
        <v>0</v>
      </c>
      <c r="T529" s="215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16" t="s">
        <v>363</v>
      </c>
      <c r="AT529" s="216" t="s">
        <v>275</v>
      </c>
      <c r="AU529" s="216" t="s">
        <v>82</v>
      </c>
      <c r="AY529" s="18" t="s">
        <v>130</v>
      </c>
      <c r="BE529" s="217">
        <f>IF(N529="základní",J529,0)</f>
        <v>0</v>
      </c>
      <c r="BF529" s="217">
        <f>IF(N529="snížená",J529,0)</f>
        <v>0</v>
      </c>
      <c r="BG529" s="217">
        <f>IF(N529="zákl. přenesená",J529,0)</f>
        <v>0</v>
      </c>
      <c r="BH529" s="217">
        <f>IF(N529="sníž. přenesená",J529,0)</f>
        <v>0</v>
      </c>
      <c r="BI529" s="217">
        <f>IF(N529="nulová",J529,0)</f>
        <v>0</v>
      </c>
      <c r="BJ529" s="18" t="s">
        <v>80</v>
      </c>
      <c r="BK529" s="217">
        <f>ROUND(I529*H529,2)</f>
        <v>0</v>
      </c>
      <c r="BL529" s="18" t="s">
        <v>244</v>
      </c>
      <c r="BM529" s="216" t="s">
        <v>628</v>
      </c>
    </row>
    <row r="530" spans="1:47" s="2" customFormat="1" ht="12">
      <c r="A530" s="39"/>
      <c r="B530" s="40"/>
      <c r="C530" s="41"/>
      <c r="D530" s="218" t="s">
        <v>139</v>
      </c>
      <c r="E530" s="41"/>
      <c r="F530" s="219" t="s">
        <v>629</v>
      </c>
      <c r="G530" s="41"/>
      <c r="H530" s="41"/>
      <c r="I530" s="220"/>
      <c r="J530" s="41"/>
      <c r="K530" s="41"/>
      <c r="L530" s="45"/>
      <c r="M530" s="221"/>
      <c r="N530" s="222"/>
      <c r="O530" s="85"/>
      <c r="P530" s="85"/>
      <c r="Q530" s="85"/>
      <c r="R530" s="85"/>
      <c r="S530" s="85"/>
      <c r="T530" s="86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T530" s="18" t="s">
        <v>139</v>
      </c>
      <c r="AU530" s="18" t="s">
        <v>82</v>
      </c>
    </row>
    <row r="531" spans="1:65" s="2" customFormat="1" ht="16.5" customHeight="1">
      <c r="A531" s="39"/>
      <c r="B531" s="40"/>
      <c r="C531" s="256" t="s">
        <v>630</v>
      </c>
      <c r="D531" s="256" t="s">
        <v>275</v>
      </c>
      <c r="E531" s="257" t="s">
        <v>631</v>
      </c>
      <c r="F531" s="258" t="s">
        <v>632</v>
      </c>
      <c r="G531" s="259" t="s">
        <v>297</v>
      </c>
      <c r="H531" s="260">
        <v>4</v>
      </c>
      <c r="I531" s="261"/>
      <c r="J531" s="262">
        <f>ROUND(I531*H531,2)</f>
        <v>0</v>
      </c>
      <c r="K531" s="258" t="s">
        <v>19</v>
      </c>
      <c r="L531" s="263"/>
      <c r="M531" s="264" t="s">
        <v>19</v>
      </c>
      <c r="N531" s="265" t="s">
        <v>43</v>
      </c>
      <c r="O531" s="85"/>
      <c r="P531" s="214">
        <f>O531*H531</f>
        <v>0</v>
      </c>
      <c r="Q531" s="214">
        <v>0.0012</v>
      </c>
      <c r="R531" s="214">
        <f>Q531*H531</f>
        <v>0.0048</v>
      </c>
      <c r="S531" s="214">
        <v>0</v>
      </c>
      <c r="T531" s="215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16" t="s">
        <v>363</v>
      </c>
      <c r="AT531" s="216" t="s">
        <v>275</v>
      </c>
      <c r="AU531" s="216" t="s">
        <v>82</v>
      </c>
      <c r="AY531" s="18" t="s">
        <v>130</v>
      </c>
      <c r="BE531" s="217">
        <f>IF(N531="základní",J531,0)</f>
        <v>0</v>
      </c>
      <c r="BF531" s="217">
        <f>IF(N531="snížená",J531,0)</f>
        <v>0</v>
      </c>
      <c r="BG531" s="217">
        <f>IF(N531="zákl. přenesená",J531,0)</f>
        <v>0</v>
      </c>
      <c r="BH531" s="217">
        <f>IF(N531="sníž. přenesená",J531,0)</f>
        <v>0</v>
      </c>
      <c r="BI531" s="217">
        <f>IF(N531="nulová",J531,0)</f>
        <v>0</v>
      </c>
      <c r="BJ531" s="18" t="s">
        <v>80</v>
      </c>
      <c r="BK531" s="217">
        <f>ROUND(I531*H531,2)</f>
        <v>0</v>
      </c>
      <c r="BL531" s="18" t="s">
        <v>244</v>
      </c>
      <c r="BM531" s="216" t="s">
        <v>633</v>
      </c>
    </row>
    <row r="532" spans="1:65" s="2" customFormat="1" ht="24.15" customHeight="1">
      <c r="A532" s="39"/>
      <c r="B532" s="40"/>
      <c r="C532" s="205" t="s">
        <v>634</v>
      </c>
      <c r="D532" s="205" t="s">
        <v>132</v>
      </c>
      <c r="E532" s="206" t="s">
        <v>635</v>
      </c>
      <c r="F532" s="207" t="s">
        <v>636</v>
      </c>
      <c r="G532" s="208" t="s">
        <v>165</v>
      </c>
      <c r="H532" s="209">
        <v>0.089</v>
      </c>
      <c r="I532" s="210"/>
      <c r="J532" s="211">
        <f>ROUND(I532*H532,2)</f>
        <v>0</v>
      </c>
      <c r="K532" s="207" t="s">
        <v>136</v>
      </c>
      <c r="L532" s="45"/>
      <c r="M532" s="212" t="s">
        <v>19</v>
      </c>
      <c r="N532" s="213" t="s">
        <v>43</v>
      </c>
      <c r="O532" s="85"/>
      <c r="P532" s="214">
        <f>O532*H532</f>
        <v>0</v>
      </c>
      <c r="Q532" s="214">
        <v>0</v>
      </c>
      <c r="R532" s="214">
        <f>Q532*H532</f>
        <v>0</v>
      </c>
      <c r="S532" s="214">
        <v>0</v>
      </c>
      <c r="T532" s="215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16" t="s">
        <v>244</v>
      </c>
      <c r="AT532" s="216" t="s">
        <v>132</v>
      </c>
      <c r="AU532" s="216" t="s">
        <v>82</v>
      </c>
      <c r="AY532" s="18" t="s">
        <v>130</v>
      </c>
      <c r="BE532" s="217">
        <f>IF(N532="základní",J532,0)</f>
        <v>0</v>
      </c>
      <c r="BF532" s="217">
        <f>IF(N532="snížená",J532,0)</f>
        <v>0</v>
      </c>
      <c r="BG532" s="217">
        <f>IF(N532="zákl. přenesená",J532,0)</f>
        <v>0</v>
      </c>
      <c r="BH532" s="217">
        <f>IF(N532="sníž. přenesená",J532,0)</f>
        <v>0</v>
      </c>
      <c r="BI532" s="217">
        <f>IF(N532="nulová",J532,0)</f>
        <v>0</v>
      </c>
      <c r="BJ532" s="18" t="s">
        <v>80</v>
      </c>
      <c r="BK532" s="217">
        <f>ROUND(I532*H532,2)</f>
        <v>0</v>
      </c>
      <c r="BL532" s="18" t="s">
        <v>244</v>
      </c>
      <c r="BM532" s="216" t="s">
        <v>637</v>
      </c>
    </row>
    <row r="533" spans="1:47" s="2" customFormat="1" ht="12">
      <c r="A533" s="39"/>
      <c r="B533" s="40"/>
      <c r="C533" s="41"/>
      <c r="D533" s="218" t="s">
        <v>139</v>
      </c>
      <c r="E533" s="41"/>
      <c r="F533" s="219" t="s">
        <v>638</v>
      </c>
      <c r="G533" s="41"/>
      <c r="H533" s="41"/>
      <c r="I533" s="220"/>
      <c r="J533" s="41"/>
      <c r="K533" s="41"/>
      <c r="L533" s="45"/>
      <c r="M533" s="221"/>
      <c r="N533" s="222"/>
      <c r="O533" s="85"/>
      <c r="P533" s="85"/>
      <c r="Q533" s="85"/>
      <c r="R533" s="85"/>
      <c r="S533" s="85"/>
      <c r="T533" s="86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139</v>
      </c>
      <c r="AU533" s="18" t="s">
        <v>82</v>
      </c>
    </row>
    <row r="534" spans="1:63" s="12" customFormat="1" ht="22.8" customHeight="1">
      <c r="A534" s="12"/>
      <c r="B534" s="189"/>
      <c r="C534" s="190"/>
      <c r="D534" s="191" t="s">
        <v>71</v>
      </c>
      <c r="E534" s="203" t="s">
        <v>639</v>
      </c>
      <c r="F534" s="203" t="s">
        <v>640</v>
      </c>
      <c r="G534" s="190"/>
      <c r="H534" s="190"/>
      <c r="I534" s="193"/>
      <c r="J534" s="204">
        <f>BK534</f>
        <v>0</v>
      </c>
      <c r="K534" s="190"/>
      <c r="L534" s="195"/>
      <c r="M534" s="196"/>
      <c r="N534" s="197"/>
      <c r="O534" s="197"/>
      <c r="P534" s="198">
        <f>SUM(P535:P542)</f>
        <v>0</v>
      </c>
      <c r="Q534" s="197"/>
      <c r="R534" s="198">
        <f>SUM(R535:R542)</f>
        <v>0.0156</v>
      </c>
      <c r="S534" s="197"/>
      <c r="T534" s="199">
        <f>SUM(T535:T542)</f>
        <v>0</v>
      </c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R534" s="200" t="s">
        <v>82</v>
      </c>
      <c r="AT534" s="201" t="s">
        <v>71</v>
      </c>
      <c r="AU534" s="201" t="s">
        <v>80</v>
      </c>
      <c r="AY534" s="200" t="s">
        <v>130</v>
      </c>
      <c r="BK534" s="202">
        <f>SUM(BK535:BK542)</f>
        <v>0</v>
      </c>
    </row>
    <row r="535" spans="1:65" s="2" customFormat="1" ht="16.5" customHeight="1">
      <c r="A535" s="39"/>
      <c r="B535" s="40"/>
      <c r="C535" s="205" t="s">
        <v>641</v>
      </c>
      <c r="D535" s="205" t="s">
        <v>132</v>
      </c>
      <c r="E535" s="206" t="s">
        <v>642</v>
      </c>
      <c r="F535" s="207" t="s">
        <v>643</v>
      </c>
      <c r="G535" s="208" t="s">
        <v>297</v>
      </c>
      <c r="H535" s="209">
        <v>12</v>
      </c>
      <c r="I535" s="210"/>
      <c r="J535" s="211">
        <f>ROUND(I535*H535,2)</f>
        <v>0</v>
      </c>
      <c r="K535" s="207" t="s">
        <v>136</v>
      </c>
      <c r="L535" s="45"/>
      <c r="M535" s="212" t="s">
        <v>19</v>
      </c>
      <c r="N535" s="213" t="s">
        <v>43</v>
      </c>
      <c r="O535" s="85"/>
      <c r="P535" s="214">
        <f>O535*H535</f>
        <v>0</v>
      </c>
      <c r="Q535" s="214">
        <v>0</v>
      </c>
      <c r="R535" s="214">
        <f>Q535*H535</f>
        <v>0</v>
      </c>
      <c r="S535" s="214">
        <v>0</v>
      </c>
      <c r="T535" s="215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16" t="s">
        <v>244</v>
      </c>
      <c r="AT535" s="216" t="s">
        <v>132</v>
      </c>
      <c r="AU535" s="216" t="s">
        <v>82</v>
      </c>
      <c r="AY535" s="18" t="s">
        <v>130</v>
      </c>
      <c r="BE535" s="217">
        <f>IF(N535="základní",J535,0)</f>
        <v>0</v>
      </c>
      <c r="BF535" s="217">
        <f>IF(N535="snížená",J535,0)</f>
        <v>0</v>
      </c>
      <c r="BG535" s="217">
        <f>IF(N535="zákl. přenesená",J535,0)</f>
        <v>0</v>
      </c>
      <c r="BH535" s="217">
        <f>IF(N535="sníž. přenesená",J535,0)</f>
        <v>0</v>
      </c>
      <c r="BI535" s="217">
        <f>IF(N535="nulová",J535,0)</f>
        <v>0</v>
      </c>
      <c r="BJ535" s="18" t="s">
        <v>80</v>
      </c>
      <c r="BK535" s="217">
        <f>ROUND(I535*H535,2)</f>
        <v>0</v>
      </c>
      <c r="BL535" s="18" t="s">
        <v>244</v>
      </c>
      <c r="BM535" s="216" t="s">
        <v>644</v>
      </c>
    </row>
    <row r="536" spans="1:47" s="2" customFormat="1" ht="12">
      <c r="A536" s="39"/>
      <c r="B536" s="40"/>
      <c r="C536" s="41"/>
      <c r="D536" s="218" t="s">
        <v>139</v>
      </c>
      <c r="E536" s="41"/>
      <c r="F536" s="219" t="s">
        <v>645</v>
      </c>
      <c r="G536" s="41"/>
      <c r="H536" s="41"/>
      <c r="I536" s="220"/>
      <c r="J536" s="41"/>
      <c r="K536" s="41"/>
      <c r="L536" s="45"/>
      <c r="M536" s="221"/>
      <c r="N536" s="222"/>
      <c r="O536" s="85"/>
      <c r="P536" s="85"/>
      <c r="Q536" s="85"/>
      <c r="R536" s="85"/>
      <c r="S536" s="85"/>
      <c r="T536" s="86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T536" s="18" t="s">
        <v>139</v>
      </c>
      <c r="AU536" s="18" t="s">
        <v>82</v>
      </c>
    </row>
    <row r="537" spans="1:51" s="13" customFormat="1" ht="12">
      <c r="A537" s="13"/>
      <c r="B537" s="223"/>
      <c r="C537" s="224"/>
      <c r="D537" s="225" t="s">
        <v>141</v>
      </c>
      <c r="E537" s="226" t="s">
        <v>19</v>
      </c>
      <c r="F537" s="227" t="s">
        <v>175</v>
      </c>
      <c r="G537" s="224"/>
      <c r="H537" s="226" t="s">
        <v>19</v>
      </c>
      <c r="I537" s="228"/>
      <c r="J537" s="224"/>
      <c r="K537" s="224"/>
      <c r="L537" s="229"/>
      <c r="M537" s="230"/>
      <c r="N537" s="231"/>
      <c r="O537" s="231"/>
      <c r="P537" s="231"/>
      <c r="Q537" s="231"/>
      <c r="R537" s="231"/>
      <c r="S537" s="231"/>
      <c r="T537" s="23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3" t="s">
        <v>141</v>
      </c>
      <c r="AU537" s="233" t="s">
        <v>82</v>
      </c>
      <c r="AV537" s="13" t="s">
        <v>80</v>
      </c>
      <c r="AW537" s="13" t="s">
        <v>33</v>
      </c>
      <c r="AX537" s="13" t="s">
        <v>72</v>
      </c>
      <c r="AY537" s="233" t="s">
        <v>130</v>
      </c>
    </row>
    <row r="538" spans="1:51" s="14" customFormat="1" ht="12">
      <c r="A538" s="14"/>
      <c r="B538" s="234"/>
      <c r="C538" s="235"/>
      <c r="D538" s="225" t="s">
        <v>141</v>
      </c>
      <c r="E538" s="236" t="s">
        <v>19</v>
      </c>
      <c r="F538" s="237" t="s">
        <v>214</v>
      </c>
      <c r="G538" s="235"/>
      <c r="H538" s="238">
        <v>12</v>
      </c>
      <c r="I538" s="239"/>
      <c r="J538" s="235"/>
      <c r="K538" s="235"/>
      <c r="L538" s="240"/>
      <c r="M538" s="241"/>
      <c r="N538" s="242"/>
      <c r="O538" s="242"/>
      <c r="P538" s="242"/>
      <c r="Q538" s="242"/>
      <c r="R538" s="242"/>
      <c r="S538" s="242"/>
      <c r="T538" s="243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4" t="s">
        <v>141</v>
      </c>
      <c r="AU538" s="244" t="s">
        <v>82</v>
      </c>
      <c r="AV538" s="14" t="s">
        <v>82</v>
      </c>
      <c r="AW538" s="14" t="s">
        <v>33</v>
      </c>
      <c r="AX538" s="14" t="s">
        <v>80</v>
      </c>
      <c r="AY538" s="244" t="s">
        <v>130</v>
      </c>
    </row>
    <row r="539" spans="1:65" s="2" customFormat="1" ht="16.5" customHeight="1">
      <c r="A539" s="39"/>
      <c r="B539" s="40"/>
      <c r="C539" s="256" t="s">
        <v>646</v>
      </c>
      <c r="D539" s="256" t="s">
        <v>275</v>
      </c>
      <c r="E539" s="257" t="s">
        <v>647</v>
      </c>
      <c r="F539" s="258" t="s">
        <v>648</v>
      </c>
      <c r="G539" s="259" t="s">
        <v>297</v>
      </c>
      <c r="H539" s="260">
        <v>12</v>
      </c>
      <c r="I539" s="261"/>
      <c r="J539" s="262">
        <f>ROUND(I539*H539,2)</f>
        <v>0</v>
      </c>
      <c r="K539" s="258" t="s">
        <v>136</v>
      </c>
      <c r="L539" s="263"/>
      <c r="M539" s="264" t="s">
        <v>19</v>
      </c>
      <c r="N539" s="265" t="s">
        <v>43</v>
      </c>
      <c r="O539" s="85"/>
      <c r="P539" s="214">
        <f>O539*H539</f>
        <v>0</v>
      </c>
      <c r="Q539" s="214">
        <v>0.0013</v>
      </c>
      <c r="R539" s="214">
        <f>Q539*H539</f>
        <v>0.0156</v>
      </c>
      <c r="S539" s="214">
        <v>0</v>
      </c>
      <c r="T539" s="215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16" t="s">
        <v>363</v>
      </c>
      <c r="AT539" s="216" t="s">
        <v>275</v>
      </c>
      <c r="AU539" s="216" t="s">
        <v>82</v>
      </c>
      <c r="AY539" s="18" t="s">
        <v>130</v>
      </c>
      <c r="BE539" s="217">
        <f>IF(N539="základní",J539,0)</f>
        <v>0</v>
      </c>
      <c r="BF539" s="217">
        <f>IF(N539="snížená",J539,0)</f>
        <v>0</v>
      </c>
      <c r="BG539" s="217">
        <f>IF(N539="zákl. přenesená",J539,0)</f>
        <v>0</v>
      </c>
      <c r="BH539" s="217">
        <f>IF(N539="sníž. přenesená",J539,0)</f>
        <v>0</v>
      </c>
      <c r="BI539" s="217">
        <f>IF(N539="nulová",J539,0)</f>
        <v>0</v>
      </c>
      <c r="BJ539" s="18" t="s">
        <v>80</v>
      </c>
      <c r="BK539" s="217">
        <f>ROUND(I539*H539,2)</f>
        <v>0</v>
      </c>
      <c r="BL539" s="18" t="s">
        <v>244</v>
      </c>
      <c r="BM539" s="216" t="s">
        <v>649</v>
      </c>
    </row>
    <row r="540" spans="1:47" s="2" customFormat="1" ht="12">
      <c r="A540" s="39"/>
      <c r="B540" s="40"/>
      <c r="C540" s="41"/>
      <c r="D540" s="218" t="s">
        <v>139</v>
      </c>
      <c r="E540" s="41"/>
      <c r="F540" s="219" t="s">
        <v>650</v>
      </c>
      <c r="G540" s="41"/>
      <c r="H540" s="41"/>
      <c r="I540" s="220"/>
      <c r="J540" s="41"/>
      <c r="K540" s="41"/>
      <c r="L540" s="45"/>
      <c r="M540" s="221"/>
      <c r="N540" s="222"/>
      <c r="O540" s="85"/>
      <c r="P540" s="85"/>
      <c r="Q540" s="85"/>
      <c r="R540" s="85"/>
      <c r="S540" s="85"/>
      <c r="T540" s="86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8" t="s">
        <v>139</v>
      </c>
      <c r="AU540" s="18" t="s">
        <v>82</v>
      </c>
    </row>
    <row r="541" spans="1:65" s="2" customFormat="1" ht="24.15" customHeight="1">
      <c r="A541" s="39"/>
      <c r="B541" s="40"/>
      <c r="C541" s="205" t="s">
        <v>651</v>
      </c>
      <c r="D541" s="205" t="s">
        <v>132</v>
      </c>
      <c r="E541" s="206" t="s">
        <v>652</v>
      </c>
      <c r="F541" s="207" t="s">
        <v>653</v>
      </c>
      <c r="G541" s="208" t="s">
        <v>165</v>
      </c>
      <c r="H541" s="209">
        <v>0.016</v>
      </c>
      <c r="I541" s="210"/>
      <c r="J541" s="211">
        <f>ROUND(I541*H541,2)</f>
        <v>0</v>
      </c>
      <c r="K541" s="207" t="s">
        <v>136</v>
      </c>
      <c r="L541" s="45"/>
      <c r="M541" s="212" t="s">
        <v>19</v>
      </c>
      <c r="N541" s="213" t="s">
        <v>43</v>
      </c>
      <c r="O541" s="85"/>
      <c r="P541" s="214">
        <f>O541*H541</f>
        <v>0</v>
      </c>
      <c r="Q541" s="214">
        <v>0</v>
      </c>
      <c r="R541" s="214">
        <f>Q541*H541</f>
        <v>0</v>
      </c>
      <c r="S541" s="214">
        <v>0</v>
      </c>
      <c r="T541" s="215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16" t="s">
        <v>244</v>
      </c>
      <c r="AT541" s="216" t="s">
        <v>132</v>
      </c>
      <c r="AU541" s="216" t="s">
        <v>82</v>
      </c>
      <c r="AY541" s="18" t="s">
        <v>130</v>
      </c>
      <c r="BE541" s="217">
        <f>IF(N541="základní",J541,0)</f>
        <v>0</v>
      </c>
      <c r="BF541" s="217">
        <f>IF(N541="snížená",J541,0)</f>
        <v>0</v>
      </c>
      <c r="BG541" s="217">
        <f>IF(N541="zákl. přenesená",J541,0)</f>
        <v>0</v>
      </c>
      <c r="BH541" s="217">
        <f>IF(N541="sníž. přenesená",J541,0)</f>
        <v>0</v>
      </c>
      <c r="BI541" s="217">
        <f>IF(N541="nulová",J541,0)</f>
        <v>0</v>
      </c>
      <c r="BJ541" s="18" t="s">
        <v>80</v>
      </c>
      <c r="BK541" s="217">
        <f>ROUND(I541*H541,2)</f>
        <v>0</v>
      </c>
      <c r="BL541" s="18" t="s">
        <v>244</v>
      </c>
      <c r="BM541" s="216" t="s">
        <v>654</v>
      </c>
    </row>
    <row r="542" spans="1:47" s="2" customFormat="1" ht="12">
      <c r="A542" s="39"/>
      <c r="B542" s="40"/>
      <c r="C542" s="41"/>
      <c r="D542" s="218" t="s">
        <v>139</v>
      </c>
      <c r="E542" s="41"/>
      <c r="F542" s="219" t="s">
        <v>655</v>
      </c>
      <c r="G542" s="41"/>
      <c r="H542" s="41"/>
      <c r="I542" s="220"/>
      <c r="J542" s="41"/>
      <c r="K542" s="41"/>
      <c r="L542" s="45"/>
      <c r="M542" s="221"/>
      <c r="N542" s="222"/>
      <c r="O542" s="85"/>
      <c r="P542" s="85"/>
      <c r="Q542" s="85"/>
      <c r="R542" s="85"/>
      <c r="S542" s="85"/>
      <c r="T542" s="86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T542" s="18" t="s">
        <v>139</v>
      </c>
      <c r="AU542" s="18" t="s">
        <v>82</v>
      </c>
    </row>
    <row r="543" spans="1:63" s="12" customFormat="1" ht="22.8" customHeight="1">
      <c r="A543" s="12"/>
      <c r="B543" s="189"/>
      <c r="C543" s="190"/>
      <c r="D543" s="191" t="s">
        <v>71</v>
      </c>
      <c r="E543" s="203" t="s">
        <v>656</v>
      </c>
      <c r="F543" s="203" t="s">
        <v>657</v>
      </c>
      <c r="G543" s="190"/>
      <c r="H543" s="190"/>
      <c r="I543" s="193"/>
      <c r="J543" s="204">
        <f>BK543</f>
        <v>0</v>
      </c>
      <c r="K543" s="190"/>
      <c r="L543" s="195"/>
      <c r="M543" s="196"/>
      <c r="N543" s="197"/>
      <c r="O543" s="197"/>
      <c r="P543" s="198">
        <f>SUM(P544:P613)</f>
        <v>0</v>
      </c>
      <c r="Q543" s="197"/>
      <c r="R543" s="198">
        <f>SUM(R544:R613)</f>
        <v>0.7695218500000001</v>
      </c>
      <c r="S543" s="197"/>
      <c r="T543" s="199">
        <f>SUM(T544:T613)</f>
        <v>0</v>
      </c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R543" s="200" t="s">
        <v>82</v>
      </c>
      <c r="AT543" s="201" t="s">
        <v>71</v>
      </c>
      <c r="AU543" s="201" t="s">
        <v>80</v>
      </c>
      <c r="AY543" s="200" t="s">
        <v>130</v>
      </c>
      <c r="BK543" s="202">
        <f>SUM(BK544:BK613)</f>
        <v>0</v>
      </c>
    </row>
    <row r="544" spans="1:65" s="2" customFormat="1" ht="16.5" customHeight="1">
      <c r="A544" s="39"/>
      <c r="B544" s="40"/>
      <c r="C544" s="205" t="s">
        <v>658</v>
      </c>
      <c r="D544" s="205" t="s">
        <v>132</v>
      </c>
      <c r="E544" s="206" t="s">
        <v>659</v>
      </c>
      <c r="F544" s="207" t="s">
        <v>660</v>
      </c>
      <c r="G544" s="208" t="s">
        <v>197</v>
      </c>
      <c r="H544" s="209">
        <v>26.46</v>
      </c>
      <c r="I544" s="210"/>
      <c r="J544" s="211">
        <f>ROUND(I544*H544,2)</f>
        <v>0</v>
      </c>
      <c r="K544" s="207" t="s">
        <v>136</v>
      </c>
      <c r="L544" s="45"/>
      <c r="M544" s="212" t="s">
        <v>19</v>
      </c>
      <c r="N544" s="213" t="s">
        <v>43</v>
      </c>
      <c r="O544" s="85"/>
      <c r="P544" s="214">
        <f>O544*H544</f>
        <v>0</v>
      </c>
      <c r="Q544" s="214">
        <v>0</v>
      </c>
      <c r="R544" s="214">
        <f>Q544*H544</f>
        <v>0</v>
      </c>
      <c r="S544" s="214">
        <v>0</v>
      </c>
      <c r="T544" s="215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16" t="s">
        <v>244</v>
      </c>
      <c r="AT544" s="216" t="s">
        <v>132</v>
      </c>
      <c r="AU544" s="216" t="s">
        <v>82</v>
      </c>
      <c r="AY544" s="18" t="s">
        <v>130</v>
      </c>
      <c r="BE544" s="217">
        <f>IF(N544="základní",J544,0)</f>
        <v>0</v>
      </c>
      <c r="BF544" s="217">
        <f>IF(N544="snížená",J544,0)</f>
        <v>0</v>
      </c>
      <c r="BG544" s="217">
        <f>IF(N544="zákl. přenesená",J544,0)</f>
        <v>0</v>
      </c>
      <c r="BH544" s="217">
        <f>IF(N544="sníž. přenesená",J544,0)</f>
        <v>0</v>
      </c>
      <c r="BI544" s="217">
        <f>IF(N544="nulová",J544,0)</f>
        <v>0</v>
      </c>
      <c r="BJ544" s="18" t="s">
        <v>80</v>
      </c>
      <c r="BK544" s="217">
        <f>ROUND(I544*H544,2)</f>
        <v>0</v>
      </c>
      <c r="BL544" s="18" t="s">
        <v>244</v>
      </c>
      <c r="BM544" s="216" t="s">
        <v>661</v>
      </c>
    </row>
    <row r="545" spans="1:47" s="2" customFormat="1" ht="12">
      <c r="A545" s="39"/>
      <c r="B545" s="40"/>
      <c r="C545" s="41"/>
      <c r="D545" s="218" t="s">
        <v>139</v>
      </c>
      <c r="E545" s="41"/>
      <c r="F545" s="219" t="s">
        <v>662</v>
      </c>
      <c r="G545" s="41"/>
      <c r="H545" s="41"/>
      <c r="I545" s="220"/>
      <c r="J545" s="41"/>
      <c r="K545" s="41"/>
      <c r="L545" s="45"/>
      <c r="M545" s="221"/>
      <c r="N545" s="222"/>
      <c r="O545" s="85"/>
      <c r="P545" s="85"/>
      <c r="Q545" s="85"/>
      <c r="R545" s="85"/>
      <c r="S545" s="85"/>
      <c r="T545" s="86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T545" s="18" t="s">
        <v>139</v>
      </c>
      <c r="AU545" s="18" t="s">
        <v>82</v>
      </c>
    </row>
    <row r="546" spans="1:65" s="2" customFormat="1" ht="16.5" customHeight="1">
      <c r="A546" s="39"/>
      <c r="B546" s="40"/>
      <c r="C546" s="205" t="s">
        <v>663</v>
      </c>
      <c r="D546" s="205" t="s">
        <v>132</v>
      </c>
      <c r="E546" s="206" t="s">
        <v>664</v>
      </c>
      <c r="F546" s="207" t="s">
        <v>665</v>
      </c>
      <c r="G546" s="208" t="s">
        <v>197</v>
      </c>
      <c r="H546" s="209">
        <v>26.46</v>
      </c>
      <c r="I546" s="210"/>
      <c r="J546" s="211">
        <f>ROUND(I546*H546,2)</f>
        <v>0</v>
      </c>
      <c r="K546" s="207" t="s">
        <v>136</v>
      </c>
      <c r="L546" s="45"/>
      <c r="M546" s="212" t="s">
        <v>19</v>
      </c>
      <c r="N546" s="213" t="s">
        <v>43</v>
      </c>
      <c r="O546" s="85"/>
      <c r="P546" s="214">
        <f>O546*H546</f>
        <v>0</v>
      </c>
      <c r="Q546" s="214">
        <v>0.0003</v>
      </c>
      <c r="R546" s="214">
        <f>Q546*H546</f>
        <v>0.007937999999999999</v>
      </c>
      <c r="S546" s="214">
        <v>0</v>
      </c>
      <c r="T546" s="215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16" t="s">
        <v>244</v>
      </c>
      <c r="AT546" s="216" t="s">
        <v>132</v>
      </c>
      <c r="AU546" s="216" t="s">
        <v>82</v>
      </c>
      <c r="AY546" s="18" t="s">
        <v>130</v>
      </c>
      <c r="BE546" s="217">
        <f>IF(N546="základní",J546,0)</f>
        <v>0</v>
      </c>
      <c r="BF546" s="217">
        <f>IF(N546="snížená",J546,0)</f>
        <v>0</v>
      </c>
      <c r="BG546" s="217">
        <f>IF(N546="zákl. přenesená",J546,0)</f>
        <v>0</v>
      </c>
      <c r="BH546" s="217">
        <f>IF(N546="sníž. přenesená",J546,0)</f>
        <v>0</v>
      </c>
      <c r="BI546" s="217">
        <f>IF(N546="nulová",J546,0)</f>
        <v>0</v>
      </c>
      <c r="BJ546" s="18" t="s">
        <v>80</v>
      </c>
      <c r="BK546" s="217">
        <f>ROUND(I546*H546,2)</f>
        <v>0</v>
      </c>
      <c r="BL546" s="18" t="s">
        <v>244</v>
      </c>
      <c r="BM546" s="216" t="s">
        <v>666</v>
      </c>
    </row>
    <row r="547" spans="1:47" s="2" customFormat="1" ht="12">
      <c r="A547" s="39"/>
      <c r="B547" s="40"/>
      <c r="C547" s="41"/>
      <c r="D547" s="218" t="s">
        <v>139</v>
      </c>
      <c r="E547" s="41"/>
      <c r="F547" s="219" t="s">
        <v>667</v>
      </c>
      <c r="G547" s="41"/>
      <c r="H547" s="41"/>
      <c r="I547" s="220"/>
      <c r="J547" s="41"/>
      <c r="K547" s="41"/>
      <c r="L547" s="45"/>
      <c r="M547" s="221"/>
      <c r="N547" s="222"/>
      <c r="O547" s="85"/>
      <c r="P547" s="85"/>
      <c r="Q547" s="85"/>
      <c r="R547" s="85"/>
      <c r="S547" s="85"/>
      <c r="T547" s="86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8" t="s">
        <v>139</v>
      </c>
      <c r="AU547" s="18" t="s">
        <v>82</v>
      </c>
    </row>
    <row r="548" spans="1:51" s="13" customFormat="1" ht="12">
      <c r="A548" s="13"/>
      <c r="B548" s="223"/>
      <c r="C548" s="224"/>
      <c r="D548" s="225" t="s">
        <v>141</v>
      </c>
      <c r="E548" s="226" t="s">
        <v>19</v>
      </c>
      <c r="F548" s="227" t="s">
        <v>175</v>
      </c>
      <c r="G548" s="224"/>
      <c r="H548" s="226" t="s">
        <v>19</v>
      </c>
      <c r="I548" s="228"/>
      <c r="J548" s="224"/>
      <c r="K548" s="224"/>
      <c r="L548" s="229"/>
      <c r="M548" s="230"/>
      <c r="N548" s="231"/>
      <c r="O548" s="231"/>
      <c r="P548" s="231"/>
      <c r="Q548" s="231"/>
      <c r="R548" s="231"/>
      <c r="S548" s="231"/>
      <c r="T548" s="232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3" t="s">
        <v>141</v>
      </c>
      <c r="AU548" s="233" t="s">
        <v>82</v>
      </c>
      <c r="AV548" s="13" t="s">
        <v>80</v>
      </c>
      <c r="AW548" s="13" t="s">
        <v>33</v>
      </c>
      <c r="AX548" s="13" t="s">
        <v>72</v>
      </c>
      <c r="AY548" s="233" t="s">
        <v>130</v>
      </c>
    </row>
    <row r="549" spans="1:51" s="13" customFormat="1" ht="12">
      <c r="A549" s="13"/>
      <c r="B549" s="223"/>
      <c r="C549" s="224"/>
      <c r="D549" s="225" t="s">
        <v>141</v>
      </c>
      <c r="E549" s="226" t="s">
        <v>19</v>
      </c>
      <c r="F549" s="227" t="s">
        <v>316</v>
      </c>
      <c r="G549" s="224"/>
      <c r="H549" s="226" t="s">
        <v>19</v>
      </c>
      <c r="I549" s="228"/>
      <c r="J549" s="224"/>
      <c r="K549" s="224"/>
      <c r="L549" s="229"/>
      <c r="M549" s="230"/>
      <c r="N549" s="231"/>
      <c r="O549" s="231"/>
      <c r="P549" s="231"/>
      <c r="Q549" s="231"/>
      <c r="R549" s="231"/>
      <c r="S549" s="231"/>
      <c r="T549" s="232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3" t="s">
        <v>141</v>
      </c>
      <c r="AU549" s="233" t="s">
        <v>82</v>
      </c>
      <c r="AV549" s="13" t="s">
        <v>80</v>
      </c>
      <c r="AW549" s="13" t="s">
        <v>33</v>
      </c>
      <c r="AX549" s="13" t="s">
        <v>72</v>
      </c>
      <c r="AY549" s="233" t="s">
        <v>130</v>
      </c>
    </row>
    <row r="550" spans="1:51" s="14" customFormat="1" ht="12">
      <c r="A550" s="14"/>
      <c r="B550" s="234"/>
      <c r="C550" s="235"/>
      <c r="D550" s="225" t="s">
        <v>141</v>
      </c>
      <c r="E550" s="236" t="s">
        <v>19</v>
      </c>
      <c r="F550" s="237" t="s">
        <v>368</v>
      </c>
      <c r="G550" s="235"/>
      <c r="H550" s="238">
        <v>6.28</v>
      </c>
      <c r="I550" s="239"/>
      <c r="J550" s="235"/>
      <c r="K550" s="235"/>
      <c r="L550" s="240"/>
      <c r="M550" s="241"/>
      <c r="N550" s="242"/>
      <c r="O550" s="242"/>
      <c r="P550" s="242"/>
      <c r="Q550" s="242"/>
      <c r="R550" s="242"/>
      <c r="S550" s="242"/>
      <c r="T550" s="243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4" t="s">
        <v>141</v>
      </c>
      <c r="AU550" s="244" t="s">
        <v>82</v>
      </c>
      <c r="AV550" s="14" t="s">
        <v>82</v>
      </c>
      <c r="AW550" s="14" t="s">
        <v>33</v>
      </c>
      <c r="AX550" s="14" t="s">
        <v>72</v>
      </c>
      <c r="AY550" s="244" t="s">
        <v>130</v>
      </c>
    </row>
    <row r="551" spans="1:51" s="13" customFormat="1" ht="12">
      <c r="A551" s="13"/>
      <c r="B551" s="223"/>
      <c r="C551" s="224"/>
      <c r="D551" s="225" t="s">
        <v>141</v>
      </c>
      <c r="E551" s="226" t="s">
        <v>19</v>
      </c>
      <c r="F551" s="227" t="s">
        <v>320</v>
      </c>
      <c r="G551" s="224"/>
      <c r="H551" s="226" t="s">
        <v>19</v>
      </c>
      <c r="I551" s="228"/>
      <c r="J551" s="224"/>
      <c r="K551" s="224"/>
      <c r="L551" s="229"/>
      <c r="M551" s="230"/>
      <c r="N551" s="231"/>
      <c r="O551" s="231"/>
      <c r="P551" s="231"/>
      <c r="Q551" s="231"/>
      <c r="R551" s="231"/>
      <c r="S551" s="231"/>
      <c r="T551" s="232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33" t="s">
        <v>141</v>
      </c>
      <c r="AU551" s="233" t="s">
        <v>82</v>
      </c>
      <c r="AV551" s="13" t="s">
        <v>80</v>
      </c>
      <c r="AW551" s="13" t="s">
        <v>33</v>
      </c>
      <c r="AX551" s="13" t="s">
        <v>72</v>
      </c>
      <c r="AY551" s="233" t="s">
        <v>130</v>
      </c>
    </row>
    <row r="552" spans="1:51" s="14" customFormat="1" ht="12">
      <c r="A552" s="14"/>
      <c r="B552" s="234"/>
      <c r="C552" s="235"/>
      <c r="D552" s="225" t="s">
        <v>141</v>
      </c>
      <c r="E552" s="236" t="s">
        <v>19</v>
      </c>
      <c r="F552" s="237" t="s">
        <v>369</v>
      </c>
      <c r="G552" s="235"/>
      <c r="H552" s="238">
        <v>6.29</v>
      </c>
      <c r="I552" s="239"/>
      <c r="J552" s="235"/>
      <c r="K552" s="235"/>
      <c r="L552" s="240"/>
      <c r="M552" s="241"/>
      <c r="N552" s="242"/>
      <c r="O552" s="242"/>
      <c r="P552" s="242"/>
      <c r="Q552" s="242"/>
      <c r="R552" s="242"/>
      <c r="S552" s="242"/>
      <c r="T552" s="243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44" t="s">
        <v>141</v>
      </c>
      <c r="AU552" s="244" t="s">
        <v>82</v>
      </c>
      <c r="AV552" s="14" t="s">
        <v>82</v>
      </c>
      <c r="AW552" s="14" t="s">
        <v>33</v>
      </c>
      <c r="AX552" s="14" t="s">
        <v>72</v>
      </c>
      <c r="AY552" s="244" t="s">
        <v>130</v>
      </c>
    </row>
    <row r="553" spans="1:51" s="13" customFormat="1" ht="12">
      <c r="A553" s="13"/>
      <c r="B553" s="223"/>
      <c r="C553" s="224"/>
      <c r="D553" s="225" t="s">
        <v>141</v>
      </c>
      <c r="E553" s="226" t="s">
        <v>19</v>
      </c>
      <c r="F553" s="227" t="s">
        <v>321</v>
      </c>
      <c r="G553" s="224"/>
      <c r="H553" s="226" t="s">
        <v>19</v>
      </c>
      <c r="I553" s="228"/>
      <c r="J553" s="224"/>
      <c r="K553" s="224"/>
      <c r="L553" s="229"/>
      <c r="M553" s="230"/>
      <c r="N553" s="231"/>
      <c r="O553" s="231"/>
      <c r="P553" s="231"/>
      <c r="Q553" s="231"/>
      <c r="R553" s="231"/>
      <c r="S553" s="231"/>
      <c r="T553" s="232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3" t="s">
        <v>141</v>
      </c>
      <c r="AU553" s="233" t="s">
        <v>82</v>
      </c>
      <c r="AV553" s="13" t="s">
        <v>80</v>
      </c>
      <c r="AW553" s="13" t="s">
        <v>33</v>
      </c>
      <c r="AX553" s="13" t="s">
        <v>72</v>
      </c>
      <c r="AY553" s="233" t="s">
        <v>130</v>
      </c>
    </row>
    <row r="554" spans="1:51" s="14" customFormat="1" ht="12">
      <c r="A554" s="14"/>
      <c r="B554" s="234"/>
      <c r="C554" s="235"/>
      <c r="D554" s="225" t="s">
        <v>141</v>
      </c>
      <c r="E554" s="236" t="s">
        <v>19</v>
      </c>
      <c r="F554" s="237" t="s">
        <v>370</v>
      </c>
      <c r="G554" s="235"/>
      <c r="H554" s="238">
        <v>6.57</v>
      </c>
      <c r="I554" s="239"/>
      <c r="J554" s="235"/>
      <c r="K554" s="235"/>
      <c r="L554" s="240"/>
      <c r="M554" s="241"/>
      <c r="N554" s="242"/>
      <c r="O554" s="242"/>
      <c r="P554" s="242"/>
      <c r="Q554" s="242"/>
      <c r="R554" s="242"/>
      <c r="S554" s="242"/>
      <c r="T554" s="243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44" t="s">
        <v>141</v>
      </c>
      <c r="AU554" s="244" t="s">
        <v>82</v>
      </c>
      <c r="AV554" s="14" t="s">
        <v>82</v>
      </c>
      <c r="AW554" s="14" t="s">
        <v>33</v>
      </c>
      <c r="AX554" s="14" t="s">
        <v>72</v>
      </c>
      <c r="AY554" s="244" t="s">
        <v>130</v>
      </c>
    </row>
    <row r="555" spans="1:51" s="13" customFormat="1" ht="12">
      <c r="A555" s="13"/>
      <c r="B555" s="223"/>
      <c r="C555" s="224"/>
      <c r="D555" s="225" t="s">
        <v>141</v>
      </c>
      <c r="E555" s="226" t="s">
        <v>19</v>
      </c>
      <c r="F555" s="227" t="s">
        <v>323</v>
      </c>
      <c r="G555" s="224"/>
      <c r="H555" s="226" t="s">
        <v>19</v>
      </c>
      <c r="I555" s="228"/>
      <c r="J555" s="224"/>
      <c r="K555" s="224"/>
      <c r="L555" s="229"/>
      <c r="M555" s="230"/>
      <c r="N555" s="231"/>
      <c r="O555" s="231"/>
      <c r="P555" s="231"/>
      <c r="Q555" s="231"/>
      <c r="R555" s="231"/>
      <c r="S555" s="231"/>
      <c r="T555" s="232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3" t="s">
        <v>141</v>
      </c>
      <c r="AU555" s="233" t="s">
        <v>82</v>
      </c>
      <c r="AV555" s="13" t="s">
        <v>80</v>
      </c>
      <c r="AW555" s="13" t="s">
        <v>33</v>
      </c>
      <c r="AX555" s="13" t="s">
        <v>72</v>
      </c>
      <c r="AY555" s="233" t="s">
        <v>130</v>
      </c>
    </row>
    <row r="556" spans="1:51" s="14" customFormat="1" ht="12">
      <c r="A556" s="14"/>
      <c r="B556" s="234"/>
      <c r="C556" s="235"/>
      <c r="D556" s="225" t="s">
        <v>141</v>
      </c>
      <c r="E556" s="236" t="s">
        <v>19</v>
      </c>
      <c r="F556" s="237" t="s">
        <v>371</v>
      </c>
      <c r="G556" s="235"/>
      <c r="H556" s="238">
        <v>7.32</v>
      </c>
      <c r="I556" s="239"/>
      <c r="J556" s="235"/>
      <c r="K556" s="235"/>
      <c r="L556" s="240"/>
      <c r="M556" s="241"/>
      <c r="N556" s="242"/>
      <c r="O556" s="242"/>
      <c r="P556" s="242"/>
      <c r="Q556" s="242"/>
      <c r="R556" s="242"/>
      <c r="S556" s="242"/>
      <c r="T556" s="243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44" t="s">
        <v>141</v>
      </c>
      <c r="AU556" s="244" t="s">
        <v>82</v>
      </c>
      <c r="AV556" s="14" t="s">
        <v>82</v>
      </c>
      <c r="AW556" s="14" t="s">
        <v>33</v>
      </c>
      <c r="AX556" s="14" t="s">
        <v>72</v>
      </c>
      <c r="AY556" s="244" t="s">
        <v>130</v>
      </c>
    </row>
    <row r="557" spans="1:51" s="15" customFormat="1" ht="12">
      <c r="A557" s="15"/>
      <c r="B557" s="245"/>
      <c r="C557" s="246"/>
      <c r="D557" s="225" t="s">
        <v>141</v>
      </c>
      <c r="E557" s="247" t="s">
        <v>19</v>
      </c>
      <c r="F557" s="248" t="s">
        <v>150</v>
      </c>
      <c r="G557" s="246"/>
      <c r="H557" s="249">
        <v>26.46</v>
      </c>
      <c r="I557" s="250"/>
      <c r="J557" s="246"/>
      <c r="K557" s="246"/>
      <c r="L557" s="251"/>
      <c r="M557" s="252"/>
      <c r="N557" s="253"/>
      <c r="O557" s="253"/>
      <c r="P557" s="253"/>
      <c r="Q557" s="253"/>
      <c r="R557" s="253"/>
      <c r="S557" s="253"/>
      <c r="T557" s="254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T557" s="255" t="s">
        <v>141</v>
      </c>
      <c r="AU557" s="255" t="s">
        <v>82</v>
      </c>
      <c r="AV557" s="15" t="s">
        <v>137</v>
      </c>
      <c r="AW557" s="15" t="s">
        <v>33</v>
      </c>
      <c r="AX557" s="15" t="s">
        <v>80</v>
      </c>
      <c r="AY557" s="255" t="s">
        <v>130</v>
      </c>
    </row>
    <row r="558" spans="1:65" s="2" customFormat="1" ht="21.75" customHeight="1">
      <c r="A558" s="39"/>
      <c r="B558" s="40"/>
      <c r="C558" s="205" t="s">
        <v>668</v>
      </c>
      <c r="D558" s="205" t="s">
        <v>132</v>
      </c>
      <c r="E558" s="206" t="s">
        <v>669</v>
      </c>
      <c r="F558" s="207" t="s">
        <v>670</v>
      </c>
      <c r="G558" s="208" t="s">
        <v>328</v>
      </c>
      <c r="H558" s="209">
        <v>9.625</v>
      </c>
      <c r="I558" s="210"/>
      <c r="J558" s="211">
        <f>ROUND(I558*H558,2)</f>
        <v>0</v>
      </c>
      <c r="K558" s="207" t="s">
        <v>136</v>
      </c>
      <c r="L558" s="45"/>
      <c r="M558" s="212" t="s">
        <v>19</v>
      </c>
      <c r="N558" s="213" t="s">
        <v>43</v>
      </c>
      <c r="O558" s="85"/>
      <c r="P558" s="214">
        <f>O558*H558</f>
        <v>0</v>
      </c>
      <c r="Q558" s="214">
        <v>0.00043</v>
      </c>
      <c r="R558" s="214">
        <f>Q558*H558</f>
        <v>0.00413875</v>
      </c>
      <c r="S558" s="214">
        <v>0</v>
      </c>
      <c r="T558" s="215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16" t="s">
        <v>244</v>
      </c>
      <c r="AT558" s="216" t="s">
        <v>132</v>
      </c>
      <c r="AU558" s="216" t="s">
        <v>82</v>
      </c>
      <c r="AY558" s="18" t="s">
        <v>130</v>
      </c>
      <c r="BE558" s="217">
        <f>IF(N558="základní",J558,0)</f>
        <v>0</v>
      </c>
      <c r="BF558" s="217">
        <f>IF(N558="snížená",J558,0)</f>
        <v>0</v>
      </c>
      <c r="BG558" s="217">
        <f>IF(N558="zákl. přenesená",J558,0)</f>
        <v>0</v>
      </c>
      <c r="BH558" s="217">
        <f>IF(N558="sníž. přenesená",J558,0)</f>
        <v>0</v>
      </c>
      <c r="BI558" s="217">
        <f>IF(N558="nulová",J558,0)</f>
        <v>0</v>
      </c>
      <c r="BJ558" s="18" t="s">
        <v>80</v>
      </c>
      <c r="BK558" s="217">
        <f>ROUND(I558*H558,2)</f>
        <v>0</v>
      </c>
      <c r="BL558" s="18" t="s">
        <v>244</v>
      </c>
      <c r="BM558" s="216" t="s">
        <v>671</v>
      </c>
    </row>
    <row r="559" spans="1:47" s="2" customFormat="1" ht="12">
      <c r="A559" s="39"/>
      <c r="B559" s="40"/>
      <c r="C559" s="41"/>
      <c r="D559" s="218" t="s">
        <v>139</v>
      </c>
      <c r="E559" s="41"/>
      <c r="F559" s="219" t="s">
        <v>672</v>
      </c>
      <c r="G559" s="41"/>
      <c r="H559" s="41"/>
      <c r="I559" s="220"/>
      <c r="J559" s="41"/>
      <c r="K559" s="41"/>
      <c r="L559" s="45"/>
      <c r="M559" s="221"/>
      <c r="N559" s="222"/>
      <c r="O559" s="85"/>
      <c r="P559" s="85"/>
      <c r="Q559" s="85"/>
      <c r="R559" s="85"/>
      <c r="S559" s="85"/>
      <c r="T559" s="86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T559" s="18" t="s">
        <v>139</v>
      </c>
      <c r="AU559" s="18" t="s">
        <v>82</v>
      </c>
    </row>
    <row r="560" spans="1:51" s="13" customFormat="1" ht="12">
      <c r="A560" s="13"/>
      <c r="B560" s="223"/>
      <c r="C560" s="224"/>
      <c r="D560" s="225" t="s">
        <v>141</v>
      </c>
      <c r="E560" s="226" t="s">
        <v>19</v>
      </c>
      <c r="F560" s="227" t="s">
        <v>175</v>
      </c>
      <c r="G560" s="224"/>
      <c r="H560" s="226" t="s">
        <v>19</v>
      </c>
      <c r="I560" s="228"/>
      <c r="J560" s="224"/>
      <c r="K560" s="224"/>
      <c r="L560" s="229"/>
      <c r="M560" s="230"/>
      <c r="N560" s="231"/>
      <c r="O560" s="231"/>
      <c r="P560" s="231"/>
      <c r="Q560" s="231"/>
      <c r="R560" s="231"/>
      <c r="S560" s="231"/>
      <c r="T560" s="232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3" t="s">
        <v>141</v>
      </c>
      <c r="AU560" s="233" t="s">
        <v>82</v>
      </c>
      <c r="AV560" s="13" t="s">
        <v>80</v>
      </c>
      <c r="AW560" s="13" t="s">
        <v>33</v>
      </c>
      <c r="AX560" s="13" t="s">
        <v>72</v>
      </c>
      <c r="AY560" s="233" t="s">
        <v>130</v>
      </c>
    </row>
    <row r="561" spans="1:51" s="13" customFormat="1" ht="12">
      <c r="A561" s="13"/>
      <c r="B561" s="223"/>
      <c r="C561" s="224"/>
      <c r="D561" s="225" t="s">
        <v>141</v>
      </c>
      <c r="E561" s="226" t="s">
        <v>19</v>
      </c>
      <c r="F561" s="227" t="s">
        <v>673</v>
      </c>
      <c r="G561" s="224"/>
      <c r="H561" s="226" t="s">
        <v>19</v>
      </c>
      <c r="I561" s="228"/>
      <c r="J561" s="224"/>
      <c r="K561" s="224"/>
      <c r="L561" s="229"/>
      <c r="M561" s="230"/>
      <c r="N561" s="231"/>
      <c r="O561" s="231"/>
      <c r="P561" s="231"/>
      <c r="Q561" s="231"/>
      <c r="R561" s="231"/>
      <c r="S561" s="231"/>
      <c r="T561" s="232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33" t="s">
        <v>141</v>
      </c>
      <c r="AU561" s="233" t="s">
        <v>82</v>
      </c>
      <c r="AV561" s="13" t="s">
        <v>80</v>
      </c>
      <c r="AW561" s="13" t="s">
        <v>33</v>
      </c>
      <c r="AX561" s="13" t="s">
        <v>72</v>
      </c>
      <c r="AY561" s="233" t="s">
        <v>130</v>
      </c>
    </row>
    <row r="562" spans="1:51" s="13" customFormat="1" ht="12">
      <c r="A562" s="13"/>
      <c r="B562" s="223"/>
      <c r="C562" s="224"/>
      <c r="D562" s="225" t="s">
        <v>141</v>
      </c>
      <c r="E562" s="226" t="s">
        <v>19</v>
      </c>
      <c r="F562" s="227" t="s">
        <v>316</v>
      </c>
      <c r="G562" s="224"/>
      <c r="H562" s="226" t="s">
        <v>19</v>
      </c>
      <c r="I562" s="228"/>
      <c r="J562" s="224"/>
      <c r="K562" s="224"/>
      <c r="L562" s="229"/>
      <c r="M562" s="230"/>
      <c r="N562" s="231"/>
      <c r="O562" s="231"/>
      <c r="P562" s="231"/>
      <c r="Q562" s="231"/>
      <c r="R562" s="231"/>
      <c r="S562" s="231"/>
      <c r="T562" s="232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3" t="s">
        <v>141</v>
      </c>
      <c r="AU562" s="233" t="s">
        <v>82</v>
      </c>
      <c r="AV562" s="13" t="s">
        <v>80</v>
      </c>
      <c r="AW562" s="13" t="s">
        <v>33</v>
      </c>
      <c r="AX562" s="13" t="s">
        <v>72</v>
      </c>
      <c r="AY562" s="233" t="s">
        <v>130</v>
      </c>
    </row>
    <row r="563" spans="1:51" s="14" customFormat="1" ht="12">
      <c r="A563" s="14"/>
      <c r="B563" s="234"/>
      <c r="C563" s="235"/>
      <c r="D563" s="225" t="s">
        <v>141</v>
      </c>
      <c r="E563" s="236" t="s">
        <v>19</v>
      </c>
      <c r="F563" s="237" t="s">
        <v>674</v>
      </c>
      <c r="G563" s="235"/>
      <c r="H563" s="238">
        <v>2.26</v>
      </c>
      <c r="I563" s="239"/>
      <c r="J563" s="235"/>
      <c r="K563" s="235"/>
      <c r="L563" s="240"/>
      <c r="M563" s="241"/>
      <c r="N563" s="242"/>
      <c r="O563" s="242"/>
      <c r="P563" s="242"/>
      <c r="Q563" s="242"/>
      <c r="R563" s="242"/>
      <c r="S563" s="242"/>
      <c r="T563" s="243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4" t="s">
        <v>141</v>
      </c>
      <c r="AU563" s="244" t="s">
        <v>82</v>
      </c>
      <c r="AV563" s="14" t="s">
        <v>82</v>
      </c>
      <c r="AW563" s="14" t="s">
        <v>33</v>
      </c>
      <c r="AX563" s="14" t="s">
        <v>72</v>
      </c>
      <c r="AY563" s="244" t="s">
        <v>130</v>
      </c>
    </row>
    <row r="564" spans="1:51" s="13" customFormat="1" ht="12">
      <c r="A564" s="13"/>
      <c r="B564" s="223"/>
      <c r="C564" s="224"/>
      <c r="D564" s="225" t="s">
        <v>141</v>
      </c>
      <c r="E564" s="226" t="s">
        <v>19</v>
      </c>
      <c r="F564" s="227" t="s">
        <v>320</v>
      </c>
      <c r="G564" s="224"/>
      <c r="H564" s="226" t="s">
        <v>19</v>
      </c>
      <c r="I564" s="228"/>
      <c r="J564" s="224"/>
      <c r="K564" s="224"/>
      <c r="L564" s="229"/>
      <c r="M564" s="230"/>
      <c r="N564" s="231"/>
      <c r="O564" s="231"/>
      <c r="P564" s="231"/>
      <c r="Q564" s="231"/>
      <c r="R564" s="231"/>
      <c r="S564" s="231"/>
      <c r="T564" s="232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3" t="s">
        <v>141</v>
      </c>
      <c r="AU564" s="233" t="s">
        <v>82</v>
      </c>
      <c r="AV564" s="13" t="s">
        <v>80</v>
      </c>
      <c r="AW564" s="13" t="s">
        <v>33</v>
      </c>
      <c r="AX564" s="13" t="s">
        <v>72</v>
      </c>
      <c r="AY564" s="233" t="s">
        <v>130</v>
      </c>
    </row>
    <row r="565" spans="1:51" s="14" customFormat="1" ht="12">
      <c r="A565" s="14"/>
      <c r="B565" s="234"/>
      <c r="C565" s="235"/>
      <c r="D565" s="225" t="s">
        <v>141</v>
      </c>
      <c r="E565" s="236" t="s">
        <v>19</v>
      </c>
      <c r="F565" s="237" t="s">
        <v>675</v>
      </c>
      <c r="G565" s="235"/>
      <c r="H565" s="238">
        <v>2.27</v>
      </c>
      <c r="I565" s="239"/>
      <c r="J565" s="235"/>
      <c r="K565" s="235"/>
      <c r="L565" s="240"/>
      <c r="M565" s="241"/>
      <c r="N565" s="242"/>
      <c r="O565" s="242"/>
      <c r="P565" s="242"/>
      <c r="Q565" s="242"/>
      <c r="R565" s="242"/>
      <c r="S565" s="242"/>
      <c r="T565" s="243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4" t="s">
        <v>141</v>
      </c>
      <c r="AU565" s="244" t="s">
        <v>82</v>
      </c>
      <c r="AV565" s="14" t="s">
        <v>82</v>
      </c>
      <c r="AW565" s="14" t="s">
        <v>33</v>
      </c>
      <c r="AX565" s="14" t="s">
        <v>72</v>
      </c>
      <c r="AY565" s="244" t="s">
        <v>130</v>
      </c>
    </row>
    <row r="566" spans="1:51" s="13" customFormat="1" ht="12">
      <c r="A566" s="13"/>
      <c r="B566" s="223"/>
      <c r="C566" s="224"/>
      <c r="D566" s="225" t="s">
        <v>141</v>
      </c>
      <c r="E566" s="226" t="s">
        <v>19</v>
      </c>
      <c r="F566" s="227" t="s">
        <v>321</v>
      </c>
      <c r="G566" s="224"/>
      <c r="H566" s="226" t="s">
        <v>19</v>
      </c>
      <c r="I566" s="228"/>
      <c r="J566" s="224"/>
      <c r="K566" s="224"/>
      <c r="L566" s="229"/>
      <c r="M566" s="230"/>
      <c r="N566" s="231"/>
      <c r="O566" s="231"/>
      <c r="P566" s="231"/>
      <c r="Q566" s="231"/>
      <c r="R566" s="231"/>
      <c r="S566" s="231"/>
      <c r="T566" s="232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3" t="s">
        <v>141</v>
      </c>
      <c r="AU566" s="233" t="s">
        <v>82</v>
      </c>
      <c r="AV566" s="13" t="s">
        <v>80</v>
      </c>
      <c r="AW566" s="13" t="s">
        <v>33</v>
      </c>
      <c r="AX566" s="13" t="s">
        <v>72</v>
      </c>
      <c r="AY566" s="233" t="s">
        <v>130</v>
      </c>
    </row>
    <row r="567" spans="1:51" s="14" customFormat="1" ht="12">
      <c r="A567" s="14"/>
      <c r="B567" s="234"/>
      <c r="C567" s="235"/>
      <c r="D567" s="225" t="s">
        <v>141</v>
      </c>
      <c r="E567" s="236" t="s">
        <v>19</v>
      </c>
      <c r="F567" s="237" t="s">
        <v>676</v>
      </c>
      <c r="G567" s="235"/>
      <c r="H567" s="238">
        <v>2.34</v>
      </c>
      <c r="I567" s="239"/>
      <c r="J567" s="235"/>
      <c r="K567" s="235"/>
      <c r="L567" s="240"/>
      <c r="M567" s="241"/>
      <c r="N567" s="242"/>
      <c r="O567" s="242"/>
      <c r="P567" s="242"/>
      <c r="Q567" s="242"/>
      <c r="R567" s="242"/>
      <c r="S567" s="242"/>
      <c r="T567" s="243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4" t="s">
        <v>141</v>
      </c>
      <c r="AU567" s="244" t="s">
        <v>82</v>
      </c>
      <c r="AV567" s="14" t="s">
        <v>82</v>
      </c>
      <c r="AW567" s="14" t="s">
        <v>33</v>
      </c>
      <c r="AX567" s="14" t="s">
        <v>72</v>
      </c>
      <c r="AY567" s="244" t="s">
        <v>130</v>
      </c>
    </row>
    <row r="568" spans="1:51" s="13" customFormat="1" ht="12">
      <c r="A568" s="13"/>
      <c r="B568" s="223"/>
      <c r="C568" s="224"/>
      <c r="D568" s="225" t="s">
        <v>141</v>
      </c>
      <c r="E568" s="226" t="s">
        <v>19</v>
      </c>
      <c r="F568" s="227" t="s">
        <v>323</v>
      </c>
      <c r="G568" s="224"/>
      <c r="H568" s="226" t="s">
        <v>19</v>
      </c>
      <c r="I568" s="228"/>
      <c r="J568" s="224"/>
      <c r="K568" s="224"/>
      <c r="L568" s="229"/>
      <c r="M568" s="230"/>
      <c r="N568" s="231"/>
      <c r="O568" s="231"/>
      <c r="P568" s="231"/>
      <c r="Q568" s="231"/>
      <c r="R568" s="231"/>
      <c r="S568" s="231"/>
      <c r="T568" s="232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3" t="s">
        <v>141</v>
      </c>
      <c r="AU568" s="233" t="s">
        <v>82</v>
      </c>
      <c r="AV568" s="13" t="s">
        <v>80</v>
      </c>
      <c r="AW568" s="13" t="s">
        <v>33</v>
      </c>
      <c r="AX568" s="13" t="s">
        <v>72</v>
      </c>
      <c r="AY568" s="233" t="s">
        <v>130</v>
      </c>
    </row>
    <row r="569" spans="1:51" s="14" customFormat="1" ht="12">
      <c r="A569" s="14"/>
      <c r="B569" s="234"/>
      <c r="C569" s="235"/>
      <c r="D569" s="225" t="s">
        <v>141</v>
      </c>
      <c r="E569" s="236" t="s">
        <v>19</v>
      </c>
      <c r="F569" s="237" t="s">
        <v>677</v>
      </c>
      <c r="G569" s="235"/>
      <c r="H569" s="238">
        <v>2.755</v>
      </c>
      <c r="I569" s="239"/>
      <c r="J569" s="235"/>
      <c r="K569" s="235"/>
      <c r="L569" s="240"/>
      <c r="M569" s="241"/>
      <c r="N569" s="242"/>
      <c r="O569" s="242"/>
      <c r="P569" s="242"/>
      <c r="Q569" s="242"/>
      <c r="R569" s="242"/>
      <c r="S569" s="242"/>
      <c r="T569" s="243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44" t="s">
        <v>141</v>
      </c>
      <c r="AU569" s="244" t="s">
        <v>82</v>
      </c>
      <c r="AV569" s="14" t="s">
        <v>82</v>
      </c>
      <c r="AW569" s="14" t="s">
        <v>33</v>
      </c>
      <c r="AX569" s="14" t="s">
        <v>72</v>
      </c>
      <c r="AY569" s="244" t="s">
        <v>130</v>
      </c>
    </row>
    <row r="570" spans="1:51" s="15" customFormat="1" ht="12">
      <c r="A570" s="15"/>
      <c r="B570" s="245"/>
      <c r="C570" s="246"/>
      <c r="D570" s="225" t="s">
        <v>141</v>
      </c>
      <c r="E570" s="247" t="s">
        <v>19</v>
      </c>
      <c r="F570" s="248" t="s">
        <v>150</v>
      </c>
      <c r="G570" s="246"/>
      <c r="H570" s="249">
        <v>9.625</v>
      </c>
      <c r="I570" s="250"/>
      <c r="J570" s="246"/>
      <c r="K570" s="246"/>
      <c r="L570" s="251"/>
      <c r="M570" s="252"/>
      <c r="N570" s="253"/>
      <c r="O570" s="253"/>
      <c r="P570" s="253"/>
      <c r="Q570" s="253"/>
      <c r="R570" s="253"/>
      <c r="S570" s="253"/>
      <c r="T570" s="254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55" t="s">
        <v>141</v>
      </c>
      <c r="AU570" s="255" t="s">
        <v>82</v>
      </c>
      <c r="AV570" s="15" t="s">
        <v>137</v>
      </c>
      <c r="AW570" s="15" t="s">
        <v>33</v>
      </c>
      <c r="AX570" s="15" t="s">
        <v>80</v>
      </c>
      <c r="AY570" s="255" t="s">
        <v>130</v>
      </c>
    </row>
    <row r="571" spans="1:65" s="2" customFormat="1" ht="16.5" customHeight="1">
      <c r="A571" s="39"/>
      <c r="B571" s="40"/>
      <c r="C571" s="256" t="s">
        <v>678</v>
      </c>
      <c r="D571" s="256" t="s">
        <v>275</v>
      </c>
      <c r="E571" s="257" t="s">
        <v>679</v>
      </c>
      <c r="F571" s="258" t="s">
        <v>680</v>
      </c>
      <c r="G571" s="259" t="s">
        <v>197</v>
      </c>
      <c r="H571" s="260">
        <v>3.574</v>
      </c>
      <c r="I571" s="261"/>
      <c r="J571" s="262">
        <f>ROUND(I571*H571,2)</f>
        <v>0</v>
      </c>
      <c r="K571" s="258" t="s">
        <v>136</v>
      </c>
      <c r="L571" s="263"/>
      <c r="M571" s="264" t="s">
        <v>19</v>
      </c>
      <c r="N571" s="265" t="s">
        <v>43</v>
      </c>
      <c r="O571" s="85"/>
      <c r="P571" s="214">
        <f>O571*H571</f>
        <v>0</v>
      </c>
      <c r="Q571" s="214">
        <v>0.018</v>
      </c>
      <c r="R571" s="214">
        <f>Q571*H571</f>
        <v>0.06433199999999999</v>
      </c>
      <c r="S571" s="214">
        <v>0</v>
      </c>
      <c r="T571" s="215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16" t="s">
        <v>363</v>
      </c>
      <c r="AT571" s="216" t="s">
        <v>275</v>
      </c>
      <c r="AU571" s="216" t="s">
        <v>82</v>
      </c>
      <c r="AY571" s="18" t="s">
        <v>130</v>
      </c>
      <c r="BE571" s="217">
        <f>IF(N571="základní",J571,0)</f>
        <v>0</v>
      </c>
      <c r="BF571" s="217">
        <f>IF(N571="snížená",J571,0)</f>
        <v>0</v>
      </c>
      <c r="BG571" s="217">
        <f>IF(N571="zákl. přenesená",J571,0)</f>
        <v>0</v>
      </c>
      <c r="BH571" s="217">
        <f>IF(N571="sníž. přenesená",J571,0)</f>
        <v>0</v>
      </c>
      <c r="BI571" s="217">
        <f>IF(N571="nulová",J571,0)</f>
        <v>0</v>
      </c>
      <c r="BJ571" s="18" t="s">
        <v>80</v>
      </c>
      <c r="BK571" s="217">
        <f>ROUND(I571*H571,2)</f>
        <v>0</v>
      </c>
      <c r="BL571" s="18" t="s">
        <v>244</v>
      </c>
      <c r="BM571" s="216" t="s">
        <v>681</v>
      </c>
    </row>
    <row r="572" spans="1:47" s="2" customFormat="1" ht="12">
      <c r="A572" s="39"/>
      <c r="B572" s="40"/>
      <c r="C572" s="41"/>
      <c r="D572" s="218" t="s">
        <v>139</v>
      </c>
      <c r="E572" s="41"/>
      <c r="F572" s="219" t="s">
        <v>682</v>
      </c>
      <c r="G572" s="41"/>
      <c r="H572" s="41"/>
      <c r="I572" s="220"/>
      <c r="J572" s="41"/>
      <c r="K572" s="41"/>
      <c r="L572" s="45"/>
      <c r="M572" s="221"/>
      <c r="N572" s="222"/>
      <c r="O572" s="85"/>
      <c r="P572" s="85"/>
      <c r="Q572" s="85"/>
      <c r="R572" s="85"/>
      <c r="S572" s="85"/>
      <c r="T572" s="86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139</v>
      </c>
      <c r="AU572" s="18" t="s">
        <v>82</v>
      </c>
    </row>
    <row r="573" spans="1:51" s="13" customFormat="1" ht="12">
      <c r="A573" s="13"/>
      <c r="B573" s="223"/>
      <c r="C573" s="224"/>
      <c r="D573" s="225" t="s">
        <v>141</v>
      </c>
      <c r="E573" s="226" t="s">
        <v>19</v>
      </c>
      <c r="F573" s="227" t="s">
        <v>175</v>
      </c>
      <c r="G573" s="224"/>
      <c r="H573" s="226" t="s">
        <v>19</v>
      </c>
      <c r="I573" s="228"/>
      <c r="J573" s="224"/>
      <c r="K573" s="224"/>
      <c r="L573" s="229"/>
      <c r="M573" s="230"/>
      <c r="N573" s="231"/>
      <c r="O573" s="231"/>
      <c r="P573" s="231"/>
      <c r="Q573" s="231"/>
      <c r="R573" s="231"/>
      <c r="S573" s="231"/>
      <c r="T573" s="232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3" t="s">
        <v>141</v>
      </c>
      <c r="AU573" s="233" t="s">
        <v>82</v>
      </c>
      <c r="AV573" s="13" t="s">
        <v>80</v>
      </c>
      <c r="AW573" s="13" t="s">
        <v>33</v>
      </c>
      <c r="AX573" s="13" t="s">
        <v>72</v>
      </c>
      <c r="AY573" s="233" t="s">
        <v>130</v>
      </c>
    </row>
    <row r="574" spans="1:51" s="13" customFormat="1" ht="12">
      <c r="A574" s="13"/>
      <c r="B574" s="223"/>
      <c r="C574" s="224"/>
      <c r="D574" s="225" t="s">
        <v>141</v>
      </c>
      <c r="E574" s="226" t="s">
        <v>19</v>
      </c>
      <c r="F574" s="227" t="s">
        <v>673</v>
      </c>
      <c r="G574" s="224"/>
      <c r="H574" s="226" t="s">
        <v>19</v>
      </c>
      <c r="I574" s="228"/>
      <c r="J574" s="224"/>
      <c r="K574" s="224"/>
      <c r="L574" s="229"/>
      <c r="M574" s="230"/>
      <c r="N574" s="231"/>
      <c r="O574" s="231"/>
      <c r="P574" s="231"/>
      <c r="Q574" s="231"/>
      <c r="R574" s="231"/>
      <c r="S574" s="231"/>
      <c r="T574" s="232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3" t="s">
        <v>141</v>
      </c>
      <c r="AU574" s="233" t="s">
        <v>82</v>
      </c>
      <c r="AV574" s="13" t="s">
        <v>80</v>
      </c>
      <c r="AW574" s="13" t="s">
        <v>33</v>
      </c>
      <c r="AX574" s="13" t="s">
        <v>72</v>
      </c>
      <c r="AY574" s="233" t="s">
        <v>130</v>
      </c>
    </row>
    <row r="575" spans="1:51" s="13" customFormat="1" ht="12">
      <c r="A575" s="13"/>
      <c r="B575" s="223"/>
      <c r="C575" s="224"/>
      <c r="D575" s="225" t="s">
        <v>141</v>
      </c>
      <c r="E575" s="226" t="s">
        <v>19</v>
      </c>
      <c r="F575" s="227" t="s">
        <v>316</v>
      </c>
      <c r="G575" s="224"/>
      <c r="H575" s="226" t="s">
        <v>19</v>
      </c>
      <c r="I575" s="228"/>
      <c r="J575" s="224"/>
      <c r="K575" s="224"/>
      <c r="L575" s="229"/>
      <c r="M575" s="230"/>
      <c r="N575" s="231"/>
      <c r="O575" s="231"/>
      <c r="P575" s="231"/>
      <c r="Q575" s="231"/>
      <c r="R575" s="231"/>
      <c r="S575" s="231"/>
      <c r="T575" s="232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3" t="s">
        <v>141</v>
      </c>
      <c r="AU575" s="233" t="s">
        <v>82</v>
      </c>
      <c r="AV575" s="13" t="s">
        <v>80</v>
      </c>
      <c r="AW575" s="13" t="s">
        <v>33</v>
      </c>
      <c r="AX575" s="13" t="s">
        <v>72</v>
      </c>
      <c r="AY575" s="233" t="s">
        <v>130</v>
      </c>
    </row>
    <row r="576" spans="1:51" s="14" customFormat="1" ht="12">
      <c r="A576" s="14"/>
      <c r="B576" s="234"/>
      <c r="C576" s="235"/>
      <c r="D576" s="225" t="s">
        <v>141</v>
      </c>
      <c r="E576" s="236" t="s">
        <v>19</v>
      </c>
      <c r="F576" s="237" t="s">
        <v>683</v>
      </c>
      <c r="G576" s="235"/>
      <c r="H576" s="238">
        <v>0.339</v>
      </c>
      <c r="I576" s="239"/>
      <c r="J576" s="235"/>
      <c r="K576" s="235"/>
      <c r="L576" s="240"/>
      <c r="M576" s="241"/>
      <c r="N576" s="242"/>
      <c r="O576" s="242"/>
      <c r="P576" s="242"/>
      <c r="Q576" s="242"/>
      <c r="R576" s="242"/>
      <c r="S576" s="242"/>
      <c r="T576" s="243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44" t="s">
        <v>141</v>
      </c>
      <c r="AU576" s="244" t="s">
        <v>82</v>
      </c>
      <c r="AV576" s="14" t="s">
        <v>82</v>
      </c>
      <c r="AW576" s="14" t="s">
        <v>33</v>
      </c>
      <c r="AX576" s="14" t="s">
        <v>72</v>
      </c>
      <c r="AY576" s="244" t="s">
        <v>130</v>
      </c>
    </row>
    <row r="577" spans="1:51" s="13" customFormat="1" ht="12">
      <c r="A577" s="13"/>
      <c r="B577" s="223"/>
      <c r="C577" s="224"/>
      <c r="D577" s="225" t="s">
        <v>141</v>
      </c>
      <c r="E577" s="226" t="s">
        <v>19</v>
      </c>
      <c r="F577" s="227" t="s">
        <v>320</v>
      </c>
      <c r="G577" s="224"/>
      <c r="H577" s="226" t="s">
        <v>19</v>
      </c>
      <c r="I577" s="228"/>
      <c r="J577" s="224"/>
      <c r="K577" s="224"/>
      <c r="L577" s="229"/>
      <c r="M577" s="230"/>
      <c r="N577" s="231"/>
      <c r="O577" s="231"/>
      <c r="P577" s="231"/>
      <c r="Q577" s="231"/>
      <c r="R577" s="231"/>
      <c r="S577" s="231"/>
      <c r="T577" s="232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3" t="s">
        <v>141</v>
      </c>
      <c r="AU577" s="233" t="s">
        <v>82</v>
      </c>
      <c r="AV577" s="13" t="s">
        <v>80</v>
      </c>
      <c r="AW577" s="13" t="s">
        <v>33</v>
      </c>
      <c r="AX577" s="13" t="s">
        <v>72</v>
      </c>
      <c r="AY577" s="233" t="s">
        <v>130</v>
      </c>
    </row>
    <row r="578" spans="1:51" s="14" customFormat="1" ht="12">
      <c r="A578" s="14"/>
      <c r="B578" s="234"/>
      <c r="C578" s="235"/>
      <c r="D578" s="225" t="s">
        <v>141</v>
      </c>
      <c r="E578" s="236" t="s">
        <v>19</v>
      </c>
      <c r="F578" s="237" t="s">
        <v>684</v>
      </c>
      <c r="G578" s="235"/>
      <c r="H578" s="238">
        <v>0.341</v>
      </c>
      <c r="I578" s="239"/>
      <c r="J578" s="235"/>
      <c r="K578" s="235"/>
      <c r="L578" s="240"/>
      <c r="M578" s="241"/>
      <c r="N578" s="242"/>
      <c r="O578" s="242"/>
      <c r="P578" s="242"/>
      <c r="Q578" s="242"/>
      <c r="R578" s="242"/>
      <c r="S578" s="242"/>
      <c r="T578" s="243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4" t="s">
        <v>141</v>
      </c>
      <c r="AU578" s="244" t="s">
        <v>82</v>
      </c>
      <c r="AV578" s="14" t="s">
        <v>82</v>
      </c>
      <c r="AW578" s="14" t="s">
        <v>33</v>
      </c>
      <c r="AX578" s="14" t="s">
        <v>72</v>
      </c>
      <c r="AY578" s="244" t="s">
        <v>130</v>
      </c>
    </row>
    <row r="579" spans="1:51" s="13" customFormat="1" ht="12">
      <c r="A579" s="13"/>
      <c r="B579" s="223"/>
      <c r="C579" s="224"/>
      <c r="D579" s="225" t="s">
        <v>141</v>
      </c>
      <c r="E579" s="226" t="s">
        <v>19</v>
      </c>
      <c r="F579" s="227" t="s">
        <v>321</v>
      </c>
      <c r="G579" s="224"/>
      <c r="H579" s="226" t="s">
        <v>19</v>
      </c>
      <c r="I579" s="228"/>
      <c r="J579" s="224"/>
      <c r="K579" s="224"/>
      <c r="L579" s="229"/>
      <c r="M579" s="230"/>
      <c r="N579" s="231"/>
      <c r="O579" s="231"/>
      <c r="P579" s="231"/>
      <c r="Q579" s="231"/>
      <c r="R579" s="231"/>
      <c r="S579" s="231"/>
      <c r="T579" s="232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33" t="s">
        <v>141</v>
      </c>
      <c r="AU579" s="233" t="s">
        <v>82</v>
      </c>
      <c r="AV579" s="13" t="s">
        <v>80</v>
      </c>
      <c r="AW579" s="13" t="s">
        <v>33</v>
      </c>
      <c r="AX579" s="13" t="s">
        <v>72</v>
      </c>
      <c r="AY579" s="233" t="s">
        <v>130</v>
      </c>
    </row>
    <row r="580" spans="1:51" s="14" customFormat="1" ht="12">
      <c r="A580" s="14"/>
      <c r="B580" s="234"/>
      <c r="C580" s="235"/>
      <c r="D580" s="225" t="s">
        <v>141</v>
      </c>
      <c r="E580" s="236" t="s">
        <v>19</v>
      </c>
      <c r="F580" s="237" t="s">
        <v>685</v>
      </c>
      <c r="G580" s="235"/>
      <c r="H580" s="238">
        <v>0.351</v>
      </c>
      <c r="I580" s="239"/>
      <c r="J580" s="235"/>
      <c r="K580" s="235"/>
      <c r="L580" s="240"/>
      <c r="M580" s="241"/>
      <c r="N580" s="242"/>
      <c r="O580" s="242"/>
      <c r="P580" s="242"/>
      <c r="Q580" s="242"/>
      <c r="R580" s="242"/>
      <c r="S580" s="242"/>
      <c r="T580" s="243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44" t="s">
        <v>141</v>
      </c>
      <c r="AU580" s="244" t="s">
        <v>82</v>
      </c>
      <c r="AV580" s="14" t="s">
        <v>82</v>
      </c>
      <c r="AW580" s="14" t="s">
        <v>33</v>
      </c>
      <c r="AX580" s="14" t="s">
        <v>72</v>
      </c>
      <c r="AY580" s="244" t="s">
        <v>130</v>
      </c>
    </row>
    <row r="581" spans="1:51" s="13" customFormat="1" ht="12">
      <c r="A581" s="13"/>
      <c r="B581" s="223"/>
      <c r="C581" s="224"/>
      <c r="D581" s="225" t="s">
        <v>141</v>
      </c>
      <c r="E581" s="226" t="s">
        <v>19</v>
      </c>
      <c r="F581" s="227" t="s">
        <v>323</v>
      </c>
      <c r="G581" s="224"/>
      <c r="H581" s="226" t="s">
        <v>19</v>
      </c>
      <c r="I581" s="228"/>
      <c r="J581" s="224"/>
      <c r="K581" s="224"/>
      <c r="L581" s="229"/>
      <c r="M581" s="230"/>
      <c r="N581" s="231"/>
      <c r="O581" s="231"/>
      <c r="P581" s="231"/>
      <c r="Q581" s="231"/>
      <c r="R581" s="231"/>
      <c r="S581" s="231"/>
      <c r="T581" s="232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33" t="s">
        <v>141</v>
      </c>
      <c r="AU581" s="233" t="s">
        <v>82</v>
      </c>
      <c r="AV581" s="13" t="s">
        <v>80</v>
      </c>
      <c r="AW581" s="13" t="s">
        <v>33</v>
      </c>
      <c r="AX581" s="13" t="s">
        <v>72</v>
      </c>
      <c r="AY581" s="233" t="s">
        <v>130</v>
      </c>
    </row>
    <row r="582" spans="1:51" s="14" customFormat="1" ht="12">
      <c r="A582" s="14"/>
      <c r="B582" s="234"/>
      <c r="C582" s="235"/>
      <c r="D582" s="225" t="s">
        <v>141</v>
      </c>
      <c r="E582" s="236" t="s">
        <v>19</v>
      </c>
      <c r="F582" s="237" t="s">
        <v>686</v>
      </c>
      <c r="G582" s="235"/>
      <c r="H582" s="238">
        <v>0.413</v>
      </c>
      <c r="I582" s="239"/>
      <c r="J582" s="235"/>
      <c r="K582" s="235"/>
      <c r="L582" s="240"/>
      <c r="M582" s="241"/>
      <c r="N582" s="242"/>
      <c r="O582" s="242"/>
      <c r="P582" s="242"/>
      <c r="Q582" s="242"/>
      <c r="R582" s="242"/>
      <c r="S582" s="242"/>
      <c r="T582" s="243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44" t="s">
        <v>141</v>
      </c>
      <c r="AU582" s="244" t="s">
        <v>82</v>
      </c>
      <c r="AV582" s="14" t="s">
        <v>82</v>
      </c>
      <c r="AW582" s="14" t="s">
        <v>33</v>
      </c>
      <c r="AX582" s="14" t="s">
        <v>72</v>
      </c>
      <c r="AY582" s="244" t="s">
        <v>130</v>
      </c>
    </row>
    <row r="583" spans="1:51" s="15" customFormat="1" ht="12">
      <c r="A583" s="15"/>
      <c r="B583" s="245"/>
      <c r="C583" s="246"/>
      <c r="D583" s="225" t="s">
        <v>141</v>
      </c>
      <c r="E583" s="247" t="s">
        <v>19</v>
      </c>
      <c r="F583" s="248" t="s">
        <v>150</v>
      </c>
      <c r="G583" s="246"/>
      <c r="H583" s="249">
        <v>1.4440000000000002</v>
      </c>
      <c r="I583" s="250"/>
      <c r="J583" s="246"/>
      <c r="K583" s="246"/>
      <c r="L583" s="251"/>
      <c r="M583" s="252"/>
      <c r="N583" s="253"/>
      <c r="O583" s="253"/>
      <c r="P583" s="253"/>
      <c r="Q583" s="253"/>
      <c r="R583" s="253"/>
      <c r="S583" s="253"/>
      <c r="T583" s="254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55" t="s">
        <v>141</v>
      </c>
      <c r="AU583" s="255" t="s">
        <v>82</v>
      </c>
      <c r="AV583" s="15" t="s">
        <v>137</v>
      </c>
      <c r="AW583" s="15" t="s">
        <v>33</v>
      </c>
      <c r="AX583" s="15" t="s">
        <v>80</v>
      </c>
      <c r="AY583" s="255" t="s">
        <v>130</v>
      </c>
    </row>
    <row r="584" spans="1:51" s="14" customFormat="1" ht="12">
      <c r="A584" s="14"/>
      <c r="B584" s="234"/>
      <c r="C584" s="235"/>
      <c r="D584" s="225" t="s">
        <v>141</v>
      </c>
      <c r="E584" s="235"/>
      <c r="F584" s="237" t="s">
        <v>687</v>
      </c>
      <c r="G584" s="235"/>
      <c r="H584" s="238">
        <v>3.574</v>
      </c>
      <c r="I584" s="239"/>
      <c r="J584" s="235"/>
      <c r="K584" s="235"/>
      <c r="L584" s="240"/>
      <c r="M584" s="241"/>
      <c r="N584" s="242"/>
      <c r="O584" s="242"/>
      <c r="P584" s="242"/>
      <c r="Q584" s="242"/>
      <c r="R584" s="242"/>
      <c r="S584" s="242"/>
      <c r="T584" s="243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44" t="s">
        <v>141</v>
      </c>
      <c r="AU584" s="244" t="s">
        <v>82</v>
      </c>
      <c r="AV584" s="14" t="s">
        <v>82</v>
      </c>
      <c r="AW584" s="14" t="s">
        <v>4</v>
      </c>
      <c r="AX584" s="14" t="s">
        <v>80</v>
      </c>
      <c r="AY584" s="244" t="s">
        <v>130</v>
      </c>
    </row>
    <row r="585" spans="1:65" s="2" customFormat="1" ht="24.15" customHeight="1">
      <c r="A585" s="39"/>
      <c r="B585" s="40"/>
      <c r="C585" s="205" t="s">
        <v>688</v>
      </c>
      <c r="D585" s="205" t="s">
        <v>132</v>
      </c>
      <c r="E585" s="206" t="s">
        <v>689</v>
      </c>
      <c r="F585" s="207" t="s">
        <v>690</v>
      </c>
      <c r="G585" s="208" t="s">
        <v>197</v>
      </c>
      <c r="H585" s="209">
        <v>26.46</v>
      </c>
      <c r="I585" s="210"/>
      <c r="J585" s="211">
        <f>ROUND(I585*H585,2)</f>
        <v>0</v>
      </c>
      <c r="K585" s="207" t="s">
        <v>136</v>
      </c>
      <c r="L585" s="45"/>
      <c r="M585" s="212" t="s">
        <v>19</v>
      </c>
      <c r="N585" s="213" t="s">
        <v>43</v>
      </c>
      <c r="O585" s="85"/>
      <c r="P585" s="214">
        <f>O585*H585</f>
        <v>0</v>
      </c>
      <c r="Q585" s="214">
        <v>0.00635</v>
      </c>
      <c r="R585" s="214">
        <f>Q585*H585</f>
        <v>0.168021</v>
      </c>
      <c r="S585" s="214">
        <v>0</v>
      </c>
      <c r="T585" s="215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16" t="s">
        <v>244</v>
      </c>
      <c r="AT585" s="216" t="s">
        <v>132</v>
      </c>
      <c r="AU585" s="216" t="s">
        <v>82</v>
      </c>
      <c r="AY585" s="18" t="s">
        <v>130</v>
      </c>
      <c r="BE585" s="217">
        <f>IF(N585="základní",J585,0)</f>
        <v>0</v>
      </c>
      <c r="BF585" s="217">
        <f>IF(N585="snížená",J585,0)</f>
        <v>0</v>
      </c>
      <c r="BG585" s="217">
        <f>IF(N585="zákl. přenesená",J585,0)</f>
        <v>0</v>
      </c>
      <c r="BH585" s="217">
        <f>IF(N585="sníž. přenesená",J585,0)</f>
        <v>0</v>
      </c>
      <c r="BI585" s="217">
        <f>IF(N585="nulová",J585,0)</f>
        <v>0</v>
      </c>
      <c r="BJ585" s="18" t="s">
        <v>80</v>
      </c>
      <c r="BK585" s="217">
        <f>ROUND(I585*H585,2)</f>
        <v>0</v>
      </c>
      <c r="BL585" s="18" t="s">
        <v>244</v>
      </c>
      <c r="BM585" s="216" t="s">
        <v>691</v>
      </c>
    </row>
    <row r="586" spans="1:47" s="2" customFormat="1" ht="12">
      <c r="A586" s="39"/>
      <c r="B586" s="40"/>
      <c r="C586" s="41"/>
      <c r="D586" s="218" t="s">
        <v>139</v>
      </c>
      <c r="E586" s="41"/>
      <c r="F586" s="219" t="s">
        <v>692</v>
      </c>
      <c r="G586" s="41"/>
      <c r="H586" s="41"/>
      <c r="I586" s="220"/>
      <c r="J586" s="41"/>
      <c r="K586" s="41"/>
      <c r="L586" s="45"/>
      <c r="M586" s="221"/>
      <c r="N586" s="222"/>
      <c r="O586" s="85"/>
      <c r="P586" s="85"/>
      <c r="Q586" s="85"/>
      <c r="R586" s="85"/>
      <c r="S586" s="85"/>
      <c r="T586" s="86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139</v>
      </c>
      <c r="AU586" s="18" t="s">
        <v>82</v>
      </c>
    </row>
    <row r="587" spans="1:51" s="13" customFormat="1" ht="12">
      <c r="A587" s="13"/>
      <c r="B587" s="223"/>
      <c r="C587" s="224"/>
      <c r="D587" s="225" t="s">
        <v>141</v>
      </c>
      <c r="E587" s="226" t="s">
        <v>19</v>
      </c>
      <c r="F587" s="227" t="s">
        <v>175</v>
      </c>
      <c r="G587" s="224"/>
      <c r="H587" s="226" t="s">
        <v>19</v>
      </c>
      <c r="I587" s="228"/>
      <c r="J587" s="224"/>
      <c r="K587" s="224"/>
      <c r="L587" s="229"/>
      <c r="M587" s="230"/>
      <c r="N587" s="231"/>
      <c r="O587" s="231"/>
      <c r="P587" s="231"/>
      <c r="Q587" s="231"/>
      <c r="R587" s="231"/>
      <c r="S587" s="231"/>
      <c r="T587" s="232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3" t="s">
        <v>141</v>
      </c>
      <c r="AU587" s="233" t="s">
        <v>82</v>
      </c>
      <c r="AV587" s="13" t="s">
        <v>80</v>
      </c>
      <c r="AW587" s="13" t="s">
        <v>33</v>
      </c>
      <c r="AX587" s="13" t="s">
        <v>72</v>
      </c>
      <c r="AY587" s="233" t="s">
        <v>130</v>
      </c>
    </row>
    <row r="588" spans="1:51" s="13" customFormat="1" ht="12">
      <c r="A588" s="13"/>
      <c r="B588" s="223"/>
      <c r="C588" s="224"/>
      <c r="D588" s="225" t="s">
        <v>141</v>
      </c>
      <c r="E588" s="226" t="s">
        <v>19</v>
      </c>
      <c r="F588" s="227" t="s">
        <v>316</v>
      </c>
      <c r="G588" s="224"/>
      <c r="H588" s="226" t="s">
        <v>19</v>
      </c>
      <c r="I588" s="228"/>
      <c r="J588" s="224"/>
      <c r="K588" s="224"/>
      <c r="L588" s="229"/>
      <c r="M588" s="230"/>
      <c r="N588" s="231"/>
      <c r="O588" s="231"/>
      <c r="P588" s="231"/>
      <c r="Q588" s="231"/>
      <c r="R588" s="231"/>
      <c r="S588" s="231"/>
      <c r="T588" s="232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3" t="s">
        <v>141</v>
      </c>
      <c r="AU588" s="233" t="s">
        <v>82</v>
      </c>
      <c r="AV588" s="13" t="s">
        <v>80</v>
      </c>
      <c r="AW588" s="13" t="s">
        <v>33</v>
      </c>
      <c r="AX588" s="13" t="s">
        <v>72</v>
      </c>
      <c r="AY588" s="233" t="s">
        <v>130</v>
      </c>
    </row>
    <row r="589" spans="1:51" s="14" customFormat="1" ht="12">
      <c r="A589" s="14"/>
      <c r="B589" s="234"/>
      <c r="C589" s="235"/>
      <c r="D589" s="225" t="s">
        <v>141</v>
      </c>
      <c r="E589" s="236" t="s">
        <v>19</v>
      </c>
      <c r="F589" s="237" t="s">
        <v>368</v>
      </c>
      <c r="G589" s="235"/>
      <c r="H589" s="238">
        <v>6.28</v>
      </c>
      <c r="I589" s="239"/>
      <c r="J589" s="235"/>
      <c r="K589" s="235"/>
      <c r="L589" s="240"/>
      <c r="M589" s="241"/>
      <c r="N589" s="242"/>
      <c r="O589" s="242"/>
      <c r="P589" s="242"/>
      <c r="Q589" s="242"/>
      <c r="R589" s="242"/>
      <c r="S589" s="242"/>
      <c r="T589" s="243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4" t="s">
        <v>141</v>
      </c>
      <c r="AU589" s="244" t="s">
        <v>82</v>
      </c>
      <c r="AV589" s="14" t="s">
        <v>82</v>
      </c>
      <c r="AW589" s="14" t="s">
        <v>33</v>
      </c>
      <c r="AX589" s="14" t="s">
        <v>72</v>
      </c>
      <c r="AY589" s="244" t="s">
        <v>130</v>
      </c>
    </row>
    <row r="590" spans="1:51" s="13" customFormat="1" ht="12">
      <c r="A590" s="13"/>
      <c r="B590" s="223"/>
      <c r="C590" s="224"/>
      <c r="D590" s="225" t="s">
        <v>141</v>
      </c>
      <c r="E590" s="226" t="s">
        <v>19</v>
      </c>
      <c r="F590" s="227" t="s">
        <v>320</v>
      </c>
      <c r="G590" s="224"/>
      <c r="H590" s="226" t="s">
        <v>19</v>
      </c>
      <c r="I590" s="228"/>
      <c r="J590" s="224"/>
      <c r="K590" s="224"/>
      <c r="L590" s="229"/>
      <c r="M590" s="230"/>
      <c r="N590" s="231"/>
      <c r="O590" s="231"/>
      <c r="P590" s="231"/>
      <c r="Q590" s="231"/>
      <c r="R590" s="231"/>
      <c r="S590" s="231"/>
      <c r="T590" s="232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3" t="s">
        <v>141</v>
      </c>
      <c r="AU590" s="233" t="s">
        <v>82</v>
      </c>
      <c r="AV590" s="13" t="s">
        <v>80</v>
      </c>
      <c r="AW590" s="13" t="s">
        <v>33</v>
      </c>
      <c r="AX590" s="13" t="s">
        <v>72</v>
      </c>
      <c r="AY590" s="233" t="s">
        <v>130</v>
      </c>
    </row>
    <row r="591" spans="1:51" s="14" customFormat="1" ht="12">
      <c r="A591" s="14"/>
      <c r="B591" s="234"/>
      <c r="C591" s="235"/>
      <c r="D591" s="225" t="s">
        <v>141</v>
      </c>
      <c r="E591" s="236" t="s">
        <v>19</v>
      </c>
      <c r="F591" s="237" t="s">
        <v>369</v>
      </c>
      <c r="G591" s="235"/>
      <c r="H591" s="238">
        <v>6.29</v>
      </c>
      <c r="I591" s="239"/>
      <c r="J591" s="235"/>
      <c r="K591" s="235"/>
      <c r="L591" s="240"/>
      <c r="M591" s="241"/>
      <c r="N591" s="242"/>
      <c r="O591" s="242"/>
      <c r="P591" s="242"/>
      <c r="Q591" s="242"/>
      <c r="R591" s="242"/>
      <c r="S591" s="242"/>
      <c r="T591" s="243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44" t="s">
        <v>141</v>
      </c>
      <c r="AU591" s="244" t="s">
        <v>82</v>
      </c>
      <c r="AV591" s="14" t="s">
        <v>82</v>
      </c>
      <c r="AW591" s="14" t="s">
        <v>33</v>
      </c>
      <c r="AX591" s="14" t="s">
        <v>72</v>
      </c>
      <c r="AY591" s="244" t="s">
        <v>130</v>
      </c>
    </row>
    <row r="592" spans="1:51" s="13" customFormat="1" ht="12">
      <c r="A592" s="13"/>
      <c r="B592" s="223"/>
      <c r="C592" s="224"/>
      <c r="D592" s="225" t="s">
        <v>141</v>
      </c>
      <c r="E592" s="226" t="s">
        <v>19</v>
      </c>
      <c r="F592" s="227" t="s">
        <v>321</v>
      </c>
      <c r="G592" s="224"/>
      <c r="H592" s="226" t="s">
        <v>19</v>
      </c>
      <c r="I592" s="228"/>
      <c r="J592" s="224"/>
      <c r="K592" s="224"/>
      <c r="L592" s="229"/>
      <c r="M592" s="230"/>
      <c r="N592" s="231"/>
      <c r="O592" s="231"/>
      <c r="P592" s="231"/>
      <c r="Q592" s="231"/>
      <c r="R592" s="231"/>
      <c r="S592" s="231"/>
      <c r="T592" s="232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3" t="s">
        <v>141</v>
      </c>
      <c r="AU592" s="233" t="s">
        <v>82</v>
      </c>
      <c r="AV592" s="13" t="s">
        <v>80</v>
      </c>
      <c r="AW592" s="13" t="s">
        <v>33</v>
      </c>
      <c r="AX592" s="13" t="s">
        <v>72</v>
      </c>
      <c r="AY592" s="233" t="s">
        <v>130</v>
      </c>
    </row>
    <row r="593" spans="1:51" s="14" customFormat="1" ht="12">
      <c r="A593" s="14"/>
      <c r="B593" s="234"/>
      <c r="C593" s="235"/>
      <c r="D593" s="225" t="s">
        <v>141</v>
      </c>
      <c r="E593" s="236" t="s">
        <v>19</v>
      </c>
      <c r="F593" s="237" t="s">
        <v>370</v>
      </c>
      <c r="G593" s="235"/>
      <c r="H593" s="238">
        <v>6.57</v>
      </c>
      <c r="I593" s="239"/>
      <c r="J593" s="235"/>
      <c r="K593" s="235"/>
      <c r="L593" s="240"/>
      <c r="M593" s="241"/>
      <c r="N593" s="242"/>
      <c r="O593" s="242"/>
      <c r="P593" s="242"/>
      <c r="Q593" s="242"/>
      <c r="R593" s="242"/>
      <c r="S593" s="242"/>
      <c r="T593" s="243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4" t="s">
        <v>141</v>
      </c>
      <c r="AU593" s="244" t="s">
        <v>82</v>
      </c>
      <c r="AV593" s="14" t="s">
        <v>82</v>
      </c>
      <c r="AW593" s="14" t="s">
        <v>33</v>
      </c>
      <c r="AX593" s="14" t="s">
        <v>72</v>
      </c>
      <c r="AY593" s="244" t="s">
        <v>130</v>
      </c>
    </row>
    <row r="594" spans="1:51" s="13" customFormat="1" ht="12">
      <c r="A594" s="13"/>
      <c r="B594" s="223"/>
      <c r="C594" s="224"/>
      <c r="D594" s="225" t="s">
        <v>141</v>
      </c>
      <c r="E594" s="226" t="s">
        <v>19</v>
      </c>
      <c r="F594" s="227" t="s">
        <v>323</v>
      </c>
      <c r="G594" s="224"/>
      <c r="H594" s="226" t="s">
        <v>19</v>
      </c>
      <c r="I594" s="228"/>
      <c r="J594" s="224"/>
      <c r="K594" s="224"/>
      <c r="L594" s="229"/>
      <c r="M594" s="230"/>
      <c r="N594" s="231"/>
      <c r="O594" s="231"/>
      <c r="P594" s="231"/>
      <c r="Q594" s="231"/>
      <c r="R594" s="231"/>
      <c r="S594" s="231"/>
      <c r="T594" s="232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3" t="s">
        <v>141</v>
      </c>
      <c r="AU594" s="233" t="s">
        <v>82</v>
      </c>
      <c r="AV594" s="13" t="s">
        <v>80</v>
      </c>
      <c r="AW594" s="13" t="s">
        <v>33</v>
      </c>
      <c r="AX594" s="13" t="s">
        <v>72</v>
      </c>
      <c r="AY594" s="233" t="s">
        <v>130</v>
      </c>
    </row>
    <row r="595" spans="1:51" s="14" customFormat="1" ht="12">
      <c r="A595" s="14"/>
      <c r="B595" s="234"/>
      <c r="C595" s="235"/>
      <c r="D595" s="225" t="s">
        <v>141</v>
      </c>
      <c r="E595" s="236" t="s">
        <v>19</v>
      </c>
      <c r="F595" s="237" t="s">
        <v>371</v>
      </c>
      <c r="G595" s="235"/>
      <c r="H595" s="238">
        <v>7.32</v>
      </c>
      <c r="I595" s="239"/>
      <c r="J595" s="235"/>
      <c r="K595" s="235"/>
      <c r="L595" s="240"/>
      <c r="M595" s="241"/>
      <c r="N595" s="242"/>
      <c r="O595" s="242"/>
      <c r="P595" s="242"/>
      <c r="Q595" s="242"/>
      <c r="R595" s="242"/>
      <c r="S595" s="242"/>
      <c r="T595" s="243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44" t="s">
        <v>141</v>
      </c>
      <c r="AU595" s="244" t="s">
        <v>82</v>
      </c>
      <c r="AV595" s="14" t="s">
        <v>82</v>
      </c>
      <c r="AW595" s="14" t="s">
        <v>33</v>
      </c>
      <c r="AX595" s="14" t="s">
        <v>72</v>
      </c>
      <c r="AY595" s="244" t="s">
        <v>130</v>
      </c>
    </row>
    <row r="596" spans="1:51" s="15" customFormat="1" ht="12">
      <c r="A596" s="15"/>
      <c r="B596" s="245"/>
      <c r="C596" s="246"/>
      <c r="D596" s="225" t="s">
        <v>141</v>
      </c>
      <c r="E596" s="247" t="s">
        <v>19</v>
      </c>
      <c r="F596" s="248" t="s">
        <v>150</v>
      </c>
      <c r="G596" s="246"/>
      <c r="H596" s="249">
        <v>26.46</v>
      </c>
      <c r="I596" s="250"/>
      <c r="J596" s="246"/>
      <c r="K596" s="246"/>
      <c r="L596" s="251"/>
      <c r="M596" s="252"/>
      <c r="N596" s="253"/>
      <c r="O596" s="253"/>
      <c r="P596" s="253"/>
      <c r="Q596" s="253"/>
      <c r="R596" s="253"/>
      <c r="S596" s="253"/>
      <c r="T596" s="254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T596" s="255" t="s">
        <v>141</v>
      </c>
      <c r="AU596" s="255" t="s">
        <v>82</v>
      </c>
      <c r="AV596" s="15" t="s">
        <v>137</v>
      </c>
      <c r="AW596" s="15" t="s">
        <v>33</v>
      </c>
      <c r="AX596" s="15" t="s">
        <v>80</v>
      </c>
      <c r="AY596" s="255" t="s">
        <v>130</v>
      </c>
    </row>
    <row r="597" spans="1:65" s="2" customFormat="1" ht="16.5" customHeight="1">
      <c r="A597" s="39"/>
      <c r="B597" s="40"/>
      <c r="C597" s="256" t="s">
        <v>693</v>
      </c>
      <c r="D597" s="256" t="s">
        <v>275</v>
      </c>
      <c r="E597" s="257" t="s">
        <v>679</v>
      </c>
      <c r="F597" s="258" t="s">
        <v>680</v>
      </c>
      <c r="G597" s="259" t="s">
        <v>197</v>
      </c>
      <c r="H597" s="260">
        <v>29.106</v>
      </c>
      <c r="I597" s="261"/>
      <c r="J597" s="262">
        <f>ROUND(I597*H597,2)</f>
        <v>0</v>
      </c>
      <c r="K597" s="258" t="s">
        <v>136</v>
      </c>
      <c r="L597" s="263"/>
      <c r="M597" s="264" t="s">
        <v>19</v>
      </c>
      <c r="N597" s="265" t="s">
        <v>43</v>
      </c>
      <c r="O597" s="85"/>
      <c r="P597" s="214">
        <f>O597*H597</f>
        <v>0</v>
      </c>
      <c r="Q597" s="214">
        <v>0.018</v>
      </c>
      <c r="R597" s="214">
        <f>Q597*H597</f>
        <v>0.523908</v>
      </c>
      <c r="S597" s="214">
        <v>0</v>
      </c>
      <c r="T597" s="215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16" t="s">
        <v>363</v>
      </c>
      <c r="AT597" s="216" t="s">
        <v>275</v>
      </c>
      <c r="AU597" s="216" t="s">
        <v>82</v>
      </c>
      <c r="AY597" s="18" t="s">
        <v>130</v>
      </c>
      <c r="BE597" s="217">
        <f>IF(N597="základní",J597,0)</f>
        <v>0</v>
      </c>
      <c r="BF597" s="217">
        <f>IF(N597="snížená",J597,0)</f>
        <v>0</v>
      </c>
      <c r="BG597" s="217">
        <f>IF(N597="zákl. přenesená",J597,0)</f>
        <v>0</v>
      </c>
      <c r="BH597" s="217">
        <f>IF(N597="sníž. přenesená",J597,0)</f>
        <v>0</v>
      </c>
      <c r="BI597" s="217">
        <f>IF(N597="nulová",J597,0)</f>
        <v>0</v>
      </c>
      <c r="BJ597" s="18" t="s">
        <v>80</v>
      </c>
      <c r="BK597" s="217">
        <f>ROUND(I597*H597,2)</f>
        <v>0</v>
      </c>
      <c r="BL597" s="18" t="s">
        <v>244</v>
      </c>
      <c r="BM597" s="216" t="s">
        <v>694</v>
      </c>
    </row>
    <row r="598" spans="1:47" s="2" customFormat="1" ht="12">
      <c r="A598" s="39"/>
      <c r="B598" s="40"/>
      <c r="C598" s="41"/>
      <c r="D598" s="218" t="s">
        <v>139</v>
      </c>
      <c r="E598" s="41"/>
      <c r="F598" s="219" t="s">
        <v>682</v>
      </c>
      <c r="G598" s="41"/>
      <c r="H598" s="41"/>
      <c r="I598" s="220"/>
      <c r="J598" s="41"/>
      <c r="K598" s="41"/>
      <c r="L598" s="45"/>
      <c r="M598" s="221"/>
      <c r="N598" s="222"/>
      <c r="O598" s="85"/>
      <c r="P598" s="85"/>
      <c r="Q598" s="85"/>
      <c r="R598" s="85"/>
      <c r="S598" s="85"/>
      <c r="T598" s="86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T598" s="18" t="s">
        <v>139</v>
      </c>
      <c r="AU598" s="18" t="s">
        <v>82</v>
      </c>
    </row>
    <row r="599" spans="1:51" s="14" customFormat="1" ht="12">
      <c r="A599" s="14"/>
      <c r="B599" s="234"/>
      <c r="C599" s="235"/>
      <c r="D599" s="225" t="s">
        <v>141</v>
      </c>
      <c r="E599" s="235"/>
      <c r="F599" s="237" t="s">
        <v>695</v>
      </c>
      <c r="G599" s="235"/>
      <c r="H599" s="238">
        <v>29.106</v>
      </c>
      <c r="I599" s="239"/>
      <c r="J599" s="235"/>
      <c r="K599" s="235"/>
      <c r="L599" s="240"/>
      <c r="M599" s="241"/>
      <c r="N599" s="242"/>
      <c r="O599" s="242"/>
      <c r="P599" s="242"/>
      <c r="Q599" s="242"/>
      <c r="R599" s="242"/>
      <c r="S599" s="242"/>
      <c r="T599" s="243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44" t="s">
        <v>141</v>
      </c>
      <c r="AU599" s="244" t="s">
        <v>82</v>
      </c>
      <c r="AV599" s="14" t="s">
        <v>82</v>
      </c>
      <c r="AW599" s="14" t="s">
        <v>4</v>
      </c>
      <c r="AX599" s="14" t="s">
        <v>80</v>
      </c>
      <c r="AY599" s="244" t="s">
        <v>130</v>
      </c>
    </row>
    <row r="600" spans="1:65" s="2" customFormat="1" ht="16.5" customHeight="1">
      <c r="A600" s="39"/>
      <c r="B600" s="40"/>
      <c r="C600" s="205" t="s">
        <v>696</v>
      </c>
      <c r="D600" s="205" t="s">
        <v>132</v>
      </c>
      <c r="E600" s="206" t="s">
        <v>697</v>
      </c>
      <c r="F600" s="207" t="s">
        <v>698</v>
      </c>
      <c r="G600" s="208" t="s">
        <v>328</v>
      </c>
      <c r="H600" s="209">
        <v>39.47</v>
      </c>
      <c r="I600" s="210"/>
      <c r="J600" s="211">
        <f>ROUND(I600*H600,2)</f>
        <v>0</v>
      </c>
      <c r="K600" s="207" t="s">
        <v>136</v>
      </c>
      <c r="L600" s="45"/>
      <c r="M600" s="212" t="s">
        <v>19</v>
      </c>
      <c r="N600" s="213" t="s">
        <v>43</v>
      </c>
      <c r="O600" s="85"/>
      <c r="P600" s="214">
        <f>O600*H600</f>
        <v>0</v>
      </c>
      <c r="Q600" s="214">
        <v>3E-05</v>
      </c>
      <c r="R600" s="214">
        <f>Q600*H600</f>
        <v>0.0011841</v>
      </c>
      <c r="S600" s="214">
        <v>0</v>
      </c>
      <c r="T600" s="215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16" t="s">
        <v>244</v>
      </c>
      <c r="AT600" s="216" t="s">
        <v>132</v>
      </c>
      <c r="AU600" s="216" t="s">
        <v>82</v>
      </c>
      <c r="AY600" s="18" t="s">
        <v>130</v>
      </c>
      <c r="BE600" s="217">
        <f>IF(N600="základní",J600,0)</f>
        <v>0</v>
      </c>
      <c r="BF600" s="217">
        <f>IF(N600="snížená",J600,0)</f>
        <v>0</v>
      </c>
      <c r="BG600" s="217">
        <f>IF(N600="zákl. přenesená",J600,0)</f>
        <v>0</v>
      </c>
      <c r="BH600" s="217">
        <f>IF(N600="sníž. přenesená",J600,0)</f>
        <v>0</v>
      </c>
      <c r="BI600" s="217">
        <f>IF(N600="nulová",J600,0)</f>
        <v>0</v>
      </c>
      <c r="BJ600" s="18" t="s">
        <v>80</v>
      </c>
      <c r="BK600" s="217">
        <f>ROUND(I600*H600,2)</f>
        <v>0</v>
      </c>
      <c r="BL600" s="18" t="s">
        <v>244</v>
      </c>
      <c r="BM600" s="216" t="s">
        <v>699</v>
      </c>
    </row>
    <row r="601" spans="1:47" s="2" customFormat="1" ht="12">
      <c r="A601" s="39"/>
      <c r="B601" s="40"/>
      <c r="C601" s="41"/>
      <c r="D601" s="218" t="s">
        <v>139</v>
      </c>
      <c r="E601" s="41"/>
      <c r="F601" s="219" t="s">
        <v>700</v>
      </c>
      <c r="G601" s="41"/>
      <c r="H601" s="41"/>
      <c r="I601" s="220"/>
      <c r="J601" s="41"/>
      <c r="K601" s="41"/>
      <c r="L601" s="45"/>
      <c r="M601" s="221"/>
      <c r="N601" s="222"/>
      <c r="O601" s="85"/>
      <c r="P601" s="85"/>
      <c r="Q601" s="85"/>
      <c r="R601" s="85"/>
      <c r="S601" s="85"/>
      <c r="T601" s="86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T601" s="18" t="s">
        <v>139</v>
      </c>
      <c r="AU601" s="18" t="s">
        <v>82</v>
      </c>
    </row>
    <row r="602" spans="1:51" s="13" customFormat="1" ht="12">
      <c r="A602" s="13"/>
      <c r="B602" s="223"/>
      <c r="C602" s="224"/>
      <c r="D602" s="225" t="s">
        <v>141</v>
      </c>
      <c r="E602" s="226" t="s">
        <v>19</v>
      </c>
      <c r="F602" s="227" t="s">
        <v>175</v>
      </c>
      <c r="G602" s="224"/>
      <c r="H602" s="226" t="s">
        <v>19</v>
      </c>
      <c r="I602" s="228"/>
      <c r="J602" s="224"/>
      <c r="K602" s="224"/>
      <c r="L602" s="229"/>
      <c r="M602" s="230"/>
      <c r="N602" s="231"/>
      <c r="O602" s="231"/>
      <c r="P602" s="231"/>
      <c r="Q602" s="231"/>
      <c r="R602" s="231"/>
      <c r="S602" s="231"/>
      <c r="T602" s="232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3" t="s">
        <v>141</v>
      </c>
      <c r="AU602" s="233" t="s">
        <v>82</v>
      </c>
      <c r="AV602" s="13" t="s">
        <v>80</v>
      </c>
      <c r="AW602" s="13" t="s">
        <v>33</v>
      </c>
      <c r="AX602" s="13" t="s">
        <v>72</v>
      </c>
      <c r="AY602" s="233" t="s">
        <v>130</v>
      </c>
    </row>
    <row r="603" spans="1:51" s="13" customFormat="1" ht="12">
      <c r="A603" s="13"/>
      <c r="B603" s="223"/>
      <c r="C603" s="224"/>
      <c r="D603" s="225" t="s">
        <v>141</v>
      </c>
      <c r="E603" s="226" t="s">
        <v>19</v>
      </c>
      <c r="F603" s="227" t="s">
        <v>316</v>
      </c>
      <c r="G603" s="224"/>
      <c r="H603" s="226" t="s">
        <v>19</v>
      </c>
      <c r="I603" s="228"/>
      <c r="J603" s="224"/>
      <c r="K603" s="224"/>
      <c r="L603" s="229"/>
      <c r="M603" s="230"/>
      <c r="N603" s="231"/>
      <c r="O603" s="231"/>
      <c r="P603" s="231"/>
      <c r="Q603" s="231"/>
      <c r="R603" s="231"/>
      <c r="S603" s="231"/>
      <c r="T603" s="232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3" t="s">
        <v>141</v>
      </c>
      <c r="AU603" s="233" t="s">
        <v>82</v>
      </c>
      <c r="AV603" s="13" t="s">
        <v>80</v>
      </c>
      <c r="AW603" s="13" t="s">
        <v>33</v>
      </c>
      <c r="AX603" s="13" t="s">
        <v>72</v>
      </c>
      <c r="AY603" s="233" t="s">
        <v>130</v>
      </c>
    </row>
    <row r="604" spans="1:51" s="14" customFormat="1" ht="12">
      <c r="A604" s="14"/>
      <c r="B604" s="234"/>
      <c r="C604" s="235"/>
      <c r="D604" s="225" t="s">
        <v>141</v>
      </c>
      <c r="E604" s="236" t="s">
        <v>19</v>
      </c>
      <c r="F604" s="237" t="s">
        <v>701</v>
      </c>
      <c r="G604" s="235"/>
      <c r="H604" s="238">
        <v>9.54</v>
      </c>
      <c r="I604" s="239"/>
      <c r="J604" s="235"/>
      <c r="K604" s="235"/>
      <c r="L604" s="240"/>
      <c r="M604" s="241"/>
      <c r="N604" s="242"/>
      <c r="O604" s="242"/>
      <c r="P604" s="242"/>
      <c r="Q604" s="242"/>
      <c r="R604" s="242"/>
      <c r="S604" s="242"/>
      <c r="T604" s="243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44" t="s">
        <v>141</v>
      </c>
      <c r="AU604" s="244" t="s">
        <v>82</v>
      </c>
      <c r="AV604" s="14" t="s">
        <v>82</v>
      </c>
      <c r="AW604" s="14" t="s">
        <v>33</v>
      </c>
      <c r="AX604" s="14" t="s">
        <v>72</v>
      </c>
      <c r="AY604" s="244" t="s">
        <v>130</v>
      </c>
    </row>
    <row r="605" spans="1:51" s="13" customFormat="1" ht="12">
      <c r="A605" s="13"/>
      <c r="B605" s="223"/>
      <c r="C605" s="224"/>
      <c r="D605" s="225" t="s">
        <v>141</v>
      </c>
      <c r="E605" s="226" t="s">
        <v>19</v>
      </c>
      <c r="F605" s="227" t="s">
        <v>320</v>
      </c>
      <c r="G605" s="224"/>
      <c r="H605" s="226" t="s">
        <v>19</v>
      </c>
      <c r="I605" s="228"/>
      <c r="J605" s="224"/>
      <c r="K605" s="224"/>
      <c r="L605" s="229"/>
      <c r="M605" s="230"/>
      <c r="N605" s="231"/>
      <c r="O605" s="231"/>
      <c r="P605" s="231"/>
      <c r="Q605" s="231"/>
      <c r="R605" s="231"/>
      <c r="S605" s="231"/>
      <c r="T605" s="232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3" t="s">
        <v>141</v>
      </c>
      <c r="AU605" s="233" t="s">
        <v>82</v>
      </c>
      <c r="AV605" s="13" t="s">
        <v>80</v>
      </c>
      <c r="AW605" s="13" t="s">
        <v>33</v>
      </c>
      <c r="AX605" s="13" t="s">
        <v>72</v>
      </c>
      <c r="AY605" s="233" t="s">
        <v>130</v>
      </c>
    </row>
    <row r="606" spans="1:51" s="14" customFormat="1" ht="12">
      <c r="A606" s="14"/>
      <c r="B606" s="234"/>
      <c r="C606" s="235"/>
      <c r="D606" s="225" t="s">
        <v>141</v>
      </c>
      <c r="E606" s="236" t="s">
        <v>19</v>
      </c>
      <c r="F606" s="237" t="s">
        <v>702</v>
      </c>
      <c r="G606" s="235"/>
      <c r="H606" s="238">
        <v>9.62</v>
      </c>
      <c r="I606" s="239"/>
      <c r="J606" s="235"/>
      <c r="K606" s="235"/>
      <c r="L606" s="240"/>
      <c r="M606" s="241"/>
      <c r="N606" s="242"/>
      <c r="O606" s="242"/>
      <c r="P606" s="242"/>
      <c r="Q606" s="242"/>
      <c r="R606" s="242"/>
      <c r="S606" s="242"/>
      <c r="T606" s="243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44" t="s">
        <v>141</v>
      </c>
      <c r="AU606" s="244" t="s">
        <v>82</v>
      </c>
      <c r="AV606" s="14" t="s">
        <v>82</v>
      </c>
      <c r="AW606" s="14" t="s">
        <v>33</v>
      </c>
      <c r="AX606" s="14" t="s">
        <v>72</v>
      </c>
      <c r="AY606" s="244" t="s">
        <v>130</v>
      </c>
    </row>
    <row r="607" spans="1:51" s="13" customFormat="1" ht="12">
      <c r="A607" s="13"/>
      <c r="B607" s="223"/>
      <c r="C607" s="224"/>
      <c r="D607" s="225" t="s">
        <v>141</v>
      </c>
      <c r="E607" s="226" t="s">
        <v>19</v>
      </c>
      <c r="F607" s="227" t="s">
        <v>321</v>
      </c>
      <c r="G607" s="224"/>
      <c r="H607" s="226" t="s">
        <v>19</v>
      </c>
      <c r="I607" s="228"/>
      <c r="J607" s="224"/>
      <c r="K607" s="224"/>
      <c r="L607" s="229"/>
      <c r="M607" s="230"/>
      <c r="N607" s="231"/>
      <c r="O607" s="231"/>
      <c r="P607" s="231"/>
      <c r="Q607" s="231"/>
      <c r="R607" s="231"/>
      <c r="S607" s="231"/>
      <c r="T607" s="232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33" t="s">
        <v>141</v>
      </c>
      <c r="AU607" s="233" t="s">
        <v>82</v>
      </c>
      <c r="AV607" s="13" t="s">
        <v>80</v>
      </c>
      <c r="AW607" s="13" t="s">
        <v>33</v>
      </c>
      <c r="AX607" s="13" t="s">
        <v>72</v>
      </c>
      <c r="AY607" s="233" t="s">
        <v>130</v>
      </c>
    </row>
    <row r="608" spans="1:51" s="14" customFormat="1" ht="12">
      <c r="A608" s="14"/>
      <c r="B608" s="234"/>
      <c r="C608" s="235"/>
      <c r="D608" s="225" t="s">
        <v>141</v>
      </c>
      <c r="E608" s="236" t="s">
        <v>19</v>
      </c>
      <c r="F608" s="237" t="s">
        <v>703</v>
      </c>
      <c r="G608" s="235"/>
      <c r="H608" s="238">
        <v>9.79</v>
      </c>
      <c r="I608" s="239"/>
      <c r="J608" s="235"/>
      <c r="K608" s="235"/>
      <c r="L608" s="240"/>
      <c r="M608" s="241"/>
      <c r="N608" s="242"/>
      <c r="O608" s="242"/>
      <c r="P608" s="242"/>
      <c r="Q608" s="242"/>
      <c r="R608" s="242"/>
      <c r="S608" s="242"/>
      <c r="T608" s="243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44" t="s">
        <v>141</v>
      </c>
      <c r="AU608" s="244" t="s">
        <v>82</v>
      </c>
      <c r="AV608" s="14" t="s">
        <v>82</v>
      </c>
      <c r="AW608" s="14" t="s">
        <v>33</v>
      </c>
      <c r="AX608" s="14" t="s">
        <v>72</v>
      </c>
      <c r="AY608" s="244" t="s">
        <v>130</v>
      </c>
    </row>
    <row r="609" spans="1:51" s="13" customFormat="1" ht="12">
      <c r="A609" s="13"/>
      <c r="B609" s="223"/>
      <c r="C609" s="224"/>
      <c r="D609" s="225" t="s">
        <v>141</v>
      </c>
      <c r="E609" s="226" t="s">
        <v>19</v>
      </c>
      <c r="F609" s="227" t="s">
        <v>323</v>
      </c>
      <c r="G609" s="224"/>
      <c r="H609" s="226" t="s">
        <v>19</v>
      </c>
      <c r="I609" s="228"/>
      <c r="J609" s="224"/>
      <c r="K609" s="224"/>
      <c r="L609" s="229"/>
      <c r="M609" s="230"/>
      <c r="N609" s="231"/>
      <c r="O609" s="231"/>
      <c r="P609" s="231"/>
      <c r="Q609" s="231"/>
      <c r="R609" s="231"/>
      <c r="S609" s="231"/>
      <c r="T609" s="232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3" t="s">
        <v>141</v>
      </c>
      <c r="AU609" s="233" t="s">
        <v>82</v>
      </c>
      <c r="AV609" s="13" t="s">
        <v>80</v>
      </c>
      <c r="AW609" s="13" t="s">
        <v>33</v>
      </c>
      <c r="AX609" s="13" t="s">
        <v>72</v>
      </c>
      <c r="AY609" s="233" t="s">
        <v>130</v>
      </c>
    </row>
    <row r="610" spans="1:51" s="14" customFormat="1" ht="12">
      <c r="A610" s="14"/>
      <c r="B610" s="234"/>
      <c r="C610" s="235"/>
      <c r="D610" s="225" t="s">
        <v>141</v>
      </c>
      <c r="E610" s="236" t="s">
        <v>19</v>
      </c>
      <c r="F610" s="237" t="s">
        <v>704</v>
      </c>
      <c r="G610" s="235"/>
      <c r="H610" s="238">
        <v>10.52</v>
      </c>
      <c r="I610" s="239"/>
      <c r="J610" s="235"/>
      <c r="K610" s="235"/>
      <c r="L610" s="240"/>
      <c r="M610" s="241"/>
      <c r="N610" s="242"/>
      <c r="O610" s="242"/>
      <c r="P610" s="242"/>
      <c r="Q610" s="242"/>
      <c r="R610" s="242"/>
      <c r="S610" s="242"/>
      <c r="T610" s="243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44" t="s">
        <v>141</v>
      </c>
      <c r="AU610" s="244" t="s">
        <v>82</v>
      </c>
      <c r="AV610" s="14" t="s">
        <v>82</v>
      </c>
      <c r="AW610" s="14" t="s">
        <v>33</v>
      </c>
      <c r="AX610" s="14" t="s">
        <v>72</v>
      </c>
      <c r="AY610" s="244" t="s">
        <v>130</v>
      </c>
    </row>
    <row r="611" spans="1:51" s="15" customFormat="1" ht="12">
      <c r="A611" s="15"/>
      <c r="B611" s="245"/>
      <c r="C611" s="246"/>
      <c r="D611" s="225" t="s">
        <v>141</v>
      </c>
      <c r="E611" s="247" t="s">
        <v>19</v>
      </c>
      <c r="F611" s="248" t="s">
        <v>150</v>
      </c>
      <c r="G611" s="246"/>
      <c r="H611" s="249">
        <v>39.47</v>
      </c>
      <c r="I611" s="250"/>
      <c r="J611" s="246"/>
      <c r="K611" s="246"/>
      <c r="L611" s="251"/>
      <c r="M611" s="252"/>
      <c r="N611" s="253"/>
      <c r="O611" s="253"/>
      <c r="P611" s="253"/>
      <c r="Q611" s="253"/>
      <c r="R611" s="253"/>
      <c r="S611" s="253"/>
      <c r="T611" s="254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T611" s="255" t="s">
        <v>141</v>
      </c>
      <c r="AU611" s="255" t="s">
        <v>82</v>
      </c>
      <c r="AV611" s="15" t="s">
        <v>137</v>
      </c>
      <c r="AW611" s="15" t="s">
        <v>33</v>
      </c>
      <c r="AX611" s="15" t="s">
        <v>80</v>
      </c>
      <c r="AY611" s="255" t="s">
        <v>130</v>
      </c>
    </row>
    <row r="612" spans="1:65" s="2" customFormat="1" ht="24.15" customHeight="1">
      <c r="A612" s="39"/>
      <c r="B612" s="40"/>
      <c r="C612" s="205" t="s">
        <v>705</v>
      </c>
      <c r="D612" s="205" t="s">
        <v>132</v>
      </c>
      <c r="E612" s="206" t="s">
        <v>706</v>
      </c>
      <c r="F612" s="207" t="s">
        <v>707</v>
      </c>
      <c r="G612" s="208" t="s">
        <v>165</v>
      </c>
      <c r="H612" s="209">
        <v>0.77</v>
      </c>
      <c r="I612" s="210"/>
      <c r="J612" s="211">
        <f>ROUND(I612*H612,2)</f>
        <v>0</v>
      </c>
      <c r="K612" s="207" t="s">
        <v>136</v>
      </c>
      <c r="L612" s="45"/>
      <c r="M612" s="212" t="s">
        <v>19</v>
      </c>
      <c r="N612" s="213" t="s">
        <v>43</v>
      </c>
      <c r="O612" s="85"/>
      <c r="P612" s="214">
        <f>O612*H612</f>
        <v>0</v>
      </c>
      <c r="Q612" s="214">
        <v>0</v>
      </c>
      <c r="R612" s="214">
        <f>Q612*H612</f>
        <v>0</v>
      </c>
      <c r="S612" s="214">
        <v>0</v>
      </c>
      <c r="T612" s="215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16" t="s">
        <v>244</v>
      </c>
      <c r="AT612" s="216" t="s">
        <v>132</v>
      </c>
      <c r="AU612" s="216" t="s">
        <v>82</v>
      </c>
      <c r="AY612" s="18" t="s">
        <v>130</v>
      </c>
      <c r="BE612" s="217">
        <f>IF(N612="základní",J612,0)</f>
        <v>0</v>
      </c>
      <c r="BF612" s="217">
        <f>IF(N612="snížená",J612,0)</f>
        <v>0</v>
      </c>
      <c r="BG612" s="217">
        <f>IF(N612="zákl. přenesená",J612,0)</f>
        <v>0</v>
      </c>
      <c r="BH612" s="217">
        <f>IF(N612="sníž. přenesená",J612,0)</f>
        <v>0</v>
      </c>
      <c r="BI612" s="217">
        <f>IF(N612="nulová",J612,0)</f>
        <v>0</v>
      </c>
      <c r="BJ612" s="18" t="s">
        <v>80</v>
      </c>
      <c r="BK612" s="217">
        <f>ROUND(I612*H612,2)</f>
        <v>0</v>
      </c>
      <c r="BL612" s="18" t="s">
        <v>244</v>
      </c>
      <c r="BM612" s="216" t="s">
        <v>708</v>
      </c>
    </row>
    <row r="613" spans="1:47" s="2" customFormat="1" ht="12">
      <c r="A613" s="39"/>
      <c r="B613" s="40"/>
      <c r="C613" s="41"/>
      <c r="D613" s="218" t="s">
        <v>139</v>
      </c>
      <c r="E613" s="41"/>
      <c r="F613" s="219" t="s">
        <v>709</v>
      </c>
      <c r="G613" s="41"/>
      <c r="H613" s="41"/>
      <c r="I613" s="220"/>
      <c r="J613" s="41"/>
      <c r="K613" s="41"/>
      <c r="L613" s="45"/>
      <c r="M613" s="221"/>
      <c r="N613" s="222"/>
      <c r="O613" s="85"/>
      <c r="P613" s="85"/>
      <c r="Q613" s="85"/>
      <c r="R613" s="85"/>
      <c r="S613" s="85"/>
      <c r="T613" s="86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T613" s="18" t="s">
        <v>139</v>
      </c>
      <c r="AU613" s="18" t="s">
        <v>82</v>
      </c>
    </row>
    <row r="614" spans="1:63" s="12" customFormat="1" ht="22.8" customHeight="1">
      <c r="A614" s="12"/>
      <c r="B614" s="189"/>
      <c r="C614" s="190"/>
      <c r="D614" s="191" t="s">
        <v>71</v>
      </c>
      <c r="E614" s="203" t="s">
        <v>710</v>
      </c>
      <c r="F614" s="203" t="s">
        <v>711</v>
      </c>
      <c r="G614" s="190"/>
      <c r="H614" s="190"/>
      <c r="I614" s="193"/>
      <c r="J614" s="204">
        <f>BK614</f>
        <v>0</v>
      </c>
      <c r="K614" s="190"/>
      <c r="L614" s="195"/>
      <c r="M614" s="196"/>
      <c r="N614" s="197"/>
      <c r="O614" s="197"/>
      <c r="P614" s="198">
        <f>SUM(P615:P644)</f>
        <v>0</v>
      </c>
      <c r="Q614" s="197"/>
      <c r="R614" s="198">
        <f>SUM(R615:R644)</f>
        <v>0.020372110000000002</v>
      </c>
      <c r="S614" s="197"/>
      <c r="T614" s="199">
        <f>SUM(T615:T644)</f>
        <v>0</v>
      </c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R614" s="200" t="s">
        <v>82</v>
      </c>
      <c r="AT614" s="201" t="s">
        <v>71</v>
      </c>
      <c r="AU614" s="201" t="s">
        <v>80</v>
      </c>
      <c r="AY614" s="200" t="s">
        <v>130</v>
      </c>
      <c r="BK614" s="202">
        <f>SUM(BK615:BK644)</f>
        <v>0</v>
      </c>
    </row>
    <row r="615" spans="1:65" s="2" customFormat="1" ht="21.75" customHeight="1">
      <c r="A615" s="39"/>
      <c r="B615" s="40"/>
      <c r="C615" s="205" t="s">
        <v>712</v>
      </c>
      <c r="D615" s="205" t="s">
        <v>132</v>
      </c>
      <c r="E615" s="206" t="s">
        <v>713</v>
      </c>
      <c r="F615" s="207" t="s">
        <v>714</v>
      </c>
      <c r="G615" s="208" t="s">
        <v>197</v>
      </c>
      <c r="H615" s="209">
        <v>47.377</v>
      </c>
      <c r="I615" s="210"/>
      <c r="J615" s="211">
        <f>ROUND(I615*H615,2)</f>
        <v>0</v>
      </c>
      <c r="K615" s="207" t="s">
        <v>136</v>
      </c>
      <c r="L615" s="45"/>
      <c r="M615" s="212" t="s">
        <v>19</v>
      </c>
      <c r="N615" s="213" t="s">
        <v>43</v>
      </c>
      <c r="O615" s="85"/>
      <c r="P615" s="214">
        <f>O615*H615</f>
        <v>0</v>
      </c>
      <c r="Q615" s="214">
        <v>7E-05</v>
      </c>
      <c r="R615" s="214">
        <f>Q615*H615</f>
        <v>0.00331639</v>
      </c>
      <c r="S615" s="214">
        <v>0</v>
      </c>
      <c r="T615" s="215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16" t="s">
        <v>244</v>
      </c>
      <c r="AT615" s="216" t="s">
        <v>132</v>
      </c>
      <c r="AU615" s="216" t="s">
        <v>82</v>
      </c>
      <c r="AY615" s="18" t="s">
        <v>130</v>
      </c>
      <c r="BE615" s="217">
        <f>IF(N615="základní",J615,0)</f>
        <v>0</v>
      </c>
      <c r="BF615" s="217">
        <f>IF(N615="snížená",J615,0)</f>
        <v>0</v>
      </c>
      <c r="BG615" s="217">
        <f>IF(N615="zákl. přenesená",J615,0)</f>
        <v>0</v>
      </c>
      <c r="BH615" s="217">
        <f>IF(N615="sníž. přenesená",J615,0)</f>
        <v>0</v>
      </c>
      <c r="BI615" s="217">
        <f>IF(N615="nulová",J615,0)</f>
        <v>0</v>
      </c>
      <c r="BJ615" s="18" t="s">
        <v>80</v>
      </c>
      <c r="BK615" s="217">
        <f>ROUND(I615*H615,2)</f>
        <v>0</v>
      </c>
      <c r="BL615" s="18" t="s">
        <v>244</v>
      </c>
      <c r="BM615" s="216" t="s">
        <v>715</v>
      </c>
    </row>
    <row r="616" spans="1:47" s="2" customFormat="1" ht="12">
      <c r="A616" s="39"/>
      <c r="B616" s="40"/>
      <c r="C616" s="41"/>
      <c r="D616" s="218" t="s">
        <v>139</v>
      </c>
      <c r="E616" s="41"/>
      <c r="F616" s="219" t="s">
        <v>716</v>
      </c>
      <c r="G616" s="41"/>
      <c r="H616" s="41"/>
      <c r="I616" s="220"/>
      <c r="J616" s="41"/>
      <c r="K616" s="41"/>
      <c r="L616" s="45"/>
      <c r="M616" s="221"/>
      <c r="N616" s="222"/>
      <c r="O616" s="85"/>
      <c r="P616" s="85"/>
      <c r="Q616" s="85"/>
      <c r="R616" s="85"/>
      <c r="S616" s="85"/>
      <c r="T616" s="86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T616" s="18" t="s">
        <v>139</v>
      </c>
      <c r="AU616" s="18" t="s">
        <v>82</v>
      </c>
    </row>
    <row r="617" spans="1:51" s="13" customFormat="1" ht="12">
      <c r="A617" s="13"/>
      <c r="B617" s="223"/>
      <c r="C617" s="224"/>
      <c r="D617" s="225" t="s">
        <v>141</v>
      </c>
      <c r="E617" s="226" t="s">
        <v>19</v>
      </c>
      <c r="F617" s="227" t="s">
        <v>175</v>
      </c>
      <c r="G617" s="224"/>
      <c r="H617" s="226" t="s">
        <v>19</v>
      </c>
      <c r="I617" s="228"/>
      <c r="J617" s="224"/>
      <c r="K617" s="224"/>
      <c r="L617" s="229"/>
      <c r="M617" s="230"/>
      <c r="N617" s="231"/>
      <c r="O617" s="231"/>
      <c r="P617" s="231"/>
      <c r="Q617" s="231"/>
      <c r="R617" s="231"/>
      <c r="S617" s="231"/>
      <c r="T617" s="232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3" t="s">
        <v>141</v>
      </c>
      <c r="AU617" s="233" t="s">
        <v>82</v>
      </c>
      <c r="AV617" s="13" t="s">
        <v>80</v>
      </c>
      <c r="AW617" s="13" t="s">
        <v>33</v>
      </c>
      <c r="AX617" s="13" t="s">
        <v>72</v>
      </c>
      <c r="AY617" s="233" t="s">
        <v>130</v>
      </c>
    </row>
    <row r="618" spans="1:51" s="13" customFormat="1" ht="12">
      <c r="A618" s="13"/>
      <c r="B618" s="223"/>
      <c r="C618" s="224"/>
      <c r="D618" s="225" t="s">
        <v>141</v>
      </c>
      <c r="E618" s="226" t="s">
        <v>19</v>
      </c>
      <c r="F618" s="227" t="s">
        <v>377</v>
      </c>
      <c r="G618" s="224"/>
      <c r="H618" s="226" t="s">
        <v>19</v>
      </c>
      <c r="I618" s="228"/>
      <c r="J618" s="224"/>
      <c r="K618" s="224"/>
      <c r="L618" s="229"/>
      <c r="M618" s="230"/>
      <c r="N618" s="231"/>
      <c r="O618" s="231"/>
      <c r="P618" s="231"/>
      <c r="Q618" s="231"/>
      <c r="R618" s="231"/>
      <c r="S618" s="231"/>
      <c r="T618" s="232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33" t="s">
        <v>141</v>
      </c>
      <c r="AU618" s="233" t="s">
        <v>82</v>
      </c>
      <c r="AV618" s="13" t="s">
        <v>80</v>
      </c>
      <c r="AW618" s="13" t="s">
        <v>33</v>
      </c>
      <c r="AX618" s="13" t="s">
        <v>72</v>
      </c>
      <c r="AY618" s="233" t="s">
        <v>130</v>
      </c>
    </row>
    <row r="619" spans="1:51" s="13" customFormat="1" ht="12">
      <c r="A619" s="13"/>
      <c r="B619" s="223"/>
      <c r="C619" s="224"/>
      <c r="D619" s="225" t="s">
        <v>141</v>
      </c>
      <c r="E619" s="226" t="s">
        <v>19</v>
      </c>
      <c r="F619" s="227" t="s">
        <v>378</v>
      </c>
      <c r="G619" s="224"/>
      <c r="H619" s="226" t="s">
        <v>19</v>
      </c>
      <c r="I619" s="228"/>
      <c r="J619" s="224"/>
      <c r="K619" s="224"/>
      <c r="L619" s="229"/>
      <c r="M619" s="230"/>
      <c r="N619" s="231"/>
      <c r="O619" s="231"/>
      <c r="P619" s="231"/>
      <c r="Q619" s="231"/>
      <c r="R619" s="231"/>
      <c r="S619" s="231"/>
      <c r="T619" s="232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33" t="s">
        <v>141</v>
      </c>
      <c r="AU619" s="233" t="s">
        <v>82</v>
      </c>
      <c r="AV619" s="13" t="s">
        <v>80</v>
      </c>
      <c r="AW619" s="13" t="s">
        <v>33</v>
      </c>
      <c r="AX619" s="13" t="s">
        <v>72</v>
      </c>
      <c r="AY619" s="233" t="s">
        <v>130</v>
      </c>
    </row>
    <row r="620" spans="1:51" s="14" customFormat="1" ht="12">
      <c r="A620" s="14"/>
      <c r="B620" s="234"/>
      <c r="C620" s="235"/>
      <c r="D620" s="225" t="s">
        <v>141</v>
      </c>
      <c r="E620" s="236" t="s">
        <v>19</v>
      </c>
      <c r="F620" s="237" t="s">
        <v>717</v>
      </c>
      <c r="G620" s="235"/>
      <c r="H620" s="238">
        <v>4.5</v>
      </c>
      <c r="I620" s="239"/>
      <c r="J620" s="235"/>
      <c r="K620" s="235"/>
      <c r="L620" s="240"/>
      <c r="M620" s="241"/>
      <c r="N620" s="242"/>
      <c r="O620" s="242"/>
      <c r="P620" s="242"/>
      <c r="Q620" s="242"/>
      <c r="R620" s="242"/>
      <c r="S620" s="242"/>
      <c r="T620" s="243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44" t="s">
        <v>141</v>
      </c>
      <c r="AU620" s="244" t="s">
        <v>82</v>
      </c>
      <c r="AV620" s="14" t="s">
        <v>82</v>
      </c>
      <c r="AW620" s="14" t="s">
        <v>33</v>
      </c>
      <c r="AX620" s="14" t="s">
        <v>72</v>
      </c>
      <c r="AY620" s="244" t="s">
        <v>130</v>
      </c>
    </row>
    <row r="621" spans="1:51" s="14" customFormat="1" ht="12">
      <c r="A621" s="14"/>
      <c r="B621" s="234"/>
      <c r="C621" s="235"/>
      <c r="D621" s="225" t="s">
        <v>141</v>
      </c>
      <c r="E621" s="236" t="s">
        <v>19</v>
      </c>
      <c r="F621" s="237" t="s">
        <v>718</v>
      </c>
      <c r="G621" s="235"/>
      <c r="H621" s="238">
        <v>2.82</v>
      </c>
      <c r="I621" s="239"/>
      <c r="J621" s="235"/>
      <c r="K621" s="235"/>
      <c r="L621" s="240"/>
      <c r="M621" s="241"/>
      <c r="N621" s="242"/>
      <c r="O621" s="242"/>
      <c r="P621" s="242"/>
      <c r="Q621" s="242"/>
      <c r="R621" s="242"/>
      <c r="S621" s="242"/>
      <c r="T621" s="243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44" t="s">
        <v>141</v>
      </c>
      <c r="AU621" s="244" t="s">
        <v>82</v>
      </c>
      <c r="AV621" s="14" t="s">
        <v>82</v>
      </c>
      <c r="AW621" s="14" t="s">
        <v>33</v>
      </c>
      <c r="AX621" s="14" t="s">
        <v>72</v>
      </c>
      <c r="AY621" s="244" t="s">
        <v>130</v>
      </c>
    </row>
    <row r="622" spans="1:51" s="14" customFormat="1" ht="12">
      <c r="A622" s="14"/>
      <c r="B622" s="234"/>
      <c r="C622" s="235"/>
      <c r="D622" s="225" t="s">
        <v>141</v>
      </c>
      <c r="E622" s="236" t="s">
        <v>19</v>
      </c>
      <c r="F622" s="237" t="s">
        <v>719</v>
      </c>
      <c r="G622" s="235"/>
      <c r="H622" s="238">
        <v>1.76</v>
      </c>
      <c r="I622" s="239"/>
      <c r="J622" s="235"/>
      <c r="K622" s="235"/>
      <c r="L622" s="240"/>
      <c r="M622" s="241"/>
      <c r="N622" s="242"/>
      <c r="O622" s="242"/>
      <c r="P622" s="242"/>
      <c r="Q622" s="242"/>
      <c r="R622" s="242"/>
      <c r="S622" s="242"/>
      <c r="T622" s="243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44" t="s">
        <v>141</v>
      </c>
      <c r="AU622" s="244" t="s">
        <v>82</v>
      </c>
      <c r="AV622" s="14" t="s">
        <v>82</v>
      </c>
      <c r="AW622" s="14" t="s">
        <v>33</v>
      </c>
      <c r="AX622" s="14" t="s">
        <v>72</v>
      </c>
      <c r="AY622" s="244" t="s">
        <v>130</v>
      </c>
    </row>
    <row r="623" spans="1:51" s="13" customFormat="1" ht="12">
      <c r="A623" s="13"/>
      <c r="B623" s="223"/>
      <c r="C623" s="224"/>
      <c r="D623" s="225" t="s">
        <v>141</v>
      </c>
      <c r="E623" s="226" t="s">
        <v>19</v>
      </c>
      <c r="F623" s="227" t="s">
        <v>382</v>
      </c>
      <c r="G623" s="224"/>
      <c r="H623" s="226" t="s">
        <v>19</v>
      </c>
      <c r="I623" s="228"/>
      <c r="J623" s="224"/>
      <c r="K623" s="224"/>
      <c r="L623" s="229"/>
      <c r="M623" s="230"/>
      <c r="N623" s="231"/>
      <c r="O623" s="231"/>
      <c r="P623" s="231"/>
      <c r="Q623" s="231"/>
      <c r="R623" s="231"/>
      <c r="S623" s="231"/>
      <c r="T623" s="232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33" t="s">
        <v>141</v>
      </c>
      <c r="AU623" s="233" t="s">
        <v>82</v>
      </c>
      <c r="AV623" s="13" t="s">
        <v>80</v>
      </c>
      <c r="AW623" s="13" t="s">
        <v>33</v>
      </c>
      <c r="AX623" s="13" t="s">
        <v>72</v>
      </c>
      <c r="AY623" s="233" t="s">
        <v>130</v>
      </c>
    </row>
    <row r="624" spans="1:51" s="14" customFormat="1" ht="12">
      <c r="A624" s="14"/>
      <c r="B624" s="234"/>
      <c r="C624" s="235"/>
      <c r="D624" s="225" t="s">
        <v>141</v>
      </c>
      <c r="E624" s="236" t="s">
        <v>19</v>
      </c>
      <c r="F624" s="237" t="s">
        <v>720</v>
      </c>
      <c r="G624" s="235"/>
      <c r="H624" s="238">
        <v>5.068</v>
      </c>
      <c r="I624" s="239"/>
      <c r="J624" s="235"/>
      <c r="K624" s="235"/>
      <c r="L624" s="240"/>
      <c r="M624" s="241"/>
      <c r="N624" s="242"/>
      <c r="O624" s="242"/>
      <c r="P624" s="242"/>
      <c r="Q624" s="242"/>
      <c r="R624" s="242"/>
      <c r="S624" s="242"/>
      <c r="T624" s="243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44" t="s">
        <v>141</v>
      </c>
      <c r="AU624" s="244" t="s">
        <v>82</v>
      </c>
      <c r="AV624" s="14" t="s">
        <v>82</v>
      </c>
      <c r="AW624" s="14" t="s">
        <v>33</v>
      </c>
      <c r="AX624" s="14" t="s">
        <v>72</v>
      </c>
      <c r="AY624" s="244" t="s">
        <v>130</v>
      </c>
    </row>
    <row r="625" spans="1:51" s="13" customFormat="1" ht="12">
      <c r="A625" s="13"/>
      <c r="B625" s="223"/>
      <c r="C625" s="224"/>
      <c r="D625" s="225" t="s">
        <v>141</v>
      </c>
      <c r="E625" s="226" t="s">
        <v>19</v>
      </c>
      <c r="F625" s="227" t="s">
        <v>384</v>
      </c>
      <c r="G625" s="224"/>
      <c r="H625" s="226" t="s">
        <v>19</v>
      </c>
      <c r="I625" s="228"/>
      <c r="J625" s="224"/>
      <c r="K625" s="224"/>
      <c r="L625" s="229"/>
      <c r="M625" s="230"/>
      <c r="N625" s="231"/>
      <c r="O625" s="231"/>
      <c r="P625" s="231"/>
      <c r="Q625" s="231"/>
      <c r="R625" s="231"/>
      <c r="S625" s="231"/>
      <c r="T625" s="232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33" t="s">
        <v>141</v>
      </c>
      <c r="AU625" s="233" t="s">
        <v>82</v>
      </c>
      <c r="AV625" s="13" t="s">
        <v>80</v>
      </c>
      <c r="AW625" s="13" t="s">
        <v>33</v>
      </c>
      <c r="AX625" s="13" t="s">
        <v>72</v>
      </c>
      <c r="AY625" s="233" t="s">
        <v>130</v>
      </c>
    </row>
    <row r="626" spans="1:51" s="14" customFormat="1" ht="12">
      <c r="A626" s="14"/>
      <c r="B626" s="234"/>
      <c r="C626" s="235"/>
      <c r="D626" s="225" t="s">
        <v>141</v>
      </c>
      <c r="E626" s="236" t="s">
        <v>19</v>
      </c>
      <c r="F626" s="237" t="s">
        <v>721</v>
      </c>
      <c r="G626" s="235"/>
      <c r="H626" s="238">
        <v>4.2</v>
      </c>
      <c r="I626" s="239"/>
      <c r="J626" s="235"/>
      <c r="K626" s="235"/>
      <c r="L626" s="240"/>
      <c r="M626" s="241"/>
      <c r="N626" s="242"/>
      <c r="O626" s="242"/>
      <c r="P626" s="242"/>
      <c r="Q626" s="242"/>
      <c r="R626" s="242"/>
      <c r="S626" s="242"/>
      <c r="T626" s="243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44" t="s">
        <v>141</v>
      </c>
      <c r="AU626" s="244" t="s">
        <v>82</v>
      </c>
      <c r="AV626" s="14" t="s">
        <v>82</v>
      </c>
      <c r="AW626" s="14" t="s">
        <v>33</v>
      </c>
      <c r="AX626" s="14" t="s">
        <v>72</v>
      </c>
      <c r="AY626" s="244" t="s">
        <v>130</v>
      </c>
    </row>
    <row r="627" spans="1:51" s="13" customFormat="1" ht="12">
      <c r="A627" s="13"/>
      <c r="B627" s="223"/>
      <c r="C627" s="224"/>
      <c r="D627" s="225" t="s">
        <v>141</v>
      </c>
      <c r="E627" s="226" t="s">
        <v>19</v>
      </c>
      <c r="F627" s="227" t="s">
        <v>386</v>
      </c>
      <c r="G627" s="224"/>
      <c r="H627" s="226" t="s">
        <v>19</v>
      </c>
      <c r="I627" s="228"/>
      <c r="J627" s="224"/>
      <c r="K627" s="224"/>
      <c r="L627" s="229"/>
      <c r="M627" s="230"/>
      <c r="N627" s="231"/>
      <c r="O627" s="231"/>
      <c r="P627" s="231"/>
      <c r="Q627" s="231"/>
      <c r="R627" s="231"/>
      <c r="S627" s="231"/>
      <c r="T627" s="232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33" t="s">
        <v>141</v>
      </c>
      <c r="AU627" s="233" t="s">
        <v>82</v>
      </c>
      <c r="AV627" s="13" t="s">
        <v>80</v>
      </c>
      <c r="AW627" s="13" t="s">
        <v>33</v>
      </c>
      <c r="AX627" s="13" t="s">
        <v>72</v>
      </c>
      <c r="AY627" s="233" t="s">
        <v>130</v>
      </c>
    </row>
    <row r="628" spans="1:51" s="14" customFormat="1" ht="12">
      <c r="A628" s="14"/>
      <c r="B628" s="234"/>
      <c r="C628" s="235"/>
      <c r="D628" s="225" t="s">
        <v>141</v>
      </c>
      <c r="E628" s="236" t="s">
        <v>19</v>
      </c>
      <c r="F628" s="237" t="s">
        <v>722</v>
      </c>
      <c r="G628" s="235"/>
      <c r="H628" s="238">
        <v>1.8</v>
      </c>
      <c r="I628" s="239"/>
      <c r="J628" s="235"/>
      <c r="K628" s="235"/>
      <c r="L628" s="240"/>
      <c r="M628" s="241"/>
      <c r="N628" s="242"/>
      <c r="O628" s="242"/>
      <c r="P628" s="242"/>
      <c r="Q628" s="242"/>
      <c r="R628" s="242"/>
      <c r="S628" s="242"/>
      <c r="T628" s="243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44" t="s">
        <v>141</v>
      </c>
      <c r="AU628" s="244" t="s">
        <v>82</v>
      </c>
      <c r="AV628" s="14" t="s">
        <v>82</v>
      </c>
      <c r="AW628" s="14" t="s">
        <v>33</v>
      </c>
      <c r="AX628" s="14" t="s">
        <v>72</v>
      </c>
      <c r="AY628" s="244" t="s">
        <v>130</v>
      </c>
    </row>
    <row r="629" spans="1:51" s="13" customFormat="1" ht="12">
      <c r="A629" s="13"/>
      <c r="B629" s="223"/>
      <c r="C629" s="224"/>
      <c r="D629" s="225" t="s">
        <v>141</v>
      </c>
      <c r="E629" s="226" t="s">
        <v>19</v>
      </c>
      <c r="F629" s="227" t="s">
        <v>388</v>
      </c>
      <c r="G629" s="224"/>
      <c r="H629" s="226" t="s">
        <v>19</v>
      </c>
      <c r="I629" s="228"/>
      <c r="J629" s="224"/>
      <c r="K629" s="224"/>
      <c r="L629" s="229"/>
      <c r="M629" s="230"/>
      <c r="N629" s="231"/>
      <c r="O629" s="231"/>
      <c r="P629" s="231"/>
      <c r="Q629" s="231"/>
      <c r="R629" s="231"/>
      <c r="S629" s="231"/>
      <c r="T629" s="232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33" t="s">
        <v>141</v>
      </c>
      <c r="AU629" s="233" t="s">
        <v>82</v>
      </c>
      <c r="AV629" s="13" t="s">
        <v>80</v>
      </c>
      <c r="AW629" s="13" t="s">
        <v>33</v>
      </c>
      <c r="AX629" s="13" t="s">
        <v>72</v>
      </c>
      <c r="AY629" s="233" t="s">
        <v>130</v>
      </c>
    </row>
    <row r="630" spans="1:51" s="14" customFormat="1" ht="12">
      <c r="A630" s="14"/>
      <c r="B630" s="234"/>
      <c r="C630" s="235"/>
      <c r="D630" s="225" t="s">
        <v>141</v>
      </c>
      <c r="E630" s="236" t="s">
        <v>19</v>
      </c>
      <c r="F630" s="237" t="s">
        <v>723</v>
      </c>
      <c r="G630" s="235"/>
      <c r="H630" s="238">
        <v>0.9</v>
      </c>
      <c r="I630" s="239"/>
      <c r="J630" s="235"/>
      <c r="K630" s="235"/>
      <c r="L630" s="240"/>
      <c r="M630" s="241"/>
      <c r="N630" s="242"/>
      <c r="O630" s="242"/>
      <c r="P630" s="242"/>
      <c r="Q630" s="242"/>
      <c r="R630" s="242"/>
      <c r="S630" s="242"/>
      <c r="T630" s="243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44" t="s">
        <v>141</v>
      </c>
      <c r="AU630" s="244" t="s">
        <v>82</v>
      </c>
      <c r="AV630" s="14" t="s">
        <v>82</v>
      </c>
      <c r="AW630" s="14" t="s">
        <v>33</v>
      </c>
      <c r="AX630" s="14" t="s">
        <v>72</v>
      </c>
      <c r="AY630" s="244" t="s">
        <v>130</v>
      </c>
    </row>
    <row r="631" spans="1:51" s="13" customFormat="1" ht="12">
      <c r="A631" s="13"/>
      <c r="B631" s="223"/>
      <c r="C631" s="224"/>
      <c r="D631" s="225" t="s">
        <v>141</v>
      </c>
      <c r="E631" s="226" t="s">
        <v>19</v>
      </c>
      <c r="F631" s="227" t="s">
        <v>390</v>
      </c>
      <c r="G631" s="224"/>
      <c r="H631" s="226" t="s">
        <v>19</v>
      </c>
      <c r="I631" s="228"/>
      <c r="J631" s="224"/>
      <c r="K631" s="224"/>
      <c r="L631" s="229"/>
      <c r="M631" s="230"/>
      <c r="N631" s="231"/>
      <c r="O631" s="231"/>
      <c r="P631" s="231"/>
      <c r="Q631" s="231"/>
      <c r="R631" s="231"/>
      <c r="S631" s="231"/>
      <c r="T631" s="232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33" t="s">
        <v>141</v>
      </c>
      <c r="AU631" s="233" t="s">
        <v>82</v>
      </c>
      <c r="AV631" s="13" t="s">
        <v>80</v>
      </c>
      <c r="AW631" s="13" t="s">
        <v>33</v>
      </c>
      <c r="AX631" s="13" t="s">
        <v>72</v>
      </c>
      <c r="AY631" s="233" t="s">
        <v>130</v>
      </c>
    </row>
    <row r="632" spans="1:51" s="14" customFormat="1" ht="12">
      <c r="A632" s="14"/>
      <c r="B632" s="234"/>
      <c r="C632" s="235"/>
      <c r="D632" s="225" t="s">
        <v>141</v>
      </c>
      <c r="E632" s="236" t="s">
        <v>19</v>
      </c>
      <c r="F632" s="237" t="s">
        <v>724</v>
      </c>
      <c r="G632" s="235"/>
      <c r="H632" s="238">
        <v>9.376</v>
      </c>
      <c r="I632" s="239"/>
      <c r="J632" s="235"/>
      <c r="K632" s="235"/>
      <c r="L632" s="240"/>
      <c r="M632" s="241"/>
      <c r="N632" s="242"/>
      <c r="O632" s="242"/>
      <c r="P632" s="242"/>
      <c r="Q632" s="242"/>
      <c r="R632" s="242"/>
      <c r="S632" s="242"/>
      <c r="T632" s="243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44" t="s">
        <v>141</v>
      </c>
      <c r="AU632" s="244" t="s">
        <v>82</v>
      </c>
      <c r="AV632" s="14" t="s">
        <v>82</v>
      </c>
      <c r="AW632" s="14" t="s">
        <v>33</v>
      </c>
      <c r="AX632" s="14" t="s">
        <v>72</v>
      </c>
      <c r="AY632" s="244" t="s">
        <v>130</v>
      </c>
    </row>
    <row r="633" spans="1:51" s="13" customFormat="1" ht="12">
      <c r="A633" s="13"/>
      <c r="B633" s="223"/>
      <c r="C633" s="224"/>
      <c r="D633" s="225" t="s">
        <v>141</v>
      </c>
      <c r="E633" s="226" t="s">
        <v>19</v>
      </c>
      <c r="F633" s="227" t="s">
        <v>392</v>
      </c>
      <c r="G633" s="224"/>
      <c r="H633" s="226" t="s">
        <v>19</v>
      </c>
      <c r="I633" s="228"/>
      <c r="J633" s="224"/>
      <c r="K633" s="224"/>
      <c r="L633" s="229"/>
      <c r="M633" s="230"/>
      <c r="N633" s="231"/>
      <c r="O633" s="231"/>
      <c r="P633" s="231"/>
      <c r="Q633" s="231"/>
      <c r="R633" s="231"/>
      <c r="S633" s="231"/>
      <c r="T633" s="232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33" t="s">
        <v>141</v>
      </c>
      <c r="AU633" s="233" t="s">
        <v>82</v>
      </c>
      <c r="AV633" s="13" t="s">
        <v>80</v>
      </c>
      <c r="AW633" s="13" t="s">
        <v>33</v>
      </c>
      <c r="AX633" s="13" t="s">
        <v>72</v>
      </c>
      <c r="AY633" s="233" t="s">
        <v>130</v>
      </c>
    </row>
    <row r="634" spans="1:51" s="13" customFormat="1" ht="12">
      <c r="A634" s="13"/>
      <c r="B634" s="223"/>
      <c r="C634" s="224"/>
      <c r="D634" s="225" t="s">
        <v>141</v>
      </c>
      <c r="E634" s="226" t="s">
        <v>19</v>
      </c>
      <c r="F634" s="227" t="s">
        <v>393</v>
      </c>
      <c r="G634" s="224"/>
      <c r="H634" s="226" t="s">
        <v>19</v>
      </c>
      <c r="I634" s="228"/>
      <c r="J634" s="224"/>
      <c r="K634" s="224"/>
      <c r="L634" s="229"/>
      <c r="M634" s="230"/>
      <c r="N634" s="231"/>
      <c r="O634" s="231"/>
      <c r="P634" s="231"/>
      <c r="Q634" s="231"/>
      <c r="R634" s="231"/>
      <c r="S634" s="231"/>
      <c r="T634" s="232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3" t="s">
        <v>141</v>
      </c>
      <c r="AU634" s="233" t="s">
        <v>82</v>
      </c>
      <c r="AV634" s="13" t="s">
        <v>80</v>
      </c>
      <c r="AW634" s="13" t="s">
        <v>33</v>
      </c>
      <c r="AX634" s="13" t="s">
        <v>72</v>
      </c>
      <c r="AY634" s="233" t="s">
        <v>130</v>
      </c>
    </row>
    <row r="635" spans="1:51" s="14" customFormat="1" ht="12">
      <c r="A635" s="14"/>
      <c r="B635" s="234"/>
      <c r="C635" s="235"/>
      <c r="D635" s="225" t="s">
        <v>141</v>
      </c>
      <c r="E635" s="236" t="s">
        <v>19</v>
      </c>
      <c r="F635" s="237" t="s">
        <v>725</v>
      </c>
      <c r="G635" s="235"/>
      <c r="H635" s="238">
        <v>12.513</v>
      </c>
      <c r="I635" s="239"/>
      <c r="J635" s="235"/>
      <c r="K635" s="235"/>
      <c r="L635" s="240"/>
      <c r="M635" s="241"/>
      <c r="N635" s="242"/>
      <c r="O635" s="242"/>
      <c r="P635" s="242"/>
      <c r="Q635" s="242"/>
      <c r="R635" s="242"/>
      <c r="S635" s="242"/>
      <c r="T635" s="243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44" t="s">
        <v>141</v>
      </c>
      <c r="AU635" s="244" t="s">
        <v>82</v>
      </c>
      <c r="AV635" s="14" t="s">
        <v>82</v>
      </c>
      <c r="AW635" s="14" t="s">
        <v>33</v>
      </c>
      <c r="AX635" s="14" t="s">
        <v>72</v>
      </c>
      <c r="AY635" s="244" t="s">
        <v>130</v>
      </c>
    </row>
    <row r="636" spans="1:51" s="13" customFormat="1" ht="12">
      <c r="A636" s="13"/>
      <c r="B636" s="223"/>
      <c r="C636" s="224"/>
      <c r="D636" s="225" t="s">
        <v>141</v>
      </c>
      <c r="E636" s="226" t="s">
        <v>19</v>
      </c>
      <c r="F636" s="227" t="s">
        <v>395</v>
      </c>
      <c r="G636" s="224"/>
      <c r="H636" s="226" t="s">
        <v>19</v>
      </c>
      <c r="I636" s="228"/>
      <c r="J636" s="224"/>
      <c r="K636" s="224"/>
      <c r="L636" s="229"/>
      <c r="M636" s="230"/>
      <c r="N636" s="231"/>
      <c r="O636" s="231"/>
      <c r="P636" s="231"/>
      <c r="Q636" s="231"/>
      <c r="R636" s="231"/>
      <c r="S636" s="231"/>
      <c r="T636" s="232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33" t="s">
        <v>141</v>
      </c>
      <c r="AU636" s="233" t="s">
        <v>82</v>
      </c>
      <c r="AV636" s="13" t="s">
        <v>80</v>
      </c>
      <c r="AW636" s="13" t="s">
        <v>33</v>
      </c>
      <c r="AX636" s="13" t="s">
        <v>72</v>
      </c>
      <c r="AY636" s="233" t="s">
        <v>130</v>
      </c>
    </row>
    <row r="637" spans="1:51" s="14" customFormat="1" ht="12">
      <c r="A637" s="14"/>
      <c r="B637" s="234"/>
      <c r="C637" s="235"/>
      <c r="D637" s="225" t="s">
        <v>141</v>
      </c>
      <c r="E637" s="236" t="s">
        <v>19</v>
      </c>
      <c r="F637" s="237" t="s">
        <v>726</v>
      </c>
      <c r="G637" s="235"/>
      <c r="H637" s="238">
        <v>4.44</v>
      </c>
      <c r="I637" s="239"/>
      <c r="J637" s="235"/>
      <c r="K637" s="235"/>
      <c r="L637" s="240"/>
      <c r="M637" s="241"/>
      <c r="N637" s="242"/>
      <c r="O637" s="242"/>
      <c r="P637" s="242"/>
      <c r="Q637" s="242"/>
      <c r="R637" s="242"/>
      <c r="S637" s="242"/>
      <c r="T637" s="243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44" t="s">
        <v>141</v>
      </c>
      <c r="AU637" s="244" t="s">
        <v>82</v>
      </c>
      <c r="AV637" s="14" t="s">
        <v>82</v>
      </c>
      <c r="AW637" s="14" t="s">
        <v>33</v>
      </c>
      <c r="AX637" s="14" t="s">
        <v>72</v>
      </c>
      <c r="AY637" s="244" t="s">
        <v>130</v>
      </c>
    </row>
    <row r="638" spans="1:51" s="15" customFormat="1" ht="12">
      <c r="A638" s="15"/>
      <c r="B638" s="245"/>
      <c r="C638" s="246"/>
      <c r="D638" s="225" t="s">
        <v>141</v>
      </c>
      <c r="E638" s="247" t="s">
        <v>19</v>
      </c>
      <c r="F638" s="248" t="s">
        <v>150</v>
      </c>
      <c r="G638" s="246"/>
      <c r="H638" s="249">
        <v>47.376999999999995</v>
      </c>
      <c r="I638" s="250"/>
      <c r="J638" s="246"/>
      <c r="K638" s="246"/>
      <c r="L638" s="251"/>
      <c r="M638" s="252"/>
      <c r="N638" s="253"/>
      <c r="O638" s="253"/>
      <c r="P638" s="253"/>
      <c r="Q638" s="253"/>
      <c r="R638" s="253"/>
      <c r="S638" s="253"/>
      <c r="T638" s="254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T638" s="255" t="s">
        <v>141</v>
      </c>
      <c r="AU638" s="255" t="s">
        <v>82</v>
      </c>
      <c r="AV638" s="15" t="s">
        <v>137</v>
      </c>
      <c r="AW638" s="15" t="s">
        <v>33</v>
      </c>
      <c r="AX638" s="15" t="s">
        <v>80</v>
      </c>
      <c r="AY638" s="255" t="s">
        <v>130</v>
      </c>
    </row>
    <row r="639" spans="1:65" s="2" customFormat="1" ht="21.75" customHeight="1">
      <c r="A639" s="39"/>
      <c r="B639" s="40"/>
      <c r="C639" s="205" t="s">
        <v>727</v>
      </c>
      <c r="D639" s="205" t="s">
        <v>132</v>
      </c>
      <c r="E639" s="206" t="s">
        <v>728</v>
      </c>
      <c r="F639" s="207" t="s">
        <v>729</v>
      </c>
      <c r="G639" s="208" t="s">
        <v>197</v>
      </c>
      <c r="H639" s="209">
        <v>47.377</v>
      </c>
      <c r="I639" s="210"/>
      <c r="J639" s="211">
        <f>ROUND(I639*H639,2)</f>
        <v>0</v>
      </c>
      <c r="K639" s="207" t="s">
        <v>136</v>
      </c>
      <c r="L639" s="45"/>
      <c r="M639" s="212" t="s">
        <v>19</v>
      </c>
      <c r="N639" s="213" t="s">
        <v>43</v>
      </c>
      <c r="O639" s="85"/>
      <c r="P639" s="214">
        <f>O639*H639</f>
        <v>0</v>
      </c>
      <c r="Q639" s="214">
        <v>7E-05</v>
      </c>
      <c r="R639" s="214">
        <f>Q639*H639</f>
        <v>0.00331639</v>
      </c>
      <c r="S639" s="214">
        <v>0</v>
      </c>
      <c r="T639" s="215">
        <f>S639*H639</f>
        <v>0</v>
      </c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R639" s="216" t="s">
        <v>244</v>
      </c>
      <c r="AT639" s="216" t="s">
        <v>132</v>
      </c>
      <c r="AU639" s="216" t="s">
        <v>82</v>
      </c>
      <c r="AY639" s="18" t="s">
        <v>130</v>
      </c>
      <c r="BE639" s="217">
        <f>IF(N639="základní",J639,0)</f>
        <v>0</v>
      </c>
      <c r="BF639" s="217">
        <f>IF(N639="snížená",J639,0)</f>
        <v>0</v>
      </c>
      <c r="BG639" s="217">
        <f>IF(N639="zákl. přenesená",J639,0)</f>
        <v>0</v>
      </c>
      <c r="BH639" s="217">
        <f>IF(N639="sníž. přenesená",J639,0)</f>
        <v>0</v>
      </c>
      <c r="BI639" s="217">
        <f>IF(N639="nulová",J639,0)</f>
        <v>0</v>
      </c>
      <c r="BJ639" s="18" t="s">
        <v>80</v>
      </c>
      <c r="BK639" s="217">
        <f>ROUND(I639*H639,2)</f>
        <v>0</v>
      </c>
      <c r="BL639" s="18" t="s">
        <v>244</v>
      </c>
      <c r="BM639" s="216" t="s">
        <v>730</v>
      </c>
    </row>
    <row r="640" spans="1:47" s="2" customFormat="1" ht="12">
      <c r="A640" s="39"/>
      <c r="B640" s="40"/>
      <c r="C640" s="41"/>
      <c r="D640" s="218" t="s">
        <v>139</v>
      </c>
      <c r="E640" s="41"/>
      <c r="F640" s="219" t="s">
        <v>731</v>
      </c>
      <c r="G640" s="41"/>
      <c r="H640" s="41"/>
      <c r="I640" s="220"/>
      <c r="J640" s="41"/>
      <c r="K640" s="41"/>
      <c r="L640" s="45"/>
      <c r="M640" s="221"/>
      <c r="N640" s="222"/>
      <c r="O640" s="85"/>
      <c r="P640" s="85"/>
      <c r="Q640" s="85"/>
      <c r="R640" s="85"/>
      <c r="S640" s="85"/>
      <c r="T640" s="86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T640" s="18" t="s">
        <v>139</v>
      </c>
      <c r="AU640" s="18" t="s">
        <v>82</v>
      </c>
    </row>
    <row r="641" spans="1:65" s="2" customFormat="1" ht="16.5" customHeight="1">
      <c r="A641" s="39"/>
      <c r="B641" s="40"/>
      <c r="C641" s="205" t="s">
        <v>732</v>
      </c>
      <c r="D641" s="205" t="s">
        <v>132</v>
      </c>
      <c r="E641" s="206" t="s">
        <v>733</v>
      </c>
      <c r="F641" s="207" t="s">
        <v>734</v>
      </c>
      <c r="G641" s="208" t="s">
        <v>197</v>
      </c>
      <c r="H641" s="209">
        <v>47.377</v>
      </c>
      <c r="I641" s="210"/>
      <c r="J641" s="211">
        <f>ROUND(I641*H641,2)</f>
        <v>0</v>
      </c>
      <c r="K641" s="207" t="s">
        <v>136</v>
      </c>
      <c r="L641" s="45"/>
      <c r="M641" s="212" t="s">
        <v>19</v>
      </c>
      <c r="N641" s="213" t="s">
        <v>43</v>
      </c>
      <c r="O641" s="85"/>
      <c r="P641" s="214">
        <f>O641*H641</f>
        <v>0</v>
      </c>
      <c r="Q641" s="214">
        <v>0.00017</v>
      </c>
      <c r="R641" s="214">
        <f>Q641*H641</f>
        <v>0.008054090000000002</v>
      </c>
      <c r="S641" s="214">
        <v>0</v>
      </c>
      <c r="T641" s="215">
        <f>S641*H641</f>
        <v>0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16" t="s">
        <v>244</v>
      </c>
      <c r="AT641" s="216" t="s">
        <v>132</v>
      </c>
      <c r="AU641" s="216" t="s">
        <v>82</v>
      </c>
      <c r="AY641" s="18" t="s">
        <v>130</v>
      </c>
      <c r="BE641" s="217">
        <f>IF(N641="základní",J641,0)</f>
        <v>0</v>
      </c>
      <c r="BF641" s="217">
        <f>IF(N641="snížená",J641,0)</f>
        <v>0</v>
      </c>
      <c r="BG641" s="217">
        <f>IF(N641="zákl. přenesená",J641,0)</f>
        <v>0</v>
      </c>
      <c r="BH641" s="217">
        <f>IF(N641="sníž. přenesená",J641,0)</f>
        <v>0</v>
      </c>
      <c r="BI641" s="217">
        <f>IF(N641="nulová",J641,0)</f>
        <v>0</v>
      </c>
      <c r="BJ641" s="18" t="s">
        <v>80</v>
      </c>
      <c r="BK641" s="217">
        <f>ROUND(I641*H641,2)</f>
        <v>0</v>
      </c>
      <c r="BL641" s="18" t="s">
        <v>244</v>
      </c>
      <c r="BM641" s="216" t="s">
        <v>735</v>
      </c>
    </row>
    <row r="642" spans="1:47" s="2" customFormat="1" ht="12">
      <c r="A642" s="39"/>
      <c r="B642" s="40"/>
      <c r="C642" s="41"/>
      <c r="D642" s="218" t="s">
        <v>139</v>
      </c>
      <c r="E642" s="41"/>
      <c r="F642" s="219" t="s">
        <v>736</v>
      </c>
      <c r="G642" s="41"/>
      <c r="H642" s="41"/>
      <c r="I642" s="220"/>
      <c r="J642" s="41"/>
      <c r="K642" s="41"/>
      <c r="L642" s="45"/>
      <c r="M642" s="221"/>
      <c r="N642" s="222"/>
      <c r="O642" s="85"/>
      <c r="P642" s="85"/>
      <c r="Q642" s="85"/>
      <c r="R642" s="85"/>
      <c r="S642" s="85"/>
      <c r="T642" s="86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T642" s="18" t="s">
        <v>139</v>
      </c>
      <c r="AU642" s="18" t="s">
        <v>82</v>
      </c>
    </row>
    <row r="643" spans="1:65" s="2" customFormat="1" ht="16.5" customHeight="1">
      <c r="A643" s="39"/>
      <c r="B643" s="40"/>
      <c r="C643" s="205" t="s">
        <v>737</v>
      </c>
      <c r="D643" s="205" t="s">
        <v>132</v>
      </c>
      <c r="E643" s="206" t="s">
        <v>738</v>
      </c>
      <c r="F643" s="207" t="s">
        <v>739</v>
      </c>
      <c r="G643" s="208" t="s">
        <v>197</v>
      </c>
      <c r="H643" s="209">
        <v>47.377</v>
      </c>
      <c r="I643" s="210"/>
      <c r="J643" s="211">
        <f>ROUND(I643*H643,2)</f>
        <v>0</v>
      </c>
      <c r="K643" s="207" t="s">
        <v>136</v>
      </c>
      <c r="L643" s="45"/>
      <c r="M643" s="212" t="s">
        <v>19</v>
      </c>
      <c r="N643" s="213" t="s">
        <v>43</v>
      </c>
      <c r="O643" s="85"/>
      <c r="P643" s="214">
        <f>O643*H643</f>
        <v>0</v>
      </c>
      <c r="Q643" s="214">
        <v>0.00012</v>
      </c>
      <c r="R643" s="214">
        <f>Q643*H643</f>
        <v>0.00568524</v>
      </c>
      <c r="S643" s="214">
        <v>0</v>
      </c>
      <c r="T643" s="215">
        <f>S643*H643</f>
        <v>0</v>
      </c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R643" s="216" t="s">
        <v>244</v>
      </c>
      <c r="AT643" s="216" t="s">
        <v>132</v>
      </c>
      <c r="AU643" s="216" t="s">
        <v>82</v>
      </c>
      <c r="AY643" s="18" t="s">
        <v>130</v>
      </c>
      <c r="BE643" s="217">
        <f>IF(N643="základní",J643,0)</f>
        <v>0</v>
      </c>
      <c r="BF643" s="217">
        <f>IF(N643="snížená",J643,0)</f>
        <v>0</v>
      </c>
      <c r="BG643" s="217">
        <f>IF(N643="zákl. přenesená",J643,0)</f>
        <v>0</v>
      </c>
      <c r="BH643" s="217">
        <f>IF(N643="sníž. přenesená",J643,0)</f>
        <v>0</v>
      </c>
      <c r="BI643" s="217">
        <f>IF(N643="nulová",J643,0)</f>
        <v>0</v>
      </c>
      <c r="BJ643" s="18" t="s">
        <v>80</v>
      </c>
      <c r="BK643" s="217">
        <f>ROUND(I643*H643,2)</f>
        <v>0</v>
      </c>
      <c r="BL643" s="18" t="s">
        <v>244</v>
      </c>
      <c r="BM643" s="216" t="s">
        <v>740</v>
      </c>
    </row>
    <row r="644" spans="1:47" s="2" customFormat="1" ht="12">
      <c r="A644" s="39"/>
      <c r="B644" s="40"/>
      <c r="C644" s="41"/>
      <c r="D644" s="218" t="s">
        <v>139</v>
      </c>
      <c r="E644" s="41"/>
      <c r="F644" s="219" t="s">
        <v>741</v>
      </c>
      <c r="G644" s="41"/>
      <c r="H644" s="41"/>
      <c r="I644" s="220"/>
      <c r="J644" s="41"/>
      <c r="K644" s="41"/>
      <c r="L644" s="45"/>
      <c r="M644" s="221"/>
      <c r="N644" s="222"/>
      <c r="O644" s="85"/>
      <c r="P644" s="85"/>
      <c r="Q644" s="85"/>
      <c r="R644" s="85"/>
      <c r="S644" s="85"/>
      <c r="T644" s="86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T644" s="18" t="s">
        <v>139</v>
      </c>
      <c r="AU644" s="18" t="s">
        <v>82</v>
      </c>
    </row>
    <row r="645" spans="1:63" s="12" customFormat="1" ht="22.8" customHeight="1">
      <c r="A645" s="12"/>
      <c r="B645" s="189"/>
      <c r="C645" s="190"/>
      <c r="D645" s="191" t="s">
        <v>71</v>
      </c>
      <c r="E645" s="203" t="s">
        <v>742</v>
      </c>
      <c r="F645" s="203" t="s">
        <v>743</v>
      </c>
      <c r="G645" s="190"/>
      <c r="H645" s="190"/>
      <c r="I645" s="193"/>
      <c r="J645" s="204">
        <f>BK645</f>
        <v>0</v>
      </c>
      <c r="K645" s="190"/>
      <c r="L645" s="195"/>
      <c r="M645" s="196"/>
      <c r="N645" s="197"/>
      <c r="O645" s="197"/>
      <c r="P645" s="198">
        <f>SUM(P646:P656)</f>
        <v>0</v>
      </c>
      <c r="Q645" s="197"/>
      <c r="R645" s="198">
        <f>SUM(R646:R656)</f>
        <v>0.00746508</v>
      </c>
      <c r="S645" s="197"/>
      <c r="T645" s="199">
        <f>SUM(T646:T656)</f>
        <v>0</v>
      </c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R645" s="200" t="s">
        <v>82</v>
      </c>
      <c r="AT645" s="201" t="s">
        <v>71</v>
      </c>
      <c r="AU645" s="201" t="s">
        <v>80</v>
      </c>
      <c r="AY645" s="200" t="s">
        <v>130</v>
      </c>
      <c r="BK645" s="202">
        <f>SUM(BK646:BK656)</f>
        <v>0</v>
      </c>
    </row>
    <row r="646" spans="1:65" s="2" customFormat="1" ht="24.15" customHeight="1">
      <c r="A646" s="39"/>
      <c r="B646" s="40"/>
      <c r="C646" s="205" t="s">
        <v>744</v>
      </c>
      <c r="D646" s="205" t="s">
        <v>132</v>
      </c>
      <c r="E646" s="206" t="s">
        <v>745</v>
      </c>
      <c r="F646" s="207" t="s">
        <v>746</v>
      </c>
      <c r="G646" s="208" t="s">
        <v>197</v>
      </c>
      <c r="H646" s="209">
        <v>26.661</v>
      </c>
      <c r="I646" s="210"/>
      <c r="J646" s="211">
        <f>ROUND(I646*H646,2)</f>
        <v>0</v>
      </c>
      <c r="K646" s="207" t="s">
        <v>136</v>
      </c>
      <c r="L646" s="45"/>
      <c r="M646" s="212" t="s">
        <v>19</v>
      </c>
      <c r="N646" s="213" t="s">
        <v>43</v>
      </c>
      <c r="O646" s="85"/>
      <c r="P646" s="214">
        <f>O646*H646</f>
        <v>0</v>
      </c>
      <c r="Q646" s="214">
        <v>0.00028</v>
      </c>
      <c r="R646" s="214">
        <f>Q646*H646</f>
        <v>0.00746508</v>
      </c>
      <c r="S646" s="214">
        <v>0</v>
      </c>
      <c r="T646" s="215">
        <f>S646*H646</f>
        <v>0</v>
      </c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R646" s="216" t="s">
        <v>244</v>
      </c>
      <c r="AT646" s="216" t="s">
        <v>132</v>
      </c>
      <c r="AU646" s="216" t="s">
        <v>82</v>
      </c>
      <c r="AY646" s="18" t="s">
        <v>130</v>
      </c>
      <c r="BE646" s="217">
        <f>IF(N646="základní",J646,0)</f>
        <v>0</v>
      </c>
      <c r="BF646" s="217">
        <f>IF(N646="snížená",J646,0)</f>
        <v>0</v>
      </c>
      <c r="BG646" s="217">
        <f>IF(N646="zákl. přenesená",J646,0)</f>
        <v>0</v>
      </c>
      <c r="BH646" s="217">
        <f>IF(N646="sníž. přenesená",J646,0)</f>
        <v>0</v>
      </c>
      <c r="BI646" s="217">
        <f>IF(N646="nulová",J646,0)</f>
        <v>0</v>
      </c>
      <c r="BJ646" s="18" t="s">
        <v>80</v>
      </c>
      <c r="BK646" s="217">
        <f>ROUND(I646*H646,2)</f>
        <v>0</v>
      </c>
      <c r="BL646" s="18" t="s">
        <v>244</v>
      </c>
      <c r="BM646" s="216" t="s">
        <v>747</v>
      </c>
    </row>
    <row r="647" spans="1:47" s="2" customFormat="1" ht="12">
      <c r="A647" s="39"/>
      <c r="B647" s="40"/>
      <c r="C647" s="41"/>
      <c r="D647" s="218" t="s">
        <v>139</v>
      </c>
      <c r="E647" s="41"/>
      <c r="F647" s="219" t="s">
        <v>748</v>
      </c>
      <c r="G647" s="41"/>
      <c r="H647" s="41"/>
      <c r="I647" s="220"/>
      <c r="J647" s="41"/>
      <c r="K647" s="41"/>
      <c r="L647" s="45"/>
      <c r="M647" s="221"/>
      <c r="N647" s="222"/>
      <c r="O647" s="85"/>
      <c r="P647" s="85"/>
      <c r="Q647" s="85"/>
      <c r="R647" s="85"/>
      <c r="S647" s="85"/>
      <c r="T647" s="86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T647" s="18" t="s">
        <v>139</v>
      </c>
      <c r="AU647" s="18" t="s">
        <v>82</v>
      </c>
    </row>
    <row r="648" spans="1:51" s="13" customFormat="1" ht="12">
      <c r="A648" s="13"/>
      <c r="B648" s="223"/>
      <c r="C648" s="224"/>
      <c r="D648" s="225" t="s">
        <v>141</v>
      </c>
      <c r="E648" s="226" t="s">
        <v>19</v>
      </c>
      <c r="F648" s="227" t="s">
        <v>316</v>
      </c>
      <c r="G648" s="224"/>
      <c r="H648" s="226" t="s">
        <v>19</v>
      </c>
      <c r="I648" s="228"/>
      <c r="J648" s="224"/>
      <c r="K648" s="224"/>
      <c r="L648" s="229"/>
      <c r="M648" s="230"/>
      <c r="N648" s="231"/>
      <c r="O648" s="231"/>
      <c r="P648" s="231"/>
      <c r="Q648" s="231"/>
      <c r="R648" s="231"/>
      <c r="S648" s="231"/>
      <c r="T648" s="232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33" t="s">
        <v>141</v>
      </c>
      <c r="AU648" s="233" t="s">
        <v>82</v>
      </c>
      <c r="AV648" s="13" t="s">
        <v>80</v>
      </c>
      <c r="AW648" s="13" t="s">
        <v>33</v>
      </c>
      <c r="AX648" s="13" t="s">
        <v>72</v>
      </c>
      <c r="AY648" s="233" t="s">
        <v>130</v>
      </c>
    </row>
    <row r="649" spans="1:51" s="14" customFormat="1" ht="12">
      <c r="A649" s="14"/>
      <c r="B649" s="234"/>
      <c r="C649" s="235"/>
      <c r="D649" s="225" t="s">
        <v>141</v>
      </c>
      <c r="E649" s="236" t="s">
        <v>19</v>
      </c>
      <c r="F649" s="237" t="s">
        <v>317</v>
      </c>
      <c r="G649" s="235"/>
      <c r="H649" s="238">
        <v>6.321</v>
      </c>
      <c r="I649" s="239"/>
      <c r="J649" s="235"/>
      <c r="K649" s="235"/>
      <c r="L649" s="240"/>
      <c r="M649" s="241"/>
      <c r="N649" s="242"/>
      <c r="O649" s="242"/>
      <c r="P649" s="242"/>
      <c r="Q649" s="242"/>
      <c r="R649" s="242"/>
      <c r="S649" s="242"/>
      <c r="T649" s="243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44" t="s">
        <v>141</v>
      </c>
      <c r="AU649" s="244" t="s">
        <v>82</v>
      </c>
      <c r="AV649" s="14" t="s">
        <v>82</v>
      </c>
      <c r="AW649" s="14" t="s">
        <v>33</v>
      </c>
      <c r="AX649" s="14" t="s">
        <v>72</v>
      </c>
      <c r="AY649" s="244" t="s">
        <v>130</v>
      </c>
    </row>
    <row r="650" spans="1:51" s="13" customFormat="1" ht="12">
      <c r="A650" s="13"/>
      <c r="B650" s="223"/>
      <c r="C650" s="224"/>
      <c r="D650" s="225" t="s">
        <v>141</v>
      </c>
      <c r="E650" s="226" t="s">
        <v>19</v>
      </c>
      <c r="F650" s="227" t="s">
        <v>320</v>
      </c>
      <c r="G650" s="224"/>
      <c r="H650" s="226" t="s">
        <v>19</v>
      </c>
      <c r="I650" s="228"/>
      <c r="J650" s="224"/>
      <c r="K650" s="224"/>
      <c r="L650" s="229"/>
      <c r="M650" s="230"/>
      <c r="N650" s="231"/>
      <c r="O650" s="231"/>
      <c r="P650" s="231"/>
      <c r="Q650" s="231"/>
      <c r="R650" s="231"/>
      <c r="S650" s="231"/>
      <c r="T650" s="232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33" t="s">
        <v>141</v>
      </c>
      <c r="AU650" s="233" t="s">
        <v>82</v>
      </c>
      <c r="AV650" s="13" t="s">
        <v>80</v>
      </c>
      <c r="AW650" s="13" t="s">
        <v>33</v>
      </c>
      <c r="AX650" s="13" t="s">
        <v>72</v>
      </c>
      <c r="AY650" s="233" t="s">
        <v>130</v>
      </c>
    </row>
    <row r="651" spans="1:51" s="14" customFormat="1" ht="12">
      <c r="A651" s="14"/>
      <c r="B651" s="234"/>
      <c r="C651" s="235"/>
      <c r="D651" s="225" t="s">
        <v>141</v>
      </c>
      <c r="E651" s="236" t="s">
        <v>19</v>
      </c>
      <c r="F651" s="237" t="s">
        <v>317</v>
      </c>
      <c r="G651" s="235"/>
      <c r="H651" s="238">
        <v>6.321</v>
      </c>
      <c r="I651" s="239"/>
      <c r="J651" s="235"/>
      <c r="K651" s="235"/>
      <c r="L651" s="240"/>
      <c r="M651" s="241"/>
      <c r="N651" s="242"/>
      <c r="O651" s="242"/>
      <c r="P651" s="242"/>
      <c r="Q651" s="242"/>
      <c r="R651" s="242"/>
      <c r="S651" s="242"/>
      <c r="T651" s="243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44" t="s">
        <v>141</v>
      </c>
      <c r="AU651" s="244" t="s">
        <v>82</v>
      </c>
      <c r="AV651" s="14" t="s">
        <v>82</v>
      </c>
      <c r="AW651" s="14" t="s">
        <v>33</v>
      </c>
      <c r="AX651" s="14" t="s">
        <v>72</v>
      </c>
      <c r="AY651" s="244" t="s">
        <v>130</v>
      </c>
    </row>
    <row r="652" spans="1:51" s="13" customFormat="1" ht="12">
      <c r="A652" s="13"/>
      <c r="B652" s="223"/>
      <c r="C652" s="224"/>
      <c r="D652" s="225" t="s">
        <v>141</v>
      </c>
      <c r="E652" s="226" t="s">
        <v>19</v>
      </c>
      <c r="F652" s="227" t="s">
        <v>321</v>
      </c>
      <c r="G652" s="224"/>
      <c r="H652" s="226" t="s">
        <v>19</v>
      </c>
      <c r="I652" s="228"/>
      <c r="J652" s="224"/>
      <c r="K652" s="224"/>
      <c r="L652" s="229"/>
      <c r="M652" s="230"/>
      <c r="N652" s="231"/>
      <c r="O652" s="231"/>
      <c r="P652" s="231"/>
      <c r="Q652" s="231"/>
      <c r="R652" s="231"/>
      <c r="S652" s="231"/>
      <c r="T652" s="232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33" t="s">
        <v>141</v>
      </c>
      <c r="AU652" s="233" t="s">
        <v>82</v>
      </c>
      <c r="AV652" s="13" t="s">
        <v>80</v>
      </c>
      <c r="AW652" s="13" t="s">
        <v>33</v>
      </c>
      <c r="AX652" s="13" t="s">
        <v>72</v>
      </c>
      <c r="AY652" s="233" t="s">
        <v>130</v>
      </c>
    </row>
    <row r="653" spans="1:51" s="14" customFormat="1" ht="12">
      <c r="A653" s="14"/>
      <c r="B653" s="234"/>
      <c r="C653" s="235"/>
      <c r="D653" s="225" t="s">
        <v>141</v>
      </c>
      <c r="E653" s="236" t="s">
        <v>19</v>
      </c>
      <c r="F653" s="237" t="s">
        <v>322</v>
      </c>
      <c r="G653" s="235"/>
      <c r="H653" s="238">
        <v>6.601</v>
      </c>
      <c r="I653" s="239"/>
      <c r="J653" s="235"/>
      <c r="K653" s="235"/>
      <c r="L653" s="240"/>
      <c r="M653" s="241"/>
      <c r="N653" s="242"/>
      <c r="O653" s="242"/>
      <c r="P653" s="242"/>
      <c r="Q653" s="242"/>
      <c r="R653" s="242"/>
      <c r="S653" s="242"/>
      <c r="T653" s="243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44" t="s">
        <v>141</v>
      </c>
      <c r="AU653" s="244" t="s">
        <v>82</v>
      </c>
      <c r="AV653" s="14" t="s">
        <v>82</v>
      </c>
      <c r="AW653" s="14" t="s">
        <v>33</v>
      </c>
      <c r="AX653" s="14" t="s">
        <v>72</v>
      </c>
      <c r="AY653" s="244" t="s">
        <v>130</v>
      </c>
    </row>
    <row r="654" spans="1:51" s="13" customFormat="1" ht="12">
      <c r="A654" s="13"/>
      <c r="B654" s="223"/>
      <c r="C654" s="224"/>
      <c r="D654" s="225" t="s">
        <v>141</v>
      </c>
      <c r="E654" s="226" t="s">
        <v>19</v>
      </c>
      <c r="F654" s="227" t="s">
        <v>323</v>
      </c>
      <c r="G654" s="224"/>
      <c r="H654" s="226" t="s">
        <v>19</v>
      </c>
      <c r="I654" s="228"/>
      <c r="J654" s="224"/>
      <c r="K654" s="224"/>
      <c r="L654" s="229"/>
      <c r="M654" s="230"/>
      <c r="N654" s="231"/>
      <c r="O654" s="231"/>
      <c r="P654" s="231"/>
      <c r="Q654" s="231"/>
      <c r="R654" s="231"/>
      <c r="S654" s="231"/>
      <c r="T654" s="232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33" t="s">
        <v>141</v>
      </c>
      <c r="AU654" s="233" t="s">
        <v>82</v>
      </c>
      <c r="AV654" s="13" t="s">
        <v>80</v>
      </c>
      <c r="AW654" s="13" t="s">
        <v>33</v>
      </c>
      <c r="AX654" s="13" t="s">
        <v>72</v>
      </c>
      <c r="AY654" s="233" t="s">
        <v>130</v>
      </c>
    </row>
    <row r="655" spans="1:51" s="14" customFormat="1" ht="12">
      <c r="A655" s="14"/>
      <c r="B655" s="234"/>
      <c r="C655" s="235"/>
      <c r="D655" s="225" t="s">
        <v>141</v>
      </c>
      <c r="E655" s="236" t="s">
        <v>19</v>
      </c>
      <c r="F655" s="237" t="s">
        <v>324</v>
      </c>
      <c r="G655" s="235"/>
      <c r="H655" s="238">
        <v>7.418</v>
      </c>
      <c r="I655" s="239"/>
      <c r="J655" s="235"/>
      <c r="K655" s="235"/>
      <c r="L655" s="240"/>
      <c r="M655" s="241"/>
      <c r="N655" s="242"/>
      <c r="O655" s="242"/>
      <c r="P655" s="242"/>
      <c r="Q655" s="242"/>
      <c r="R655" s="242"/>
      <c r="S655" s="242"/>
      <c r="T655" s="243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44" t="s">
        <v>141</v>
      </c>
      <c r="AU655" s="244" t="s">
        <v>82</v>
      </c>
      <c r="AV655" s="14" t="s">
        <v>82</v>
      </c>
      <c r="AW655" s="14" t="s">
        <v>33</v>
      </c>
      <c r="AX655" s="14" t="s">
        <v>72</v>
      </c>
      <c r="AY655" s="244" t="s">
        <v>130</v>
      </c>
    </row>
    <row r="656" spans="1:51" s="15" customFormat="1" ht="12">
      <c r="A656" s="15"/>
      <c r="B656" s="245"/>
      <c r="C656" s="246"/>
      <c r="D656" s="225" t="s">
        <v>141</v>
      </c>
      <c r="E656" s="247" t="s">
        <v>19</v>
      </c>
      <c r="F656" s="248" t="s">
        <v>150</v>
      </c>
      <c r="G656" s="246"/>
      <c r="H656" s="249">
        <v>26.660999999999998</v>
      </c>
      <c r="I656" s="250"/>
      <c r="J656" s="246"/>
      <c r="K656" s="246"/>
      <c r="L656" s="251"/>
      <c r="M656" s="267"/>
      <c r="N656" s="268"/>
      <c r="O656" s="268"/>
      <c r="P656" s="268"/>
      <c r="Q656" s="268"/>
      <c r="R656" s="268"/>
      <c r="S656" s="268"/>
      <c r="T656" s="269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T656" s="255" t="s">
        <v>141</v>
      </c>
      <c r="AU656" s="255" t="s">
        <v>82</v>
      </c>
      <c r="AV656" s="15" t="s">
        <v>137</v>
      </c>
      <c r="AW656" s="15" t="s">
        <v>33</v>
      </c>
      <c r="AX656" s="15" t="s">
        <v>80</v>
      </c>
      <c r="AY656" s="255" t="s">
        <v>130</v>
      </c>
    </row>
    <row r="657" spans="1:31" s="2" customFormat="1" ht="6.95" customHeight="1">
      <c r="A657" s="39"/>
      <c r="B657" s="60"/>
      <c r="C657" s="61"/>
      <c r="D657" s="61"/>
      <c r="E657" s="61"/>
      <c r="F657" s="61"/>
      <c r="G657" s="61"/>
      <c r="H657" s="61"/>
      <c r="I657" s="61"/>
      <c r="J657" s="61"/>
      <c r="K657" s="61"/>
      <c r="L657" s="45"/>
      <c r="M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</row>
  </sheetData>
  <sheetProtection password="CC35" sheet="1" objects="1" scenarios="1" formatColumns="0" formatRows="0" autoFilter="0"/>
  <autoFilter ref="C97:K656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hyperlinks>
    <hyperlink ref="F102" r:id="rId1" display="https://podminky.urs.cz/item/CS_URS_2021_02/122251101"/>
    <hyperlink ref="F106" r:id="rId2" display="https://podminky.urs.cz/item/CS_URS_2021_02/133251101"/>
    <hyperlink ref="F111" r:id="rId3" display="https://podminky.urs.cz/item/CS_URS_2021_02/162751114"/>
    <hyperlink ref="F116" r:id="rId4" display="https://podminky.urs.cz/item/CS_URS_2021_02/171251201"/>
    <hyperlink ref="F121" r:id="rId5" display="https://podminky.urs.cz/item/CS_URS_2021_02/171201231"/>
    <hyperlink ref="F128" r:id="rId6" display="https://podminky.urs.cz/item/CS_URS_2021_02/271532213"/>
    <hyperlink ref="F136" r:id="rId7" display="https://podminky.urs.cz/item/CS_URS_2021_02/271572211"/>
    <hyperlink ref="F142" r:id="rId8" display="https://podminky.urs.cz/item/CS_URS_2021_02/273313711"/>
    <hyperlink ref="F148" r:id="rId9" display="https://podminky.urs.cz/item/CS_URS_2021_02/273351121"/>
    <hyperlink ref="F152" r:id="rId10" display="https://podminky.urs.cz/item/CS_URS_2021_02/273351122"/>
    <hyperlink ref="F155" r:id="rId11" display="https://podminky.urs.cz/item/CS_URS_2021_02/273362021"/>
    <hyperlink ref="F162" r:id="rId12" display="https://podminky.urs.cz/item/CS_URS_2021_02/275313611"/>
    <hyperlink ref="F168" r:id="rId13" display="https://podminky.urs.cz/item/CS_URS_2021_02/279113146"/>
    <hyperlink ref="F174" r:id="rId14" display="https://podminky.urs.cz/item/CS_URS_2021_02/279361821"/>
    <hyperlink ref="F181" r:id="rId15" display="https://podminky.urs.cz/item/CS_URS_2021_02/317944323"/>
    <hyperlink ref="F189" r:id="rId16" display="https://podminky.urs.cz/item/CS_URS_2021_02/317234410"/>
    <hyperlink ref="F197" r:id="rId17" display="https://podminky.urs.cz/item/CS_URS_2021_02/346244381"/>
    <hyperlink ref="F205" r:id="rId18" display="https://podminky.urs.cz/item/CS_URS_2021_02/346481111"/>
    <hyperlink ref="F214" r:id="rId19" display="https://podminky.urs.cz/item/CS_URS_2021_02/342151111"/>
    <hyperlink ref="F224" r:id="rId20" display="https://podminky.urs.cz/item/CS_URS_2021_02/55324735A"/>
    <hyperlink ref="F228" r:id="rId21" display="https://podminky.urs.cz/item/CS_URS_2021_02/444151111"/>
    <hyperlink ref="F232" r:id="rId22" display="https://podminky.urs.cz/item/CS_URS_2021_02/55324612A"/>
    <hyperlink ref="F236" r:id="rId23" display="https://podminky.urs.cz/item/CS_URS_2021_02/612315223"/>
    <hyperlink ref="F245" r:id="rId24" display="https://podminky.urs.cz/item/CS_URS_2021_02/612325302"/>
    <hyperlink ref="F254" r:id="rId25" display="https://podminky.urs.cz/item/CS_URS_2021_02/612315411"/>
    <hyperlink ref="F274" r:id="rId26" display="https://podminky.urs.cz/item/CS_URS_2021_02/619995001"/>
    <hyperlink ref="F283" r:id="rId27" display="https://podminky.urs.cz/item/CS_URS_2021_02/612131121"/>
    <hyperlink ref="F285" r:id="rId28" display="https://podminky.urs.cz/item/CS_URS_2021_02/612311131"/>
    <hyperlink ref="F287" r:id="rId29" display="https://podminky.urs.cz/item/CS_URS_2021_02/631311125"/>
    <hyperlink ref="F291" r:id="rId30" display="https://podminky.urs.cz/item/CS_URS_2021_02/631319173"/>
    <hyperlink ref="F293" r:id="rId31" display="https://podminky.urs.cz/item/CS_URS_2021_02/631362021"/>
    <hyperlink ref="F301" r:id="rId32" display="https://podminky.urs.cz/item/CS_URS_2021_02/949101111"/>
    <hyperlink ref="F313" r:id="rId33" display="https://podminky.urs.cz/item/CS_URS_2021_02/953946112"/>
    <hyperlink ref="F337" r:id="rId34" display="https://podminky.urs.cz/item/CS_URS_2021_02/13314007"/>
    <hyperlink ref="F351" r:id="rId35" display="https://podminky.urs.cz/item/CS_URS_2021_02/13010524"/>
    <hyperlink ref="F364" r:id="rId36" display="https://podminky.urs.cz/item/CS_URS_2021_02/13611238"/>
    <hyperlink ref="F374" r:id="rId37" display="https://podminky.urs.cz/item/CS_URS_2021_02/953961214"/>
    <hyperlink ref="F382" r:id="rId38" display="https://podminky.urs.cz/item/CS_URS_2021_02/953965131"/>
    <hyperlink ref="F384" r:id="rId39" display="https://podminky.urs.cz/item/CS_URS_2021_02/971033641"/>
    <hyperlink ref="F392" r:id="rId40" display="https://podminky.urs.cz/item/CS_URS_2021_02/975022241"/>
    <hyperlink ref="F400" r:id="rId41" display="https://podminky.urs.cz/item/CS_URS_2021_02/967031132"/>
    <hyperlink ref="F409" r:id="rId42" display="https://podminky.urs.cz/item/CS_URS_2021_02/978013121"/>
    <hyperlink ref="F430" r:id="rId43" display="https://podminky.urs.cz/item/CS_URS_2021_02/997013111"/>
    <hyperlink ref="F432" r:id="rId44" display="https://podminky.urs.cz/item/CS_URS_2021_02/997013501"/>
    <hyperlink ref="F434" r:id="rId45" display="https://podminky.urs.cz/item/CS_URS_2021_02/997013509"/>
    <hyperlink ref="F437" r:id="rId46" display="https://podminky.urs.cz/item/CS_URS_2021_02/997013631"/>
    <hyperlink ref="F440" r:id="rId47" display="https://podminky.urs.cz/item/CS_URS_2021_02/998014211"/>
    <hyperlink ref="F444" r:id="rId48" display="https://podminky.urs.cz/item/CS_URS_2021_02/711111001"/>
    <hyperlink ref="F451" r:id="rId49" display="https://podminky.urs.cz/item/CS_URS_2021_02/11163150"/>
    <hyperlink ref="F454" r:id="rId50" display="https://podminky.urs.cz/item/CS_URS_2021_02/711141559"/>
    <hyperlink ref="F462" r:id="rId51" display="https://podminky.urs.cz/item/CS_URS_2021_02/998711101"/>
    <hyperlink ref="F465" r:id="rId52" display="https://podminky.urs.cz/item/CS_URS_2021_02/713121121"/>
    <hyperlink ref="F469" r:id="rId53" display="https://podminky.urs.cz/item/CS_URS_2021_02/28375914"/>
    <hyperlink ref="F474" r:id="rId54" display="https://podminky.urs.cz/item/CS_URS_2021_02/998713101"/>
    <hyperlink ref="F481" r:id="rId55" display="https://podminky.urs.cz/item/CS_URS_2021_02/741810001"/>
    <hyperlink ref="F484" r:id="rId56" display="https://podminky.urs.cz/item/CS_URS_2021_02/764212633"/>
    <hyperlink ref="F489" r:id="rId57" display="https://podminky.urs.cz/item/CS_URS_2021_02/764212663"/>
    <hyperlink ref="F500" r:id="rId58" display="https://podminky.urs.cz/item/CS_URS_2021_02/764311604"/>
    <hyperlink ref="F505" r:id="rId59" display="https://podminky.urs.cz/item/CS_URS_2021_02/764511602"/>
    <hyperlink ref="F512" r:id="rId60" display="https://podminky.urs.cz/item/CS_URS_2021_02/764511642"/>
    <hyperlink ref="F515" r:id="rId61" display="https://podminky.urs.cz/item/CS_URS_2021_02/764518622"/>
    <hyperlink ref="F518" r:id="rId62" display="https://podminky.urs.cz/item/CS_URS_2021_02/998764101"/>
    <hyperlink ref="F521" r:id="rId63" display="https://podminky.urs.cz/item/CS_URS_2021_02/766660358"/>
    <hyperlink ref="F528" r:id="rId64" display="https://podminky.urs.cz/item/CS_URS_2021_02/61182352"/>
    <hyperlink ref="F530" r:id="rId65" display="https://podminky.urs.cz/item/CS_URS_2021_02/61162077"/>
    <hyperlink ref="F533" r:id="rId66" display="https://podminky.urs.cz/item/CS_URS_2021_02/998766101"/>
    <hyperlink ref="F536" r:id="rId67" display="https://podminky.urs.cz/item/CS_URS_2021_02/767810112"/>
    <hyperlink ref="F540" r:id="rId68" display="https://podminky.urs.cz/item/CS_URS_2021_02/55341410"/>
    <hyperlink ref="F542" r:id="rId69" display="https://podminky.urs.cz/item/CS_URS_2021_02/998767101"/>
    <hyperlink ref="F545" r:id="rId70" display="https://podminky.urs.cz/item/CS_URS_2021_02/771111011"/>
    <hyperlink ref="F547" r:id="rId71" display="https://podminky.urs.cz/item/CS_URS_2021_02/771121011"/>
    <hyperlink ref="F559" r:id="rId72" display="https://podminky.urs.cz/item/CS_URS_2021_02/771474112"/>
    <hyperlink ref="F572" r:id="rId73" display="https://podminky.urs.cz/item/CS_URS_2021_02/59761003"/>
    <hyperlink ref="F586" r:id="rId74" display="https://podminky.urs.cz/item/CS_URS_2021_02/771574113"/>
    <hyperlink ref="F598" r:id="rId75" display="https://podminky.urs.cz/item/CS_URS_2021_02/59761003"/>
    <hyperlink ref="F601" r:id="rId76" display="https://podminky.urs.cz/item/CS_URS_2021_02/771591115"/>
    <hyperlink ref="F613" r:id="rId77" display="https://podminky.urs.cz/item/CS_URS_2021_02/998771101"/>
    <hyperlink ref="F616" r:id="rId78" display="https://podminky.urs.cz/item/CS_URS_2021_02/783301303"/>
    <hyperlink ref="F640" r:id="rId79" display="https://podminky.urs.cz/item/CS_URS_2021_02/783301313"/>
    <hyperlink ref="F642" r:id="rId80" display="https://podminky.urs.cz/item/CS_URS_2021_02/783314201"/>
    <hyperlink ref="F644" r:id="rId81" display="https://podminky.urs.cz/item/CS_URS_2021_02/783317101"/>
    <hyperlink ref="F647" r:id="rId82" display="https://podminky.urs.cz/item/CS_URS_2021_02/78421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89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Skladové kóje, Sportovní hala U přívozu Lovosice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749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21. 2. 2022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ROUND(J98,2)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ROUND((SUM(BE98:BE619)),2)</f>
        <v>0</v>
      </c>
      <c r="G33" s="39"/>
      <c r="H33" s="39"/>
      <c r="I33" s="149">
        <v>0.21</v>
      </c>
      <c r="J33" s="148">
        <f>ROUND(((SUM(BE98:BE619))*I33),2)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ROUND((SUM(BF98:BF619)),2)</f>
        <v>0</v>
      </c>
      <c r="G34" s="39"/>
      <c r="H34" s="39"/>
      <c r="I34" s="149">
        <v>0.15</v>
      </c>
      <c r="J34" s="148">
        <f>ROUND(((SUM(BF98:BF619))*I34),2)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ROUND((SUM(BG98:BG619)),2)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ROUND((SUM(BH98:BH619)),2)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ROUND((SUM(BI98:BI619)),2)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Skladové kóje, Sportovní hala U přívozu Lovosice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002 - Jihozápadní část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Lovosice</v>
      </c>
      <c r="G52" s="41"/>
      <c r="H52" s="41"/>
      <c r="I52" s="33" t="s">
        <v>23</v>
      </c>
      <c r="J52" s="73" t="str">
        <f>IF(J12="","",J12)</f>
        <v>21. 2. 2022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Město Lovosice, Školní 407/2, 41002 Lovosice</v>
      </c>
      <c r="G54" s="41"/>
      <c r="H54" s="41"/>
      <c r="I54" s="33" t="s">
        <v>31</v>
      </c>
      <c r="J54" s="37" t="str">
        <f>E21</f>
        <v>HOT Project - Jan Hrdlička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HOT Project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93</v>
      </c>
      <c r="D57" s="163"/>
      <c r="E57" s="163"/>
      <c r="F57" s="163"/>
      <c r="G57" s="163"/>
      <c r="H57" s="163"/>
      <c r="I57" s="163"/>
      <c r="J57" s="164" t="s">
        <v>94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J98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95</v>
      </c>
    </row>
    <row r="60" spans="1:31" s="9" customFormat="1" ht="24.95" customHeight="1">
      <c r="A60" s="9"/>
      <c r="B60" s="166"/>
      <c r="C60" s="167"/>
      <c r="D60" s="168" t="s">
        <v>96</v>
      </c>
      <c r="E60" s="169"/>
      <c r="F60" s="169"/>
      <c r="G60" s="169"/>
      <c r="H60" s="169"/>
      <c r="I60" s="169"/>
      <c r="J60" s="170">
        <f>J99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97</v>
      </c>
      <c r="E61" s="175"/>
      <c r="F61" s="175"/>
      <c r="G61" s="175"/>
      <c r="H61" s="175"/>
      <c r="I61" s="175"/>
      <c r="J61" s="176">
        <f>J100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98</v>
      </c>
      <c r="E62" s="175"/>
      <c r="F62" s="175"/>
      <c r="G62" s="175"/>
      <c r="H62" s="175"/>
      <c r="I62" s="175"/>
      <c r="J62" s="176">
        <f>J126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99</v>
      </c>
      <c r="E63" s="175"/>
      <c r="F63" s="175"/>
      <c r="G63" s="175"/>
      <c r="H63" s="175"/>
      <c r="I63" s="175"/>
      <c r="J63" s="176">
        <f>J179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100</v>
      </c>
      <c r="E64" s="175"/>
      <c r="F64" s="175"/>
      <c r="G64" s="175"/>
      <c r="H64" s="175"/>
      <c r="I64" s="175"/>
      <c r="J64" s="176">
        <f>J226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101</v>
      </c>
      <c r="E65" s="175"/>
      <c r="F65" s="175"/>
      <c r="G65" s="175"/>
      <c r="H65" s="175"/>
      <c r="I65" s="175"/>
      <c r="J65" s="176">
        <f>J234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102</v>
      </c>
      <c r="E66" s="175"/>
      <c r="F66" s="175"/>
      <c r="G66" s="175"/>
      <c r="H66" s="175"/>
      <c r="I66" s="175"/>
      <c r="J66" s="176">
        <f>J291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103</v>
      </c>
      <c r="E67" s="175"/>
      <c r="F67" s="175"/>
      <c r="G67" s="175"/>
      <c r="H67" s="175"/>
      <c r="I67" s="175"/>
      <c r="J67" s="176">
        <f>J408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104</v>
      </c>
      <c r="E68" s="175"/>
      <c r="F68" s="175"/>
      <c r="G68" s="175"/>
      <c r="H68" s="175"/>
      <c r="I68" s="175"/>
      <c r="J68" s="176">
        <f>J418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6"/>
      <c r="C69" s="167"/>
      <c r="D69" s="168" t="s">
        <v>105</v>
      </c>
      <c r="E69" s="169"/>
      <c r="F69" s="169"/>
      <c r="G69" s="169"/>
      <c r="H69" s="169"/>
      <c r="I69" s="169"/>
      <c r="J69" s="170">
        <f>J421</f>
        <v>0</v>
      </c>
      <c r="K69" s="167"/>
      <c r="L69" s="17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2"/>
      <c r="C70" s="173"/>
      <c r="D70" s="174" t="s">
        <v>106</v>
      </c>
      <c r="E70" s="175"/>
      <c r="F70" s="175"/>
      <c r="G70" s="175"/>
      <c r="H70" s="175"/>
      <c r="I70" s="175"/>
      <c r="J70" s="176">
        <f>J422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107</v>
      </c>
      <c r="E71" s="175"/>
      <c r="F71" s="175"/>
      <c r="G71" s="175"/>
      <c r="H71" s="175"/>
      <c r="I71" s="175"/>
      <c r="J71" s="176">
        <f>J443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108</v>
      </c>
      <c r="E72" s="175"/>
      <c r="F72" s="175"/>
      <c r="G72" s="175"/>
      <c r="H72" s="175"/>
      <c r="I72" s="175"/>
      <c r="J72" s="176">
        <f>J455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2"/>
      <c r="C73" s="173"/>
      <c r="D73" s="174" t="s">
        <v>109</v>
      </c>
      <c r="E73" s="175"/>
      <c r="F73" s="175"/>
      <c r="G73" s="175"/>
      <c r="H73" s="175"/>
      <c r="I73" s="175"/>
      <c r="J73" s="176">
        <f>J462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110</v>
      </c>
      <c r="E74" s="175"/>
      <c r="F74" s="175"/>
      <c r="G74" s="175"/>
      <c r="H74" s="175"/>
      <c r="I74" s="175"/>
      <c r="J74" s="176">
        <f>J499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2"/>
      <c r="C75" s="173"/>
      <c r="D75" s="174" t="s">
        <v>111</v>
      </c>
      <c r="E75" s="175"/>
      <c r="F75" s="175"/>
      <c r="G75" s="175"/>
      <c r="H75" s="175"/>
      <c r="I75" s="175"/>
      <c r="J75" s="176">
        <f>J521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2"/>
      <c r="C76" s="173"/>
      <c r="D76" s="174" t="s">
        <v>112</v>
      </c>
      <c r="E76" s="175"/>
      <c r="F76" s="175"/>
      <c r="G76" s="175"/>
      <c r="H76" s="175"/>
      <c r="I76" s="175"/>
      <c r="J76" s="176">
        <f>J530</f>
        <v>0</v>
      </c>
      <c r="K76" s="173"/>
      <c r="L76" s="1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2"/>
      <c r="C77" s="173"/>
      <c r="D77" s="174" t="s">
        <v>113</v>
      </c>
      <c r="E77" s="175"/>
      <c r="F77" s="175"/>
      <c r="G77" s="175"/>
      <c r="H77" s="175"/>
      <c r="I77" s="175"/>
      <c r="J77" s="176">
        <f>J581</f>
        <v>0</v>
      </c>
      <c r="K77" s="173"/>
      <c r="L77" s="17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2"/>
      <c r="C78" s="173"/>
      <c r="D78" s="174" t="s">
        <v>114</v>
      </c>
      <c r="E78" s="175"/>
      <c r="F78" s="175"/>
      <c r="G78" s="175"/>
      <c r="H78" s="175"/>
      <c r="I78" s="175"/>
      <c r="J78" s="176">
        <f>J612</f>
        <v>0</v>
      </c>
      <c r="K78" s="173"/>
      <c r="L78" s="177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4" spans="1:31" s="2" customFormat="1" ht="6.95" customHeight="1">
      <c r="A84" s="39"/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.95" customHeight="1">
      <c r="A85" s="39"/>
      <c r="B85" s="40"/>
      <c r="C85" s="24" t="s">
        <v>115</v>
      </c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16</v>
      </c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161" t="str">
        <f>E7</f>
        <v>Skladové kóje, Sportovní hala U přívozu Lovosice</v>
      </c>
      <c r="F88" s="33"/>
      <c r="G88" s="33"/>
      <c r="H88" s="33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90</v>
      </c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6.5" customHeight="1">
      <c r="A90" s="39"/>
      <c r="B90" s="40"/>
      <c r="C90" s="41"/>
      <c r="D90" s="41"/>
      <c r="E90" s="70" t="str">
        <f>E9</f>
        <v>002 - Jihozápadní část</v>
      </c>
      <c r="F90" s="41"/>
      <c r="G90" s="41"/>
      <c r="H90" s="41"/>
      <c r="I90" s="41"/>
      <c r="J90" s="41"/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21</v>
      </c>
      <c r="D92" s="41"/>
      <c r="E92" s="41"/>
      <c r="F92" s="28" t="str">
        <f>F12</f>
        <v>Lovosice</v>
      </c>
      <c r="G92" s="41"/>
      <c r="H92" s="41"/>
      <c r="I92" s="33" t="s">
        <v>23</v>
      </c>
      <c r="J92" s="73" t="str">
        <f>IF(J12="","",J12)</f>
        <v>21. 2. 2022</v>
      </c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3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5.65" customHeight="1">
      <c r="A94" s="39"/>
      <c r="B94" s="40"/>
      <c r="C94" s="33" t="s">
        <v>25</v>
      </c>
      <c r="D94" s="41"/>
      <c r="E94" s="41"/>
      <c r="F94" s="28" t="str">
        <f>E15</f>
        <v>Město Lovosice, Školní 407/2, 41002 Lovosice</v>
      </c>
      <c r="G94" s="41"/>
      <c r="H94" s="41"/>
      <c r="I94" s="33" t="s">
        <v>31</v>
      </c>
      <c r="J94" s="37" t="str">
        <f>E21</f>
        <v>HOT Project - Jan Hrdlička</v>
      </c>
      <c r="K94" s="41"/>
      <c r="L94" s="13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29</v>
      </c>
      <c r="D95" s="41"/>
      <c r="E95" s="41"/>
      <c r="F95" s="28" t="str">
        <f>IF(E18="","",E18)</f>
        <v>Vyplň údaj</v>
      </c>
      <c r="G95" s="41"/>
      <c r="H95" s="41"/>
      <c r="I95" s="33" t="s">
        <v>34</v>
      </c>
      <c r="J95" s="37" t="str">
        <f>E24</f>
        <v>HOT Project</v>
      </c>
      <c r="K95" s="41"/>
      <c r="L95" s="13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0.3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3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11" customFormat="1" ht="29.25" customHeight="1">
      <c r="A97" s="178"/>
      <c r="B97" s="179"/>
      <c r="C97" s="180" t="s">
        <v>116</v>
      </c>
      <c r="D97" s="181" t="s">
        <v>57</v>
      </c>
      <c r="E97" s="181" t="s">
        <v>53</v>
      </c>
      <c r="F97" s="181" t="s">
        <v>54</v>
      </c>
      <c r="G97" s="181" t="s">
        <v>117</v>
      </c>
      <c r="H97" s="181" t="s">
        <v>118</v>
      </c>
      <c r="I97" s="181" t="s">
        <v>119</v>
      </c>
      <c r="J97" s="181" t="s">
        <v>94</v>
      </c>
      <c r="K97" s="182" t="s">
        <v>120</v>
      </c>
      <c r="L97" s="183"/>
      <c r="M97" s="93" t="s">
        <v>19</v>
      </c>
      <c r="N97" s="94" t="s">
        <v>42</v>
      </c>
      <c r="O97" s="94" t="s">
        <v>121</v>
      </c>
      <c r="P97" s="94" t="s">
        <v>122</v>
      </c>
      <c r="Q97" s="94" t="s">
        <v>123</v>
      </c>
      <c r="R97" s="94" t="s">
        <v>124</v>
      </c>
      <c r="S97" s="94" t="s">
        <v>125</v>
      </c>
      <c r="T97" s="95" t="s">
        <v>126</v>
      </c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</row>
    <row r="98" spans="1:63" s="2" customFormat="1" ht="22.8" customHeight="1">
      <c r="A98" s="39"/>
      <c r="B98" s="40"/>
      <c r="C98" s="100" t="s">
        <v>127</v>
      </c>
      <c r="D98" s="41"/>
      <c r="E98" s="41"/>
      <c r="F98" s="41"/>
      <c r="G98" s="41"/>
      <c r="H98" s="41"/>
      <c r="I98" s="41"/>
      <c r="J98" s="184">
        <f>BK98</f>
        <v>0</v>
      </c>
      <c r="K98" s="41"/>
      <c r="L98" s="45"/>
      <c r="M98" s="96"/>
      <c r="N98" s="185"/>
      <c r="O98" s="97"/>
      <c r="P98" s="186">
        <f>P99+P421</f>
        <v>0</v>
      </c>
      <c r="Q98" s="97"/>
      <c r="R98" s="186">
        <f>R99+R421</f>
        <v>32.880720520000004</v>
      </c>
      <c r="S98" s="97"/>
      <c r="T98" s="187">
        <f>T99+T421</f>
        <v>3.946722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71</v>
      </c>
      <c r="AU98" s="18" t="s">
        <v>95</v>
      </c>
      <c r="BK98" s="188">
        <f>BK99+BK421</f>
        <v>0</v>
      </c>
    </row>
    <row r="99" spans="1:63" s="12" customFormat="1" ht="25.9" customHeight="1">
      <c r="A99" s="12"/>
      <c r="B99" s="189"/>
      <c r="C99" s="190"/>
      <c r="D99" s="191" t="s">
        <v>71</v>
      </c>
      <c r="E99" s="192" t="s">
        <v>128</v>
      </c>
      <c r="F99" s="192" t="s">
        <v>129</v>
      </c>
      <c r="G99" s="190"/>
      <c r="H99" s="190"/>
      <c r="I99" s="193"/>
      <c r="J99" s="194">
        <f>BK99</f>
        <v>0</v>
      </c>
      <c r="K99" s="190"/>
      <c r="L99" s="195"/>
      <c r="M99" s="196"/>
      <c r="N99" s="197"/>
      <c r="O99" s="197"/>
      <c r="P99" s="198">
        <f>P100+P126+P179+P226+P234+P291+P408+P418</f>
        <v>0</v>
      </c>
      <c r="Q99" s="197"/>
      <c r="R99" s="198">
        <f>R100+R126+R179+R226+R234+R291+R408+R418</f>
        <v>31.48707222</v>
      </c>
      <c r="S99" s="197"/>
      <c r="T99" s="199">
        <f>T100+T126+T179+T226+T234+T291+T408+T418</f>
        <v>3.946722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80</v>
      </c>
      <c r="AT99" s="201" t="s">
        <v>71</v>
      </c>
      <c r="AU99" s="201" t="s">
        <v>72</v>
      </c>
      <c r="AY99" s="200" t="s">
        <v>130</v>
      </c>
      <c r="BK99" s="202">
        <f>BK100+BK126+BK179+BK226+BK234+BK291+BK408+BK418</f>
        <v>0</v>
      </c>
    </row>
    <row r="100" spans="1:63" s="12" customFormat="1" ht="22.8" customHeight="1">
      <c r="A100" s="12"/>
      <c r="B100" s="189"/>
      <c r="C100" s="190"/>
      <c r="D100" s="191" t="s">
        <v>71</v>
      </c>
      <c r="E100" s="203" t="s">
        <v>80</v>
      </c>
      <c r="F100" s="203" t="s">
        <v>131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SUM(P101:P125)</f>
        <v>0</v>
      </c>
      <c r="Q100" s="197"/>
      <c r="R100" s="198">
        <f>SUM(R101:R125)</f>
        <v>0</v>
      </c>
      <c r="S100" s="197"/>
      <c r="T100" s="199">
        <f>SUM(T101:T125)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80</v>
      </c>
      <c r="AT100" s="201" t="s">
        <v>71</v>
      </c>
      <c r="AU100" s="201" t="s">
        <v>80</v>
      </c>
      <c r="AY100" s="200" t="s">
        <v>130</v>
      </c>
      <c r="BK100" s="202">
        <f>SUM(BK101:BK125)</f>
        <v>0</v>
      </c>
    </row>
    <row r="101" spans="1:65" s="2" customFormat="1" ht="16.5" customHeight="1">
      <c r="A101" s="39"/>
      <c r="B101" s="40"/>
      <c r="C101" s="205" t="s">
        <v>80</v>
      </c>
      <c r="D101" s="205" t="s">
        <v>132</v>
      </c>
      <c r="E101" s="206" t="s">
        <v>133</v>
      </c>
      <c r="F101" s="207" t="s">
        <v>134</v>
      </c>
      <c r="G101" s="208" t="s">
        <v>135</v>
      </c>
      <c r="H101" s="209">
        <v>9.594</v>
      </c>
      <c r="I101" s="210"/>
      <c r="J101" s="211">
        <f>ROUND(I101*H101,2)</f>
        <v>0</v>
      </c>
      <c r="K101" s="207" t="s">
        <v>136</v>
      </c>
      <c r="L101" s="45"/>
      <c r="M101" s="212" t="s">
        <v>19</v>
      </c>
      <c r="N101" s="213" t="s">
        <v>43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137</v>
      </c>
      <c r="AT101" s="216" t="s">
        <v>132</v>
      </c>
      <c r="AU101" s="216" t="s">
        <v>82</v>
      </c>
      <c r="AY101" s="18" t="s">
        <v>130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80</v>
      </c>
      <c r="BK101" s="217">
        <f>ROUND(I101*H101,2)</f>
        <v>0</v>
      </c>
      <c r="BL101" s="18" t="s">
        <v>137</v>
      </c>
      <c r="BM101" s="216" t="s">
        <v>750</v>
      </c>
    </row>
    <row r="102" spans="1:47" s="2" customFormat="1" ht="12">
      <c r="A102" s="39"/>
      <c r="B102" s="40"/>
      <c r="C102" s="41"/>
      <c r="D102" s="218" t="s">
        <v>139</v>
      </c>
      <c r="E102" s="41"/>
      <c r="F102" s="219" t="s">
        <v>140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139</v>
      </c>
      <c r="AU102" s="18" t="s">
        <v>82</v>
      </c>
    </row>
    <row r="103" spans="1:51" s="13" customFormat="1" ht="12">
      <c r="A103" s="13"/>
      <c r="B103" s="223"/>
      <c r="C103" s="224"/>
      <c r="D103" s="225" t="s">
        <v>141</v>
      </c>
      <c r="E103" s="226" t="s">
        <v>19</v>
      </c>
      <c r="F103" s="227" t="s">
        <v>142</v>
      </c>
      <c r="G103" s="224"/>
      <c r="H103" s="226" t="s">
        <v>19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141</v>
      </c>
      <c r="AU103" s="233" t="s">
        <v>82</v>
      </c>
      <c r="AV103" s="13" t="s">
        <v>80</v>
      </c>
      <c r="AW103" s="13" t="s">
        <v>33</v>
      </c>
      <c r="AX103" s="13" t="s">
        <v>72</v>
      </c>
      <c r="AY103" s="233" t="s">
        <v>130</v>
      </c>
    </row>
    <row r="104" spans="1:51" s="14" customFormat="1" ht="12">
      <c r="A104" s="14"/>
      <c r="B104" s="234"/>
      <c r="C104" s="235"/>
      <c r="D104" s="225" t="s">
        <v>141</v>
      </c>
      <c r="E104" s="236" t="s">
        <v>19</v>
      </c>
      <c r="F104" s="237" t="s">
        <v>751</v>
      </c>
      <c r="G104" s="235"/>
      <c r="H104" s="238">
        <v>9.594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4" t="s">
        <v>141</v>
      </c>
      <c r="AU104" s="244" t="s">
        <v>82</v>
      </c>
      <c r="AV104" s="14" t="s">
        <v>82</v>
      </c>
      <c r="AW104" s="14" t="s">
        <v>33</v>
      </c>
      <c r="AX104" s="14" t="s">
        <v>80</v>
      </c>
      <c r="AY104" s="244" t="s">
        <v>130</v>
      </c>
    </row>
    <row r="105" spans="1:65" s="2" customFormat="1" ht="16.5" customHeight="1">
      <c r="A105" s="39"/>
      <c r="B105" s="40"/>
      <c r="C105" s="205" t="s">
        <v>82</v>
      </c>
      <c r="D105" s="205" t="s">
        <v>132</v>
      </c>
      <c r="E105" s="206" t="s">
        <v>144</v>
      </c>
      <c r="F105" s="207" t="s">
        <v>145</v>
      </c>
      <c r="G105" s="208" t="s">
        <v>135</v>
      </c>
      <c r="H105" s="209">
        <v>1.664</v>
      </c>
      <c r="I105" s="210"/>
      <c r="J105" s="211">
        <f>ROUND(I105*H105,2)</f>
        <v>0</v>
      </c>
      <c r="K105" s="207" t="s">
        <v>136</v>
      </c>
      <c r="L105" s="45"/>
      <c r="M105" s="212" t="s">
        <v>19</v>
      </c>
      <c r="N105" s="213" t="s">
        <v>43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137</v>
      </c>
      <c r="AT105" s="216" t="s">
        <v>132</v>
      </c>
      <c r="AU105" s="216" t="s">
        <v>82</v>
      </c>
      <c r="AY105" s="18" t="s">
        <v>130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80</v>
      </c>
      <c r="BK105" s="217">
        <f>ROUND(I105*H105,2)</f>
        <v>0</v>
      </c>
      <c r="BL105" s="18" t="s">
        <v>137</v>
      </c>
      <c r="BM105" s="216" t="s">
        <v>752</v>
      </c>
    </row>
    <row r="106" spans="1:47" s="2" customFormat="1" ht="12">
      <c r="A106" s="39"/>
      <c r="B106" s="40"/>
      <c r="C106" s="41"/>
      <c r="D106" s="218" t="s">
        <v>139</v>
      </c>
      <c r="E106" s="41"/>
      <c r="F106" s="219" t="s">
        <v>147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139</v>
      </c>
      <c r="AU106" s="18" t="s">
        <v>82</v>
      </c>
    </row>
    <row r="107" spans="1:51" s="13" customFormat="1" ht="12">
      <c r="A107" s="13"/>
      <c r="B107" s="223"/>
      <c r="C107" s="224"/>
      <c r="D107" s="225" t="s">
        <v>141</v>
      </c>
      <c r="E107" s="226" t="s">
        <v>19</v>
      </c>
      <c r="F107" s="227" t="s">
        <v>753</v>
      </c>
      <c r="G107" s="224"/>
      <c r="H107" s="226" t="s">
        <v>19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141</v>
      </c>
      <c r="AU107" s="233" t="s">
        <v>82</v>
      </c>
      <c r="AV107" s="13" t="s">
        <v>80</v>
      </c>
      <c r="AW107" s="13" t="s">
        <v>33</v>
      </c>
      <c r="AX107" s="13" t="s">
        <v>72</v>
      </c>
      <c r="AY107" s="233" t="s">
        <v>130</v>
      </c>
    </row>
    <row r="108" spans="1:51" s="14" customFormat="1" ht="12">
      <c r="A108" s="14"/>
      <c r="B108" s="234"/>
      <c r="C108" s="235"/>
      <c r="D108" s="225" t="s">
        <v>141</v>
      </c>
      <c r="E108" s="236" t="s">
        <v>19</v>
      </c>
      <c r="F108" s="237" t="s">
        <v>754</v>
      </c>
      <c r="G108" s="235"/>
      <c r="H108" s="238">
        <v>1.664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141</v>
      </c>
      <c r="AU108" s="244" t="s">
        <v>82</v>
      </c>
      <c r="AV108" s="14" t="s">
        <v>82</v>
      </c>
      <c r="AW108" s="14" t="s">
        <v>33</v>
      </c>
      <c r="AX108" s="14" t="s">
        <v>72</v>
      </c>
      <c r="AY108" s="244" t="s">
        <v>130</v>
      </c>
    </row>
    <row r="109" spans="1:51" s="15" customFormat="1" ht="12">
      <c r="A109" s="15"/>
      <c r="B109" s="245"/>
      <c r="C109" s="246"/>
      <c r="D109" s="225" t="s">
        <v>141</v>
      </c>
      <c r="E109" s="247" t="s">
        <v>19</v>
      </c>
      <c r="F109" s="248" t="s">
        <v>150</v>
      </c>
      <c r="G109" s="246"/>
      <c r="H109" s="249">
        <v>1.664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5" t="s">
        <v>141</v>
      </c>
      <c r="AU109" s="255" t="s">
        <v>82</v>
      </c>
      <c r="AV109" s="15" t="s">
        <v>137</v>
      </c>
      <c r="AW109" s="15" t="s">
        <v>33</v>
      </c>
      <c r="AX109" s="15" t="s">
        <v>80</v>
      </c>
      <c r="AY109" s="255" t="s">
        <v>130</v>
      </c>
    </row>
    <row r="110" spans="1:65" s="2" customFormat="1" ht="37.8" customHeight="1">
      <c r="A110" s="39"/>
      <c r="B110" s="40"/>
      <c r="C110" s="205" t="s">
        <v>151</v>
      </c>
      <c r="D110" s="205" t="s">
        <v>132</v>
      </c>
      <c r="E110" s="206" t="s">
        <v>152</v>
      </c>
      <c r="F110" s="207" t="s">
        <v>153</v>
      </c>
      <c r="G110" s="208" t="s">
        <v>135</v>
      </c>
      <c r="H110" s="209">
        <v>11.258</v>
      </c>
      <c r="I110" s="210"/>
      <c r="J110" s="211">
        <f>ROUND(I110*H110,2)</f>
        <v>0</v>
      </c>
      <c r="K110" s="207" t="s">
        <v>136</v>
      </c>
      <c r="L110" s="45"/>
      <c r="M110" s="212" t="s">
        <v>19</v>
      </c>
      <c r="N110" s="213" t="s">
        <v>43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137</v>
      </c>
      <c r="AT110" s="216" t="s">
        <v>132</v>
      </c>
      <c r="AU110" s="216" t="s">
        <v>82</v>
      </c>
      <c r="AY110" s="18" t="s">
        <v>130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137</v>
      </c>
      <c r="BM110" s="216" t="s">
        <v>755</v>
      </c>
    </row>
    <row r="111" spans="1:47" s="2" customFormat="1" ht="12">
      <c r="A111" s="39"/>
      <c r="B111" s="40"/>
      <c r="C111" s="41"/>
      <c r="D111" s="218" t="s">
        <v>139</v>
      </c>
      <c r="E111" s="41"/>
      <c r="F111" s="219" t="s">
        <v>155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139</v>
      </c>
      <c r="AU111" s="18" t="s">
        <v>82</v>
      </c>
    </row>
    <row r="112" spans="1:51" s="14" customFormat="1" ht="12">
      <c r="A112" s="14"/>
      <c r="B112" s="234"/>
      <c r="C112" s="235"/>
      <c r="D112" s="225" t="s">
        <v>141</v>
      </c>
      <c r="E112" s="236" t="s">
        <v>19</v>
      </c>
      <c r="F112" s="237" t="s">
        <v>756</v>
      </c>
      <c r="G112" s="235"/>
      <c r="H112" s="238">
        <v>9.594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141</v>
      </c>
      <c r="AU112" s="244" t="s">
        <v>82</v>
      </c>
      <c r="AV112" s="14" t="s">
        <v>82</v>
      </c>
      <c r="AW112" s="14" t="s">
        <v>33</v>
      </c>
      <c r="AX112" s="14" t="s">
        <v>72</v>
      </c>
      <c r="AY112" s="244" t="s">
        <v>130</v>
      </c>
    </row>
    <row r="113" spans="1:51" s="14" customFormat="1" ht="12">
      <c r="A113" s="14"/>
      <c r="B113" s="234"/>
      <c r="C113" s="235"/>
      <c r="D113" s="225" t="s">
        <v>141</v>
      </c>
      <c r="E113" s="236" t="s">
        <v>19</v>
      </c>
      <c r="F113" s="237" t="s">
        <v>757</v>
      </c>
      <c r="G113" s="235"/>
      <c r="H113" s="238">
        <v>1.664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141</v>
      </c>
      <c r="AU113" s="244" t="s">
        <v>82</v>
      </c>
      <c r="AV113" s="14" t="s">
        <v>82</v>
      </c>
      <c r="AW113" s="14" t="s">
        <v>33</v>
      </c>
      <c r="AX113" s="14" t="s">
        <v>72</v>
      </c>
      <c r="AY113" s="244" t="s">
        <v>130</v>
      </c>
    </row>
    <row r="114" spans="1:51" s="15" customFormat="1" ht="12">
      <c r="A114" s="15"/>
      <c r="B114" s="245"/>
      <c r="C114" s="246"/>
      <c r="D114" s="225" t="s">
        <v>141</v>
      </c>
      <c r="E114" s="247" t="s">
        <v>19</v>
      </c>
      <c r="F114" s="248" t="s">
        <v>150</v>
      </c>
      <c r="G114" s="246"/>
      <c r="H114" s="249">
        <v>11.258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5" t="s">
        <v>141</v>
      </c>
      <c r="AU114" s="255" t="s">
        <v>82</v>
      </c>
      <c r="AV114" s="15" t="s">
        <v>137</v>
      </c>
      <c r="AW114" s="15" t="s">
        <v>33</v>
      </c>
      <c r="AX114" s="15" t="s">
        <v>80</v>
      </c>
      <c r="AY114" s="255" t="s">
        <v>130</v>
      </c>
    </row>
    <row r="115" spans="1:65" s="2" customFormat="1" ht="24.15" customHeight="1">
      <c r="A115" s="39"/>
      <c r="B115" s="40"/>
      <c r="C115" s="205" t="s">
        <v>137</v>
      </c>
      <c r="D115" s="205" t="s">
        <v>132</v>
      </c>
      <c r="E115" s="206" t="s">
        <v>163</v>
      </c>
      <c r="F115" s="207" t="s">
        <v>164</v>
      </c>
      <c r="G115" s="208" t="s">
        <v>165</v>
      </c>
      <c r="H115" s="209">
        <v>18.801</v>
      </c>
      <c r="I115" s="210"/>
      <c r="J115" s="211">
        <f>ROUND(I115*H115,2)</f>
        <v>0</v>
      </c>
      <c r="K115" s="207" t="s">
        <v>136</v>
      </c>
      <c r="L115" s="45"/>
      <c r="M115" s="212" t="s">
        <v>19</v>
      </c>
      <c r="N115" s="213" t="s">
        <v>43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137</v>
      </c>
      <c r="AT115" s="216" t="s">
        <v>132</v>
      </c>
      <c r="AU115" s="216" t="s">
        <v>82</v>
      </c>
      <c r="AY115" s="18" t="s">
        <v>130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80</v>
      </c>
      <c r="BK115" s="217">
        <f>ROUND(I115*H115,2)</f>
        <v>0</v>
      </c>
      <c r="BL115" s="18" t="s">
        <v>137</v>
      </c>
      <c r="BM115" s="216" t="s">
        <v>758</v>
      </c>
    </row>
    <row r="116" spans="1:47" s="2" customFormat="1" ht="12">
      <c r="A116" s="39"/>
      <c r="B116" s="40"/>
      <c r="C116" s="41"/>
      <c r="D116" s="218" t="s">
        <v>139</v>
      </c>
      <c r="E116" s="41"/>
      <c r="F116" s="219" t="s">
        <v>167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139</v>
      </c>
      <c r="AU116" s="18" t="s">
        <v>82</v>
      </c>
    </row>
    <row r="117" spans="1:51" s="14" customFormat="1" ht="12">
      <c r="A117" s="14"/>
      <c r="B117" s="234"/>
      <c r="C117" s="235"/>
      <c r="D117" s="225" t="s">
        <v>141</v>
      </c>
      <c r="E117" s="236" t="s">
        <v>19</v>
      </c>
      <c r="F117" s="237" t="s">
        <v>756</v>
      </c>
      <c r="G117" s="235"/>
      <c r="H117" s="238">
        <v>9.594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141</v>
      </c>
      <c r="AU117" s="244" t="s">
        <v>82</v>
      </c>
      <c r="AV117" s="14" t="s">
        <v>82</v>
      </c>
      <c r="AW117" s="14" t="s">
        <v>33</v>
      </c>
      <c r="AX117" s="14" t="s">
        <v>72</v>
      </c>
      <c r="AY117" s="244" t="s">
        <v>130</v>
      </c>
    </row>
    <row r="118" spans="1:51" s="14" customFormat="1" ht="12">
      <c r="A118" s="14"/>
      <c r="B118" s="234"/>
      <c r="C118" s="235"/>
      <c r="D118" s="225" t="s">
        <v>141</v>
      </c>
      <c r="E118" s="236" t="s">
        <v>19</v>
      </c>
      <c r="F118" s="237" t="s">
        <v>757</v>
      </c>
      <c r="G118" s="235"/>
      <c r="H118" s="238">
        <v>1.664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141</v>
      </c>
      <c r="AU118" s="244" t="s">
        <v>82</v>
      </c>
      <c r="AV118" s="14" t="s">
        <v>82</v>
      </c>
      <c r="AW118" s="14" t="s">
        <v>33</v>
      </c>
      <c r="AX118" s="14" t="s">
        <v>72</v>
      </c>
      <c r="AY118" s="244" t="s">
        <v>130</v>
      </c>
    </row>
    <row r="119" spans="1:51" s="15" customFormat="1" ht="12">
      <c r="A119" s="15"/>
      <c r="B119" s="245"/>
      <c r="C119" s="246"/>
      <c r="D119" s="225" t="s">
        <v>141</v>
      </c>
      <c r="E119" s="247" t="s">
        <v>19</v>
      </c>
      <c r="F119" s="248" t="s">
        <v>150</v>
      </c>
      <c r="G119" s="246"/>
      <c r="H119" s="249">
        <v>11.258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5" t="s">
        <v>141</v>
      </c>
      <c r="AU119" s="255" t="s">
        <v>82</v>
      </c>
      <c r="AV119" s="15" t="s">
        <v>137</v>
      </c>
      <c r="AW119" s="15" t="s">
        <v>33</v>
      </c>
      <c r="AX119" s="15" t="s">
        <v>80</v>
      </c>
      <c r="AY119" s="255" t="s">
        <v>130</v>
      </c>
    </row>
    <row r="120" spans="1:51" s="14" customFormat="1" ht="12">
      <c r="A120" s="14"/>
      <c r="B120" s="234"/>
      <c r="C120" s="235"/>
      <c r="D120" s="225" t="s">
        <v>141</v>
      </c>
      <c r="E120" s="235"/>
      <c r="F120" s="237" t="s">
        <v>759</v>
      </c>
      <c r="G120" s="235"/>
      <c r="H120" s="238">
        <v>18.801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4" t="s">
        <v>141</v>
      </c>
      <c r="AU120" s="244" t="s">
        <v>82</v>
      </c>
      <c r="AV120" s="14" t="s">
        <v>82</v>
      </c>
      <c r="AW120" s="14" t="s">
        <v>4</v>
      </c>
      <c r="AX120" s="14" t="s">
        <v>80</v>
      </c>
      <c r="AY120" s="244" t="s">
        <v>130</v>
      </c>
    </row>
    <row r="121" spans="1:65" s="2" customFormat="1" ht="24.15" customHeight="1">
      <c r="A121" s="39"/>
      <c r="B121" s="40"/>
      <c r="C121" s="205" t="s">
        <v>162</v>
      </c>
      <c r="D121" s="205" t="s">
        <v>132</v>
      </c>
      <c r="E121" s="206" t="s">
        <v>158</v>
      </c>
      <c r="F121" s="207" t="s">
        <v>159</v>
      </c>
      <c r="G121" s="208" t="s">
        <v>135</v>
      </c>
      <c r="H121" s="209">
        <v>11.258</v>
      </c>
      <c r="I121" s="210"/>
      <c r="J121" s="211">
        <f>ROUND(I121*H121,2)</f>
        <v>0</v>
      </c>
      <c r="K121" s="207" t="s">
        <v>136</v>
      </c>
      <c r="L121" s="45"/>
      <c r="M121" s="212" t="s">
        <v>19</v>
      </c>
      <c r="N121" s="213" t="s">
        <v>43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137</v>
      </c>
      <c r="AT121" s="216" t="s">
        <v>132</v>
      </c>
      <c r="AU121" s="216" t="s">
        <v>82</v>
      </c>
      <c r="AY121" s="18" t="s">
        <v>130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80</v>
      </c>
      <c r="BK121" s="217">
        <f>ROUND(I121*H121,2)</f>
        <v>0</v>
      </c>
      <c r="BL121" s="18" t="s">
        <v>137</v>
      </c>
      <c r="BM121" s="216" t="s">
        <v>760</v>
      </c>
    </row>
    <row r="122" spans="1:47" s="2" customFormat="1" ht="12">
      <c r="A122" s="39"/>
      <c r="B122" s="40"/>
      <c r="C122" s="41"/>
      <c r="D122" s="218" t="s">
        <v>139</v>
      </c>
      <c r="E122" s="41"/>
      <c r="F122" s="219" t="s">
        <v>161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139</v>
      </c>
      <c r="AU122" s="18" t="s">
        <v>82</v>
      </c>
    </row>
    <row r="123" spans="1:51" s="14" customFormat="1" ht="12">
      <c r="A123" s="14"/>
      <c r="B123" s="234"/>
      <c r="C123" s="235"/>
      <c r="D123" s="225" t="s">
        <v>141</v>
      </c>
      <c r="E123" s="236" t="s">
        <v>19</v>
      </c>
      <c r="F123" s="237" t="s">
        <v>756</v>
      </c>
      <c r="G123" s="235"/>
      <c r="H123" s="238">
        <v>9.594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141</v>
      </c>
      <c r="AU123" s="244" t="s">
        <v>82</v>
      </c>
      <c r="AV123" s="14" t="s">
        <v>82</v>
      </c>
      <c r="AW123" s="14" t="s">
        <v>33</v>
      </c>
      <c r="AX123" s="14" t="s">
        <v>72</v>
      </c>
      <c r="AY123" s="244" t="s">
        <v>130</v>
      </c>
    </row>
    <row r="124" spans="1:51" s="14" customFormat="1" ht="12">
      <c r="A124" s="14"/>
      <c r="B124" s="234"/>
      <c r="C124" s="235"/>
      <c r="D124" s="225" t="s">
        <v>141</v>
      </c>
      <c r="E124" s="236" t="s">
        <v>19</v>
      </c>
      <c r="F124" s="237" t="s">
        <v>757</v>
      </c>
      <c r="G124" s="235"/>
      <c r="H124" s="238">
        <v>1.664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141</v>
      </c>
      <c r="AU124" s="244" t="s">
        <v>82</v>
      </c>
      <c r="AV124" s="14" t="s">
        <v>82</v>
      </c>
      <c r="AW124" s="14" t="s">
        <v>33</v>
      </c>
      <c r="AX124" s="14" t="s">
        <v>72</v>
      </c>
      <c r="AY124" s="244" t="s">
        <v>130</v>
      </c>
    </row>
    <row r="125" spans="1:51" s="15" customFormat="1" ht="12">
      <c r="A125" s="15"/>
      <c r="B125" s="245"/>
      <c r="C125" s="246"/>
      <c r="D125" s="225" t="s">
        <v>141</v>
      </c>
      <c r="E125" s="247" t="s">
        <v>19</v>
      </c>
      <c r="F125" s="248" t="s">
        <v>150</v>
      </c>
      <c r="G125" s="246"/>
      <c r="H125" s="249">
        <v>11.258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5" t="s">
        <v>141</v>
      </c>
      <c r="AU125" s="255" t="s">
        <v>82</v>
      </c>
      <c r="AV125" s="15" t="s">
        <v>137</v>
      </c>
      <c r="AW125" s="15" t="s">
        <v>33</v>
      </c>
      <c r="AX125" s="15" t="s">
        <v>80</v>
      </c>
      <c r="AY125" s="255" t="s">
        <v>130</v>
      </c>
    </row>
    <row r="126" spans="1:63" s="12" customFormat="1" ht="22.8" customHeight="1">
      <c r="A126" s="12"/>
      <c r="B126" s="189"/>
      <c r="C126" s="190"/>
      <c r="D126" s="191" t="s">
        <v>71</v>
      </c>
      <c r="E126" s="203" t="s">
        <v>82</v>
      </c>
      <c r="F126" s="203" t="s">
        <v>169</v>
      </c>
      <c r="G126" s="190"/>
      <c r="H126" s="190"/>
      <c r="I126" s="193"/>
      <c r="J126" s="204">
        <f>BK126</f>
        <v>0</v>
      </c>
      <c r="K126" s="190"/>
      <c r="L126" s="195"/>
      <c r="M126" s="196"/>
      <c r="N126" s="197"/>
      <c r="O126" s="197"/>
      <c r="P126" s="198">
        <f>SUM(P127:P178)</f>
        <v>0</v>
      </c>
      <c r="Q126" s="197"/>
      <c r="R126" s="198">
        <f>SUM(R127:R178)</f>
        <v>21.60098112</v>
      </c>
      <c r="S126" s="197"/>
      <c r="T126" s="199">
        <f>SUM(T127:T178)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0" t="s">
        <v>80</v>
      </c>
      <c r="AT126" s="201" t="s">
        <v>71</v>
      </c>
      <c r="AU126" s="201" t="s">
        <v>80</v>
      </c>
      <c r="AY126" s="200" t="s">
        <v>130</v>
      </c>
      <c r="BK126" s="202">
        <f>SUM(BK127:BK178)</f>
        <v>0</v>
      </c>
    </row>
    <row r="127" spans="1:65" s="2" customFormat="1" ht="21.75" customHeight="1">
      <c r="A127" s="39"/>
      <c r="B127" s="40"/>
      <c r="C127" s="205" t="s">
        <v>170</v>
      </c>
      <c r="D127" s="205" t="s">
        <v>132</v>
      </c>
      <c r="E127" s="206" t="s">
        <v>171</v>
      </c>
      <c r="F127" s="207" t="s">
        <v>172</v>
      </c>
      <c r="G127" s="208" t="s">
        <v>135</v>
      </c>
      <c r="H127" s="209">
        <v>2.996</v>
      </c>
      <c r="I127" s="210"/>
      <c r="J127" s="211">
        <f>ROUND(I127*H127,2)</f>
        <v>0</v>
      </c>
      <c r="K127" s="207" t="s">
        <v>136</v>
      </c>
      <c r="L127" s="45"/>
      <c r="M127" s="212" t="s">
        <v>19</v>
      </c>
      <c r="N127" s="213" t="s">
        <v>43</v>
      </c>
      <c r="O127" s="85"/>
      <c r="P127" s="214">
        <f>O127*H127</f>
        <v>0</v>
      </c>
      <c r="Q127" s="214">
        <v>2.16</v>
      </c>
      <c r="R127" s="214">
        <f>Q127*H127</f>
        <v>6.471360000000001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137</v>
      </c>
      <c r="AT127" s="216" t="s">
        <v>132</v>
      </c>
      <c r="AU127" s="216" t="s">
        <v>82</v>
      </c>
      <c r="AY127" s="18" t="s">
        <v>130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80</v>
      </c>
      <c r="BK127" s="217">
        <f>ROUND(I127*H127,2)</f>
        <v>0</v>
      </c>
      <c r="BL127" s="18" t="s">
        <v>137</v>
      </c>
      <c r="BM127" s="216" t="s">
        <v>761</v>
      </c>
    </row>
    <row r="128" spans="1:47" s="2" customFormat="1" ht="12">
      <c r="A128" s="39"/>
      <c r="B128" s="40"/>
      <c r="C128" s="41"/>
      <c r="D128" s="218" t="s">
        <v>139</v>
      </c>
      <c r="E128" s="41"/>
      <c r="F128" s="219" t="s">
        <v>174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139</v>
      </c>
      <c r="AU128" s="18" t="s">
        <v>82</v>
      </c>
    </row>
    <row r="129" spans="1:51" s="13" customFormat="1" ht="12">
      <c r="A129" s="13"/>
      <c r="B129" s="223"/>
      <c r="C129" s="224"/>
      <c r="D129" s="225" t="s">
        <v>141</v>
      </c>
      <c r="E129" s="226" t="s">
        <v>19</v>
      </c>
      <c r="F129" s="227" t="s">
        <v>762</v>
      </c>
      <c r="G129" s="224"/>
      <c r="H129" s="226" t="s">
        <v>19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141</v>
      </c>
      <c r="AU129" s="233" t="s">
        <v>82</v>
      </c>
      <c r="AV129" s="13" t="s">
        <v>80</v>
      </c>
      <c r="AW129" s="13" t="s">
        <v>33</v>
      </c>
      <c r="AX129" s="13" t="s">
        <v>72</v>
      </c>
      <c r="AY129" s="233" t="s">
        <v>130</v>
      </c>
    </row>
    <row r="130" spans="1:51" s="13" customFormat="1" ht="12">
      <c r="A130" s="13"/>
      <c r="B130" s="223"/>
      <c r="C130" s="224"/>
      <c r="D130" s="225" t="s">
        <v>141</v>
      </c>
      <c r="E130" s="226" t="s">
        <v>19</v>
      </c>
      <c r="F130" s="227" t="s">
        <v>176</v>
      </c>
      <c r="G130" s="224"/>
      <c r="H130" s="226" t="s">
        <v>19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141</v>
      </c>
      <c r="AU130" s="233" t="s">
        <v>82</v>
      </c>
      <c r="AV130" s="13" t="s">
        <v>80</v>
      </c>
      <c r="AW130" s="13" t="s">
        <v>33</v>
      </c>
      <c r="AX130" s="13" t="s">
        <v>72</v>
      </c>
      <c r="AY130" s="233" t="s">
        <v>130</v>
      </c>
    </row>
    <row r="131" spans="1:51" s="14" customFormat="1" ht="12">
      <c r="A131" s="14"/>
      <c r="B131" s="234"/>
      <c r="C131" s="235"/>
      <c r="D131" s="225" t="s">
        <v>141</v>
      </c>
      <c r="E131" s="236" t="s">
        <v>19</v>
      </c>
      <c r="F131" s="237" t="s">
        <v>763</v>
      </c>
      <c r="G131" s="235"/>
      <c r="H131" s="238">
        <v>3.096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141</v>
      </c>
      <c r="AU131" s="244" t="s">
        <v>82</v>
      </c>
      <c r="AV131" s="14" t="s">
        <v>82</v>
      </c>
      <c r="AW131" s="14" t="s">
        <v>33</v>
      </c>
      <c r="AX131" s="14" t="s">
        <v>72</v>
      </c>
      <c r="AY131" s="244" t="s">
        <v>130</v>
      </c>
    </row>
    <row r="132" spans="1:51" s="13" customFormat="1" ht="12">
      <c r="A132" s="13"/>
      <c r="B132" s="223"/>
      <c r="C132" s="224"/>
      <c r="D132" s="225" t="s">
        <v>141</v>
      </c>
      <c r="E132" s="226" t="s">
        <v>19</v>
      </c>
      <c r="F132" s="227" t="s">
        <v>178</v>
      </c>
      <c r="G132" s="224"/>
      <c r="H132" s="226" t="s">
        <v>19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141</v>
      </c>
      <c r="AU132" s="233" t="s">
        <v>82</v>
      </c>
      <c r="AV132" s="13" t="s">
        <v>80</v>
      </c>
      <c r="AW132" s="13" t="s">
        <v>33</v>
      </c>
      <c r="AX132" s="13" t="s">
        <v>72</v>
      </c>
      <c r="AY132" s="233" t="s">
        <v>130</v>
      </c>
    </row>
    <row r="133" spans="1:51" s="14" customFormat="1" ht="12">
      <c r="A133" s="14"/>
      <c r="B133" s="234"/>
      <c r="C133" s="235"/>
      <c r="D133" s="225" t="s">
        <v>141</v>
      </c>
      <c r="E133" s="236" t="s">
        <v>19</v>
      </c>
      <c r="F133" s="237" t="s">
        <v>764</v>
      </c>
      <c r="G133" s="235"/>
      <c r="H133" s="238">
        <v>-0.1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141</v>
      </c>
      <c r="AU133" s="244" t="s">
        <v>82</v>
      </c>
      <c r="AV133" s="14" t="s">
        <v>82</v>
      </c>
      <c r="AW133" s="14" t="s">
        <v>33</v>
      </c>
      <c r="AX133" s="14" t="s">
        <v>72</v>
      </c>
      <c r="AY133" s="244" t="s">
        <v>130</v>
      </c>
    </row>
    <row r="134" spans="1:51" s="15" customFormat="1" ht="12">
      <c r="A134" s="15"/>
      <c r="B134" s="245"/>
      <c r="C134" s="246"/>
      <c r="D134" s="225" t="s">
        <v>141</v>
      </c>
      <c r="E134" s="247" t="s">
        <v>19</v>
      </c>
      <c r="F134" s="248" t="s">
        <v>150</v>
      </c>
      <c r="G134" s="246"/>
      <c r="H134" s="249">
        <v>2.996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5" t="s">
        <v>141</v>
      </c>
      <c r="AU134" s="255" t="s">
        <v>82</v>
      </c>
      <c r="AV134" s="15" t="s">
        <v>137</v>
      </c>
      <c r="AW134" s="15" t="s">
        <v>33</v>
      </c>
      <c r="AX134" s="15" t="s">
        <v>80</v>
      </c>
      <c r="AY134" s="255" t="s">
        <v>130</v>
      </c>
    </row>
    <row r="135" spans="1:65" s="2" customFormat="1" ht="16.5" customHeight="1">
      <c r="A135" s="39"/>
      <c r="B135" s="40"/>
      <c r="C135" s="205" t="s">
        <v>180</v>
      </c>
      <c r="D135" s="205" t="s">
        <v>132</v>
      </c>
      <c r="E135" s="206" t="s">
        <v>181</v>
      </c>
      <c r="F135" s="207" t="s">
        <v>182</v>
      </c>
      <c r="G135" s="208" t="s">
        <v>135</v>
      </c>
      <c r="H135" s="209">
        <v>0.256</v>
      </c>
      <c r="I135" s="210"/>
      <c r="J135" s="211">
        <f>ROUND(I135*H135,2)</f>
        <v>0</v>
      </c>
      <c r="K135" s="207" t="s">
        <v>136</v>
      </c>
      <c r="L135" s="45"/>
      <c r="M135" s="212" t="s">
        <v>19</v>
      </c>
      <c r="N135" s="213" t="s">
        <v>43</v>
      </c>
      <c r="O135" s="85"/>
      <c r="P135" s="214">
        <f>O135*H135</f>
        <v>0</v>
      </c>
      <c r="Q135" s="214">
        <v>1.98</v>
      </c>
      <c r="R135" s="214">
        <f>Q135*H135</f>
        <v>0.50688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137</v>
      </c>
      <c r="AT135" s="216" t="s">
        <v>132</v>
      </c>
      <c r="AU135" s="216" t="s">
        <v>82</v>
      </c>
      <c r="AY135" s="18" t="s">
        <v>130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80</v>
      </c>
      <c r="BK135" s="217">
        <f>ROUND(I135*H135,2)</f>
        <v>0</v>
      </c>
      <c r="BL135" s="18" t="s">
        <v>137</v>
      </c>
      <c r="BM135" s="216" t="s">
        <v>765</v>
      </c>
    </row>
    <row r="136" spans="1:47" s="2" customFormat="1" ht="12">
      <c r="A136" s="39"/>
      <c r="B136" s="40"/>
      <c r="C136" s="41"/>
      <c r="D136" s="218" t="s">
        <v>139</v>
      </c>
      <c r="E136" s="41"/>
      <c r="F136" s="219" t="s">
        <v>184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139</v>
      </c>
      <c r="AU136" s="18" t="s">
        <v>82</v>
      </c>
    </row>
    <row r="137" spans="1:51" s="13" customFormat="1" ht="12">
      <c r="A137" s="13"/>
      <c r="B137" s="223"/>
      <c r="C137" s="224"/>
      <c r="D137" s="225" t="s">
        <v>141</v>
      </c>
      <c r="E137" s="226" t="s">
        <v>19</v>
      </c>
      <c r="F137" s="227" t="s">
        <v>762</v>
      </c>
      <c r="G137" s="224"/>
      <c r="H137" s="226" t="s">
        <v>19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141</v>
      </c>
      <c r="AU137" s="233" t="s">
        <v>82</v>
      </c>
      <c r="AV137" s="13" t="s">
        <v>80</v>
      </c>
      <c r="AW137" s="13" t="s">
        <v>33</v>
      </c>
      <c r="AX137" s="13" t="s">
        <v>72</v>
      </c>
      <c r="AY137" s="233" t="s">
        <v>130</v>
      </c>
    </row>
    <row r="138" spans="1:51" s="13" customFormat="1" ht="12">
      <c r="A138" s="13"/>
      <c r="B138" s="223"/>
      <c r="C138" s="224"/>
      <c r="D138" s="225" t="s">
        <v>141</v>
      </c>
      <c r="E138" s="226" t="s">
        <v>19</v>
      </c>
      <c r="F138" s="227" t="s">
        <v>766</v>
      </c>
      <c r="G138" s="224"/>
      <c r="H138" s="226" t="s">
        <v>19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141</v>
      </c>
      <c r="AU138" s="233" t="s">
        <v>82</v>
      </c>
      <c r="AV138" s="13" t="s">
        <v>80</v>
      </c>
      <c r="AW138" s="13" t="s">
        <v>33</v>
      </c>
      <c r="AX138" s="13" t="s">
        <v>72</v>
      </c>
      <c r="AY138" s="233" t="s">
        <v>130</v>
      </c>
    </row>
    <row r="139" spans="1:51" s="14" customFormat="1" ht="12">
      <c r="A139" s="14"/>
      <c r="B139" s="234"/>
      <c r="C139" s="235"/>
      <c r="D139" s="225" t="s">
        <v>141</v>
      </c>
      <c r="E139" s="236" t="s">
        <v>19</v>
      </c>
      <c r="F139" s="237" t="s">
        <v>767</v>
      </c>
      <c r="G139" s="235"/>
      <c r="H139" s="238">
        <v>0.256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141</v>
      </c>
      <c r="AU139" s="244" t="s">
        <v>82</v>
      </c>
      <c r="AV139" s="14" t="s">
        <v>82</v>
      </c>
      <c r="AW139" s="14" t="s">
        <v>33</v>
      </c>
      <c r="AX139" s="14" t="s">
        <v>72</v>
      </c>
      <c r="AY139" s="244" t="s">
        <v>130</v>
      </c>
    </row>
    <row r="140" spans="1:51" s="15" customFormat="1" ht="12">
      <c r="A140" s="15"/>
      <c r="B140" s="245"/>
      <c r="C140" s="246"/>
      <c r="D140" s="225" t="s">
        <v>141</v>
      </c>
      <c r="E140" s="247" t="s">
        <v>19</v>
      </c>
      <c r="F140" s="248" t="s">
        <v>150</v>
      </c>
      <c r="G140" s="246"/>
      <c r="H140" s="249">
        <v>0.256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5" t="s">
        <v>141</v>
      </c>
      <c r="AU140" s="255" t="s">
        <v>82</v>
      </c>
      <c r="AV140" s="15" t="s">
        <v>137</v>
      </c>
      <c r="AW140" s="15" t="s">
        <v>33</v>
      </c>
      <c r="AX140" s="15" t="s">
        <v>80</v>
      </c>
      <c r="AY140" s="255" t="s">
        <v>130</v>
      </c>
    </row>
    <row r="141" spans="1:65" s="2" customFormat="1" ht="16.5" customHeight="1">
      <c r="A141" s="39"/>
      <c r="B141" s="40"/>
      <c r="C141" s="205" t="s">
        <v>187</v>
      </c>
      <c r="D141" s="205" t="s">
        <v>132</v>
      </c>
      <c r="E141" s="206" t="s">
        <v>188</v>
      </c>
      <c r="F141" s="207" t="s">
        <v>189</v>
      </c>
      <c r="G141" s="208" t="s">
        <v>135</v>
      </c>
      <c r="H141" s="209">
        <v>4.644</v>
      </c>
      <c r="I141" s="210"/>
      <c r="J141" s="211">
        <f>ROUND(I141*H141,2)</f>
        <v>0</v>
      </c>
      <c r="K141" s="207" t="s">
        <v>136</v>
      </c>
      <c r="L141" s="45"/>
      <c r="M141" s="212" t="s">
        <v>19</v>
      </c>
      <c r="N141" s="213" t="s">
        <v>43</v>
      </c>
      <c r="O141" s="85"/>
      <c r="P141" s="214">
        <f>O141*H141</f>
        <v>0</v>
      </c>
      <c r="Q141" s="214">
        <v>2.45329</v>
      </c>
      <c r="R141" s="214">
        <f>Q141*H141</f>
        <v>11.39307876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137</v>
      </c>
      <c r="AT141" s="216" t="s">
        <v>132</v>
      </c>
      <c r="AU141" s="216" t="s">
        <v>82</v>
      </c>
      <c r="AY141" s="18" t="s">
        <v>130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80</v>
      </c>
      <c r="BK141" s="217">
        <f>ROUND(I141*H141,2)</f>
        <v>0</v>
      </c>
      <c r="BL141" s="18" t="s">
        <v>137</v>
      </c>
      <c r="BM141" s="216" t="s">
        <v>768</v>
      </c>
    </row>
    <row r="142" spans="1:47" s="2" customFormat="1" ht="12">
      <c r="A142" s="39"/>
      <c r="B142" s="40"/>
      <c r="C142" s="41"/>
      <c r="D142" s="218" t="s">
        <v>139</v>
      </c>
      <c r="E142" s="41"/>
      <c r="F142" s="219" t="s">
        <v>191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139</v>
      </c>
      <c r="AU142" s="18" t="s">
        <v>82</v>
      </c>
    </row>
    <row r="143" spans="1:51" s="13" customFormat="1" ht="12">
      <c r="A143" s="13"/>
      <c r="B143" s="223"/>
      <c r="C143" s="224"/>
      <c r="D143" s="225" t="s">
        <v>141</v>
      </c>
      <c r="E143" s="226" t="s">
        <v>19</v>
      </c>
      <c r="F143" s="227" t="s">
        <v>762</v>
      </c>
      <c r="G143" s="224"/>
      <c r="H143" s="226" t="s">
        <v>19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141</v>
      </c>
      <c r="AU143" s="233" t="s">
        <v>82</v>
      </c>
      <c r="AV143" s="13" t="s">
        <v>80</v>
      </c>
      <c r="AW143" s="13" t="s">
        <v>33</v>
      </c>
      <c r="AX143" s="13" t="s">
        <v>72</v>
      </c>
      <c r="AY143" s="233" t="s">
        <v>130</v>
      </c>
    </row>
    <row r="144" spans="1:51" s="13" customFormat="1" ht="12">
      <c r="A144" s="13"/>
      <c r="B144" s="223"/>
      <c r="C144" s="224"/>
      <c r="D144" s="225" t="s">
        <v>141</v>
      </c>
      <c r="E144" s="226" t="s">
        <v>19</v>
      </c>
      <c r="F144" s="227" t="s">
        <v>192</v>
      </c>
      <c r="G144" s="224"/>
      <c r="H144" s="226" t="s">
        <v>19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141</v>
      </c>
      <c r="AU144" s="233" t="s">
        <v>82</v>
      </c>
      <c r="AV144" s="13" t="s">
        <v>80</v>
      </c>
      <c r="AW144" s="13" t="s">
        <v>33</v>
      </c>
      <c r="AX144" s="13" t="s">
        <v>72</v>
      </c>
      <c r="AY144" s="233" t="s">
        <v>130</v>
      </c>
    </row>
    <row r="145" spans="1:51" s="14" customFormat="1" ht="12">
      <c r="A145" s="14"/>
      <c r="B145" s="234"/>
      <c r="C145" s="235"/>
      <c r="D145" s="225" t="s">
        <v>141</v>
      </c>
      <c r="E145" s="236" t="s">
        <v>19</v>
      </c>
      <c r="F145" s="237" t="s">
        <v>769</v>
      </c>
      <c r="G145" s="235"/>
      <c r="H145" s="238">
        <v>4.644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141</v>
      </c>
      <c r="AU145" s="244" t="s">
        <v>82</v>
      </c>
      <c r="AV145" s="14" t="s">
        <v>82</v>
      </c>
      <c r="AW145" s="14" t="s">
        <v>33</v>
      </c>
      <c r="AX145" s="14" t="s">
        <v>72</v>
      </c>
      <c r="AY145" s="244" t="s">
        <v>130</v>
      </c>
    </row>
    <row r="146" spans="1:51" s="15" customFormat="1" ht="12">
      <c r="A146" s="15"/>
      <c r="B146" s="245"/>
      <c r="C146" s="246"/>
      <c r="D146" s="225" t="s">
        <v>141</v>
      </c>
      <c r="E146" s="247" t="s">
        <v>19</v>
      </c>
      <c r="F146" s="248" t="s">
        <v>150</v>
      </c>
      <c r="G146" s="246"/>
      <c r="H146" s="249">
        <v>4.644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5" t="s">
        <v>141</v>
      </c>
      <c r="AU146" s="255" t="s">
        <v>82</v>
      </c>
      <c r="AV146" s="15" t="s">
        <v>137</v>
      </c>
      <c r="AW146" s="15" t="s">
        <v>33</v>
      </c>
      <c r="AX146" s="15" t="s">
        <v>80</v>
      </c>
      <c r="AY146" s="255" t="s">
        <v>130</v>
      </c>
    </row>
    <row r="147" spans="1:65" s="2" customFormat="1" ht="16.5" customHeight="1">
      <c r="A147" s="39"/>
      <c r="B147" s="40"/>
      <c r="C147" s="205" t="s">
        <v>194</v>
      </c>
      <c r="D147" s="205" t="s">
        <v>132</v>
      </c>
      <c r="E147" s="206" t="s">
        <v>195</v>
      </c>
      <c r="F147" s="207" t="s">
        <v>196</v>
      </c>
      <c r="G147" s="208" t="s">
        <v>197</v>
      </c>
      <c r="H147" s="209">
        <v>5.31</v>
      </c>
      <c r="I147" s="210"/>
      <c r="J147" s="211">
        <f>ROUND(I147*H147,2)</f>
        <v>0</v>
      </c>
      <c r="K147" s="207" t="s">
        <v>136</v>
      </c>
      <c r="L147" s="45"/>
      <c r="M147" s="212" t="s">
        <v>19</v>
      </c>
      <c r="N147" s="213" t="s">
        <v>43</v>
      </c>
      <c r="O147" s="85"/>
      <c r="P147" s="214">
        <f>O147*H147</f>
        <v>0</v>
      </c>
      <c r="Q147" s="214">
        <v>0.00247</v>
      </c>
      <c r="R147" s="214">
        <f>Q147*H147</f>
        <v>0.0131157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137</v>
      </c>
      <c r="AT147" s="216" t="s">
        <v>132</v>
      </c>
      <c r="AU147" s="216" t="s">
        <v>82</v>
      </c>
      <c r="AY147" s="18" t="s">
        <v>130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80</v>
      </c>
      <c r="BK147" s="217">
        <f>ROUND(I147*H147,2)</f>
        <v>0</v>
      </c>
      <c r="BL147" s="18" t="s">
        <v>137</v>
      </c>
      <c r="BM147" s="216" t="s">
        <v>770</v>
      </c>
    </row>
    <row r="148" spans="1:47" s="2" customFormat="1" ht="12">
      <c r="A148" s="39"/>
      <c r="B148" s="40"/>
      <c r="C148" s="41"/>
      <c r="D148" s="218" t="s">
        <v>139</v>
      </c>
      <c r="E148" s="41"/>
      <c r="F148" s="219" t="s">
        <v>199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139</v>
      </c>
      <c r="AU148" s="18" t="s">
        <v>82</v>
      </c>
    </row>
    <row r="149" spans="1:51" s="13" customFormat="1" ht="12">
      <c r="A149" s="13"/>
      <c r="B149" s="223"/>
      <c r="C149" s="224"/>
      <c r="D149" s="225" t="s">
        <v>141</v>
      </c>
      <c r="E149" s="226" t="s">
        <v>19</v>
      </c>
      <c r="F149" s="227" t="s">
        <v>762</v>
      </c>
      <c r="G149" s="224"/>
      <c r="H149" s="226" t="s">
        <v>19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141</v>
      </c>
      <c r="AU149" s="233" t="s">
        <v>82</v>
      </c>
      <c r="AV149" s="13" t="s">
        <v>80</v>
      </c>
      <c r="AW149" s="13" t="s">
        <v>33</v>
      </c>
      <c r="AX149" s="13" t="s">
        <v>72</v>
      </c>
      <c r="AY149" s="233" t="s">
        <v>130</v>
      </c>
    </row>
    <row r="150" spans="1:51" s="14" customFormat="1" ht="12">
      <c r="A150" s="14"/>
      <c r="B150" s="234"/>
      <c r="C150" s="235"/>
      <c r="D150" s="225" t="s">
        <v>141</v>
      </c>
      <c r="E150" s="236" t="s">
        <v>19</v>
      </c>
      <c r="F150" s="237" t="s">
        <v>771</v>
      </c>
      <c r="G150" s="235"/>
      <c r="H150" s="238">
        <v>5.31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141</v>
      </c>
      <c r="AU150" s="244" t="s">
        <v>82</v>
      </c>
      <c r="AV150" s="14" t="s">
        <v>82</v>
      </c>
      <c r="AW150" s="14" t="s">
        <v>33</v>
      </c>
      <c r="AX150" s="14" t="s">
        <v>80</v>
      </c>
      <c r="AY150" s="244" t="s">
        <v>130</v>
      </c>
    </row>
    <row r="151" spans="1:65" s="2" customFormat="1" ht="16.5" customHeight="1">
      <c r="A151" s="39"/>
      <c r="B151" s="40"/>
      <c r="C151" s="205" t="s">
        <v>201</v>
      </c>
      <c r="D151" s="205" t="s">
        <v>132</v>
      </c>
      <c r="E151" s="206" t="s">
        <v>202</v>
      </c>
      <c r="F151" s="207" t="s">
        <v>203</v>
      </c>
      <c r="G151" s="208" t="s">
        <v>197</v>
      </c>
      <c r="H151" s="209">
        <v>5.31</v>
      </c>
      <c r="I151" s="210"/>
      <c r="J151" s="211">
        <f>ROUND(I151*H151,2)</f>
        <v>0</v>
      </c>
      <c r="K151" s="207" t="s">
        <v>136</v>
      </c>
      <c r="L151" s="45"/>
      <c r="M151" s="212" t="s">
        <v>19</v>
      </c>
      <c r="N151" s="213" t="s">
        <v>43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137</v>
      </c>
      <c r="AT151" s="216" t="s">
        <v>132</v>
      </c>
      <c r="AU151" s="216" t="s">
        <v>82</v>
      </c>
      <c r="AY151" s="18" t="s">
        <v>130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80</v>
      </c>
      <c r="BK151" s="217">
        <f>ROUND(I151*H151,2)</f>
        <v>0</v>
      </c>
      <c r="BL151" s="18" t="s">
        <v>137</v>
      </c>
      <c r="BM151" s="216" t="s">
        <v>772</v>
      </c>
    </row>
    <row r="152" spans="1:47" s="2" customFormat="1" ht="12">
      <c r="A152" s="39"/>
      <c r="B152" s="40"/>
      <c r="C152" s="41"/>
      <c r="D152" s="218" t="s">
        <v>139</v>
      </c>
      <c r="E152" s="41"/>
      <c r="F152" s="219" t="s">
        <v>205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139</v>
      </c>
      <c r="AU152" s="18" t="s">
        <v>82</v>
      </c>
    </row>
    <row r="153" spans="1:51" s="14" customFormat="1" ht="12">
      <c r="A153" s="14"/>
      <c r="B153" s="234"/>
      <c r="C153" s="235"/>
      <c r="D153" s="225" t="s">
        <v>141</v>
      </c>
      <c r="E153" s="236" t="s">
        <v>19</v>
      </c>
      <c r="F153" s="237" t="s">
        <v>771</v>
      </c>
      <c r="G153" s="235"/>
      <c r="H153" s="238">
        <v>5.31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141</v>
      </c>
      <c r="AU153" s="244" t="s">
        <v>82</v>
      </c>
      <c r="AV153" s="14" t="s">
        <v>82</v>
      </c>
      <c r="AW153" s="14" t="s">
        <v>33</v>
      </c>
      <c r="AX153" s="14" t="s">
        <v>80</v>
      </c>
      <c r="AY153" s="244" t="s">
        <v>130</v>
      </c>
    </row>
    <row r="154" spans="1:65" s="2" customFormat="1" ht="16.5" customHeight="1">
      <c r="A154" s="39"/>
      <c r="B154" s="40"/>
      <c r="C154" s="205" t="s">
        <v>206</v>
      </c>
      <c r="D154" s="205" t="s">
        <v>132</v>
      </c>
      <c r="E154" s="206" t="s">
        <v>207</v>
      </c>
      <c r="F154" s="207" t="s">
        <v>208</v>
      </c>
      <c r="G154" s="208" t="s">
        <v>165</v>
      </c>
      <c r="H154" s="209">
        <v>0.27</v>
      </c>
      <c r="I154" s="210"/>
      <c r="J154" s="211">
        <f>ROUND(I154*H154,2)</f>
        <v>0</v>
      </c>
      <c r="K154" s="207" t="s">
        <v>136</v>
      </c>
      <c r="L154" s="45"/>
      <c r="M154" s="212" t="s">
        <v>19</v>
      </c>
      <c r="N154" s="213" t="s">
        <v>43</v>
      </c>
      <c r="O154" s="85"/>
      <c r="P154" s="214">
        <f>O154*H154</f>
        <v>0</v>
      </c>
      <c r="Q154" s="214">
        <v>1.06277</v>
      </c>
      <c r="R154" s="214">
        <f>Q154*H154</f>
        <v>0.28694790000000003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137</v>
      </c>
      <c r="AT154" s="216" t="s">
        <v>132</v>
      </c>
      <c r="AU154" s="216" t="s">
        <v>82</v>
      </c>
      <c r="AY154" s="18" t="s">
        <v>130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80</v>
      </c>
      <c r="BK154" s="217">
        <f>ROUND(I154*H154,2)</f>
        <v>0</v>
      </c>
      <c r="BL154" s="18" t="s">
        <v>137</v>
      </c>
      <c r="BM154" s="216" t="s">
        <v>773</v>
      </c>
    </row>
    <row r="155" spans="1:47" s="2" customFormat="1" ht="12">
      <c r="A155" s="39"/>
      <c r="B155" s="40"/>
      <c r="C155" s="41"/>
      <c r="D155" s="218" t="s">
        <v>139</v>
      </c>
      <c r="E155" s="41"/>
      <c r="F155" s="219" t="s">
        <v>210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139</v>
      </c>
      <c r="AU155" s="18" t="s">
        <v>82</v>
      </c>
    </row>
    <row r="156" spans="1:51" s="13" customFormat="1" ht="12">
      <c r="A156" s="13"/>
      <c r="B156" s="223"/>
      <c r="C156" s="224"/>
      <c r="D156" s="225" t="s">
        <v>141</v>
      </c>
      <c r="E156" s="226" t="s">
        <v>19</v>
      </c>
      <c r="F156" s="227" t="s">
        <v>762</v>
      </c>
      <c r="G156" s="224"/>
      <c r="H156" s="226" t="s">
        <v>19</v>
      </c>
      <c r="I156" s="228"/>
      <c r="J156" s="224"/>
      <c r="K156" s="224"/>
      <c r="L156" s="229"/>
      <c r="M156" s="230"/>
      <c r="N156" s="231"/>
      <c r="O156" s="231"/>
      <c r="P156" s="231"/>
      <c r="Q156" s="231"/>
      <c r="R156" s="231"/>
      <c r="S156" s="231"/>
      <c r="T156" s="23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3" t="s">
        <v>141</v>
      </c>
      <c r="AU156" s="233" t="s">
        <v>82</v>
      </c>
      <c r="AV156" s="13" t="s">
        <v>80</v>
      </c>
      <c r="AW156" s="13" t="s">
        <v>33</v>
      </c>
      <c r="AX156" s="13" t="s">
        <v>72</v>
      </c>
      <c r="AY156" s="233" t="s">
        <v>130</v>
      </c>
    </row>
    <row r="157" spans="1:51" s="13" customFormat="1" ht="12">
      <c r="A157" s="13"/>
      <c r="B157" s="223"/>
      <c r="C157" s="224"/>
      <c r="D157" s="225" t="s">
        <v>141</v>
      </c>
      <c r="E157" s="226" t="s">
        <v>19</v>
      </c>
      <c r="F157" s="227" t="s">
        <v>211</v>
      </c>
      <c r="G157" s="224"/>
      <c r="H157" s="226" t="s">
        <v>19</v>
      </c>
      <c r="I157" s="228"/>
      <c r="J157" s="224"/>
      <c r="K157" s="224"/>
      <c r="L157" s="229"/>
      <c r="M157" s="230"/>
      <c r="N157" s="231"/>
      <c r="O157" s="231"/>
      <c r="P157" s="231"/>
      <c r="Q157" s="231"/>
      <c r="R157" s="231"/>
      <c r="S157" s="231"/>
      <c r="T157" s="23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3" t="s">
        <v>141</v>
      </c>
      <c r="AU157" s="233" t="s">
        <v>82</v>
      </c>
      <c r="AV157" s="13" t="s">
        <v>80</v>
      </c>
      <c r="AW157" s="13" t="s">
        <v>33</v>
      </c>
      <c r="AX157" s="13" t="s">
        <v>72</v>
      </c>
      <c r="AY157" s="233" t="s">
        <v>130</v>
      </c>
    </row>
    <row r="158" spans="1:51" s="14" customFormat="1" ht="12">
      <c r="A158" s="14"/>
      <c r="B158" s="234"/>
      <c r="C158" s="235"/>
      <c r="D158" s="225" t="s">
        <v>141</v>
      </c>
      <c r="E158" s="236" t="s">
        <v>19</v>
      </c>
      <c r="F158" s="237" t="s">
        <v>774</v>
      </c>
      <c r="G158" s="235"/>
      <c r="H158" s="238">
        <v>0.245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4" t="s">
        <v>141</v>
      </c>
      <c r="AU158" s="244" t="s">
        <v>82</v>
      </c>
      <c r="AV158" s="14" t="s">
        <v>82</v>
      </c>
      <c r="AW158" s="14" t="s">
        <v>33</v>
      </c>
      <c r="AX158" s="14" t="s">
        <v>72</v>
      </c>
      <c r="AY158" s="244" t="s">
        <v>130</v>
      </c>
    </row>
    <row r="159" spans="1:51" s="15" customFormat="1" ht="12">
      <c r="A159" s="15"/>
      <c r="B159" s="245"/>
      <c r="C159" s="246"/>
      <c r="D159" s="225" t="s">
        <v>141</v>
      </c>
      <c r="E159" s="247" t="s">
        <v>19</v>
      </c>
      <c r="F159" s="248" t="s">
        <v>150</v>
      </c>
      <c r="G159" s="246"/>
      <c r="H159" s="249">
        <v>0.245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5" t="s">
        <v>141</v>
      </c>
      <c r="AU159" s="255" t="s">
        <v>82</v>
      </c>
      <c r="AV159" s="15" t="s">
        <v>137</v>
      </c>
      <c r="AW159" s="15" t="s">
        <v>33</v>
      </c>
      <c r="AX159" s="15" t="s">
        <v>80</v>
      </c>
      <c r="AY159" s="255" t="s">
        <v>130</v>
      </c>
    </row>
    <row r="160" spans="1:51" s="14" customFormat="1" ht="12">
      <c r="A160" s="14"/>
      <c r="B160" s="234"/>
      <c r="C160" s="235"/>
      <c r="D160" s="225" t="s">
        <v>141</v>
      </c>
      <c r="E160" s="235"/>
      <c r="F160" s="237" t="s">
        <v>775</v>
      </c>
      <c r="G160" s="235"/>
      <c r="H160" s="238">
        <v>0.27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141</v>
      </c>
      <c r="AU160" s="244" t="s">
        <v>82</v>
      </c>
      <c r="AV160" s="14" t="s">
        <v>82</v>
      </c>
      <c r="AW160" s="14" t="s">
        <v>4</v>
      </c>
      <c r="AX160" s="14" t="s">
        <v>80</v>
      </c>
      <c r="AY160" s="244" t="s">
        <v>130</v>
      </c>
    </row>
    <row r="161" spans="1:65" s="2" customFormat="1" ht="16.5" customHeight="1">
      <c r="A161" s="39"/>
      <c r="B161" s="40"/>
      <c r="C161" s="205" t="s">
        <v>214</v>
      </c>
      <c r="D161" s="205" t="s">
        <v>132</v>
      </c>
      <c r="E161" s="206" t="s">
        <v>215</v>
      </c>
      <c r="F161" s="207" t="s">
        <v>216</v>
      </c>
      <c r="G161" s="208" t="s">
        <v>135</v>
      </c>
      <c r="H161" s="209">
        <v>1.024</v>
      </c>
      <c r="I161" s="210"/>
      <c r="J161" s="211">
        <f>ROUND(I161*H161,2)</f>
        <v>0</v>
      </c>
      <c r="K161" s="207" t="s">
        <v>136</v>
      </c>
      <c r="L161" s="45"/>
      <c r="M161" s="212" t="s">
        <v>19</v>
      </c>
      <c r="N161" s="213" t="s">
        <v>43</v>
      </c>
      <c r="O161" s="85"/>
      <c r="P161" s="214">
        <f>O161*H161</f>
        <v>0</v>
      </c>
      <c r="Q161" s="214">
        <v>2.25634</v>
      </c>
      <c r="R161" s="214">
        <f>Q161*H161</f>
        <v>2.31049216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137</v>
      </c>
      <c r="AT161" s="216" t="s">
        <v>132</v>
      </c>
      <c r="AU161" s="216" t="s">
        <v>82</v>
      </c>
      <c r="AY161" s="18" t="s">
        <v>130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80</v>
      </c>
      <c r="BK161" s="217">
        <f>ROUND(I161*H161,2)</f>
        <v>0</v>
      </c>
      <c r="BL161" s="18" t="s">
        <v>137</v>
      </c>
      <c r="BM161" s="216" t="s">
        <v>776</v>
      </c>
    </row>
    <row r="162" spans="1:47" s="2" customFormat="1" ht="12">
      <c r="A162" s="39"/>
      <c r="B162" s="40"/>
      <c r="C162" s="41"/>
      <c r="D162" s="218" t="s">
        <v>139</v>
      </c>
      <c r="E162" s="41"/>
      <c r="F162" s="219" t="s">
        <v>218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139</v>
      </c>
      <c r="AU162" s="18" t="s">
        <v>82</v>
      </c>
    </row>
    <row r="163" spans="1:51" s="13" customFormat="1" ht="12">
      <c r="A163" s="13"/>
      <c r="B163" s="223"/>
      <c r="C163" s="224"/>
      <c r="D163" s="225" t="s">
        <v>141</v>
      </c>
      <c r="E163" s="226" t="s">
        <v>19</v>
      </c>
      <c r="F163" s="227" t="s">
        <v>762</v>
      </c>
      <c r="G163" s="224"/>
      <c r="H163" s="226" t="s">
        <v>19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141</v>
      </c>
      <c r="AU163" s="233" t="s">
        <v>82</v>
      </c>
      <c r="AV163" s="13" t="s">
        <v>80</v>
      </c>
      <c r="AW163" s="13" t="s">
        <v>33</v>
      </c>
      <c r="AX163" s="13" t="s">
        <v>72</v>
      </c>
      <c r="AY163" s="233" t="s">
        <v>130</v>
      </c>
    </row>
    <row r="164" spans="1:51" s="13" customFormat="1" ht="12">
      <c r="A164" s="13"/>
      <c r="B164" s="223"/>
      <c r="C164" s="224"/>
      <c r="D164" s="225" t="s">
        <v>141</v>
      </c>
      <c r="E164" s="226" t="s">
        <v>19</v>
      </c>
      <c r="F164" s="227" t="s">
        <v>777</v>
      </c>
      <c r="G164" s="224"/>
      <c r="H164" s="226" t="s">
        <v>19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141</v>
      </c>
      <c r="AU164" s="233" t="s">
        <v>82</v>
      </c>
      <c r="AV164" s="13" t="s">
        <v>80</v>
      </c>
      <c r="AW164" s="13" t="s">
        <v>33</v>
      </c>
      <c r="AX164" s="13" t="s">
        <v>72</v>
      </c>
      <c r="AY164" s="233" t="s">
        <v>130</v>
      </c>
    </row>
    <row r="165" spans="1:51" s="14" customFormat="1" ht="12">
      <c r="A165" s="14"/>
      <c r="B165" s="234"/>
      <c r="C165" s="235"/>
      <c r="D165" s="225" t="s">
        <v>141</v>
      </c>
      <c r="E165" s="236" t="s">
        <v>19</v>
      </c>
      <c r="F165" s="237" t="s">
        <v>778</v>
      </c>
      <c r="G165" s="235"/>
      <c r="H165" s="238">
        <v>1.024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4" t="s">
        <v>141</v>
      </c>
      <c r="AU165" s="244" t="s">
        <v>82</v>
      </c>
      <c r="AV165" s="14" t="s">
        <v>82</v>
      </c>
      <c r="AW165" s="14" t="s">
        <v>33</v>
      </c>
      <c r="AX165" s="14" t="s">
        <v>72</v>
      </c>
      <c r="AY165" s="244" t="s">
        <v>130</v>
      </c>
    </row>
    <row r="166" spans="1:51" s="15" customFormat="1" ht="12">
      <c r="A166" s="15"/>
      <c r="B166" s="245"/>
      <c r="C166" s="246"/>
      <c r="D166" s="225" t="s">
        <v>141</v>
      </c>
      <c r="E166" s="247" t="s">
        <v>19</v>
      </c>
      <c r="F166" s="248" t="s">
        <v>150</v>
      </c>
      <c r="G166" s="246"/>
      <c r="H166" s="249">
        <v>1.024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5" t="s">
        <v>141</v>
      </c>
      <c r="AU166" s="255" t="s">
        <v>82</v>
      </c>
      <c r="AV166" s="15" t="s">
        <v>137</v>
      </c>
      <c r="AW166" s="15" t="s">
        <v>33</v>
      </c>
      <c r="AX166" s="15" t="s">
        <v>80</v>
      </c>
      <c r="AY166" s="255" t="s">
        <v>130</v>
      </c>
    </row>
    <row r="167" spans="1:65" s="2" customFormat="1" ht="24.15" customHeight="1">
      <c r="A167" s="39"/>
      <c r="B167" s="40"/>
      <c r="C167" s="205" t="s">
        <v>221</v>
      </c>
      <c r="D167" s="205" t="s">
        <v>132</v>
      </c>
      <c r="E167" s="206" t="s">
        <v>222</v>
      </c>
      <c r="F167" s="207" t="s">
        <v>223</v>
      </c>
      <c r="G167" s="208" t="s">
        <v>197</v>
      </c>
      <c r="H167" s="209">
        <v>0.5</v>
      </c>
      <c r="I167" s="210"/>
      <c r="J167" s="211">
        <f>ROUND(I167*H167,2)</f>
        <v>0</v>
      </c>
      <c r="K167" s="207" t="s">
        <v>136</v>
      </c>
      <c r="L167" s="45"/>
      <c r="M167" s="212" t="s">
        <v>19</v>
      </c>
      <c r="N167" s="213" t="s">
        <v>43</v>
      </c>
      <c r="O167" s="85"/>
      <c r="P167" s="214">
        <f>O167*H167</f>
        <v>0</v>
      </c>
      <c r="Q167" s="214">
        <v>1.20855</v>
      </c>
      <c r="R167" s="214">
        <f>Q167*H167</f>
        <v>0.604275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137</v>
      </c>
      <c r="AT167" s="216" t="s">
        <v>132</v>
      </c>
      <c r="AU167" s="216" t="s">
        <v>82</v>
      </c>
      <c r="AY167" s="18" t="s">
        <v>130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80</v>
      </c>
      <c r="BK167" s="217">
        <f>ROUND(I167*H167,2)</f>
        <v>0</v>
      </c>
      <c r="BL167" s="18" t="s">
        <v>137</v>
      </c>
      <c r="BM167" s="216" t="s">
        <v>779</v>
      </c>
    </row>
    <row r="168" spans="1:47" s="2" customFormat="1" ht="12">
      <c r="A168" s="39"/>
      <c r="B168" s="40"/>
      <c r="C168" s="41"/>
      <c r="D168" s="218" t="s">
        <v>139</v>
      </c>
      <c r="E168" s="41"/>
      <c r="F168" s="219" t="s">
        <v>225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139</v>
      </c>
      <c r="AU168" s="18" t="s">
        <v>82</v>
      </c>
    </row>
    <row r="169" spans="1:51" s="13" customFormat="1" ht="12">
      <c r="A169" s="13"/>
      <c r="B169" s="223"/>
      <c r="C169" s="224"/>
      <c r="D169" s="225" t="s">
        <v>141</v>
      </c>
      <c r="E169" s="226" t="s">
        <v>19</v>
      </c>
      <c r="F169" s="227" t="s">
        <v>762</v>
      </c>
      <c r="G169" s="224"/>
      <c r="H169" s="226" t="s">
        <v>19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141</v>
      </c>
      <c r="AU169" s="233" t="s">
        <v>82</v>
      </c>
      <c r="AV169" s="13" t="s">
        <v>80</v>
      </c>
      <c r="AW169" s="13" t="s">
        <v>33</v>
      </c>
      <c r="AX169" s="13" t="s">
        <v>72</v>
      </c>
      <c r="AY169" s="233" t="s">
        <v>130</v>
      </c>
    </row>
    <row r="170" spans="1:51" s="13" customFormat="1" ht="12">
      <c r="A170" s="13"/>
      <c r="B170" s="223"/>
      <c r="C170" s="224"/>
      <c r="D170" s="225" t="s">
        <v>141</v>
      </c>
      <c r="E170" s="226" t="s">
        <v>19</v>
      </c>
      <c r="F170" s="227" t="s">
        <v>780</v>
      </c>
      <c r="G170" s="224"/>
      <c r="H170" s="226" t="s">
        <v>19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141</v>
      </c>
      <c r="AU170" s="233" t="s">
        <v>82</v>
      </c>
      <c r="AV170" s="13" t="s">
        <v>80</v>
      </c>
      <c r="AW170" s="13" t="s">
        <v>33</v>
      </c>
      <c r="AX170" s="13" t="s">
        <v>72</v>
      </c>
      <c r="AY170" s="233" t="s">
        <v>130</v>
      </c>
    </row>
    <row r="171" spans="1:51" s="14" customFormat="1" ht="12">
      <c r="A171" s="14"/>
      <c r="B171" s="234"/>
      <c r="C171" s="235"/>
      <c r="D171" s="225" t="s">
        <v>141</v>
      </c>
      <c r="E171" s="236" t="s">
        <v>19</v>
      </c>
      <c r="F171" s="237" t="s">
        <v>781</v>
      </c>
      <c r="G171" s="235"/>
      <c r="H171" s="238">
        <v>0.5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141</v>
      </c>
      <c r="AU171" s="244" t="s">
        <v>82</v>
      </c>
      <c r="AV171" s="14" t="s">
        <v>82</v>
      </c>
      <c r="AW171" s="14" t="s">
        <v>33</v>
      </c>
      <c r="AX171" s="14" t="s">
        <v>72</v>
      </c>
      <c r="AY171" s="244" t="s">
        <v>130</v>
      </c>
    </row>
    <row r="172" spans="1:51" s="15" customFormat="1" ht="12">
      <c r="A172" s="15"/>
      <c r="B172" s="245"/>
      <c r="C172" s="246"/>
      <c r="D172" s="225" t="s">
        <v>141</v>
      </c>
      <c r="E172" s="247" t="s">
        <v>19</v>
      </c>
      <c r="F172" s="248" t="s">
        <v>150</v>
      </c>
      <c r="G172" s="246"/>
      <c r="H172" s="249">
        <v>0.5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5" t="s">
        <v>141</v>
      </c>
      <c r="AU172" s="255" t="s">
        <v>82</v>
      </c>
      <c r="AV172" s="15" t="s">
        <v>137</v>
      </c>
      <c r="AW172" s="15" t="s">
        <v>33</v>
      </c>
      <c r="AX172" s="15" t="s">
        <v>80</v>
      </c>
      <c r="AY172" s="255" t="s">
        <v>130</v>
      </c>
    </row>
    <row r="173" spans="1:65" s="2" customFormat="1" ht="33" customHeight="1">
      <c r="A173" s="39"/>
      <c r="B173" s="40"/>
      <c r="C173" s="205" t="s">
        <v>228</v>
      </c>
      <c r="D173" s="205" t="s">
        <v>132</v>
      </c>
      <c r="E173" s="206" t="s">
        <v>229</v>
      </c>
      <c r="F173" s="207" t="s">
        <v>230</v>
      </c>
      <c r="G173" s="208" t="s">
        <v>165</v>
      </c>
      <c r="H173" s="209">
        <v>0.014</v>
      </c>
      <c r="I173" s="210"/>
      <c r="J173" s="211">
        <f>ROUND(I173*H173,2)</f>
        <v>0</v>
      </c>
      <c r="K173" s="207" t="s">
        <v>136</v>
      </c>
      <c r="L173" s="45"/>
      <c r="M173" s="212" t="s">
        <v>19</v>
      </c>
      <c r="N173" s="213" t="s">
        <v>43</v>
      </c>
      <c r="O173" s="85"/>
      <c r="P173" s="214">
        <f>O173*H173</f>
        <v>0</v>
      </c>
      <c r="Q173" s="214">
        <v>1.0594</v>
      </c>
      <c r="R173" s="214">
        <f>Q173*H173</f>
        <v>0.014831599999999999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137</v>
      </c>
      <c r="AT173" s="216" t="s">
        <v>132</v>
      </c>
      <c r="AU173" s="216" t="s">
        <v>82</v>
      </c>
      <c r="AY173" s="18" t="s">
        <v>130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80</v>
      </c>
      <c r="BK173" s="217">
        <f>ROUND(I173*H173,2)</f>
        <v>0</v>
      </c>
      <c r="BL173" s="18" t="s">
        <v>137</v>
      </c>
      <c r="BM173" s="216" t="s">
        <v>782</v>
      </c>
    </row>
    <row r="174" spans="1:47" s="2" customFormat="1" ht="12">
      <c r="A174" s="39"/>
      <c r="B174" s="40"/>
      <c r="C174" s="41"/>
      <c r="D174" s="218" t="s">
        <v>139</v>
      </c>
      <c r="E174" s="41"/>
      <c r="F174" s="219" t="s">
        <v>232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139</v>
      </c>
      <c r="AU174" s="18" t="s">
        <v>82</v>
      </c>
    </row>
    <row r="175" spans="1:51" s="13" customFormat="1" ht="12">
      <c r="A175" s="13"/>
      <c r="B175" s="223"/>
      <c r="C175" s="224"/>
      <c r="D175" s="225" t="s">
        <v>141</v>
      </c>
      <c r="E175" s="226" t="s">
        <v>19</v>
      </c>
      <c r="F175" s="227" t="s">
        <v>762</v>
      </c>
      <c r="G175" s="224"/>
      <c r="H175" s="226" t="s">
        <v>19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141</v>
      </c>
      <c r="AU175" s="233" t="s">
        <v>82</v>
      </c>
      <c r="AV175" s="13" t="s">
        <v>80</v>
      </c>
      <c r="AW175" s="13" t="s">
        <v>33</v>
      </c>
      <c r="AX175" s="13" t="s">
        <v>72</v>
      </c>
      <c r="AY175" s="233" t="s">
        <v>130</v>
      </c>
    </row>
    <row r="176" spans="1:51" s="13" customFormat="1" ht="12">
      <c r="A176" s="13"/>
      <c r="B176" s="223"/>
      <c r="C176" s="224"/>
      <c r="D176" s="225" t="s">
        <v>141</v>
      </c>
      <c r="E176" s="226" t="s">
        <v>19</v>
      </c>
      <c r="F176" s="227" t="s">
        <v>233</v>
      </c>
      <c r="G176" s="224"/>
      <c r="H176" s="226" t="s">
        <v>19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3" t="s">
        <v>141</v>
      </c>
      <c r="AU176" s="233" t="s">
        <v>82</v>
      </c>
      <c r="AV176" s="13" t="s">
        <v>80</v>
      </c>
      <c r="AW176" s="13" t="s">
        <v>33</v>
      </c>
      <c r="AX176" s="13" t="s">
        <v>72</v>
      </c>
      <c r="AY176" s="233" t="s">
        <v>130</v>
      </c>
    </row>
    <row r="177" spans="1:51" s="14" customFormat="1" ht="12">
      <c r="A177" s="14"/>
      <c r="B177" s="234"/>
      <c r="C177" s="235"/>
      <c r="D177" s="225" t="s">
        <v>141</v>
      </c>
      <c r="E177" s="236" t="s">
        <v>19</v>
      </c>
      <c r="F177" s="237" t="s">
        <v>783</v>
      </c>
      <c r="G177" s="235"/>
      <c r="H177" s="238">
        <v>0.014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4" t="s">
        <v>141</v>
      </c>
      <c r="AU177" s="244" t="s">
        <v>82</v>
      </c>
      <c r="AV177" s="14" t="s">
        <v>82</v>
      </c>
      <c r="AW177" s="14" t="s">
        <v>33</v>
      </c>
      <c r="AX177" s="14" t="s">
        <v>72</v>
      </c>
      <c r="AY177" s="244" t="s">
        <v>130</v>
      </c>
    </row>
    <row r="178" spans="1:51" s="15" customFormat="1" ht="12">
      <c r="A178" s="15"/>
      <c r="B178" s="245"/>
      <c r="C178" s="246"/>
      <c r="D178" s="225" t="s">
        <v>141</v>
      </c>
      <c r="E178" s="247" t="s">
        <v>19</v>
      </c>
      <c r="F178" s="248" t="s">
        <v>150</v>
      </c>
      <c r="G178" s="246"/>
      <c r="H178" s="249">
        <v>0.014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5" t="s">
        <v>141</v>
      </c>
      <c r="AU178" s="255" t="s">
        <v>82</v>
      </c>
      <c r="AV178" s="15" t="s">
        <v>137</v>
      </c>
      <c r="AW178" s="15" t="s">
        <v>33</v>
      </c>
      <c r="AX178" s="15" t="s">
        <v>80</v>
      </c>
      <c r="AY178" s="255" t="s">
        <v>130</v>
      </c>
    </row>
    <row r="179" spans="1:63" s="12" customFormat="1" ht="22.8" customHeight="1">
      <c r="A179" s="12"/>
      <c r="B179" s="189"/>
      <c r="C179" s="190"/>
      <c r="D179" s="191" t="s">
        <v>71</v>
      </c>
      <c r="E179" s="203" t="s">
        <v>151</v>
      </c>
      <c r="F179" s="203" t="s">
        <v>235</v>
      </c>
      <c r="G179" s="190"/>
      <c r="H179" s="190"/>
      <c r="I179" s="193"/>
      <c r="J179" s="204">
        <f>BK179</f>
        <v>0</v>
      </c>
      <c r="K179" s="190"/>
      <c r="L179" s="195"/>
      <c r="M179" s="196"/>
      <c r="N179" s="197"/>
      <c r="O179" s="197"/>
      <c r="P179" s="198">
        <f>SUM(P180:P225)</f>
        <v>0</v>
      </c>
      <c r="Q179" s="197"/>
      <c r="R179" s="198">
        <f>SUM(R180:R225)</f>
        <v>1.63912718</v>
      </c>
      <c r="S179" s="197"/>
      <c r="T179" s="199">
        <f>SUM(T180:T225)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0" t="s">
        <v>80</v>
      </c>
      <c r="AT179" s="201" t="s">
        <v>71</v>
      </c>
      <c r="AU179" s="201" t="s">
        <v>80</v>
      </c>
      <c r="AY179" s="200" t="s">
        <v>130</v>
      </c>
      <c r="BK179" s="202">
        <f>SUM(BK180:BK225)</f>
        <v>0</v>
      </c>
    </row>
    <row r="180" spans="1:65" s="2" customFormat="1" ht="16.5" customHeight="1">
      <c r="A180" s="39"/>
      <c r="B180" s="40"/>
      <c r="C180" s="205" t="s">
        <v>8</v>
      </c>
      <c r="D180" s="205" t="s">
        <v>132</v>
      </c>
      <c r="E180" s="206" t="s">
        <v>245</v>
      </c>
      <c r="F180" s="207" t="s">
        <v>246</v>
      </c>
      <c r="G180" s="208" t="s">
        <v>135</v>
      </c>
      <c r="H180" s="209">
        <v>0.252</v>
      </c>
      <c r="I180" s="210"/>
      <c r="J180" s="211">
        <f>ROUND(I180*H180,2)</f>
        <v>0</v>
      </c>
      <c r="K180" s="207" t="s">
        <v>136</v>
      </c>
      <c r="L180" s="45"/>
      <c r="M180" s="212" t="s">
        <v>19</v>
      </c>
      <c r="N180" s="213" t="s">
        <v>43</v>
      </c>
      <c r="O180" s="85"/>
      <c r="P180" s="214">
        <f>O180*H180</f>
        <v>0</v>
      </c>
      <c r="Q180" s="214">
        <v>1.94302</v>
      </c>
      <c r="R180" s="214">
        <f>Q180*H180</f>
        <v>0.48964103999999997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137</v>
      </c>
      <c r="AT180" s="216" t="s">
        <v>132</v>
      </c>
      <c r="AU180" s="216" t="s">
        <v>82</v>
      </c>
      <c r="AY180" s="18" t="s">
        <v>130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80</v>
      </c>
      <c r="BK180" s="217">
        <f>ROUND(I180*H180,2)</f>
        <v>0</v>
      </c>
      <c r="BL180" s="18" t="s">
        <v>137</v>
      </c>
      <c r="BM180" s="216" t="s">
        <v>784</v>
      </c>
    </row>
    <row r="181" spans="1:47" s="2" customFormat="1" ht="12">
      <c r="A181" s="39"/>
      <c r="B181" s="40"/>
      <c r="C181" s="41"/>
      <c r="D181" s="218" t="s">
        <v>139</v>
      </c>
      <c r="E181" s="41"/>
      <c r="F181" s="219" t="s">
        <v>248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139</v>
      </c>
      <c r="AU181" s="18" t="s">
        <v>82</v>
      </c>
    </row>
    <row r="182" spans="1:51" s="13" customFormat="1" ht="12">
      <c r="A182" s="13"/>
      <c r="B182" s="223"/>
      <c r="C182" s="224"/>
      <c r="D182" s="225" t="s">
        <v>141</v>
      </c>
      <c r="E182" s="226" t="s">
        <v>19</v>
      </c>
      <c r="F182" s="227" t="s">
        <v>785</v>
      </c>
      <c r="G182" s="224"/>
      <c r="H182" s="226" t="s">
        <v>19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141</v>
      </c>
      <c r="AU182" s="233" t="s">
        <v>82</v>
      </c>
      <c r="AV182" s="13" t="s">
        <v>80</v>
      </c>
      <c r="AW182" s="13" t="s">
        <v>33</v>
      </c>
      <c r="AX182" s="13" t="s">
        <v>72</v>
      </c>
      <c r="AY182" s="233" t="s">
        <v>130</v>
      </c>
    </row>
    <row r="183" spans="1:51" s="13" customFormat="1" ht="12">
      <c r="A183" s="13"/>
      <c r="B183" s="223"/>
      <c r="C183" s="224"/>
      <c r="D183" s="225" t="s">
        <v>141</v>
      </c>
      <c r="E183" s="226" t="s">
        <v>19</v>
      </c>
      <c r="F183" s="227" t="s">
        <v>786</v>
      </c>
      <c r="G183" s="224"/>
      <c r="H183" s="226" t="s">
        <v>19</v>
      </c>
      <c r="I183" s="228"/>
      <c r="J183" s="224"/>
      <c r="K183" s="224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141</v>
      </c>
      <c r="AU183" s="233" t="s">
        <v>82</v>
      </c>
      <c r="AV183" s="13" t="s">
        <v>80</v>
      </c>
      <c r="AW183" s="13" t="s">
        <v>33</v>
      </c>
      <c r="AX183" s="13" t="s">
        <v>72</v>
      </c>
      <c r="AY183" s="233" t="s">
        <v>130</v>
      </c>
    </row>
    <row r="184" spans="1:51" s="14" customFormat="1" ht="12">
      <c r="A184" s="14"/>
      <c r="B184" s="234"/>
      <c r="C184" s="235"/>
      <c r="D184" s="225" t="s">
        <v>141</v>
      </c>
      <c r="E184" s="236" t="s">
        <v>19</v>
      </c>
      <c r="F184" s="237" t="s">
        <v>249</v>
      </c>
      <c r="G184" s="235"/>
      <c r="H184" s="238">
        <v>0.156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4" t="s">
        <v>141</v>
      </c>
      <c r="AU184" s="244" t="s">
        <v>82</v>
      </c>
      <c r="AV184" s="14" t="s">
        <v>82</v>
      </c>
      <c r="AW184" s="14" t="s">
        <v>33</v>
      </c>
      <c r="AX184" s="14" t="s">
        <v>72</v>
      </c>
      <c r="AY184" s="244" t="s">
        <v>130</v>
      </c>
    </row>
    <row r="185" spans="1:51" s="13" customFormat="1" ht="12">
      <c r="A185" s="13"/>
      <c r="B185" s="223"/>
      <c r="C185" s="224"/>
      <c r="D185" s="225" t="s">
        <v>141</v>
      </c>
      <c r="E185" s="226" t="s">
        <v>19</v>
      </c>
      <c r="F185" s="227" t="s">
        <v>787</v>
      </c>
      <c r="G185" s="224"/>
      <c r="H185" s="226" t="s">
        <v>19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3" t="s">
        <v>141</v>
      </c>
      <c r="AU185" s="233" t="s">
        <v>82</v>
      </c>
      <c r="AV185" s="13" t="s">
        <v>80</v>
      </c>
      <c r="AW185" s="13" t="s">
        <v>33</v>
      </c>
      <c r="AX185" s="13" t="s">
        <v>72</v>
      </c>
      <c r="AY185" s="233" t="s">
        <v>130</v>
      </c>
    </row>
    <row r="186" spans="1:51" s="14" customFormat="1" ht="12">
      <c r="A186" s="14"/>
      <c r="B186" s="234"/>
      <c r="C186" s="235"/>
      <c r="D186" s="225" t="s">
        <v>141</v>
      </c>
      <c r="E186" s="236" t="s">
        <v>19</v>
      </c>
      <c r="F186" s="237" t="s">
        <v>788</v>
      </c>
      <c r="G186" s="235"/>
      <c r="H186" s="238">
        <v>0.096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4" t="s">
        <v>141</v>
      </c>
      <c r="AU186" s="244" t="s">
        <v>82</v>
      </c>
      <c r="AV186" s="14" t="s">
        <v>82</v>
      </c>
      <c r="AW186" s="14" t="s">
        <v>33</v>
      </c>
      <c r="AX186" s="14" t="s">
        <v>72</v>
      </c>
      <c r="AY186" s="244" t="s">
        <v>130</v>
      </c>
    </row>
    <row r="187" spans="1:51" s="15" customFormat="1" ht="12">
      <c r="A187" s="15"/>
      <c r="B187" s="245"/>
      <c r="C187" s="246"/>
      <c r="D187" s="225" t="s">
        <v>141</v>
      </c>
      <c r="E187" s="247" t="s">
        <v>19</v>
      </c>
      <c r="F187" s="248" t="s">
        <v>150</v>
      </c>
      <c r="G187" s="246"/>
      <c r="H187" s="249">
        <v>0.252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55" t="s">
        <v>141</v>
      </c>
      <c r="AU187" s="255" t="s">
        <v>82</v>
      </c>
      <c r="AV187" s="15" t="s">
        <v>137</v>
      </c>
      <c r="AW187" s="15" t="s">
        <v>33</v>
      </c>
      <c r="AX187" s="15" t="s">
        <v>80</v>
      </c>
      <c r="AY187" s="255" t="s">
        <v>130</v>
      </c>
    </row>
    <row r="188" spans="1:65" s="2" customFormat="1" ht="16.5" customHeight="1">
      <c r="A188" s="39"/>
      <c r="B188" s="40"/>
      <c r="C188" s="205" t="s">
        <v>244</v>
      </c>
      <c r="D188" s="205" t="s">
        <v>132</v>
      </c>
      <c r="E188" s="206" t="s">
        <v>236</v>
      </c>
      <c r="F188" s="207" t="s">
        <v>237</v>
      </c>
      <c r="G188" s="208" t="s">
        <v>165</v>
      </c>
      <c r="H188" s="209">
        <v>0.209</v>
      </c>
      <c r="I188" s="210"/>
      <c r="J188" s="211">
        <f>ROUND(I188*H188,2)</f>
        <v>0</v>
      </c>
      <c r="K188" s="207" t="s">
        <v>136</v>
      </c>
      <c r="L188" s="45"/>
      <c r="M188" s="212" t="s">
        <v>19</v>
      </c>
      <c r="N188" s="213" t="s">
        <v>43</v>
      </c>
      <c r="O188" s="85"/>
      <c r="P188" s="214">
        <f>O188*H188</f>
        <v>0</v>
      </c>
      <c r="Q188" s="214">
        <v>1.09</v>
      </c>
      <c r="R188" s="214">
        <f>Q188*H188</f>
        <v>0.22781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137</v>
      </c>
      <c r="AT188" s="216" t="s">
        <v>132</v>
      </c>
      <c r="AU188" s="216" t="s">
        <v>82</v>
      </c>
      <c r="AY188" s="18" t="s">
        <v>130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80</v>
      </c>
      <c r="BK188" s="217">
        <f>ROUND(I188*H188,2)</f>
        <v>0</v>
      </c>
      <c r="BL188" s="18" t="s">
        <v>137</v>
      </c>
      <c r="BM188" s="216" t="s">
        <v>789</v>
      </c>
    </row>
    <row r="189" spans="1:47" s="2" customFormat="1" ht="12">
      <c r="A189" s="39"/>
      <c r="B189" s="40"/>
      <c r="C189" s="41"/>
      <c r="D189" s="218" t="s">
        <v>139</v>
      </c>
      <c r="E189" s="41"/>
      <c r="F189" s="219" t="s">
        <v>239</v>
      </c>
      <c r="G189" s="41"/>
      <c r="H189" s="41"/>
      <c r="I189" s="220"/>
      <c r="J189" s="41"/>
      <c r="K189" s="41"/>
      <c r="L189" s="45"/>
      <c r="M189" s="221"/>
      <c r="N189" s="222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139</v>
      </c>
      <c r="AU189" s="18" t="s">
        <v>82</v>
      </c>
    </row>
    <row r="190" spans="1:51" s="13" customFormat="1" ht="12">
      <c r="A190" s="13"/>
      <c r="B190" s="223"/>
      <c r="C190" s="224"/>
      <c r="D190" s="225" t="s">
        <v>141</v>
      </c>
      <c r="E190" s="226" t="s">
        <v>19</v>
      </c>
      <c r="F190" s="227" t="s">
        <v>785</v>
      </c>
      <c r="G190" s="224"/>
      <c r="H190" s="226" t="s">
        <v>19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141</v>
      </c>
      <c r="AU190" s="233" t="s">
        <v>82</v>
      </c>
      <c r="AV190" s="13" t="s">
        <v>80</v>
      </c>
      <c r="AW190" s="13" t="s">
        <v>33</v>
      </c>
      <c r="AX190" s="13" t="s">
        <v>72</v>
      </c>
      <c r="AY190" s="233" t="s">
        <v>130</v>
      </c>
    </row>
    <row r="191" spans="1:51" s="13" customFormat="1" ht="12">
      <c r="A191" s="13"/>
      <c r="B191" s="223"/>
      <c r="C191" s="224"/>
      <c r="D191" s="225" t="s">
        <v>141</v>
      </c>
      <c r="E191" s="226" t="s">
        <v>19</v>
      </c>
      <c r="F191" s="227" t="s">
        <v>786</v>
      </c>
      <c r="G191" s="224"/>
      <c r="H191" s="226" t="s">
        <v>19</v>
      </c>
      <c r="I191" s="228"/>
      <c r="J191" s="224"/>
      <c r="K191" s="224"/>
      <c r="L191" s="229"/>
      <c r="M191" s="230"/>
      <c r="N191" s="231"/>
      <c r="O191" s="231"/>
      <c r="P191" s="231"/>
      <c r="Q191" s="231"/>
      <c r="R191" s="231"/>
      <c r="S191" s="231"/>
      <c r="T191" s="23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3" t="s">
        <v>141</v>
      </c>
      <c r="AU191" s="233" t="s">
        <v>82</v>
      </c>
      <c r="AV191" s="13" t="s">
        <v>80</v>
      </c>
      <c r="AW191" s="13" t="s">
        <v>33</v>
      </c>
      <c r="AX191" s="13" t="s">
        <v>72</v>
      </c>
      <c r="AY191" s="233" t="s">
        <v>130</v>
      </c>
    </row>
    <row r="192" spans="1:51" s="14" customFormat="1" ht="12">
      <c r="A192" s="14"/>
      <c r="B192" s="234"/>
      <c r="C192" s="235"/>
      <c r="D192" s="225" t="s">
        <v>141</v>
      </c>
      <c r="E192" s="236" t="s">
        <v>19</v>
      </c>
      <c r="F192" s="237" t="s">
        <v>242</v>
      </c>
      <c r="G192" s="235"/>
      <c r="H192" s="238">
        <v>0.14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4" t="s">
        <v>141</v>
      </c>
      <c r="AU192" s="244" t="s">
        <v>82</v>
      </c>
      <c r="AV192" s="14" t="s">
        <v>82</v>
      </c>
      <c r="AW192" s="14" t="s">
        <v>33</v>
      </c>
      <c r="AX192" s="14" t="s">
        <v>72</v>
      </c>
      <c r="AY192" s="244" t="s">
        <v>130</v>
      </c>
    </row>
    <row r="193" spans="1:51" s="13" customFormat="1" ht="12">
      <c r="A193" s="13"/>
      <c r="B193" s="223"/>
      <c r="C193" s="224"/>
      <c r="D193" s="225" t="s">
        <v>141</v>
      </c>
      <c r="E193" s="226" t="s">
        <v>19</v>
      </c>
      <c r="F193" s="227" t="s">
        <v>787</v>
      </c>
      <c r="G193" s="224"/>
      <c r="H193" s="226" t="s">
        <v>19</v>
      </c>
      <c r="I193" s="228"/>
      <c r="J193" s="224"/>
      <c r="K193" s="224"/>
      <c r="L193" s="229"/>
      <c r="M193" s="230"/>
      <c r="N193" s="231"/>
      <c r="O193" s="231"/>
      <c r="P193" s="231"/>
      <c r="Q193" s="231"/>
      <c r="R193" s="231"/>
      <c r="S193" s="231"/>
      <c r="T193" s="23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3" t="s">
        <v>141</v>
      </c>
      <c r="AU193" s="233" t="s">
        <v>82</v>
      </c>
      <c r="AV193" s="13" t="s">
        <v>80</v>
      </c>
      <c r="AW193" s="13" t="s">
        <v>33</v>
      </c>
      <c r="AX193" s="13" t="s">
        <v>72</v>
      </c>
      <c r="AY193" s="233" t="s">
        <v>130</v>
      </c>
    </row>
    <row r="194" spans="1:51" s="14" customFormat="1" ht="12">
      <c r="A194" s="14"/>
      <c r="B194" s="234"/>
      <c r="C194" s="235"/>
      <c r="D194" s="225" t="s">
        <v>141</v>
      </c>
      <c r="E194" s="236" t="s">
        <v>19</v>
      </c>
      <c r="F194" s="237" t="s">
        <v>790</v>
      </c>
      <c r="G194" s="235"/>
      <c r="H194" s="238">
        <v>0.069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4" t="s">
        <v>141</v>
      </c>
      <c r="AU194" s="244" t="s">
        <v>82</v>
      </c>
      <c r="AV194" s="14" t="s">
        <v>82</v>
      </c>
      <c r="AW194" s="14" t="s">
        <v>33</v>
      </c>
      <c r="AX194" s="14" t="s">
        <v>72</v>
      </c>
      <c r="AY194" s="244" t="s">
        <v>130</v>
      </c>
    </row>
    <row r="195" spans="1:51" s="15" customFormat="1" ht="12">
      <c r="A195" s="15"/>
      <c r="B195" s="245"/>
      <c r="C195" s="246"/>
      <c r="D195" s="225" t="s">
        <v>141</v>
      </c>
      <c r="E195" s="247" t="s">
        <v>19</v>
      </c>
      <c r="F195" s="248" t="s">
        <v>150</v>
      </c>
      <c r="G195" s="246"/>
      <c r="H195" s="249">
        <v>0.20900000000000002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5" t="s">
        <v>141</v>
      </c>
      <c r="AU195" s="255" t="s">
        <v>82</v>
      </c>
      <c r="AV195" s="15" t="s">
        <v>137</v>
      </c>
      <c r="AW195" s="15" t="s">
        <v>33</v>
      </c>
      <c r="AX195" s="15" t="s">
        <v>80</v>
      </c>
      <c r="AY195" s="255" t="s">
        <v>130</v>
      </c>
    </row>
    <row r="196" spans="1:65" s="2" customFormat="1" ht="21.75" customHeight="1">
      <c r="A196" s="39"/>
      <c r="B196" s="40"/>
      <c r="C196" s="205" t="s">
        <v>250</v>
      </c>
      <c r="D196" s="205" t="s">
        <v>132</v>
      </c>
      <c r="E196" s="206" t="s">
        <v>264</v>
      </c>
      <c r="F196" s="207" t="s">
        <v>265</v>
      </c>
      <c r="G196" s="208" t="s">
        <v>197</v>
      </c>
      <c r="H196" s="209">
        <v>45.025</v>
      </c>
      <c r="I196" s="210"/>
      <c r="J196" s="211">
        <f>ROUND(I196*H196,2)</f>
        <v>0</v>
      </c>
      <c r="K196" s="207" t="s">
        <v>136</v>
      </c>
      <c r="L196" s="45"/>
      <c r="M196" s="212" t="s">
        <v>19</v>
      </c>
      <c r="N196" s="213" t="s">
        <v>43</v>
      </c>
      <c r="O196" s="85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137</v>
      </c>
      <c r="AT196" s="216" t="s">
        <v>132</v>
      </c>
      <c r="AU196" s="216" t="s">
        <v>82</v>
      </c>
      <c r="AY196" s="18" t="s">
        <v>130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80</v>
      </c>
      <c r="BK196" s="217">
        <f>ROUND(I196*H196,2)</f>
        <v>0</v>
      </c>
      <c r="BL196" s="18" t="s">
        <v>137</v>
      </c>
      <c r="BM196" s="216" t="s">
        <v>791</v>
      </c>
    </row>
    <row r="197" spans="1:47" s="2" customFormat="1" ht="12">
      <c r="A197" s="39"/>
      <c r="B197" s="40"/>
      <c r="C197" s="41"/>
      <c r="D197" s="218" t="s">
        <v>139</v>
      </c>
      <c r="E197" s="41"/>
      <c r="F197" s="219" t="s">
        <v>267</v>
      </c>
      <c r="G197" s="41"/>
      <c r="H197" s="41"/>
      <c r="I197" s="220"/>
      <c r="J197" s="41"/>
      <c r="K197" s="41"/>
      <c r="L197" s="45"/>
      <c r="M197" s="221"/>
      <c r="N197" s="222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139</v>
      </c>
      <c r="AU197" s="18" t="s">
        <v>82</v>
      </c>
    </row>
    <row r="198" spans="1:51" s="13" customFormat="1" ht="12">
      <c r="A198" s="13"/>
      <c r="B198" s="223"/>
      <c r="C198" s="224"/>
      <c r="D198" s="225" t="s">
        <v>141</v>
      </c>
      <c r="E198" s="226" t="s">
        <v>19</v>
      </c>
      <c r="F198" s="227" t="s">
        <v>762</v>
      </c>
      <c r="G198" s="224"/>
      <c r="H198" s="226" t="s">
        <v>19</v>
      </c>
      <c r="I198" s="228"/>
      <c r="J198" s="224"/>
      <c r="K198" s="224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141</v>
      </c>
      <c r="AU198" s="233" t="s">
        <v>82</v>
      </c>
      <c r="AV198" s="13" t="s">
        <v>80</v>
      </c>
      <c r="AW198" s="13" t="s">
        <v>33</v>
      </c>
      <c r="AX198" s="13" t="s">
        <v>72</v>
      </c>
      <c r="AY198" s="233" t="s">
        <v>130</v>
      </c>
    </row>
    <row r="199" spans="1:51" s="13" customFormat="1" ht="12">
      <c r="A199" s="13"/>
      <c r="B199" s="223"/>
      <c r="C199" s="224"/>
      <c r="D199" s="225" t="s">
        <v>141</v>
      </c>
      <c r="E199" s="226" t="s">
        <v>19</v>
      </c>
      <c r="F199" s="227" t="s">
        <v>268</v>
      </c>
      <c r="G199" s="224"/>
      <c r="H199" s="226" t="s">
        <v>19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141</v>
      </c>
      <c r="AU199" s="233" t="s">
        <v>82</v>
      </c>
      <c r="AV199" s="13" t="s">
        <v>80</v>
      </c>
      <c r="AW199" s="13" t="s">
        <v>33</v>
      </c>
      <c r="AX199" s="13" t="s">
        <v>72</v>
      </c>
      <c r="AY199" s="233" t="s">
        <v>130</v>
      </c>
    </row>
    <row r="200" spans="1:51" s="14" customFormat="1" ht="12">
      <c r="A200" s="14"/>
      <c r="B200" s="234"/>
      <c r="C200" s="235"/>
      <c r="D200" s="225" t="s">
        <v>141</v>
      </c>
      <c r="E200" s="236" t="s">
        <v>19</v>
      </c>
      <c r="F200" s="237" t="s">
        <v>792</v>
      </c>
      <c r="G200" s="235"/>
      <c r="H200" s="238">
        <v>28.125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4" t="s">
        <v>141</v>
      </c>
      <c r="AU200" s="244" t="s">
        <v>82</v>
      </c>
      <c r="AV200" s="14" t="s">
        <v>82</v>
      </c>
      <c r="AW200" s="14" t="s">
        <v>33</v>
      </c>
      <c r="AX200" s="14" t="s">
        <v>72</v>
      </c>
      <c r="AY200" s="244" t="s">
        <v>130</v>
      </c>
    </row>
    <row r="201" spans="1:51" s="13" customFormat="1" ht="12">
      <c r="A201" s="13"/>
      <c r="B201" s="223"/>
      <c r="C201" s="224"/>
      <c r="D201" s="225" t="s">
        <v>141</v>
      </c>
      <c r="E201" s="226" t="s">
        <v>19</v>
      </c>
      <c r="F201" s="227" t="s">
        <v>270</v>
      </c>
      <c r="G201" s="224"/>
      <c r="H201" s="226" t="s">
        <v>19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141</v>
      </c>
      <c r="AU201" s="233" t="s">
        <v>82</v>
      </c>
      <c r="AV201" s="13" t="s">
        <v>80</v>
      </c>
      <c r="AW201" s="13" t="s">
        <v>33</v>
      </c>
      <c r="AX201" s="13" t="s">
        <v>72</v>
      </c>
      <c r="AY201" s="233" t="s">
        <v>130</v>
      </c>
    </row>
    <row r="202" spans="1:51" s="14" customFormat="1" ht="12">
      <c r="A202" s="14"/>
      <c r="B202" s="234"/>
      <c r="C202" s="235"/>
      <c r="D202" s="225" t="s">
        <v>141</v>
      </c>
      <c r="E202" s="236" t="s">
        <v>19</v>
      </c>
      <c r="F202" s="237" t="s">
        <v>271</v>
      </c>
      <c r="G202" s="235"/>
      <c r="H202" s="238">
        <v>11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4" t="s">
        <v>141</v>
      </c>
      <c r="AU202" s="244" t="s">
        <v>82</v>
      </c>
      <c r="AV202" s="14" t="s">
        <v>82</v>
      </c>
      <c r="AW202" s="14" t="s">
        <v>33</v>
      </c>
      <c r="AX202" s="14" t="s">
        <v>72</v>
      </c>
      <c r="AY202" s="244" t="s">
        <v>130</v>
      </c>
    </row>
    <row r="203" spans="1:51" s="13" customFormat="1" ht="12">
      <c r="A203" s="13"/>
      <c r="B203" s="223"/>
      <c r="C203" s="224"/>
      <c r="D203" s="225" t="s">
        <v>141</v>
      </c>
      <c r="E203" s="226" t="s">
        <v>19</v>
      </c>
      <c r="F203" s="227" t="s">
        <v>272</v>
      </c>
      <c r="G203" s="224"/>
      <c r="H203" s="226" t="s">
        <v>19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141</v>
      </c>
      <c r="AU203" s="233" t="s">
        <v>82</v>
      </c>
      <c r="AV203" s="13" t="s">
        <v>80</v>
      </c>
      <c r="AW203" s="13" t="s">
        <v>33</v>
      </c>
      <c r="AX203" s="13" t="s">
        <v>72</v>
      </c>
      <c r="AY203" s="233" t="s">
        <v>130</v>
      </c>
    </row>
    <row r="204" spans="1:51" s="14" customFormat="1" ht="12">
      <c r="A204" s="14"/>
      <c r="B204" s="234"/>
      <c r="C204" s="235"/>
      <c r="D204" s="225" t="s">
        <v>141</v>
      </c>
      <c r="E204" s="236" t="s">
        <v>19</v>
      </c>
      <c r="F204" s="237" t="s">
        <v>793</v>
      </c>
      <c r="G204" s="235"/>
      <c r="H204" s="238">
        <v>5.9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4" t="s">
        <v>141</v>
      </c>
      <c r="AU204" s="244" t="s">
        <v>82</v>
      </c>
      <c r="AV204" s="14" t="s">
        <v>82</v>
      </c>
      <c r="AW204" s="14" t="s">
        <v>33</v>
      </c>
      <c r="AX204" s="14" t="s">
        <v>72</v>
      </c>
      <c r="AY204" s="244" t="s">
        <v>130</v>
      </c>
    </row>
    <row r="205" spans="1:51" s="15" customFormat="1" ht="12">
      <c r="A205" s="15"/>
      <c r="B205" s="245"/>
      <c r="C205" s="246"/>
      <c r="D205" s="225" t="s">
        <v>141</v>
      </c>
      <c r="E205" s="247" t="s">
        <v>19</v>
      </c>
      <c r="F205" s="248" t="s">
        <v>150</v>
      </c>
      <c r="G205" s="246"/>
      <c r="H205" s="249">
        <v>45.025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5" t="s">
        <v>141</v>
      </c>
      <c r="AU205" s="255" t="s">
        <v>82</v>
      </c>
      <c r="AV205" s="15" t="s">
        <v>137</v>
      </c>
      <c r="AW205" s="15" t="s">
        <v>33</v>
      </c>
      <c r="AX205" s="15" t="s">
        <v>80</v>
      </c>
      <c r="AY205" s="255" t="s">
        <v>130</v>
      </c>
    </row>
    <row r="206" spans="1:65" s="2" customFormat="1" ht="16.5" customHeight="1">
      <c r="A206" s="39"/>
      <c r="B206" s="40"/>
      <c r="C206" s="256" t="s">
        <v>256</v>
      </c>
      <c r="D206" s="256" t="s">
        <v>275</v>
      </c>
      <c r="E206" s="257" t="s">
        <v>276</v>
      </c>
      <c r="F206" s="258" t="s">
        <v>277</v>
      </c>
      <c r="G206" s="259" t="s">
        <v>197</v>
      </c>
      <c r="H206" s="260">
        <v>49.528</v>
      </c>
      <c r="I206" s="261"/>
      <c r="J206" s="262">
        <f>ROUND(I206*H206,2)</f>
        <v>0</v>
      </c>
      <c r="K206" s="258" t="s">
        <v>136</v>
      </c>
      <c r="L206" s="263"/>
      <c r="M206" s="264" t="s">
        <v>19</v>
      </c>
      <c r="N206" s="265" t="s">
        <v>43</v>
      </c>
      <c r="O206" s="85"/>
      <c r="P206" s="214">
        <f>O206*H206</f>
        <v>0</v>
      </c>
      <c r="Q206" s="214">
        <v>0.0149</v>
      </c>
      <c r="R206" s="214">
        <f>Q206*H206</f>
        <v>0.7379671999999999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187</v>
      </c>
      <c r="AT206" s="216" t="s">
        <v>275</v>
      </c>
      <c r="AU206" s="216" t="s">
        <v>82</v>
      </c>
      <c r="AY206" s="18" t="s">
        <v>130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80</v>
      </c>
      <c r="BK206" s="217">
        <f>ROUND(I206*H206,2)</f>
        <v>0</v>
      </c>
      <c r="BL206" s="18" t="s">
        <v>137</v>
      </c>
      <c r="BM206" s="216" t="s">
        <v>794</v>
      </c>
    </row>
    <row r="207" spans="1:47" s="2" customFormat="1" ht="12">
      <c r="A207" s="39"/>
      <c r="B207" s="40"/>
      <c r="C207" s="41"/>
      <c r="D207" s="218" t="s">
        <v>139</v>
      </c>
      <c r="E207" s="41"/>
      <c r="F207" s="219" t="s">
        <v>279</v>
      </c>
      <c r="G207" s="41"/>
      <c r="H207" s="41"/>
      <c r="I207" s="220"/>
      <c r="J207" s="41"/>
      <c r="K207" s="41"/>
      <c r="L207" s="45"/>
      <c r="M207" s="221"/>
      <c r="N207" s="222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139</v>
      </c>
      <c r="AU207" s="18" t="s">
        <v>82</v>
      </c>
    </row>
    <row r="208" spans="1:51" s="14" customFormat="1" ht="12">
      <c r="A208" s="14"/>
      <c r="B208" s="234"/>
      <c r="C208" s="235"/>
      <c r="D208" s="225" t="s">
        <v>141</v>
      </c>
      <c r="E208" s="235"/>
      <c r="F208" s="237" t="s">
        <v>795</v>
      </c>
      <c r="G208" s="235"/>
      <c r="H208" s="238">
        <v>49.528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4" t="s">
        <v>141</v>
      </c>
      <c r="AU208" s="244" t="s">
        <v>82</v>
      </c>
      <c r="AV208" s="14" t="s">
        <v>82</v>
      </c>
      <c r="AW208" s="14" t="s">
        <v>4</v>
      </c>
      <c r="AX208" s="14" t="s">
        <v>80</v>
      </c>
      <c r="AY208" s="244" t="s">
        <v>130</v>
      </c>
    </row>
    <row r="209" spans="1:65" s="2" customFormat="1" ht="21.75" customHeight="1">
      <c r="A209" s="39"/>
      <c r="B209" s="40"/>
      <c r="C209" s="205" t="s">
        <v>263</v>
      </c>
      <c r="D209" s="205" t="s">
        <v>132</v>
      </c>
      <c r="E209" s="206" t="s">
        <v>251</v>
      </c>
      <c r="F209" s="207" t="s">
        <v>252</v>
      </c>
      <c r="G209" s="208" t="s">
        <v>197</v>
      </c>
      <c r="H209" s="209">
        <v>0.883</v>
      </c>
      <c r="I209" s="210"/>
      <c r="J209" s="211">
        <f>ROUND(I209*H209,2)</f>
        <v>0</v>
      </c>
      <c r="K209" s="207" t="s">
        <v>136</v>
      </c>
      <c r="L209" s="45"/>
      <c r="M209" s="212" t="s">
        <v>19</v>
      </c>
      <c r="N209" s="213" t="s">
        <v>43</v>
      </c>
      <c r="O209" s="85"/>
      <c r="P209" s="214">
        <f>O209*H209</f>
        <v>0</v>
      </c>
      <c r="Q209" s="214">
        <v>0.17818</v>
      </c>
      <c r="R209" s="214">
        <f>Q209*H209</f>
        <v>0.15733294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137</v>
      </c>
      <c r="AT209" s="216" t="s">
        <v>132</v>
      </c>
      <c r="AU209" s="216" t="s">
        <v>82</v>
      </c>
      <c r="AY209" s="18" t="s">
        <v>130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80</v>
      </c>
      <c r="BK209" s="217">
        <f>ROUND(I209*H209,2)</f>
        <v>0</v>
      </c>
      <c r="BL209" s="18" t="s">
        <v>137</v>
      </c>
      <c r="BM209" s="216" t="s">
        <v>796</v>
      </c>
    </row>
    <row r="210" spans="1:47" s="2" customFormat="1" ht="12">
      <c r="A210" s="39"/>
      <c r="B210" s="40"/>
      <c r="C210" s="41"/>
      <c r="D210" s="218" t="s">
        <v>139</v>
      </c>
      <c r="E210" s="41"/>
      <c r="F210" s="219" t="s">
        <v>254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139</v>
      </c>
      <c r="AU210" s="18" t="s">
        <v>82</v>
      </c>
    </row>
    <row r="211" spans="1:51" s="13" customFormat="1" ht="12">
      <c r="A211" s="13"/>
      <c r="B211" s="223"/>
      <c r="C211" s="224"/>
      <c r="D211" s="225" t="s">
        <v>141</v>
      </c>
      <c r="E211" s="226" t="s">
        <v>19</v>
      </c>
      <c r="F211" s="227" t="s">
        <v>785</v>
      </c>
      <c r="G211" s="224"/>
      <c r="H211" s="226" t="s">
        <v>19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3" t="s">
        <v>141</v>
      </c>
      <c r="AU211" s="233" t="s">
        <v>82</v>
      </c>
      <c r="AV211" s="13" t="s">
        <v>80</v>
      </c>
      <c r="AW211" s="13" t="s">
        <v>33</v>
      </c>
      <c r="AX211" s="13" t="s">
        <v>72</v>
      </c>
      <c r="AY211" s="233" t="s">
        <v>130</v>
      </c>
    </row>
    <row r="212" spans="1:51" s="13" customFormat="1" ht="12">
      <c r="A212" s="13"/>
      <c r="B212" s="223"/>
      <c r="C212" s="224"/>
      <c r="D212" s="225" t="s">
        <v>141</v>
      </c>
      <c r="E212" s="226" t="s">
        <v>19</v>
      </c>
      <c r="F212" s="227" t="s">
        <v>786</v>
      </c>
      <c r="G212" s="224"/>
      <c r="H212" s="226" t="s">
        <v>19</v>
      </c>
      <c r="I212" s="228"/>
      <c r="J212" s="224"/>
      <c r="K212" s="224"/>
      <c r="L212" s="229"/>
      <c r="M212" s="230"/>
      <c r="N212" s="231"/>
      <c r="O212" s="231"/>
      <c r="P212" s="231"/>
      <c r="Q212" s="231"/>
      <c r="R212" s="231"/>
      <c r="S212" s="231"/>
      <c r="T212" s="23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3" t="s">
        <v>141</v>
      </c>
      <c r="AU212" s="233" t="s">
        <v>82</v>
      </c>
      <c r="AV212" s="13" t="s">
        <v>80</v>
      </c>
      <c r="AW212" s="13" t="s">
        <v>33</v>
      </c>
      <c r="AX212" s="13" t="s">
        <v>72</v>
      </c>
      <c r="AY212" s="233" t="s">
        <v>130</v>
      </c>
    </row>
    <row r="213" spans="1:51" s="14" customFormat="1" ht="12">
      <c r="A213" s="14"/>
      <c r="B213" s="234"/>
      <c r="C213" s="235"/>
      <c r="D213" s="225" t="s">
        <v>141</v>
      </c>
      <c r="E213" s="236" t="s">
        <v>19</v>
      </c>
      <c r="F213" s="237" t="s">
        <v>255</v>
      </c>
      <c r="G213" s="235"/>
      <c r="H213" s="238">
        <v>0.832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4" t="s">
        <v>141</v>
      </c>
      <c r="AU213" s="244" t="s">
        <v>82</v>
      </c>
      <c r="AV213" s="14" t="s">
        <v>82</v>
      </c>
      <c r="AW213" s="14" t="s">
        <v>33</v>
      </c>
      <c r="AX213" s="14" t="s">
        <v>72</v>
      </c>
      <c r="AY213" s="244" t="s">
        <v>130</v>
      </c>
    </row>
    <row r="214" spans="1:51" s="13" customFormat="1" ht="12">
      <c r="A214" s="13"/>
      <c r="B214" s="223"/>
      <c r="C214" s="224"/>
      <c r="D214" s="225" t="s">
        <v>141</v>
      </c>
      <c r="E214" s="226" t="s">
        <v>19</v>
      </c>
      <c r="F214" s="227" t="s">
        <v>787</v>
      </c>
      <c r="G214" s="224"/>
      <c r="H214" s="226" t="s">
        <v>19</v>
      </c>
      <c r="I214" s="228"/>
      <c r="J214" s="224"/>
      <c r="K214" s="224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141</v>
      </c>
      <c r="AU214" s="233" t="s">
        <v>82</v>
      </c>
      <c r="AV214" s="13" t="s">
        <v>80</v>
      </c>
      <c r="AW214" s="13" t="s">
        <v>33</v>
      </c>
      <c r="AX214" s="13" t="s">
        <v>72</v>
      </c>
      <c r="AY214" s="233" t="s">
        <v>130</v>
      </c>
    </row>
    <row r="215" spans="1:51" s="14" customFormat="1" ht="12">
      <c r="A215" s="14"/>
      <c r="B215" s="234"/>
      <c r="C215" s="235"/>
      <c r="D215" s="225" t="s">
        <v>141</v>
      </c>
      <c r="E215" s="236" t="s">
        <v>19</v>
      </c>
      <c r="F215" s="237" t="s">
        <v>797</v>
      </c>
      <c r="G215" s="235"/>
      <c r="H215" s="238">
        <v>0.051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141</v>
      </c>
      <c r="AU215" s="244" t="s">
        <v>82</v>
      </c>
      <c r="AV215" s="14" t="s">
        <v>82</v>
      </c>
      <c r="AW215" s="14" t="s">
        <v>33</v>
      </c>
      <c r="AX215" s="14" t="s">
        <v>72</v>
      </c>
      <c r="AY215" s="244" t="s">
        <v>130</v>
      </c>
    </row>
    <row r="216" spans="1:51" s="15" customFormat="1" ht="12">
      <c r="A216" s="15"/>
      <c r="B216" s="245"/>
      <c r="C216" s="246"/>
      <c r="D216" s="225" t="s">
        <v>141</v>
      </c>
      <c r="E216" s="247" t="s">
        <v>19</v>
      </c>
      <c r="F216" s="248" t="s">
        <v>150</v>
      </c>
      <c r="G216" s="246"/>
      <c r="H216" s="249">
        <v>0.883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5" t="s">
        <v>141</v>
      </c>
      <c r="AU216" s="255" t="s">
        <v>82</v>
      </c>
      <c r="AV216" s="15" t="s">
        <v>137</v>
      </c>
      <c r="AW216" s="15" t="s">
        <v>33</v>
      </c>
      <c r="AX216" s="15" t="s">
        <v>80</v>
      </c>
      <c r="AY216" s="255" t="s">
        <v>130</v>
      </c>
    </row>
    <row r="217" spans="1:65" s="2" customFormat="1" ht="24.15" customHeight="1">
      <c r="A217" s="39"/>
      <c r="B217" s="40"/>
      <c r="C217" s="205" t="s">
        <v>274</v>
      </c>
      <c r="D217" s="205" t="s">
        <v>132</v>
      </c>
      <c r="E217" s="206" t="s">
        <v>257</v>
      </c>
      <c r="F217" s="207" t="s">
        <v>258</v>
      </c>
      <c r="G217" s="208" t="s">
        <v>197</v>
      </c>
      <c r="H217" s="209">
        <v>3.36</v>
      </c>
      <c r="I217" s="210"/>
      <c r="J217" s="211">
        <f>ROUND(I217*H217,2)</f>
        <v>0</v>
      </c>
      <c r="K217" s="207" t="s">
        <v>136</v>
      </c>
      <c r="L217" s="45"/>
      <c r="M217" s="212" t="s">
        <v>19</v>
      </c>
      <c r="N217" s="213" t="s">
        <v>43</v>
      </c>
      <c r="O217" s="85"/>
      <c r="P217" s="214">
        <f>O217*H217</f>
        <v>0</v>
      </c>
      <c r="Q217" s="214">
        <v>0.00785</v>
      </c>
      <c r="R217" s="214">
        <f>Q217*H217</f>
        <v>0.026375999999999997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137</v>
      </c>
      <c r="AT217" s="216" t="s">
        <v>132</v>
      </c>
      <c r="AU217" s="216" t="s">
        <v>82</v>
      </c>
      <c r="AY217" s="18" t="s">
        <v>130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80</v>
      </c>
      <c r="BK217" s="217">
        <f>ROUND(I217*H217,2)</f>
        <v>0</v>
      </c>
      <c r="BL217" s="18" t="s">
        <v>137</v>
      </c>
      <c r="BM217" s="216" t="s">
        <v>798</v>
      </c>
    </row>
    <row r="218" spans="1:47" s="2" customFormat="1" ht="12">
      <c r="A218" s="39"/>
      <c r="B218" s="40"/>
      <c r="C218" s="41"/>
      <c r="D218" s="218" t="s">
        <v>139</v>
      </c>
      <c r="E218" s="41"/>
      <c r="F218" s="219" t="s">
        <v>260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139</v>
      </c>
      <c r="AU218" s="18" t="s">
        <v>82</v>
      </c>
    </row>
    <row r="219" spans="1:51" s="13" customFormat="1" ht="12">
      <c r="A219" s="13"/>
      <c r="B219" s="223"/>
      <c r="C219" s="224"/>
      <c r="D219" s="225" t="s">
        <v>141</v>
      </c>
      <c r="E219" s="226" t="s">
        <v>19</v>
      </c>
      <c r="F219" s="227" t="s">
        <v>261</v>
      </c>
      <c r="G219" s="224"/>
      <c r="H219" s="226" t="s">
        <v>19</v>
      </c>
      <c r="I219" s="228"/>
      <c r="J219" s="224"/>
      <c r="K219" s="224"/>
      <c r="L219" s="229"/>
      <c r="M219" s="230"/>
      <c r="N219" s="231"/>
      <c r="O219" s="231"/>
      <c r="P219" s="231"/>
      <c r="Q219" s="231"/>
      <c r="R219" s="231"/>
      <c r="S219" s="231"/>
      <c r="T219" s="23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3" t="s">
        <v>141</v>
      </c>
      <c r="AU219" s="233" t="s">
        <v>82</v>
      </c>
      <c r="AV219" s="13" t="s">
        <v>80</v>
      </c>
      <c r="AW219" s="13" t="s">
        <v>33</v>
      </c>
      <c r="AX219" s="13" t="s">
        <v>72</v>
      </c>
      <c r="AY219" s="233" t="s">
        <v>130</v>
      </c>
    </row>
    <row r="220" spans="1:51" s="13" customFormat="1" ht="12">
      <c r="A220" s="13"/>
      <c r="B220" s="223"/>
      <c r="C220" s="224"/>
      <c r="D220" s="225" t="s">
        <v>141</v>
      </c>
      <c r="E220" s="226" t="s">
        <v>19</v>
      </c>
      <c r="F220" s="227" t="s">
        <v>785</v>
      </c>
      <c r="G220" s="224"/>
      <c r="H220" s="226" t="s">
        <v>19</v>
      </c>
      <c r="I220" s="228"/>
      <c r="J220" s="224"/>
      <c r="K220" s="224"/>
      <c r="L220" s="229"/>
      <c r="M220" s="230"/>
      <c r="N220" s="231"/>
      <c r="O220" s="231"/>
      <c r="P220" s="231"/>
      <c r="Q220" s="231"/>
      <c r="R220" s="231"/>
      <c r="S220" s="231"/>
      <c r="T220" s="23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3" t="s">
        <v>141</v>
      </c>
      <c r="AU220" s="233" t="s">
        <v>82</v>
      </c>
      <c r="AV220" s="13" t="s">
        <v>80</v>
      </c>
      <c r="AW220" s="13" t="s">
        <v>33</v>
      </c>
      <c r="AX220" s="13" t="s">
        <v>72</v>
      </c>
      <c r="AY220" s="233" t="s">
        <v>130</v>
      </c>
    </row>
    <row r="221" spans="1:51" s="13" customFormat="1" ht="12">
      <c r="A221" s="13"/>
      <c r="B221" s="223"/>
      <c r="C221" s="224"/>
      <c r="D221" s="225" t="s">
        <v>141</v>
      </c>
      <c r="E221" s="226" t="s">
        <v>19</v>
      </c>
      <c r="F221" s="227" t="s">
        <v>786</v>
      </c>
      <c r="G221" s="224"/>
      <c r="H221" s="226" t="s">
        <v>19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141</v>
      </c>
      <c r="AU221" s="233" t="s">
        <v>82</v>
      </c>
      <c r="AV221" s="13" t="s">
        <v>80</v>
      </c>
      <c r="AW221" s="13" t="s">
        <v>33</v>
      </c>
      <c r="AX221" s="13" t="s">
        <v>72</v>
      </c>
      <c r="AY221" s="233" t="s">
        <v>130</v>
      </c>
    </row>
    <row r="222" spans="1:51" s="14" customFormat="1" ht="12">
      <c r="A222" s="14"/>
      <c r="B222" s="234"/>
      <c r="C222" s="235"/>
      <c r="D222" s="225" t="s">
        <v>141</v>
      </c>
      <c r="E222" s="236" t="s">
        <v>19</v>
      </c>
      <c r="F222" s="237" t="s">
        <v>262</v>
      </c>
      <c r="G222" s="235"/>
      <c r="H222" s="238">
        <v>2.08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4" t="s">
        <v>141</v>
      </c>
      <c r="AU222" s="244" t="s">
        <v>82</v>
      </c>
      <c r="AV222" s="14" t="s">
        <v>82</v>
      </c>
      <c r="AW222" s="14" t="s">
        <v>33</v>
      </c>
      <c r="AX222" s="14" t="s">
        <v>72</v>
      </c>
      <c r="AY222" s="244" t="s">
        <v>130</v>
      </c>
    </row>
    <row r="223" spans="1:51" s="13" customFormat="1" ht="12">
      <c r="A223" s="13"/>
      <c r="B223" s="223"/>
      <c r="C223" s="224"/>
      <c r="D223" s="225" t="s">
        <v>141</v>
      </c>
      <c r="E223" s="226" t="s">
        <v>19</v>
      </c>
      <c r="F223" s="227" t="s">
        <v>787</v>
      </c>
      <c r="G223" s="224"/>
      <c r="H223" s="226" t="s">
        <v>19</v>
      </c>
      <c r="I223" s="228"/>
      <c r="J223" s="224"/>
      <c r="K223" s="224"/>
      <c r="L223" s="229"/>
      <c r="M223" s="230"/>
      <c r="N223" s="231"/>
      <c r="O223" s="231"/>
      <c r="P223" s="231"/>
      <c r="Q223" s="231"/>
      <c r="R223" s="231"/>
      <c r="S223" s="231"/>
      <c r="T223" s="23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3" t="s">
        <v>141</v>
      </c>
      <c r="AU223" s="233" t="s">
        <v>82</v>
      </c>
      <c r="AV223" s="13" t="s">
        <v>80</v>
      </c>
      <c r="AW223" s="13" t="s">
        <v>33</v>
      </c>
      <c r="AX223" s="13" t="s">
        <v>72</v>
      </c>
      <c r="AY223" s="233" t="s">
        <v>130</v>
      </c>
    </row>
    <row r="224" spans="1:51" s="14" customFormat="1" ht="12">
      <c r="A224" s="14"/>
      <c r="B224" s="234"/>
      <c r="C224" s="235"/>
      <c r="D224" s="225" t="s">
        <v>141</v>
      </c>
      <c r="E224" s="236" t="s">
        <v>19</v>
      </c>
      <c r="F224" s="237" t="s">
        <v>799</v>
      </c>
      <c r="G224" s="235"/>
      <c r="H224" s="238">
        <v>1.28</v>
      </c>
      <c r="I224" s="239"/>
      <c r="J224" s="235"/>
      <c r="K224" s="235"/>
      <c r="L224" s="240"/>
      <c r="M224" s="241"/>
      <c r="N224" s="242"/>
      <c r="O224" s="242"/>
      <c r="P224" s="242"/>
      <c r="Q224" s="242"/>
      <c r="R224" s="242"/>
      <c r="S224" s="242"/>
      <c r="T224" s="24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4" t="s">
        <v>141</v>
      </c>
      <c r="AU224" s="244" t="s">
        <v>82</v>
      </c>
      <c r="AV224" s="14" t="s">
        <v>82</v>
      </c>
      <c r="AW224" s="14" t="s">
        <v>33</v>
      </c>
      <c r="AX224" s="14" t="s">
        <v>72</v>
      </c>
      <c r="AY224" s="244" t="s">
        <v>130</v>
      </c>
    </row>
    <row r="225" spans="1:51" s="15" customFormat="1" ht="12">
      <c r="A225" s="15"/>
      <c r="B225" s="245"/>
      <c r="C225" s="246"/>
      <c r="D225" s="225" t="s">
        <v>141</v>
      </c>
      <c r="E225" s="247" t="s">
        <v>19</v>
      </c>
      <c r="F225" s="248" t="s">
        <v>150</v>
      </c>
      <c r="G225" s="246"/>
      <c r="H225" s="249">
        <v>3.3600000000000003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5" t="s">
        <v>141</v>
      </c>
      <c r="AU225" s="255" t="s">
        <v>82</v>
      </c>
      <c r="AV225" s="15" t="s">
        <v>137</v>
      </c>
      <c r="AW225" s="15" t="s">
        <v>33</v>
      </c>
      <c r="AX225" s="15" t="s">
        <v>80</v>
      </c>
      <c r="AY225" s="255" t="s">
        <v>130</v>
      </c>
    </row>
    <row r="226" spans="1:63" s="12" customFormat="1" ht="22.8" customHeight="1">
      <c r="A226" s="12"/>
      <c r="B226" s="189"/>
      <c r="C226" s="190"/>
      <c r="D226" s="191" t="s">
        <v>71</v>
      </c>
      <c r="E226" s="203" t="s">
        <v>137</v>
      </c>
      <c r="F226" s="203" t="s">
        <v>281</v>
      </c>
      <c r="G226" s="190"/>
      <c r="H226" s="190"/>
      <c r="I226" s="193"/>
      <c r="J226" s="204">
        <f>BK226</f>
        <v>0</v>
      </c>
      <c r="K226" s="190"/>
      <c r="L226" s="195"/>
      <c r="M226" s="196"/>
      <c r="N226" s="197"/>
      <c r="O226" s="197"/>
      <c r="P226" s="198">
        <f>SUM(P227:P233)</f>
        <v>0</v>
      </c>
      <c r="Q226" s="197"/>
      <c r="R226" s="198">
        <f>SUM(R227:R233)</f>
        <v>0.4013256</v>
      </c>
      <c r="S226" s="197"/>
      <c r="T226" s="199">
        <f>SUM(T227:T233)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0" t="s">
        <v>80</v>
      </c>
      <c r="AT226" s="201" t="s">
        <v>71</v>
      </c>
      <c r="AU226" s="201" t="s">
        <v>80</v>
      </c>
      <c r="AY226" s="200" t="s">
        <v>130</v>
      </c>
      <c r="BK226" s="202">
        <f>SUM(BK227:BK233)</f>
        <v>0</v>
      </c>
    </row>
    <row r="227" spans="1:65" s="2" customFormat="1" ht="21.75" customHeight="1">
      <c r="A227" s="39"/>
      <c r="B227" s="40"/>
      <c r="C227" s="205" t="s">
        <v>7</v>
      </c>
      <c r="D227" s="205" t="s">
        <v>132</v>
      </c>
      <c r="E227" s="206" t="s">
        <v>282</v>
      </c>
      <c r="F227" s="207" t="s">
        <v>283</v>
      </c>
      <c r="G227" s="208" t="s">
        <v>197</v>
      </c>
      <c r="H227" s="209">
        <v>32.004</v>
      </c>
      <c r="I227" s="210"/>
      <c r="J227" s="211">
        <f>ROUND(I227*H227,2)</f>
        <v>0</v>
      </c>
      <c r="K227" s="207" t="s">
        <v>136</v>
      </c>
      <c r="L227" s="45"/>
      <c r="M227" s="212" t="s">
        <v>19</v>
      </c>
      <c r="N227" s="213" t="s">
        <v>43</v>
      </c>
      <c r="O227" s="85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137</v>
      </c>
      <c r="AT227" s="216" t="s">
        <v>132</v>
      </c>
      <c r="AU227" s="216" t="s">
        <v>82</v>
      </c>
      <c r="AY227" s="18" t="s">
        <v>130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80</v>
      </c>
      <c r="BK227" s="217">
        <f>ROUND(I227*H227,2)</f>
        <v>0</v>
      </c>
      <c r="BL227" s="18" t="s">
        <v>137</v>
      </c>
      <c r="BM227" s="216" t="s">
        <v>800</v>
      </c>
    </row>
    <row r="228" spans="1:47" s="2" customFormat="1" ht="12">
      <c r="A228" s="39"/>
      <c r="B228" s="40"/>
      <c r="C228" s="41"/>
      <c r="D228" s="218" t="s">
        <v>139</v>
      </c>
      <c r="E228" s="41"/>
      <c r="F228" s="219" t="s">
        <v>285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139</v>
      </c>
      <c r="AU228" s="18" t="s">
        <v>82</v>
      </c>
    </row>
    <row r="229" spans="1:51" s="13" customFormat="1" ht="12">
      <c r="A229" s="13"/>
      <c r="B229" s="223"/>
      <c r="C229" s="224"/>
      <c r="D229" s="225" t="s">
        <v>141</v>
      </c>
      <c r="E229" s="226" t="s">
        <v>19</v>
      </c>
      <c r="F229" s="227" t="s">
        <v>762</v>
      </c>
      <c r="G229" s="224"/>
      <c r="H229" s="226" t="s">
        <v>19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3" t="s">
        <v>141</v>
      </c>
      <c r="AU229" s="233" t="s">
        <v>82</v>
      </c>
      <c r="AV229" s="13" t="s">
        <v>80</v>
      </c>
      <c r="AW229" s="13" t="s">
        <v>33</v>
      </c>
      <c r="AX229" s="13" t="s">
        <v>72</v>
      </c>
      <c r="AY229" s="233" t="s">
        <v>130</v>
      </c>
    </row>
    <row r="230" spans="1:51" s="14" customFormat="1" ht="12">
      <c r="A230" s="14"/>
      <c r="B230" s="234"/>
      <c r="C230" s="235"/>
      <c r="D230" s="225" t="s">
        <v>141</v>
      </c>
      <c r="E230" s="236" t="s">
        <v>19</v>
      </c>
      <c r="F230" s="237" t="s">
        <v>801</v>
      </c>
      <c r="G230" s="235"/>
      <c r="H230" s="238">
        <v>32.004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4" t="s">
        <v>141</v>
      </c>
      <c r="AU230" s="244" t="s">
        <v>82</v>
      </c>
      <c r="AV230" s="14" t="s">
        <v>82</v>
      </c>
      <c r="AW230" s="14" t="s">
        <v>33</v>
      </c>
      <c r="AX230" s="14" t="s">
        <v>80</v>
      </c>
      <c r="AY230" s="244" t="s">
        <v>130</v>
      </c>
    </row>
    <row r="231" spans="1:65" s="2" customFormat="1" ht="16.5" customHeight="1">
      <c r="A231" s="39"/>
      <c r="B231" s="40"/>
      <c r="C231" s="256" t="s">
        <v>287</v>
      </c>
      <c r="D231" s="256" t="s">
        <v>275</v>
      </c>
      <c r="E231" s="257" t="s">
        <v>288</v>
      </c>
      <c r="F231" s="258" t="s">
        <v>289</v>
      </c>
      <c r="G231" s="259" t="s">
        <v>197</v>
      </c>
      <c r="H231" s="260">
        <v>35.204</v>
      </c>
      <c r="I231" s="261"/>
      <c r="J231" s="262">
        <f>ROUND(I231*H231,2)</f>
        <v>0</v>
      </c>
      <c r="K231" s="258" t="s">
        <v>136</v>
      </c>
      <c r="L231" s="263"/>
      <c r="M231" s="264" t="s">
        <v>19</v>
      </c>
      <c r="N231" s="265" t="s">
        <v>43</v>
      </c>
      <c r="O231" s="85"/>
      <c r="P231" s="214">
        <f>O231*H231</f>
        <v>0</v>
      </c>
      <c r="Q231" s="214">
        <v>0.0114</v>
      </c>
      <c r="R231" s="214">
        <f>Q231*H231</f>
        <v>0.4013256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187</v>
      </c>
      <c r="AT231" s="216" t="s">
        <v>275</v>
      </c>
      <c r="AU231" s="216" t="s">
        <v>82</v>
      </c>
      <c r="AY231" s="18" t="s">
        <v>130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80</v>
      </c>
      <c r="BK231" s="217">
        <f>ROUND(I231*H231,2)</f>
        <v>0</v>
      </c>
      <c r="BL231" s="18" t="s">
        <v>137</v>
      </c>
      <c r="BM231" s="216" t="s">
        <v>802</v>
      </c>
    </row>
    <row r="232" spans="1:47" s="2" customFormat="1" ht="12">
      <c r="A232" s="39"/>
      <c r="B232" s="40"/>
      <c r="C232" s="41"/>
      <c r="D232" s="218" t="s">
        <v>139</v>
      </c>
      <c r="E232" s="41"/>
      <c r="F232" s="219" t="s">
        <v>291</v>
      </c>
      <c r="G232" s="41"/>
      <c r="H232" s="41"/>
      <c r="I232" s="220"/>
      <c r="J232" s="41"/>
      <c r="K232" s="41"/>
      <c r="L232" s="45"/>
      <c r="M232" s="221"/>
      <c r="N232" s="222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139</v>
      </c>
      <c r="AU232" s="18" t="s">
        <v>82</v>
      </c>
    </row>
    <row r="233" spans="1:51" s="14" customFormat="1" ht="12">
      <c r="A233" s="14"/>
      <c r="B233" s="234"/>
      <c r="C233" s="235"/>
      <c r="D233" s="225" t="s">
        <v>141</v>
      </c>
      <c r="E233" s="235"/>
      <c r="F233" s="237" t="s">
        <v>803</v>
      </c>
      <c r="G233" s="235"/>
      <c r="H233" s="238">
        <v>35.204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4" t="s">
        <v>141</v>
      </c>
      <c r="AU233" s="244" t="s">
        <v>82</v>
      </c>
      <c r="AV233" s="14" t="s">
        <v>82</v>
      </c>
      <c r="AW233" s="14" t="s">
        <v>4</v>
      </c>
      <c r="AX233" s="14" t="s">
        <v>80</v>
      </c>
      <c r="AY233" s="244" t="s">
        <v>130</v>
      </c>
    </row>
    <row r="234" spans="1:63" s="12" customFormat="1" ht="22.8" customHeight="1">
      <c r="A234" s="12"/>
      <c r="B234" s="189"/>
      <c r="C234" s="190"/>
      <c r="D234" s="191" t="s">
        <v>71</v>
      </c>
      <c r="E234" s="203" t="s">
        <v>170</v>
      </c>
      <c r="F234" s="203" t="s">
        <v>293</v>
      </c>
      <c r="G234" s="190"/>
      <c r="H234" s="190"/>
      <c r="I234" s="193"/>
      <c r="J234" s="204">
        <f>BK234</f>
        <v>0</v>
      </c>
      <c r="K234" s="190"/>
      <c r="L234" s="195"/>
      <c r="M234" s="196"/>
      <c r="N234" s="197"/>
      <c r="O234" s="197"/>
      <c r="P234" s="198">
        <f>SUM(P235:P290)</f>
        <v>0</v>
      </c>
      <c r="Q234" s="197"/>
      <c r="R234" s="198">
        <f>SUM(R235:R290)</f>
        <v>6.300432819999999</v>
      </c>
      <c r="S234" s="197"/>
      <c r="T234" s="199">
        <f>SUM(T235:T290)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0" t="s">
        <v>80</v>
      </c>
      <c r="AT234" s="201" t="s">
        <v>71</v>
      </c>
      <c r="AU234" s="201" t="s">
        <v>80</v>
      </c>
      <c r="AY234" s="200" t="s">
        <v>130</v>
      </c>
      <c r="BK234" s="202">
        <f>SUM(BK235:BK290)</f>
        <v>0</v>
      </c>
    </row>
    <row r="235" spans="1:65" s="2" customFormat="1" ht="16.5" customHeight="1">
      <c r="A235" s="39"/>
      <c r="B235" s="40"/>
      <c r="C235" s="205" t="s">
        <v>294</v>
      </c>
      <c r="D235" s="205" t="s">
        <v>132</v>
      </c>
      <c r="E235" s="206" t="s">
        <v>334</v>
      </c>
      <c r="F235" s="207" t="s">
        <v>335</v>
      </c>
      <c r="G235" s="208" t="s">
        <v>197</v>
      </c>
      <c r="H235" s="209">
        <v>20.193</v>
      </c>
      <c r="I235" s="210"/>
      <c r="J235" s="211">
        <f>ROUND(I235*H235,2)</f>
        <v>0</v>
      </c>
      <c r="K235" s="207" t="s">
        <v>136</v>
      </c>
      <c r="L235" s="45"/>
      <c r="M235" s="212" t="s">
        <v>19</v>
      </c>
      <c r="N235" s="213" t="s">
        <v>43</v>
      </c>
      <c r="O235" s="85"/>
      <c r="P235" s="214">
        <f>O235*H235</f>
        <v>0</v>
      </c>
      <c r="Q235" s="214">
        <v>0.00026</v>
      </c>
      <c r="R235" s="214">
        <f>Q235*H235</f>
        <v>0.00525018</v>
      </c>
      <c r="S235" s="214">
        <v>0</v>
      </c>
      <c r="T235" s="21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6" t="s">
        <v>137</v>
      </c>
      <c r="AT235" s="216" t="s">
        <v>132</v>
      </c>
      <c r="AU235" s="216" t="s">
        <v>82</v>
      </c>
      <c r="AY235" s="18" t="s">
        <v>130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8" t="s">
        <v>80</v>
      </c>
      <c r="BK235" s="217">
        <f>ROUND(I235*H235,2)</f>
        <v>0</v>
      </c>
      <c r="BL235" s="18" t="s">
        <v>137</v>
      </c>
      <c r="BM235" s="216" t="s">
        <v>804</v>
      </c>
    </row>
    <row r="236" spans="1:47" s="2" customFormat="1" ht="12">
      <c r="A236" s="39"/>
      <c r="B236" s="40"/>
      <c r="C236" s="41"/>
      <c r="D236" s="218" t="s">
        <v>139</v>
      </c>
      <c r="E236" s="41"/>
      <c r="F236" s="219" t="s">
        <v>337</v>
      </c>
      <c r="G236" s="41"/>
      <c r="H236" s="41"/>
      <c r="I236" s="220"/>
      <c r="J236" s="41"/>
      <c r="K236" s="41"/>
      <c r="L236" s="45"/>
      <c r="M236" s="221"/>
      <c r="N236" s="222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139</v>
      </c>
      <c r="AU236" s="18" t="s">
        <v>82</v>
      </c>
    </row>
    <row r="237" spans="1:65" s="2" customFormat="1" ht="16.5" customHeight="1">
      <c r="A237" s="39"/>
      <c r="B237" s="40"/>
      <c r="C237" s="205" t="s">
        <v>303</v>
      </c>
      <c r="D237" s="205" t="s">
        <v>132</v>
      </c>
      <c r="E237" s="206" t="s">
        <v>339</v>
      </c>
      <c r="F237" s="207" t="s">
        <v>340</v>
      </c>
      <c r="G237" s="208" t="s">
        <v>197</v>
      </c>
      <c r="H237" s="209">
        <v>20.193</v>
      </c>
      <c r="I237" s="210"/>
      <c r="J237" s="211">
        <f>ROUND(I237*H237,2)</f>
        <v>0</v>
      </c>
      <c r="K237" s="207" t="s">
        <v>136</v>
      </c>
      <c r="L237" s="45"/>
      <c r="M237" s="212" t="s">
        <v>19</v>
      </c>
      <c r="N237" s="213" t="s">
        <v>43</v>
      </c>
      <c r="O237" s="85"/>
      <c r="P237" s="214">
        <f>O237*H237</f>
        <v>0</v>
      </c>
      <c r="Q237" s="214">
        <v>0.004</v>
      </c>
      <c r="R237" s="214">
        <f>Q237*H237</f>
        <v>0.08077200000000001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137</v>
      </c>
      <c r="AT237" s="216" t="s">
        <v>132</v>
      </c>
      <c r="AU237" s="216" t="s">
        <v>82</v>
      </c>
      <c r="AY237" s="18" t="s">
        <v>130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80</v>
      </c>
      <c r="BK237" s="217">
        <f>ROUND(I237*H237,2)</f>
        <v>0</v>
      </c>
      <c r="BL237" s="18" t="s">
        <v>137</v>
      </c>
      <c r="BM237" s="216" t="s">
        <v>805</v>
      </c>
    </row>
    <row r="238" spans="1:47" s="2" customFormat="1" ht="12">
      <c r="A238" s="39"/>
      <c r="B238" s="40"/>
      <c r="C238" s="41"/>
      <c r="D238" s="218" t="s">
        <v>139</v>
      </c>
      <c r="E238" s="41"/>
      <c r="F238" s="219" t="s">
        <v>342</v>
      </c>
      <c r="G238" s="41"/>
      <c r="H238" s="41"/>
      <c r="I238" s="220"/>
      <c r="J238" s="41"/>
      <c r="K238" s="41"/>
      <c r="L238" s="45"/>
      <c r="M238" s="221"/>
      <c r="N238" s="222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139</v>
      </c>
      <c r="AU238" s="18" t="s">
        <v>82</v>
      </c>
    </row>
    <row r="239" spans="1:65" s="2" customFormat="1" ht="21.75" customHeight="1">
      <c r="A239" s="39"/>
      <c r="B239" s="40"/>
      <c r="C239" s="205" t="s">
        <v>310</v>
      </c>
      <c r="D239" s="205" t="s">
        <v>132</v>
      </c>
      <c r="E239" s="206" t="s">
        <v>311</v>
      </c>
      <c r="F239" s="207" t="s">
        <v>312</v>
      </c>
      <c r="G239" s="208" t="s">
        <v>197</v>
      </c>
      <c r="H239" s="209">
        <v>20.193</v>
      </c>
      <c r="I239" s="210"/>
      <c r="J239" s="211">
        <f>ROUND(I239*H239,2)</f>
        <v>0</v>
      </c>
      <c r="K239" s="207" t="s">
        <v>136</v>
      </c>
      <c r="L239" s="45"/>
      <c r="M239" s="212" t="s">
        <v>19</v>
      </c>
      <c r="N239" s="213" t="s">
        <v>43</v>
      </c>
      <c r="O239" s="85"/>
      <c r="P239" s="214">
        <f>O239*H239</f>
        <v>0</v>
      </c>
      <c r="Q239" s="214">
        <v>0.0052</v>
      </c>
      <c r="R239" s="214">
        <f>Q239*H239</f>
        <v>0.1050036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137</v>
      </c>
      <c r="AT239" s="216" t="s">
        <v>132</v>
      </c>
      <c r="AU239" s="216" t="s">
        <v>82</v>
      </c>
      <c r="AY239" s="18" t="s">
        <v>130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80</v>
      </c>
      <c r="BK239" s="217">
        <f>ROUND(I239*H239,2)</f>
        <v>0</v>
      </c>
      <c r="BL239" s="18" t="s">
        <v>137</v>
      </c>
      <c r="BM239" s="216" t="s">
        <v>806</v>
      </c>
    </row>
    <row r="240" spans="1:47" s="2" customFormat="1" ht="12">
      <c r="A240" s="39"/>
      <c r="B240" s="40"/>
      <c r="C240" s="41"/>
      <c r="D240" s="218" t="s">
        <v>139</v>
      </c>
      <c r="E240" s="41"/>
      <c r="F240" s="219" t="s">
        <v>314</v>
      </c>
      <c r="G240" s="41"/>
      <c r="H240" s="41"/>
      <c r="I240" s="220"/>
      <c r="J240" s="41"/>
      <c r="K240" s="41"/>
      <c r="L240" s="45"/>
      <c r="M240" s="221"/>
      <c r="N240" s="222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139</v>
      </c>
      <c r="AU240" s="18" t="s">
        <v>82</v>
      </c>
    </row>
    <row r="241" spans="1:51" s="13" customFormat="1" ht="12">
      <c r="A241" s="13"/>
      <c r="B241" s="223"/>
      <c r="C241" s="224"/>
      <c r="D241" s="225" t="s">
        <v>141</v>
      </c>
      <c r="E241" s="226" t="s">
        <v>19</v>
      </c>
      <c r="F241" s="227" t="s">
        <v>315</v>
      </c>
      <c r="G241" s="224"/>
      <c r="H241" s="226" t="s">
        <v>19</v>
      </c>
      <c r="I241" s="228"/>
      <c r="J241" s="224"/>
      <c r="K241" s="224"/>
      <c r="L241" s="229"/>
      <c r="M241" s="230"/>
      <c r="N241" s="231"/>
      <c r="O241" s="231"/>
      <c r="P241" s="231"/>
      <c r="Q241" s="231"/>
      <c r="R241" s="231"/>
      <c r="S241" s="231"/>
      <c r="T241" s="23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3" t="s">
        <v>141</v>
      </c>
      <c r="AU241" s="233" t="s">
        <v>82</v>
      </c>
      <c r="AV241" s="13" t="s">
        <v>80</v>
      </c>
      <c r="AW241" s="13" t="s">
        <v>33</v>
      </c>
      <c r="AX241" s="13" t="s">
        <v>72</v>
      </c>
      <c r="AY241" s="233" t="s">
        <v>130</v>
      </c>
    </row>
    <row r="242" spans="1:51" s="13" customFormat="1" ht="12">
      <c r="A242" s="13"/>
      <c r="B242" s="223"/>
      <c r="C242" s="224"/>
      <c r="D242" s="225" t="s">
        <v>141</v>
      </c>
      <c r="E242" s="226" t="s">
        <v>19</v>
      </c>
      <c r="F242" s="227" t="s">
        <v>807</v>
      </c>
      <c r="G242" s="224"/>
      <c r="H242" s="226" t="s">
        <v>19</v>
      </c>
      <c r="I242" s="228"/>
      <c r="J242" s="224"/>
      <c r="K242" s="224"/>
      <c r="L242" s="229"/>
      <c r="M242" s="230"/>
      <c r="N242" s="231"/>
      <c r="O242" s="231"/>
      <c r="P242" s="231"/>
      <c r="Q242" s="231"/>
      <c r="R242" s="231"/>
      <c r="S242" s="231"/>
      <c r="T242" s="23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3" t="s">
        <v>141</v>
      </c>
      <c r="AU242" s="233" t="s">
        <v>82</v>
      </c>
      <c r="AV242" s="13" t="s">
        <v>80</v>
      </c>
      <c r="AW242" s="13" t="s">
        <v>33</v>
      </c>
      <c r="AX242" s="13" t="s">
        <v>72</v>
      </c>
      <c r="AY242" s="233" t="s">
        <v>130</v>
      </c>
    </row>
    <row r="243" spans="1:51" s="14" customFormat="1" ht="12">
      <c r="A243" s="14"/>
      <c r="B243" s="234"/>
      <c r="C243" s="235"/>
      <c r="D243" s="225" t="s">
        <v>141</v>
      </c>
      <c r="E243" s="236" t="s">
        <v>19</v>
      </c>
      <c r="F243" s="237" t="s">
        <v>808</v>
      </c>
      <c r="G243" s="235"/>
      <c r="H243" s="238">
        <v>18.662</v>
      </c>
      <c r="I243" s="239"/>
      <c r="J243" s="235"/>
      <c r="K243" s="235"/>
      <c r="L243" s="240"/>
      <c r="M243" s="241"/>
      <c r="N243" s="242"/>
      <c r="O243" s="242"/>
      <c r="P243" s="242"/>
      <c r="Q243" s="242"/>
      <c r="R243" s="242"/>
      <c r="S243" s="242"/>
      <c r="T243" s="24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4" t="s">
        <v>141</v>
      </c>
      <c r="AU243" s="244" t="s">
        <v>82</v>
      </c>
      <c r="AV243" s="14" t="s">
        <v>82</v>
      </c>
      <c r="AW243" s="14" t="s">
        <v>33</v>
      </c>
      <c r="AX243" s="14" t="s">
        <v>72</v>
      </c>
      <c r="AY243" s="244" t="s">
        <v>130</v>
      </c>
    </row>
    <row r="244" spans="1:51" s="13" customFormat="1" ht="12">
      <c r="A244" s="13"/>
      <c r="B244" s="223"/>
      <c r="C244" s="224"/>
      <c r="D244" s="225" t="s">
        <v>141</v>
      </c>
      <c r="E244" s="226" t="s">
        <v>19</v>
      </c>
      <c r="F244" s="227" t="s">
        <v>318</v>
      </c>
      <c r="G244" s="224"/>
      <c r="H244" s="226" t="s">
        <v>19</v>
      </c>
      <c r="I244" s="228"/>
      <c r="J244" s="224"/>
      <c r="K244" s="224"/>
      <c r="L244" s="229"/>
      <c r="M244" s="230"/>
      <c r="N244" s="231"/>
      <c r="O244" s="231"/>
      <c r="P244" s="231"/>
      <c r="Q244" s="231"/>
      <c r="R244" s="231"/>
      <c r="S244" s="231"/>
      <c r="T244" s="23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3" t="s">
        <v>141</v>
      </c>
      <c r="AU244" s="233" t="s">
        <v>82</v>
      </c>
      <c r="AV244" s="13" t="s">
        <v>80</v>
      </c>
      <c r="AW244" s="13" t="s">
        <v>33</v>
      </c>
      <c r="AX244" s="13" t="s">
        <v>72</v>
      </c>
      <c r="AY244" s="233" t="s">
        <v>130</v>
      </c>
    </row>
    <row r="245" spans="1:51" s="14" customFormat="1" ht="12">
      <c r="A245" s="14"/>
      <c r="B245" s="234"/>
      <c r="C245" s="235"/>
      <c r="D245" s="225" t="s">
        <v>141</v>
      </c>
      <c r="E245" s="236" t="s">
        <v>19</v>
      </c>
      <c r="F245" s="237" t="s">
        <v>809</v>
      </c>
      <c r="G245" s="235"/>
      <c r="H245" s="238">
        <v>-4.41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4" t="s">
        <v>141</v>
      </c>
      <c r="AU245" s="244" t="s">
        <v>82</v>
      </c>
      <c r="AV245" s="14" t="s">
        <v>82</v>
      </c>
      <c r="AW245" s="14" t="s">
        <v>33</v>
      </c>
      <c r="AX245" s="14" t="s">
        <v>72</v>
      </c>
      <c r="AY245" s="244" t="s">
        <v>130</v>
      </c>
    </row>
    <row r="246" spans="1:51" s="13" customFormat="1" ht="12">
      <c r="A246" s="13"/>
      <c r="B246" s="223"/>
      <c r="C246" s="224"/>
      <c r="D246" s="225" t="s">
        <v>141</v>
      </c>
      <c r="E246" s="226" t="s">
        <v>19</v>
      </c>
      <c r="F246" s="227" t="s">
        <v>810</v>
      </c>
      <c r="G246" s="224"/>
      <c r="H246" s="226" t="s">
        <v>19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141</v>
      </c>
      <c r="AU246" s="233" t="s">
        <v>82</v>
      </c>
      <c r="AV246" s="13" t="s">
        <v>80</v>
      </c>
      <c r="AW246" s="13" t="s">
        <v>33</v>
      </c>
      <c r="AX246" s="13" t="s">
        <v>72</v>
      </c>
      <c r="AY246" s="233" t="s">
        <v>130</v>
      </c>
    </row>
    <row r="247" spans="1:51" s="14" customFormat="1" ht="12">
      <c r="A247" s="14"/>
      <c r="B247" s="234"/>
      <c r="C247" s="235"/>
      <c r="D247" s="225" t="s">
        <v>141</v>
      </c>
      <c r="E247" s="236" t="s">
        <v>19</v>
      </c>
      <c r="F247" s="237" t="s">
        <v>811</v>
      </c>
      <c r="G247" s="235"/>
      <c r="H247" s="238">
        <v>8.041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4" t="s">
        <v>141</v>
      </c>
      <c r="AU247" s="244" t="s">
        <v>82</v>
      </c>
      <c r="AV247" s="14" t="s">
        <v>82</v>
      </c>
      <c r="AW247" s="14" t="s">
        <v>33</v>
      </c>
      <c r="AX247" s="14" t="s">
        <v>72</v>
      </c>
      <c r="AY247" s="244" t="s">
        <v>130</v>
      </c>
    </row>
    <row r="248" spans="1:51" s="13" customFormat="1" ht="12">
      <c r="A248" s="13"/>
      <c r="B248" s="223"/>
      <c r="C248" s="224"/>
      <c r="D248" s="225" t="s">
        <v>141</v>
      </c>
      <c r="E248" s="226" t="s">
        <v>19</v>
      </c>
      <c r="F248" s="227" t="s">
        <v>318</v>
      </c>
      <c r="G248" s="224"/>
      <c r="H248" s="226" t="s">
        <v>19</v>
      </c>
      <c r="I248" s="228"/>
      <c r="J248" s="224"/>
      <c r="K248" s="224"/>
      <c r="L248" s="229"/>
      <c r="M248" s="230"/>
      <c r="N248" s="231"/>
      <c r="O248" s="231"/>
      <c r="P248" s="231"/>
      <c r="Q248" s="231"/>
      <c r="R248" s="231"/>
      <c r="S248" s="231"/>
      <c r="T248" s="23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3" t="s">
        <v>141</v>
      </c>
      <c r="AU248" s="233" t="s">
        <v>82</v>
      </c>
      <c r="AV248" s="13" t="s">
        <v>80</v>
      </c>
      <c r="AW248" s="13" t="s">
        <v>33</v>
      </c>
      <c r="AX248" s="13" t="s">
        <v>72</v>
      </c>
      <c r="AY248" s="233" t="s">
        <v>130</v>
      </c>
    </row>
    <row r="249" spans="1:51" s="14" customFormat="1" ht="12">
      <c r="A249" s="14"/>
      <c r="B249" s="234"/>
      <c r="C249" s="235"/>
      <c r="D249" s="225" t="s">
        <v>141</v>
      </c>
      <c r="E249" s="236" t="s">
        <v>19</v>
      </c>
      <c r="F249" s="237" t="s">
        <v>812</v>
      </c>
      <c r="G249" s="235"/>
      <c r="H249" s="238">
        <v>-2.1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4" t="s">
        <v>141</v>
      </c>
      <c r="AU249" s="244" t="s">
        <v>82</v>
      </c>
      <c r="AV249" s="14" t="s">
        <v>82</v>
      </c>
      <c r="AW249" s="14" t="s">
        <v>33</v>
      </c>
      <c r="AX249" s="14" t="s">
        <v>72</v>
      </c>
      <c r="AY249" s="244" t="s">
        <v>130</v>
      </c>
    </row>
    <row r="250" spans="1:51" s="15" customFormat="1" ht="12">
      <c r="A250" s="15"/>
      <c r="B250" s="245"/>
      <c r="C250" s="246"/>
      <c r="D250" s="225" t="s">
        <v>141</v>
      </c>
      <c r="E250" s="247" t="s">
        <v>19</v>
      </c>
      <c r="F250" s="248" t="s">
        <v>150</v>
      </c>
      <c r="G250" s="246"/>
      <c r="H250" s="249">
        <v>20.192999999999998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55" t="s">
        <v>141</v>
      </c>
      <c r="AU250" s="255" t="s">
        <v>82</v>
      </c>
      <c r="AV250" s="15" t="s">
        <v>137</v>
      </c>
      <c r="AW250" s="15" t="s">
        <v>33</v>
      </c>
      <c r="AX250" s="15" t="s">
        <v>80</v>
      </c>
      <c r="AY250" s="255" t="s">
        <v>130</v>
      </c>
    </row>
    <row r="251" spans="1:65" s="2" customFormat="1" ht="21.75" customHeight="1">
      <c r="A251" s="39"/>
      <c r="B251" s="40"/>
      <c r="C251" s="205" t="s">
        <v>325</v>
      </c>
      <c r="D251" s="205" t="s">
        <v>132</v>
      </c>
      <c r="E251" s="206" t="s">
        <v>295</v>
      </c>
      <c r="F251" s="207" t="s">
        <v>296</v>
      </c>
      <c r="G251" s="208" t="s">
        <v>297</v>
      </c>
      <c r="H251" s="209">
        <v>1.68</v>
      </c>
      <c r="I251" s="210"/>
      <c r="J251" s="211">
        <f>ROUND(I251*H251,2)</f>
        <v>0</v>
      </c>
      <c r="K251" s="207" t="s">
        <v>136</v>
      </c>
      <c r="L251" s="45"/>
      <c r="M251" s="212" t="s">
        <v>19</v>
      </c>
      <c r="N251" s="213" t="s">
        <v>43</v>
      </c>
      <c r="O251" s="85"/>
      <c r="P251" s="214">
        <f>O251*H251</f>
        <v>0</v>
      </c>
      <c r="Q251" s="214">
        <v>0.0406</v>
      </c>
      <c r="R251" s="214">
        <f>Q251*H251</f>
        <v>0.06820799999999999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137</v>
      </c>
      <c r="AT251" s="216" t="s">
        <v>132</v>
      </c>
      <c r="AU251" s="216" t="s">
        <v>82</v>
      </c>
      <c r="AY251" s="18" t="s">
        <v>130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80</v>
      </c>
      <c r="BK251" s="217">
        <f>ROUND(I251*H251,2)</f>
        <v>0</v>
      </c>
      <c r="BL251" s="18" t="s">
        <v>137</v>
      </c>
      <c r="BM251" s="216" t="s">
        <v>813</v>
      </c>
    </row>
    <row r="252" spans="1:47" s="2" customFormat="1" ht="12">
      <c r="A252" s="39"/>
      <c r="B252" s="40"/>
      <c r="C252" s="41"/>
      <c r="D252" s="218" t="s">
        <v>139</v>
      </c>
      <c r="E252" s="41"/>
      <c r="F252" s="219" t="s">
        <v>299</v>
      </c>
      <c r="G252" s="41"/>
      <c r="H252" s="41"/>
      <c r="I252" s="220"/>
      <c r="J252" s="41"/>
      <c r="K252" s="41"/>
      <c r="L252" s="45"/>
      <c r="M252" s="221"/>
      <c r="N252" s="222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139</v>
      </c>
      <c r="AU252" s="18" t="s">
        <v>82</v>
      </c>
    </row>
    <row r="253" spans="1:51" s="13" customFormat="1" ht="12">
      <c r="A253" s="13"/>
      <c r="B253" s="223"/>
      <c r="C253" s="224"/>
      <c r="D253" s="225" t="s">
        <v>141</v>
      </c>
      <c r="E253" s="226" t="s">
        <v>19</v>
      </c>
      <c r="F253" s="227" t="s">
        <v>785</v>
      </c>
      <c r="G253" s="224"/>
      <c r="H253" s="226" t="s">
        <v>19</v>
      </c>
      <c r="I253" s="228"/>
      <c r="J253" s="224"/>
      <c r="K253" s="224"/>
      <c r="L253" s="229"/>
      <c r="M253" s="230"/>
      <c r="N253" s="231"/>
      <c r="O253" s="231"/>
      <c r="P253" s="231"/>
      <c r="Q253" s="231"/>
      <c r="R253" s="231"/>
      <c r="S253" s="231"/>
      <c r="T253" s="23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3" t="s">
        <v>141</v>
      </c>
      <c r="AU253" s="233" t="s">
        <v>82</v>
      </c>
      <c r="AV253" s="13" t="s">
        <v>80</v>
      </c>
      <c r="AW253" s="13" t="s">
        <v>33</v>
      </c>
      <c r="AX253" s="13" t="s">
        <v>72</v>
      </c>
      <c r="AY253" s="233" t="s">
        <v>130</v>
      </c>
    </row>
    <row r="254" spans="1:51" s="13" customFormat="1" ht="12">
      <c r="A254" s="13"/>
      <c r="B254" s="223"/>
      <c r="C254" s="224"/>
      <c r="D254" s="225" t="s">
        <v>141</v>
      </c>
      <c r="E254" s="226" t="s">
        <v>19</v>
      </c>
      <c r="F254" s="227" t="s">
        <v>300</v>
      </c>
      <c r="G254" s="224"/>
      <c r="H254" s="226" t="s">
        <v>19</v>
      </c>
      <c r="I254" s="228"/>
      <c r="J254" s="224"/>
      <c r="K254" s="224"/>
      <c r="L254" s="229"/>
      <c r="M254" s="230"/>
      <c r="N254" s="231"/>
      <c r="O254" s="231"/>
      <c r="P254" s="231"/>
      <c r="Q254" s="231"/>
      <c r="R254" s="231"/>
      <c r="S254" s="231"/>
      <c r="T254" s="23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3" t="s">
        <v>141</v>
      </c>
      <c r="AU254" s="233" t="s">
        <v>82</v>
      </c>
      <c r="AV254" s="13" t="s">
        <v>80</v>
      </c>
      <c r="AW254" s="13" t="s">
        <v>33</v>
      </c>
      <c r="AX254" s="13" t="s">
        <v>72</v>
      </c>
      <c r="AY254" s="233" t="s">
        <v>130</v>
      </c>
    </row>
    <row r="255" spans="1:51" s="13" customFormat="1" ht="12">
      <c r="A255" s="13"/>
      <c r="B255" s="223"/>
      <c r="C255" s="224"/>
      <c r="D255" s="225" t="s">
        <v>141</v>
      </c>
      <c r="E255" s="226" t="s">
        <v>19</v>
      </c>
      <c r="F255" s="227" t="s">
        <v>807</v>
      </c>
      <c r="G255" s="224"/>
      <c r="H255" s="226" t="s">
        <v>19</v>
      </c>
      <c r="I255" s="228"/>
      <c r="J255" s="224"/>
      <c r="K255" s="224"/>
      <c r="L255" s="229"/>
      <c r="M255" s="230"/>
      <c r="N255" s="231"/>
      <c r="O255" s="231"/>
      <c r="P255" s="231"/>
      <c r="Q255" s="231"/>
      <c r="R255" s="231"/>
      <c r="S255" s="231"/>
      <c r="T255" s="23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3" t="s">
        <v>141</v>
      </c>
      <c r="AU255" s="233" t="s">
        <v>82</v>
      </c>
      <c r="AV255" s="13" t="s">
        <v>80</v>
      </c>
      <c r="AW255" s="13" t="s">
        <v>33</v>
      </c>
      <c r="AX255" s="13" t="s">
        <v>72</v>
      </c>
      <c r="AY255" s="233" t="s">
        <v>130</v>
      </c>
    </row>
    <row r="256" spans="1:51" s="14" customFormat="1" ht="12">
      <c r="A256" s="14"/>
      <c r="B256" s="234"/>
      <c r="C256" s="235"/>
      <c r="D256" s="225" t="s">
        <v>141</v>
      </c>
      <c r="E256" s="236" t="s">
        <v>19</v>
      </c>
      <c r="F256" s="237" t="s">
        <v>302</v>
      </c>
      <c r="G256" s="235"/>
      <c r="H256" s="238">
        <v>1.04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4" t="s">
        <v>141</v>
      </c>
      <c r="AU256" s="244" t="s">
        <v>82</v>
      </c>
      <c r="AV256" s="14" t="s">
        <v>82</v>
      </c>
      <c r="AW256" s="14" t="s">
        <v>33</v>
      </c>
      <c r="AX256" s="14" t="s">
        <v>72</v>
      </c>
      <c r="AY256" s="244" t="s">
        <v>130</v>
      </c>
    </row>
    <row r="257" spans="1:51" s="13" customFormat="1" ht="12">
      <c r="A257" s="13"/>
      <c r="B257" s="223"/>
      <c r="C257" s="224"/>
      <c r="D257" s="225" t="s">
        <v>141</v>
      </c>
      <c r="E257" s="226" t="s">
        <v>19</v>
      </c>
      <c r="F257" s="227" t="s">
        <v>810</v>
      </c>
      <c r="G257" s="224"/>
      <c r="H257" s="226" t="s">
        <v>19</v>
      </c>
      <c r="I257" s="228"/>
      <c r="J257" s="224"/>
      <c r="K257" s="224"/>
      <c r="L257" s="229"/>
      <c r="M257" s="230"/>
      <c r="N257" s="231"/>
      <c r="O257" s="231"/>
      <c r="P257" s="231"/>
      <c r="Q257" s="231"/>
      <c r="R257" s="231"/>
      <c r="S257" s="231"/>
      <c r="T257" s="23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3" t="s">
        <v>141</v>
      </c>
      <c r="AU257" s="233" t="s">
        <v>82</v>
      </c>
      <c r="AV257" s="13" t="s">
        <v>80</v>
      </c>
      <c r="AW257" s="13" t="s">
        <v>33</v>
      </c>
      <c r="AX257" s="13" t="s">
        <v>72</v>
      </c>
      <c r="AY257" s="233" t="s">
        <v>130</v>
      </c>
    </row>
    <row r="258" spans="1:51" s="14" customFormat="1" ht="12">
      <c r="A258" s="14"/>
      <c r="B258" s="234"/>
      <c r="C258" s="235"/>
      <c r="D258" s="225" t="s">
        <v>141</v>
      </c>
      <c r="E258" s="236" t="s">
        <v>19</v>
      </c>
      <c r="F258" s="237" t="s">
        <v>814</v>
      </c>
      <c r="G258" s="235"/>
      <c r="H258" s="238">
        <v>0.64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4" t="s">
        <v>141</v>
      </c>
      <c r="AU258" s="244" t="s">
        <v>82</v>
      </c>
      <c r="AV258" s="14" t="s">
        <v>82</v>
      </c>
      <c r="AW258" s="14" t="s">
        <v>33</v>
      </c>
      <c r="AX258" s="14" t="s">
        <v>72</v>
      </c>
      <c r="AY258" s="244" t="s">
        <v>130</v>
      </c>
    </row>
    <row r="259" spans="1:51" s="15" customFormat="1" ht="12">
      <c r="A259" s="15"/>
      <c r="B259" s="245"/>
      <c r="C259" s="246"/>
      <c r="D259" s="225" t="s">
        <v>141</v>
      </c>
      <c r="E259" s="247" t="s">
        <v>19</v>
      </c>
      <c r="F259" s="248" t="s">
        <v>150</v>
      </c>
      <c r="G259" s="246"/>
      <c r="H259" s="249">
        <v>1.6800000000000002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55" t="s">
        <v>141</v>
      </c>
      <c r="AU259" s="255" t="s">
        <v>82</v>
      </c>
      <c r="AV259" s="15" t="s">
        <v>137</v>
      </c>
      <c r="AW259" s="15" t="s">
        <v>33</v>
      </c>
      <c r="AX259" s="15" t="s">
        <v>80</v>
      </c>
      <c r="AY259" s="255" t="s">
        <v>130</v>
      </c>
    </row>
    <row r="260" spans="1:65" s="2" customFormat="1" ht="16.5" customHeight="1">
      <c r="A260" s="39"/>
      <c r="B260" s="40"/>
      <c r="C260" s="205" t="s">
        <v>333</v>
      </c>
      <c r="D260" s="205" t="s">
        <v>132</v>
      </c>
      <c r="E260" s="206" t="s">
        <v>304</v>
      </c>
      <c r="F260" s="207" t="s">
        <v>305</v>
      </c>
      <c r="G260" s="208" t="s">
        <v>197</v>
      </c>
      <c r="H260" s="209">
        <v>3.33</v>
      </c>
      <c r="I260" s="210"/>
      <c r="J260" s="211">
        <f>ROUND(I260*H260,2)</f>
        <v>0</v>
      </c>
      <c r="K260" s="207" t="s">
        <v>136</v>
      </c>
      <c r="L260" s="45"/>
      <c r="M260" s="212" t="s">
        <v>19</v>
      </c>
      <c r="N260" s="213" t="s">
        <v>43</v>
      </c>
      <c r="O260" s="85"/>
      <c r="P260" s="214">
        <f>O260*H260</f>
        <v>0</v>
      </c>
      <c r="Q260" s="214">
        <v>0.03358</v>
      </c>
      <c r="R260" s="214">
        <f>Q260*H260</f>
        <v>0.1118214</v>
      </c>
      <c r="S260" s="214">
        <v>0</v>
      </c>
      <c r="T260" s="215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6" t="s">
        <v>137</v>
      </c>
      <c r="AT260" s="216" t="s">
        <v>132</v>
      </c>
      <c r="AU260" s="216" t="s">
        <v>82</v>
      </c>
      <c r="AY260" s="18" t="s">
        <v>130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8" t="s">
        <v>80</v>
      </c>
      <c r="BK260" s="217">
        <f>ROUND(I260*H260,2)</f>
        <v>0</v>
      </c>
      <c r="BL260" s="18" t="s">
        <v>137</v>
      </c>
      <c r="BM260" s="216" t="s">
        <v>815</v>
      </c>
    </row>
    <row r="261" spans="1:47" s="2" customFormat="1" ht="12">
      <c r="A261" s="39"/>
      <c r="B261" s="40"/>
      <c r="C261" s="41"/>
      <c r="D261" s="218" t="s">
        <v>139</v>
      </c>
      <c r="E261" s="41"/>
      <c r="F261" s="219" t="s">
        <v>307</v>
      </c>
      <c r="G261" s="41"/>
      <c r="H261" s="41"/>
      <c r="I261" s="220"/>
      <c r="J261" s="41"/>
      <c r="K261" s="41"/>
      <c r="L261" s="45"/>
      <c r="M261" s="221"/>
      <c r="N261" s="222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139</v>
      </c>
      <c r="AU261" s="18" t="s">
        <v>82</v>
      </c>
    </row>
    <row r="262" spans="1:51" s="13" customFormat="1" ht="12">
      <c r="A262" s="13"/>
      <c r="B262" s="223"/>
      <c r="C262" s="224"/>
      <c r="D262" s="225" t="s">
        <v>141</v>
      </c>
      <c r="E262" s="226" t="s">
        <v>19</v>
      </c>
      <c r="F262" s="227" t="s">
        <v>785</v>
      </c>
      <c r="G262" s="224"/>
      <c r="H262" s="226" t="s">
        <v>19</v>
      </c>
      <c r="I262" s="228"/>
      <c r="J262" s="224"/>
      <c r="K262" s="224"/>
      <c r="L262" s="229"/>
      <c r="M262" s="230"/>
      <c r="N262" s="231"/>
      <c r="O262" s="231"/>
      <c r="P262" s="231"/>
      <c r="Q262" s="231"/>
      <c r="R262" s="231"/>
      <c r="S262" s="231"/>
      <c r="T262" s="23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3" t="s">
        <v>141</v>
      </c>
      <c r="AU262" s="233" t="s">
        <v>82</v>
      </c>
      <c r="AV262" s="13" t="s">
        <v>80</v>
      </c>
      <c r="AW262" s="13" t="s">
        <v>33</v>
      </c>
      <c r="AX262" s="13" t="s">
        <v>72</v>
      </c>
      <c r="AY262" s="233" t="s">
        <v>130</v>
      </c>
    </row>
    <row r="263" spans="1:51" s="13" customFormat="1" ht="12">
      <c r="A263" s="13"/>
      <c r="B263" s="223"/>
      <c r="C263" s="224"/>
      <c r="D263" s="225" t="s">
        <v>141</v>
      </c>
      <c r="E263" s="226" t="s">
        <v>19</v>
      </c>
      <c r="F263" s="227" t="s">
        <v>308</v>
      </c>
      <c r="G263" s="224"/>
      <c r="H263" s="226" t="s">
        <v>19</v>
      </c>
      <c r="I263" s="228"/>
      <c r="J263" s="224"/>
      <c r="K263" s="224"/>
      <c r="L263" s="229"/>
      <c r="M263" s="230"/>
      <c r="N263" s="231"/>
      <c r="O263" s="231"/>
      <c r="P263" s="231"/>
      <c r="Q263" s="231"/>
      <c r="R263" s="231"/>
      <c r="S263" s="231"/>
      <c r="T263" s="23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3" t="s">
        <v>141</v>
      </c>
      <c r="AU263" s="233" t="s">
        <v>82</v>
      </c>
      <c r="AV263" s="13" t="s">
        <v>80</v>
      </c>
      <c r="AW263" s="13" t="s">
        <v>33</v>
      </c>
      <c r="AX263" s="13" t="s">
        <v>72</v>
      </c>
      <c r="AY263" s="233" t="s">
        <v>130</v>
      </c>
    </row>
    <row r="264" spans="1:51" s="13" customFormat="1" ht="12">
      <c r="A264" s="13"/>
      <c r="B264" s="223"/>
      <c r="C264" s="224"/>
      <c r="D264" s="225" t="s">
        <v>141</v>
      </c>
      <c r="E264" s="226" t="s">
        <v>19</v>
      </c>
      <c r="F264" s="227" t="s">
        <v>807</v>
      </c>
      <c r="G264" s="224"/>
      <c r="H264" s="226" t="s">
        <v>19</v>
      </c>
      <c r="I264" s="228"/>
      <c r="J264" s="224"/>
      <c r="K264" s="224"/>
      <c r="L264" s="229"/>
      <c r="M264" s="230"/>
      <c r="N264" s="231"/>
      <c r="O264" s="231"/>
      <c r="P264" s="231"/>
      <c r="Q264" s="231"/>
      <c r="R264" s="231"/>
      <c r="S264" s="231"/>
      <c r="T264" s="23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3" t="s">
        <v>141</v>
      </c>
      <c r="AU264" s="233" t="s">
        <v>82</v>
      </c>
      <c r="AV264" s="13" t="s">
        <v>80</v>
      </c>
      <c r="AW264" s="13" t="s">
        <v>33</v>
      </c>
      <c r="AX264" s="13" t="s">
        <v>72</v>
      </c>
      <c r="AY264" s="233" t="s">
        <v>130</v>
      </c>
    </row>
    <row r="265" spans="1:51" s="14" customFormat="1" ht="12">
      <c r="A265" s="14"/>
      <c r="B265" s="234"/>
      <c r="C265" s="235"/>
      <c r="D265" s="225" t="s">
        <v>141</v>
      </c>
      <c r="E265" s="236" t="s">
        <v>19</v>
      </c>
      <c r="F265" s="237" t="s">
        <v>309</v>
      </c>
      <c r="G265" s="235"/>
      <c r="H265" s="238">
        <v>1.83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4" t="s">
        <v>141</v>
      </c>
      <c r="AU265" s="244" t="s">
        <v>82</v>
      </c>
      <c r="AV265" s="14" t="s">
        <v>82</v>
      </c>
      <c r="AW265" s="14" t="s">
        <v>33</v>
      </c>
      <c r="AX265" s="14" t="s">
        <v>72</v>
      </c>
      <c r="AY265" s="244" t="s">
        <v>130</v>
      </c>
    </row>
    <row r="266" spans="1:51" s="13" customFormat="1" ht="12">
      <c r="A266" s="13"/>
      <c r="B266" s="223"/>
      <c r="C266" s="224"/>
      <c r="D266" s="225" t="s">
        <v>141</v>
      </c>
      <c r="E266" s="226" t="s">
        <v>19</v>
      </c>
      <c r="F266" s="227" t="s">
        <v>810</v>
      </c>
      <c r="G266" s="224"/>
      <c r="H266" s="226" t="s">
        <v>19</v>
      </c>
      <c r="I266" s="228"/>
      <c r="J266" s="224"/>
      <c r="K266" s="224"/>
      <c r="L266" s="229"/>
      <c r="M266" s="230"/>
      <c r="N266" s="231"/>
      <c r="O266" s="231"/>
      <c r="P266" s="231"/>
      <c r="Q266" s="231"/>
      <c r="R266" s="231"/>
      <c r="S266" s="231"/>
      <c r="T266" s="23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3" t="s">
        <v>141</v>
      </c>
      <c r="AU266" s="233" t="s">
        <v>82</v>
      </c>
      <c r="AV266" s="13" t="s">
        <v>80</v>
      </c>
      <c r="AW266" s="13" t="s">
        <v>33</v>
      </c>
      <c r="AX266" s="13" t="s">
        <v>72</v>
      </c>
      <c r="AY266" s="233" t="s">
        <v>130</v>
      </c>
    </row>
    <row r="267" spans="1:51" s="14" customFormat="1" ht="12">
      <c r="A267" s="14"/>
      <c r="B267" s="234"/>
      <c r="C267" s="235"/>
      <c r="D267" s="225" t="s">
        <v>141</v>
      </c>
      <c r="E267" s="236" t="s">
        <v>19</v>
      </c>
      <c r="F267" s="237" t="s">
        <v>816</v>
      </c>
      <c r="G267" s="235"/>
      <c r="H267" s="238">
        <v>1.5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4" t="s">
        <v>141</v>
      </c>
      <c r="AU267" s="244" t="s">
        <v>82</v>
      </c>
      <c r="AV267" s="14" t="s">
        <v>82</v>
      </c>
      <c r="AW267" s="14" t="s">
        <v>33</v>
      </c>
      <c r="AX267" s="14" t="s">
        <v>72</v>
      </c>
      <c r="AY267" s="244" t="s">
        <v>130</v>
      </c>
    </row>
    <row r="268" spans="1:51" s="15" customFormat="1" ht="12">
      <c r="A268" s="15"/>
      <c r="B268" s="245"/>
      <c r="C268" s="246"/>
      <c r="D268" s="225" t="s">
        <v>141</v>
      </c>
      <c r="E268" s="247" t="s">
        <v>19</v>
      </c>
      <c r="F268" s="248" t="s">
        <v>150</v>
      </c>
      <c r="G268" s="246"/>
      <c r="H268" s="249">
        <v>3.33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5" t="s">
        <v>141</v>
      </c>
      <c r="AU268" s="255" t="s">
        <v>82</v>
      </c>
      <c r="AV268" s="15" t="s">
        <v>137</v>
      </c>
      <c r="AW268" s="15" t="s">
        <v>33</v>
      </c>
      <c r="AX268" s="15" t="s">
        <v>80</v>
      </c>
      <c r="AY268" s="255" t="s">
        <v>130</v>
      </c>
    </row>
    <row r="269" spans="1:65" s="2" customFormat="1" ht="16.5" customHeight="1">
      <c r="A269" s="39"/>
      <c r="B269" s="40"/>
      <c r="C269" s="205" t="s">
        <v>338</v>
      </c>
      <c r="D269" s="205" t="s">
        <v>132</v>
      </c>
      <c r="E269" s="206" t="s">
        <v>326</v>
      </c>
      <c r="F269" s="207" t="s">
        <v>327</v>
      </c>
      <c r="G269" s="208" t="s">
        <v>328</v>
      </c>
      <c r="H269" s="209">
        <v>11.1</v>
      </c>
      <c r="I269" s="210"/>
      <c r="J269" s="211">
        <f>ROUND(I269*H269,2)</f>
        <v>0</v>
      </c>
      <c r="K269" s="207" t="s">
        <v>136</v>
      </c>
      <c r="L269" s="45"/>
      <c r="M269" s="212" t="s">
        <v>19</v>
      </c>
      <c r="N269" s="213" t="s">
        <v>43</v>
      </c>
      <c r="O269" s="85"/>
      <c r="P269" s="214">
        <f>O269*H269</f>
        <v>0</v>
      </c>
      <c r="Q269" s="214">
        <v>0.0015</v>
      </c>
      <c r="R269" s="214">
        <f>Q269*H269</f>
        <v>0.016649999999999998</v>
      </c>
      <c r="S269" s="214">
        <v>0</v>
      </c>
      <c r="T269" s="215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6" t="s">
        <v>137</v>
      </c>
      <c r="AT269" s="216" t="s">
        <v>132</v>
      </c>
      <c r="AU269" s="216" t="s">
        <v>82</v>
      </c>
      <c r="AY269" s="18" t="s">
        <v>130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8" t="s">
        <v>80</v>
      </c>
      <c r="BK269" s="217">
        <f>ROUND(I269*H269,2)</f>
        <v>0</v>
      </c>
      <c r="BL269" s="18" t="s">
        <v>137</v>
      </c>
      <c r="BM269" s="216" t="s">
        <v>817</v>
      </c>
    </row>
    <row r="270" spans="1:47" s="2" customFormat="1" ht="12">
      <c r="A270" s="39"/>
      <c r="B270" s="40"/>
      <c r="C270" s="41"/>
      <c r="D270" s="218" t="s">
        <v>139</v>
      </c>
      <c r="E270" s="41"/>
      <c r="F270" s="219" t="s">
        <v>330</v>
      </c>
      <c r="G270" s="41"/>
      <c r="H270" s="41"/>
      <c r="I270" s="220"/>
      <c r="J270" s="41"/>
      <c r="K270" s="41"/>
      <c r="L270" s="45"/>
      <c r="M270" s="221"/>
      <c r="N270" s="222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139</v>
      </c>
      <c r="AU270" s="18" t="s">
        <v>82</v>
      </c>
    </row>
    <row r="271" spans="1:51" s="13" customFormat="1" ht="12">
      <c r="A271" s="13"/>
      <c r="B271" s="223"/>
      <c r="C271" s="224"/>
      <c r="D271" s="225" t="s">
        <v>141</v>
      </c>
      <c r="E271" s="226" t="s">
        <v>19</v>
      </c>
      <c r="F271" s="227" t="s">
        <v>785</v>
      </c>
      <c r="G271" s="224"/>
      <c r="H271" s="226" t="s">
        <v>19</v>
      </c>
      <c r="I271" s="228"/>
      <c r="J271" s="224"/>
      <c r="K271" s="224"/>
      <c r="L271" s="229"/>
      <c r="M271" s="230"/>
      <c r="N271" s="231"/>
      <c r="O271" s="231"/>
      <c r="P271" s="231"/>
      <c r="Q271" s="231"/>
      <c r="R271" s="231"/>
      <c r="S271" s="231"/>
      <c r="T271" s="23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3" t="s">
        <v>141</v>
      </c>
      <c r="AU271" s="233" t="s">
        <v>82</v>
      </c>
      <c r="AV271" s="13" t="s">
        <v>80</v>
      </c>
      <c r="AW271" s="13" t="s">
        <v>33</v>
      </c>
      <c r="AX271" s="13" t="s">
        <v>72</v>
      </c>
      <c r="AY271" s="233" t="s">
        <v>130</v>
      </c>
    </row>
    <row r="272" spans="1:51" s="13" customFormat="1" ht="12">
      <c r="A272" s="13"/>
      <c r="B272" s="223"/>
      <c r="C272" s="224"/>
      <c r="D272" s="225" t="s">
        <v>141</v>
      </c>
      <c r="E272" s="226" t="s">
        <v>19</v>
      </c>
      <c r="F272" s="227" t="s">
        <v>331</v>
      </c>
      <c r="G272" s="224"/>
      <c r="H272" s="226" t="s">
        <v>19</v>
      </c>
      <c r="I272" s="228"/>
      <c r="J272" s="224"/>
      <c r="K272" s="224"/>
      <c r="L272" s="229"/>
      <c r="M272" s="230"/>
      <c r="N272" s="231"/>
      <c r="O272" s="231"/>
      <c r="P272" s="231"/>
      <c r="Q272" s="231"/>
      <c r="R272" s="231"/>
      <c r="S272" s="231"/>
      <c r="T272" s="23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3" t="s">
        <v>141</v>
      </c>
      <c r="AU272" s="233" t="s">
        <v>82</v>
      </c>
      <c r="AV272" s="13" t="s">
        <v>80</v>
      </c>
      <c r="AW272" s="13" t="s">
        <v>33</v>
      </c>
      <c r="AX272" s="13" t="s">
        <v>72</v>
      </c>
      <c r="AY272" s="233" t="s">
        <v>130</v>
      </c>
    </row>
    <row r="273" spans="1:51" s="13" customFormat="1" ht="12">
      <c r="A273" s="13"/>
      <c r="B273" s="223"/>
      <c r="C273" s="224"/>
      <c r="D273" s="225" t="s">
        <v>141</v>
      </c>
      <c r="E273" s="226" t="s">
        <v>19</v>
      </c>
      <c r="F273" s="227" t="s">
        <v>807</v>
      </c>
      <c r="G273" s="224"/>
      <c r="H273" s="226" t="s">
        <v>19</v>
      </c>
      <c r="I273" s="228"/>
      <c r="J273" s="224"/>
      <c r="K273" s="224"/>
      <c r="L273" s="229"/>
      <c r="M273" s="230"/>
      <c r="N273" s="231"/>
      <c r="O273" s="231"/>
      <c r="P273" s="231"/>
      <c r="Q273" s="231"/>
      <c r="R273" s="231"/>
      <c r="S273" s="231"/>
      <c r="T273" s="23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3" t="s">
        <v>141</v>
      </c>
      <c r="AU273" s="233" t="s">
        <v>82</v>
      </c>
      <c r="AV273" s="13" t="s">
        <v>80</v>
      </c>
      <c r="AW273" s="13" t="s">
        <v>33</v>
      </c>
      <c r="AX273" s="13" t="s">
        <v>72</v>
      </c>
      <c r="AY273" s="233" t="s">
        <v>130</v>
      </c>
    </row>
    <row r="274" spans="1:51" s="14" customFormat="1" ht="12">
      <c r="A274" s="14"/>
      <c r="B274" s="234"/>
      <c r="C274" s="235"/>
      <c r="D274" s="225" t="s">
        <v>141</v>
      </c>
      <c r="E274" s="236" t="s">
        <v>19</v>
      </c>
      <c r="F274" s="237" t="s">
        <v>332</v>
      </c>
      <c r="G274" s="235"/>
      <c r="H274" s="238">
        <v>6.1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4" t="s">
        <v>141</v>
      </c>
      <c r="AU274" s="244" t="s">
        <v>82</v>
      </c>
      <c r="AV274" s="14" t="s">
        <v>82</v>
      </c>
      <c r="AW274" s="14" t="s">
        <v>33</v>
      </c>
      <c r="AX274" s="14" t="s">
        <v>72</v>
      </c>
      <c r="AY274" s="244" t="s">
        <v>130</v>
      </c>
    </row>
    <row r="275" spans="1:51" s="13" customFormat="1" ht="12">
      <c r="A275" s="13"/>
      <c r="B275" s="223"/>
      <c r="C275" s="224"/>
      <c r="D275" s="225" t="s">
        <v>141</v>
      </c>
      <c r="E275" s="226" t="s">
        <v>19</v>
      </c>
      <c r="F275" s="227" t="s">
        <v>810</v>
      </c>
      <c r="G275" s="224"/>
      <c r="H275" s="226" t="s">
        <v>19</v>
      </c>
      <c r="I275" s="228"/>
      <c r="J275" s="224"/>
      <c r="K275" s="224"/>
      <c r="L275" s="229"/>
      <c r="M275" s="230"/>
      <c r="N275" s="231"/>
      <c r="O275" s="231"/>
      <c r="P275" s="231"/>
      <c r="Q275" s="231"/>
      <c r="R275" s="231"/>
      <c r="S275" s="231"/>
      <c r="T275" s="23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3" t="s">
        <v>141</v>
      </c>
      <c r="AU275" s="233" t="s">
        <v>82</v>
      </c>
      <c r="AV275" s="13" t="s">
        <v>80</v>
      </c>
      <c r="AW275" s="13" t="s">
        <v>33</v>
      </c>
      <c r="AX275" s="13" t="s">
        <v>72</v>
      </c>
      <c r="AY275" s="233" t="s">
        <v>130</v>
      </c>
    </row>
    <row r="276" spans="1:51" s="14" customFormat="1" ht="12">
      <c r="A276" s="14"/>
      <c r="B276" s="234"/>
      <c r="C276" s="235"/>
      <c r="D276" s="225" t="s">
        <v>141</v>
      </c>
      <c r="E276" s="236" t="s">
        <v>19</v>
      </c>
      <c r="F276" s="237" t="s">
        <v>818</v>
      </c>
      <c r="G276" s="235"/>
      <c r="H276" s="238">
        <v>5</v>
      </c>
      <c r="I276" s="239"/>
      <c r="J276" s="235"/>
      <c r="K276" s="235"/>
      <c r="L276" s="240"/>
      <c r="M276" s="241"/>
      <c r="N276" s="242"/>
      <c r="O276" s="242"/>
      <c r="P276" s="242"/>
      <c r="Q276" s="242"/>
      <c r="R276" s="242"/>
      <c r="S276" s="242"/>
      <c r="T276" s="24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4" t="s">
        <v>141</v>
      </c>
      <c r="AU276" s="244" t="s">
        <v>82</v>
      </c>
      <c r="AV276" s="14" t="s">
        <v>82</v>
      </c>
      <c r="AW276" s="14" t="s">
        <v>33</v>
      </c>
      <c r="AX276" s="14" t="s">
        <v>72</v>
      </c>
      <c r="AY276" s="244" t="s">
        <v>130</v>
      </c>
    </row>
    <row r="277" spans="1:51" s="15" customFormat="1" ht="12">
      <c r="A277" s="15"/>
      <c r="B277" s="245"/>
      <c r="C277" s="246"/>
      <c r="D277" s="225" t="s">
        <v>141</v>
      </c>
      <c r="E277" s="247" t="s">
        <v>19</v>
      </c>
      <c r="F277" s="248" t="s">
        <v>150</v>
      </c>
      <c r="G277" s="246"/>
      <c r="H277" s="249">
        <v>11.1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55" t="s">
        <v>141</v>
      </c>
      <c r="AU277" s="255" t="s">
        <v>82</v>
      </c>
      <c r="AV277" s="15" t="s">
        <v>137</v>
      </c>
      <c r="AW277" s="15" t="s">
        <v>33</v>
      </c>
      <c r="AX277" s="15" t="s">
        <v>80</v>
      </c>
      <c r="AY277" s="255" t="s">
        <v>130</v>
      </c>
    </row>
    <row r="278" spans="1:65" s="2" customFormat="1" ht="21.75" customHeight="1">
      <c r="A278" s="39"/>
      <c r="B278" s="40"/>
      <c r="C278" s="205" t="s">
        <v>343</v>
      </c>
      <c r="D278" s="205" t="s">
        <v>132</v>
      </c>
      <c r="E278" s="206" t="s">
        <v>344</v>
      </c>
      <c r="F278" s="207" t="s">
        <v>345</v>
      </c>
      <c r="G278" s="208" t="s">
        <v>135</v>
      </c>
      <c r="H278" s="209">
        <v>2.372</v>
      </c>
      <c r="I278" s="210"/>
      <c r="J278" s="211">
        <f>ROUND(I278*H278,2)</f>
        <v>0</v>
      </c>
      <c r="K278" s="207" t="s">
        <v>136</v>
      </c>
      <c r="L278" s="45"/>
      <c r="M278" s="212" t="s">
        <v>19</v>
      </c>
      <c r="N278" s="213" t="s">
        <v>43</v>
      </c>
      <c r="O278" s="85"/>
      <c r="P278" s="214">
        <f>O278*H278</f>
        <v>0</v>
      </c>
      <c r="Q278" s="214">
        <v>2.45329</v>
      </c>
      <c r="R278" s="214">
        <f>Q278*H278</f>
        <v>5.81920388</v>
      </c>
      <c r="S278" s="214">
        <v>0</v>
      </c>
      <c r="T278" s="215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6" t="s">
        <v>137</v>
      </c>
      <c r="AT278" s="216" t="s">
        <v>132</v>
      </c>
      <c r="AU278" s="216" t="s">
        <v>82</v>
      </c>
      <c r="AY278" s="18" t="s">
        <v>130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8" t="s">
        <v>80</v>
      </c>
      <c r="BK278" s="217">
        <f>ROUND(I278*H278,2)</f>
        <v>0</v>
      </c>
      <c r="BL278" s="18" t="s">
        <v>137</v>
      </c>
      <c r="BM278" s="216" t="s">
        <v>819</v>
      </c>
    </row>
    <row r="279" spans="1:47" s="2" customFormat="1" ht="12">
      <c r="A279" s="39"/>
      <c r="B279" s="40"/>
      <c r="C279" s="41"/>
      <c r="D279" s="218" t="s">
        <v>139</v>
      </c>
      <c r="E279" s="41"/>
      <c r="F279" s="219" t="s">
        <v>347</v>
      </c>
      <c r="G279" s="41"/>
      <c r="H279" s="41"/>
      <c r="I279" s="220"/>
      <c r="J279" s="41"/>
      <c r="K279" s="41"/>
      <c r="L279" s="45"/>
      <c r="M279" s="221"/>
      <c r="N279" s="222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139</v>
      </c>
      <c r="AU279" s="18" t="s">
        <v>82</v>
      </c>
    </row>
    <row r="280" spans="1:51" s="13" customFormat="1" ht="12">
      <c r="A280" s="13"/>
      <c r="B280" s="223"/>
      <c r="C280" s="224"/>
      <c r="D280" s="225" t="s">
        <v>141</v>
      </c>
      <c r="E280" s="226" t="s">
        <v>19</v>
      </c>
      <c r="F280" s="227" t="s">
        <v>762</v>
      </c>
      <c r="G280" s="224"/>
      <c r="H280" s="226" t="s">
        <v>19</v>
      </c>
      <c r="I280" s="228"/>
      <c r="J280" s="224"/>
      <c r="K280" s="224"/>
      <c r="L280" s="229"/>
      <c r="M280" s="230"/>
      <c r="N280" s="231"/>
      <c r="O280" s="231"/>
      <c r="P280" s="231"/>
      <c r="Q280" s="231"/>
      <c r="R280" s="231"/>
      <c r="S280" s="231"/>
      <c r="T280" s="23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3" t="s">
        <v>141</v>
      </c>
      <c r="AU280" s="233" t="s">
        <v>82</v>
      </c>
      <c r="AV280" s="13" t="s">
        <v>80</v>
      </c>
      <c r="AW280" s="13" t="s">
        <v>33</v>
      </c>
      <c r="AX280" s="13" t="s">
        <v>72</v>
      </c>
      <c r="AY280" s="233" t="s">
        <v>130</v>
      </c>
    </row>
    <row r="281" spans="1:51" s="14" customFormat="1" ht="12">
      <c r="A281" s="14"/>
      <c r="B281" s="234"/>
      <c r="C281" s="235"/>
      <c r="D281" s="225" t="s">
        <v>141</v>
      </c>
      <c r="E281" s="236" t="s">
        <v>19</v>
      </c>
      <c r="F281" s="237" t="s">
        <v>820</v>
      </c>
      <c r="G281" s="235"/>
      <c r="H281" s="238">
        <v>2.372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4" t="s">
        <v>141</v>
      </c>
      <c r="AU281" s="244" t="s">
        <v>82</v>
      </c>
      <c r="AV281" s="14" t="s">
        <v>82</v>
      </c>
      <c r="AW281" s="14" t="s">
        <v>33</v>
      </c>
      <c r="AX281" s="14" t="s">
        <v>80</v>
      </c>
      <c r="AY281" s="244" t="s">
        <v>130</v>
      </c>
    </row>
    <row r="282" spans="1:65" s="2" customFormat="1" ht="24.15" customHeight="1">
      <c r="A282" s="39"/>
      <c r="B282" s="40"/>
      <c r="C282" s="205" t="s">
        <v>349</v>
      </c>
      <c r="D282" s="205" t="s">
        <v>132</v>
      </c>
      <c r="E282" s="206" t="s">
        <v>350</v>
      </c>
      <c r="F282" s="207" t="s">
        <v>351</v>
      </c>
      <c r="G282" s="208" t="s">
        <v>135</v>
      </c>
      <c r="H282" s="209">
        <v>2.372</v>
      </c>
      <c r="I282" s="210"/>
      <c r="J282" s="211">
        <f>ROUND(I282*H282,2)</f>
        <v>0</v>
      </c>
      <c r="K282" s="207" t="s">
        <v>136</v>
      </c>
      <c r="L282" s="45"/>
      <c r="M282" s="212" t="s">
        <v>19</v>
      </c>
      <c r="N282" s="213" t="s">
        <v>43</v>
      </c>
      <c r="O282" s="85"/>
      <c r="P282" s="214">
        <f>O282*H282</f>
        <v>0</v>
      </c>
      <c r="Q282" s="214">
        <v>0</v>
      </c>
      <c r="R282" s="214">
        <f>Q282*H282</f>
        <v>0</v>
      </c>
      <c r="S282" s="214">
        <v>0</v>
      </c>
      <c r="T282" s="21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137</v>
      </c>
      <c r="AT282" s="216" t="s">
        <v>132</v>
      </c>
      <c r="AU282" s="216" t="s">
        <v>82</v>
      </c>
      <c r="AY282" s="18" t="s">
        <v>130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80</v>
      </c>
      <c r="BK282" s="217">
        <f>ROUND(I282*H282,2)</f>
        <v>0</v>
      </c>
      <c r="BL282" s="18" t="s">
        <v>137</v>
      </c>
      <c r="BM282" s="216" t="s">
        <v>821</v>
      </c>
    </row>
    <row r="283" spans="1:47" s="2" customFormat="1" ht="12">
      <c r="A283" s="39"/>
      <c r="B283" s="40"/>
      <c r="C283" s="41"/>
      <c r="D283" s="218" t="s">
        <v>139</v>
      </c>
      <c r="E283" s="41"/>
      <c r="F283" s="219" t="s">
        <v>353</v>
      </c>
      <c r="G283" s="41"/>
      <c r="H283" s="41"/>
      <c r="I283" s="220"/>
      <c r="J283" s="41"/>
      <c r="K283" s="41"/>
      <c r="L283" s="45"/>
      <c r="M283" s="221"/>
      <c r="N283" s="222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139</v>
      </c>
      <c r="AU283" s="18" t="s">
        <v>82</v>
      </c>
    </row>
    <row r="284" spans="1:65" s="2" customFormat="1" ht="16.5" customHeight="1">
      <c r="A284" s="39"/>
      <c r="B284" s="40"/>
      <c r="C284" s="205" t="s">
        <v>354</v>
      </c>
      <c r="D284" s="205" t="s">
        <v>132</v>
      </c>
      <c r="E284" s="206" t="s">
        <v>355</v>
      </c>
      <c r="F284" s="207" t="s">
        <v>356</v>
      </c>
      <c r="G284" s="208" t="s">
        <v>165</v>
      </c>
      <c r="H284" s="209">
        <v>0.088</v>
      </c>
      <c r="I284" s="210"/>
      <c r="J284" s="211">
        <f>ROUND(I284*H284,2)</f>
        <v>0</v>
      </c>
      <c r="K284" s="207" t="s">
        <v>136</v>
      </c>
      <c r="L284" s="45"/>
      <c r="M284" s="212" t="s">
        <v>19</v>
      </c>
      <c r="N284" s="213" t="s">
        <v>43</v>
      </c>
      <c r="O284" s="85"/>
      <c r="P284" s="214">
        <f>O284*H284</f>
        <v>0</v>
      </c>
      <c r="Q284" s="214">
        <v>1.06277</v>
      </c>
      <c r="R284" s="214">
        <f>Q284*H284</f>
        <v>0.09352376</v>
      </c>
      <c r="S284" s="214">
        <v>0</v>
      </c>
      <c r="T284" s="215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6" t="s">
        <v>137</v>
      </c>
      <c r="AT284" s="216" t="s">
        <v>132</v>
      </c>
      <c r="AU284" s="216" t="s">
        <v>82</v>
      </c>
      <c r="AY284" s="18" t="s">
        <v>130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18" t="s">
        <v>80</v>
      </c>
      <c r="BK284" s="217">
        <f>ROUND(I284*H284,2)</f>
        <v>0</v>
      </c>
      <c r="BL284" s="18" t="s">
        <v>137</v>
      </c>
      <c r="BM284" s="216" t="s">
        <v>822</v>
      </c>
    </row>
    <row r="285" spans="1:47" s="2" customFormat="1" ht="12">
      <c r="A285" s="39"/>
      <c r="B285" s="40"/>
      <c r="C285" s="41"/>
      <c r="D285" s="218" t="s">
        <v>139</v>
      </c>
      <c r="E285" s="41"/>
      <c r="F285" s="219" t="s">
        <v>358</v>
      </c>
      <c r="G285" s="41"/>
      <c r="H285" s="41"/>
      <c r="I285" s="220"/>
      <c r="J285" s="41"/>
      <c r="K285" s="41"/>
      <c r="L285" s="45"/>
      <c r="M285" s="221"/>
      <c r="N285" s="222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139</v>
      </c>
      <c r="AU285" s="18" t="s">
        <v>82</v>
      </c>
    </row>
    <row r="286" spans="1:51" s="13" customFormat="1" ht="12">
      <c r="A286" s="13"/>
      <c r="B286" s="223"/>
      <c r="C286" s="224"/>
      <c r="D286" s="225" t="s">
        <v>141</v>
      </c>
      <c r="E286" s="226" t="s">
        <v>19</v>
      </c>
      <c r="F286" s="227" t="s">
        <v>762</v>
      </c>
      <c r="G286" s="224"/>
      <c r="H286" s="226" t="s">
        <v>19</v>
      </c>
      <c r="I286" s="228"/>
      <c r="J286" s="224"/>
      <c r="K286" s="224"/>
      <c r="L286" s="229"/>
      <c r="M286" s="230"/>
      <c r="N286" s="231"/>
      <c r="O286" s="231"/>
      <c r="P286" s="231"/>
      <c r="Q286" s="231"/>
      <c r="R286" s="231"/>
      <c r="S286" s="231"/>
      <c r="T286" s="23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3" t="s">
        <v>141</v>
      </c>
      <c r="AU286" s="233" t="s">
        <v>82</v>
      </c>
      <c r="AV286" s="13" t="s">
        <v>80</v>
      </c>
      <c r="AW286" s="13" t="s">
        <v>33</v>
      </c>
      <c r="AX286" s="13" t="s">
        <v>72</v>
      </c>
      <c r="AY286" s="233" t="s">
        <v>130</v>
      </c>
    </row>
    <row r="287" spans="1:51" s="13" customFormat="1" ht="12">
      <c r="A287" s="13"/>
      <c r="B287" s="223"/>
      <c r="C287" s="224"/>
      <c r="D287" s="225" t="s">
        <v>141</v>
      </c>
      <c r="E287" s="226" t="s">
        <v>19</v>
      </c>
      <c r="F287" s="227" t="s">
        <v>359</v>
      </c>
      <c r="G287" s="224"/>
      <c r="H287" s="226" t="s">
        <v>19</v>
      </c>
      <c r="I287" s="228"/>
      <c r="J287" s="224"/>
      <c r="K287" s="224"/>
      <c r="L287" s="229"/>
      <c r="M287" s="230"/>
      <c r="N287" s="231"/>
      <c r="O287" s="231"/>
      <c r="P287" s="231"/>
      <c r="Q287" s="231"/>
      <c r="R287" s="231"/>
      <c r="S287" s="231"/>
      <c r="T287" s="23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3" t="s">
        <v>141</v>
      </c>
      <c r="AU287" s="233" t="s">
        <v>82</v>
      </c>
      <c r="AV287" s="13" t="s">
        <v>80</v>
      </c>
      <c r="AW287" s="13" t="s">
        <v>33</v>
      </c>
      <c r="AX287" s="13" t="s">
        <v>72</v>
      </c>
      <c r="AY287" s="233" t="s">
        <v>130</v>
      </c>
    </row>
    <row r="288" spans="1:51" s="14" customFormat="1" ht="12">
      <c r="A288" s="14"/>
      <c r="B288" s="234"/>
      <c r="C288" s="235"/>
      <c r="D288" s="225" t="s">
        <v>141</v>
      </c>
      <c r="E288" s="236" t="s">
        <v>19</v>
      </c>
      <c r="F288" s="237" t="s">
        <v>823</v>
      </c>
      <c r="G288" s="235"/>
      <c r="H288" s="238">
        <v>0.08</v>
      </c>
      <c r="I288" s="239"/>
      <c r="J288" s="235"/>
      <c r="K288" s="235"/>
      <c r="L288" s="240"/>
      <c r="M288" s="241"/>
      <c r="N288" s="242"/>
      <c r="O288" s="242"/>
      <c r="P288" s="242"/>
      <c r="Q288" s="242"/>
      <c r="R288" s="242"/>
      <c r="S288" s="242"/>
      <c r="T288" s="24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4" t="s">
        <v>141</v>
      </c>
      <c r="AU288" s="244" t="s">
        <v>82</v>
      </c>
      <c r="AV288" s="14" t="s">
        <v>82</v>
      </c>
      <c r="AW288" s="14" t="s">
        <v>33</v>
      </c>
      <c r="AX288" s="14" t="s">
        <v>72</v>
      </c>
      <c r="AY288" s="244" t="s">
        <v>130</v>
      </c>
    </row>
    <row r="289" spans="1:51" s="15" customFormat="1" ht="12">
      <c r="A289" s="15"/>
      <c r="B289" s="245"/>
      <c r="C289" s="246"/>
      <c r="D289" s="225" t="s">
        <v>141</v>
      </c>
      <c r="E289" s="247" t="s">
        <v>19</v>
      </c>
      <c r="F289" s="248" t="s">
        <v>150</v>
      </c>
      <c r="G289" s="246"/>
      <c r="H289" s="249">
        <v>0.08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55" t="s">
        <v>141</v>
      </c>
      <c r="AU289" s="255" t="s">
        <v>82</v>
      </c>
      <c r="AV289" s="15" t="s">
        <v>137</v>
      </c>
      <c r="AW289" s="15" t="s">
        <v>33</v>
      </c>
      <c r="AX289" s="15" t="s">
        <v>80</v>
      </c>
      <c r="AY289" s="255" t="s">
        <v>130</v>
      </c>
    </row>
    <row r="290" spans="1:51" s="14" customFormat="1" ht="12">
      <c r="A290" s="14"/>
      <c r="B290" s="234"/>
      <c r="C290" s="235"/>
      <c r="D290" s="225" t="s">
        <v>141</v>
      </c>
      <c r="E290" s="235"/>
      <c r="F290" s="237" t="s">
        <v>824</v>
      </c>
      <c r="G290" s="235"/>
      <c r="H290" s="238">
        <v>0.088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4" t="s">
        <v>141</v>
      </c>
      <c r="AU290" s="244" t="s">
        <v>82</v>
      </c>
      <c r="AV290" s="14" t="s">
        <v>82</v>
      </c>
      <c r="AW290" s="14" t="s">
        <v>4</v>
      </c>
      <c r="AX290" s="14" t="s">
        <v>80</v>
      </c>
      <c r="AY290" s="244" t="s">
        <v>130</v>
      </c>
    </row>
    <row r="291" spans="1:63" s="12" customFormat="1" ht="22.8" customHeight="1">
      <c r="A291" s="12"/>
      <c r="B291" s="189"/>
      <c r="C291" s="190"/>
      <c r="D291" s="191" t="s">
        <v>71</v>
      </c>
      <c r="E291" s="203" t="s">
        <v>194</v>
      </c>
      <c r="F291" s="203" t="s">
        <v>362</v>
      </c>
      <c r="G291" s="190"/>
      <c r="H291" s="190"/>
      <c r="I291" s="193"/>
      <c r="J291" s="204">
        <f>BK291</f>
        <v>0</v>
      </c>
      <c r="K291" s="190"/>
      <c r="L291" s="195"/>
      <c r="M291" s="196"/>
      <c r="N291" s="197"/>
      <c r="O291" s="197"/>
      <c r="P291" s="198">
        <f>SUM(P292:P407)</f>
        <v>0</v>
      </c>
      <c r="Q291" s="197"/>
      <c r="R291" s="198">
        <f>SUM(R292:R407)</f>
        <v>1.5452054999999998</v>
      </c>
      <c r="S291" s="197"/>
      <c r="T291" s="199">
        <f>SUM(T292:T407)</f>
        <v>3.946722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00" t="s">
        <v>80</v>
      </c>
      <c r="AT291" s="201" t="s">
        <v>71</v>
      </c>
      <c r="AU291" s="201" t="s">
        <v>80</v>
      </c>
      <c r="AY291" s="200" t="s">
        <v>130</v>
      </c>
      <c r="BK291" s="202">
        <f>SUM(BK292:BK407)</f>
        <v>0</v>
      </c>
    </row>
    <row r="292" spans="1:65" s="2" customFormat="1" ht="24.15" customHeight="1">
      <c r="A292" s="39"/>
      <c r="B292" s="40"/>
      <c r="C292" s="205" t="s">
        <v>363</v>
      </c>
      <c r="D292" s="205" t="s">
        <v>132</v>
      </c>
      <c r="E292" s="206" t="s">
        <v>364</v>
      </c>
      <c r="F292" s="207" t="s">
        <v>365</v>
      </c>
      <c r="G292" s="208" t="s">
        <v>197</v>
      </c>
      <c r="H292" s="209">
        <v>26.45</v>
      </c>
      <c r="I292" s="210"/>
      <c r="J292" s="211">
        <f>ROUND(I292*H292,2)</f>
        <v>0</v>
      </c>
      <c r="K292" s="207" t="s">
        <v>136</v>
      </c>
      <c r="L292" s="45"/>
      <c r="M292" s="212" t="s">
        <v>19</v>
      </c>
      <c r="N292" s="213" t="s">
        <v>43</v>
      </c>
      <c r="O292" s="85"/>
      <c r="P292" s="214">
        <f>O292*H292</f>
        <v>0</v>
      </c>
      <c r="Q292" s="214">
        <v>0.00013</v>
      </c>
      <c r="R292" s="214">
        <f>Q292*H292</f>
        <v>0.0034384999999999997</v>
      </c>
      <c r="S292" s="214">
        <v>0</v>
      </c>
      <c r="T292" s="215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6" t="s">
        <v>137</v>
      </c>
      <c r="AT292" s="216" t="s">
        <v>132</v>
      </c>
      <c r="AU292" s="216" t="s">
        <v>82</v>
      </c>
      <c r="AY292" s="18" t="s">
        <v>130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8" t="s">
        <v>80</v>
      </c>
      <c r="BK292" s="217">
        <f>ROUND(I292*H292,2)</f>
        <v>0</v>
      </c>
      <c r="BL292" s="18" t="s">
        <v>137</v>
      </c>
      <c r="BM292" s="216" t="s">
        <v>825</v>
      </c>
    </row>
    <row r="293" spans="1:47" s="2" customFormat="1" ht="12">
      <c r="A293" s="39"/>
      <c r="B293" s="40"/>
      <c r="C293" s="41"/>
      <c r="D293" s="218" t="s">
        <v>139</v>
      </c>
      <c r="E293" s="41"/>
      <c r="F293" s="219" t="s">
        <v>367</v>
      </c>
      <c r="G293" s="41"/>
      <c r="H293" s="41"/>
      <c r="I293" s="220"/>
      <c r="J293" s="41"/>
      <c r="K293" s="41"/>
      <c r="L293" s="45"/>
      <c r="M293" s="221"/>
      <c r="N293" s="222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139</v>
      </c>
      <c r="AU293" s="18" t="s">
        <v>82</v>
      </c>
    </row>
    <row r="294" spans="1:51" s="13" customFormat="1" ht="12">
      <c r="A294" s="13"/>
      <c r="B294" s="223"/>
      <c r="C294" s="224"/>
      <c r="D294" s="225" t="s">
        <v>141</v>
      </c>
      <c r="E294" s="226" t="s">
        <v>19</v>
      </c>
      <c r="F294" s="227" t="s">
        <v>762</v>
      </c>
      <c r="G294" s="224"/>
      <c r="H294" s="226" t="s">
        <v>19</v>
      </c>
      <c r="I294" s="228"/>
      <c r="J294" s="224"/>
      <c r="K294" s="224"/>
      <c r="L294" s="229"/>
      <c r="M294" s="230"/>
      <c r="N294" s="231"/>
      <c r="O294" s="231"/>
      <c r="P294" s="231"/>
      <c r="Q294" s="231"/>
      <c r="R294" s="231"/>
      <c r="S294" s="231"/>
      <c r="T294" s="23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3" t="s">
        <v>141</v>
      </c>
      <c r="AU294" s="233" t="s">
        <v>82</v>
      </c>
      <c r="AV294" s="13" t="s">
        <v>80</v>
      </c>
      <c r="AW294" s="13" t="s">
        <v>33</v>
      </c>
      <c r="AX294" s="13" t="s">
        <v>72</v>
      </c>
      <c r="AY294" s="233" t="s">
        <v>130</v>
      </c>
    </row>
    <row r="295" spans="1:51" s="13" customFormat="1" ht="12">
      <c r="A295" s="13"/>
      <c r="B295" s="223"/>
      <c r="C295" s="224"/>
      <c r="D295" s="225" t="s">
        <v>141</v>
      </c>
      <c r="E295" s="226" t="s">
        <v>19</v>
      </c>
      <c r="F295" s="227" t="s">
        <v>807</v>
      </c>
      <c r="G295" s="224"/>
      <c r="H295" s="226" t="s">
        <v>19</v>
      </c>
      <c r="I295" s="228"/>
      <c r="J295" s="224"/>
      <c r="K295" s="224"/>
      <c r="L295" s="229"/>
      <c r="M295" s="230"/>
      <c r="N295" s="231"/>
      <c r="O295" s="231"/>
      <c r="P295" s="231"/>
      <c r="Q295" s="231"/>
      <c r="R295" s="231"/>
      <c r="S295" s="231"/>
      <c r="T295" s="23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3" t="s">
        <v>141</v>
      </c>
      <c r="AU295" s="233" t="s">
        <v>82</v>
      </c>
      <c r="AV295" s="13" t="s">
        <v>80</v>
      </c>
      <c r="AW295" s="13" t="s">
        <v>33</v>
      </c>
      <c r="AX295" s="13" t="s">
        <v>72</v>
      </c>
      <c r="AY295" s="233" t="s">
        <v>130</v>
      </c>
    </row>
    <row r="296" spans="1:51" s="14" customFormat="1" ht="12">
      <c r="A296" s="14"/>
      <c r="B296" s="234"/>
      <c r="C296" s="235"/>
      <c r="D296" s="225" t="s">
        <v>141</v>
      </c>
      <c r="E296" s="236" t="s">
        <v>19</v>
      </c>
      <c r="F296" s="237" t="s">
        <v>826</v>
      </c>
      <c r="G296" s="235"/>
      <c r="H296" s="238">
        <v>18.29</v>
      </c>
      <c r="I296" s="239"/>
      <c r="J296" s="235"/>
      <c r="K296" s="235"/>
      <c r="L296" s="240"/>
      <c r="M296" s="241"/>
      <c r="N296" s="242"/>
      <c r="O296" s="242"/>
      <c r="P296" s="242"/>
      <c r="Q296" s="242"/>
      <c r="R296" s="242"/>
      <c r="S296" s="242"/>
      <c r="T296" s="24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4" t="s">
        <v>141</v>
      </c>
      <c r="AU296" s="244" t="s">
        <v>82</v>
      </c>
      <c r="AV296" s="14" t="s">
        <v>82</v>
      </c>
      <c r="AW296" s="14" t="s">
        <v>33</v>
      </c>
      <c r="AX296" s="14" t="s">
        <v>72</v>
      </c>
      <c r="AY296" s="244" t="s">
        <v>130</v>
      </c>
    </row>
    <row r="297" spans="1:51" s="13" customFormat="1" ht="12">
      <c r="A297" s="13"/>
      <c r="B297" s="223"/>
      <c r="C297" s="224"/>
      <c r="D297" s="225" t="s">
        <v>141</v>
      </c>
      <c r="E297" s="226" t="s">
        <v>19</v>
      </c>
      <c r="F297" s="227" t="s">
        <v>810</v>
      </c>
      <c r="G297" s="224"/>
      <c r="H297" s="226" t="s">
        <v>19</v>
      </c>
      <c r="I297" s="228"/>
      <c r="J297" s="224"/>
      <c r="K297" s="224"/>
      <c r="L297" s="229"/>
      <c r="M297" s="230"/>
      <c r="N297" s="231"/>
      <c r="O297" s="231"/>
      <c r="P297" s="231"/>
      <c r="Q297" s="231"/>
      <c r="R297" s="231"/>
      <c r="S297" s="231"/>
      <c r="T297" s="23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3" t="s">
        <v>141</v>
      </c>
      <c r="AU297" s="233" t="s">
        <v>82</v>
      </c>
      <c r="AV297" s="13" t="s">
        <v>80</v>
      </c>
      <c r="AW297" s="13" t="s">
        <v>33</v>
      </c>
      <c r="AX297" s="13" t="s">
        <v>72</v>
      </c>
      <c r="AY297" s="233" t="s">
        <v>130</v>
      </c>
    </row>
    <row r="298" spans="1:51" s="14" customFormat="1" ht="12">
      <c r="A298" s="14"/>
      <c r="B298" s="234"/>
      <c r="C298" s="235"/>
      <c r="D298" s="225" t="s">
        <v>141</v>
      </c>
      <c r="E298" s="236" t="s">
        <v>19</v>
      </c>
      <c r="F298" s="237" t="s">
        <v>827</v>
      </c>
      <c r="G298" s="235"/>
      <c r="H298" s="238">
        <v>8.16</v>
      </c>
      <c r="I298" s="239"/>
      <c r="J298" s="235"/>
      <c r="K298" s="235"/>
      <c r="L298" s="240"/>
      <c r="M298" s="241"/>
      <c r="N298" s="242"/>
      <c r="O298" s="242"/>
      <c r="P298" s="242"/>
      <c r="Q298" s="242"/>
      <c r="R298" s="242"/>
      <c r="S298" s="242"/>
      <c r="T298" s="24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4" t="s">
        <v>141</v>
      </c>
      <c r="AU298" s="244" t="s">
        <v>82</v>
      </c>
      <c r="AV298" s="14" t="s">
        <v>82</v>
      </c>
      <c r="AW298" s="14" t="s">
        <v>33</v>
      </c>
      <c r="AX298" s="14" t="s">
        <v>72</v>
      </c>
      <c r="AY298" s="244" t="s">
        <v>130</v>
      </c>
    </row>
    <row r="299" spans="1:51" s="15" customFormat="1" ht="12">
      <c r="A299" s="15"/>
      <c r="B299" s="245"/>
      <c r="C299" s="246"/>
      <c r="D299" s="225" t="s">
        <v>141</v>
      </c>
      <c r="E299" s="247" t="s">
        <v>19</v>
      </c>
      <c r="F299" s="248" t="s">
        <v>150</v>
      </c>
      <c r="G299" s="246"/>
      <c r="H299" s="249">
        <v>26.45</v>
      </c>
      <c r="I299" s="250"/>
      <c r="J299" s="246"/>
      <c r="K299" s="246"/>
      <c r="L299" s="251"/>
      <c r="M299" s="252"/>
      <c r="N299" s="253"/>
      <c r="O299" s="253"/>
      <c r="P299" s="253"/>
      <c r="Q299" s="253"/>
      <c r="R299" s="253"/>
      <c r="S299" s="253"/>
      <c r="T299" s="254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55" t="s">
        <v>141</v>
      </c>
      <c r="AU299" s="255" t="s">
        <v>82</v>
      </c>
      <c r="AV299" s="15" t="s">
        <v>137</v>
      </c>
      <c r="AW299" s="15" t="s">
        <v>33</v>
      </c>
      <c r="AX299" s="15" t="s">
        <v>80</v>
      </c>
      <c r="AY299" s="255" t="s">
        <v>130</v>
      </c>
    </row>
    <row r="300" spans="1:65" s="2" customFormat="1" ht="21.75" customHeight="1">
      <c r="A300" s="39"/>
      <c r="B300" s="40"/>
      <c r="C300" s="205" t="s">
        <v>372</v>
      </c>
      <c r="D300" s="205" t="s">
        <v>132</v>
      </c>
      <c r="E300" s="206" t="s">
        <v>373</v>
      </c>
      <c r="F300" s="207" t="s">
        <v>374</v>
      </c>
      <c r="G300" s="208" t="s">
        <v>165</v>
      </c>
      <c r="H300" s="209">
        <v>1.252</v>
      </c>
      <c r="I300" s="210"/>
      <c r="J300" s="211">
        <f>ROUND(I300*H300,2)</f>
        <v>0</v>
      </c>
      <c r="K300" s="207" t="s">
        <v>136</v>
      </c>
      <c r="L300" s="45"/>
      <c r="M300" s="212" t="s">
        <v>19</v>
      </c>
      <c r="N300" s="213" t="s">
        <v>43</v>
      </c>
      <c r="O300" s="85"/>
      <c r="P300" s="214">
        <f>O300*H300</f>
        <v>0</v>
      </c>
      <c r="Q300" s="214">
        <v>0</v>
      </c>
      <c r="R300" s="214">
        <f>Q300*H300</f>
        <v>0</v>
      </c>
      <c r="S300" s="214">
        <v>0</v>
      </c>
      <c r="T300" s="215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6" t="s">
        <v>137</v>
      </c>
      <c r="AT300" s="216" t="s">
        <v>132</v>
      </c>
      <c r="AU300" s="216" t="s">
        <v>82</v>
      </c>
      <c r="AY300" s="18" t="s">
        <v>130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18" t="s">
        <v>80</v>
      </c>
      <c r="BK300" s="217">
        <f>ROUND(I300*H300,2)</f>
        <v>0</v>
      </c>
      <c r="BL300" s="18" t="s">
        <v>137</v>
      </c>
      <c r="BM300" s="216" t="s">
        <v>828</v>
      </c>
    </row>
    <row r="301" spans="1:47" s="2" customFormat="1" ht="12">
      <c r="A301" s="39"/>
      <c r="B301" s="40"/>
      <c r="C301" s="41"/>
      <c r="D301" s="218" t="s">
        <v>139</v>
      </c>
      <c r="E301" s="41"/>
      <c r="F301" s="219" t="s">
        <v>376</v>
      </c>
      <c r="G301" s="41"/>
      <c r="H301" s="41"/>
      <c r="I301" s="220"/>
      <c r="J301" s="41"/>
      <c r="K301" s="41"/>
      <c r="L301" s="45"/>
      <c r="M301" s="221"/>
      <c r="N301" s="222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139</v>
      </c>
      <c r="AU301" s="18" t="s">
        <v>82</v>
      </c>
    </row>
    <row r="302" spans="1:51" s="13" customFormat="1" ht="12">
      <c r="A302" s="13"/>
      <c r="B302" s="223"/>
      <c r="C302" s="224"/>
      <c r="D302" s="225" t="s">
        <v>141</v>
      </c>
      <c r="E302" s="226" t="s">
        <v>19</v>
      </c>
      <c r="F302" s="227" t="s">
        <v>762</v>
      </c>
      <c r="G302" s="224"/>
      <c r="H302" s="226" t="s">
        <v>19</v>
      </c>
      <c r="I302" s="228"/>
      <c r="J302" s="224"/>
      <c r="K302" s="224"/>
      <c r="L302" s="229"/>
      <c r="M302" s="230"/>
      <c r="N302" s="231"/>
      <c r="O302" s="231"/>
      <c r="P302" s="231"/>
      <c r="Q302" s="231"/>
      <c r="R302" s="231"/>
      <c r="S302" s="231"/>
      <c r="T302" s="23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3" t="s">
        <v>141</v>
      </c>
      <c r="AU302" s="233" t="s">
        <v>82</v>
      </c>
      <c r="AV302" s="13" t="s">
        <v>80</v>
      </c>
      <c r="AW302" s="13" t="s">
        <v>33</v>
      </c>
      <c r="AX302" s="13" t="s">
        <v>72</v>
      </c>
      <c r="AY302" s="233" t="s">
        <v>130</v>
      </c>
    </row>
    <row r="303" spans="1:51" s="13" customFormat="1" ht="12">
      <c r="A303" s="13"/>
      <c r="B303" s="223"/>
      <c r="C303" s="224"/>
      <c r="D303" s="225" t="s">
        <v>141</v>
      </c>
      <c r="E303" s="226" t="s">
        <v>19</v>
      </c>
      <c r="F303" s="227" t="s">
        <v>377</v>
      </c>
      <c r="G303" s="224"/>
      <c r="H303" s="226" t="s">
        <v>19</v>
      </c>
      <c r="I303" s="228"/>
      <c r="J303" s="224"/>
      <c r="K303" s="224"/>
      <c r="L303" s="229"/>
      <c r="M303" s="230"/>
      <c r="N303" s="231"/>
      <c r="O303" s="231"/>
      <c r="P303" s="231"/>
      <c r="Q303" s="231"/>
      <c r="R303" s="231"/>
      <c r="S303" s="231"/>
      <c r="T303" s="23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3" t="s">
        <v>141</v>
      </c>
      <c r="AU303" s="233" t="s">
        <v>82</v>
      </c>
      <c r="AV303" s="13" t="s">
        <v>80</v>
      </c>
      <c r="AW303" s="13" t="s">
        <v>33</v>
      </c>
      <c r="AX303" s="13" t="s">
        <v>72</v>
      </c>
      <c r="AY303" s="233" t="s">
        <v>130</v>
      </c>
    </row>
    <row r="304" spans="1:51" s="13" customFormat="1" ht="12">
      <c r="A304" s="13"/>
      <c r="B304" s="223"/>
      <c r="C304" s="224"/>
      <c r="D304" s="225" t="s">
        <v>141</v>
      </c>
      <c r="E304" s="226" t="s">
        <v>19</v>
      </c>
      <c r="F304" s="227" t="s">
        <v>378</v>
      </c>
      <c r="G304" s="224"/>
      <c r="H304" s="226" t="s">
        <v>19</v>
      </c>
      <c r="I304" s="228"/>
      <c r="J304" s="224"/>
      <c r="K304" s="224"/>
      <c r="L304" s="229"/>
      <c r="M304" s="230"/>
      <c r="N304" s="231"/>
      <c r="O304" s="231"/>
      <c r="P304" s="231"/>
      <c r="Q304" s="231"/>
      <c r="R304" s="231"/>
      <c r="S304" s="231"/>
      <c r="T304" s="23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3" t="s">
        <v>141</v>
      </c>
      <c r="AU304" s="233" t="s">
        <v>82</v>
      </c>
      <c r="AV304" s="13" t="s">
        <v>80</v>
      </c>
      <c r="AW304" s="13" t="s">
        <v>33</v>
      </c>
      <c r="AX304" s="13" t="s">
        <v>72</v>
      </c>
      <c r="AY304" s="233" t="s">
        <v>130</v>
      </c>
    </row>
    <row r="305" spans="1:51" s="14" customFormat="1" ht="12">
      <c r="A305" s="14"/>
      <c r="B305" s="234"/>
      <c r="C305" s="235"/>
      <c r="D305" s="225" t="s">
        <v>141</v>
      </c>
      <c r="E305" s="236" t="s">
        <v>19</v>
      </c>
      <c r="F305" s="237" t="s">
        <v>379</v>
      </c>
      <c r="G305" s="235"/>
      <c r="H305" s="238">
        <v>0.104</v>
      </c>
      <c r="I305" s="239"/>
      <c r="J305" s="235"/>
      <c r="K305" s="235"/>
      <c r="L305" s="240"/>
      <c r="M305" s="241"/>
      <c r="N305" s="242"/>
      <c r="O305" s="242"/>
      <c r="P305" s="242"/>
      <c r="Q305" s="242"/>
      <c r="R305" s="242"/>
      <c r="S305" s="242"/>
      <c r="T305" s="24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4" t="s">
        <v>141</v>
      </c>
      <c r="AU305" s="244" t="s">
        <v>82</v>
      </c>
      <c r="AV305" s="14" t="s">
        <v>82</v>
      </c>
      <c r="AW305" s="14" t="s">
        <v>33</v>
      </c>
      <c r="AX305" s="14" t="s">
        <v>72</v>
      </c>
      <c r="AY305" s="244" t="s">
        <v>130</v>
      </c>
    </row>
    <row r="306" spans="1:51" s="14" customFormat="1" ht="12">
      <c r="A306" s="14"/>
      <c r="B306" s="234"/>
      <c r="C306" s="235"/>
      <c r="D306" s="225" t="s">
        <v>141</v>
      </c>
      <c r="E306" s="236" t="s">
        <v>19</v>
      </c>
      <c r="F306" s="237" t="s">
        <v>380</v>
      </c>
      <c r="G306" s="235"/>
      <c r="H306" s="238">
        <v>0.065</v>
      </c>
      <c r="I306" s="239"/>
      <c r="J306" s="235"/>
      <c r="K306" s="235"/>
      <c r="L306" s="240"/>
      <c r="M306" s="241"/>
      <c r="N306" s="242"/>
      <c r="O306" s="242"/>
      <c r="P306" s="242"/>
      <c r="Q306" s="242"/>
      <c r="R306" s="242"/>
      <c r="S306" s="242"/>
      <c r="T306" s="24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4" t="s">
        <v>141</v>
      </c>
      <c r="AU306" s="244" t="s">
        <v>82</v>
      </c>
      <c r="AV306" s="14" t="s">
        <v>82</v>
      </c>
      <c r="AW306" s="14" t="s">
        <v>33</v>
      </c>
      <c r="AX306" s="14" t="s">
        <v>72</v>
      </c>
      <c r="AY306" s="244" t="s">
        <v>130</v>
      </c>
    </row>
    <row r="307" spans="1:51" s="14" customFormat="1" ht="12">
      <c r="A307" s="14"/>
      <c r="B307" s="234"/>
      <c r="C307" s="235"/>
      <c r="D307" s="225" t="s">
        <v>141</v>
      </c>
      <c r="E307" s="236" t="s">
        <v>19</v>
      </c>
      <c r="F307" s="237" t="s">
        <v>829</v>
      </c>
      <c r="G307" s="235"/>
      <c r="H307" s="238">
        <v>0.02</v>
      </c>
      <c r="I307" s="239"/>
      <c r="J307" s="235"/>
      <c r="K307" s="235"/>
      <c r="L307" s="240"/>
      <c r="M307" s="241"/>
      <c r="N307" s="242"/>
      <c r="O307" s="242"/>
      <c r="P307" s="242"/>
      <c r="Q307" s="242"/>
      <c r="R307" s="242"/>
      <c r="S307" s="242"/>
      <c r="T307" s="243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4" t="s">
        <v>141</v>
      </c>
      <c r="AU307" s="244" t="s">
        <v>82</v>
      </c>
      <c r="AV307" s="14" t="s">
        <v>82</v>
      </c>
      <c r="AW307" s="14" t="s">
        <v>33</v>
      </c>
      <c r="AX307" s="14" t="s">
        <v>72</v>
      </c>
      <c r="AY307" s="244" t="s">
        <v>130</v>
      </c>
    </row>
    <row r="308" spans="1:51" s="13" customFormat="1" ht="12">
      <c r="A308" s="13"/>
      <c r="B308" s="223"/>
      <c r="C308" s="224"/>
      <c r="D308" s="225" t="s">
        <v>141</v>
      </c>
      <c r="E308" s="226" t="s">
        <v>19</v>
      </c>
      <c r="F308" s="227" t="s">
        <v>382</v>
      </c>
      <c r="G308" s="224"/>
      <c r="H308" s="226" t="s">
        <v>19</v>
      </c>
      <c r="I308" s="228"/>
      <c r="J308" s="224"/>
      <c r="K308" s="224"/>
      <c r="L308" s="229"/>
      <c r="M308" s="230"/>
      <c r="N308" s="231"/>
      <c r="O308" s="231"/>
      <c r="P308" s="231"/>
      <c r="Q308" s="231"/>
      <c r="R308" s="231"/>
      <c r="S308" s="231"/>
      <c r="T308" s="23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3" t="s">
        <v>141</v>
      </c>
      <c r="AU308" s="233" t="s">
        <v>82</v>
      </c>
      <c r="AV308" s="13" t="s">
        <v>80</v>
      </c>
      <c r="AW308" s="13" t="s">
        <v>33</v>
      </c>
      <c r="AX308" s="13" t="s">
        <v>72</v>
      </c>
      <c r="AY308" s="233" t="s">
        <v>130</v>
      </c>
    </row>
    <row r="309" spans="1:51" s="14" customFormat="1" ht="12">
      <c r="A309" s="14"/>
      <c r="B309" s="234"/>
      <c r="C309" s="235"/>
      <c r="D309" s="225" t="s">
        <v>141</v>
      </c>
      <c r="E309" s="236" t="s">
        <v>19</v>
      </c>
      <c r="F309" s="237" t="s">
        <v>830</v>
      </c>
      <c r="G309" s="235"/>
      <c r="H309" s="238">
        <v>0.115</v>
      </c>
      <c r="I309" s="239"/>
      <c r="J309" s="235"/>
      <c r="K309" s="235"/>
      <c r="L309" s="240"/>
      <c r="M309" s="241"/>
      <c r="N309" s="242"/>
      <c r="O309" s="242"/>
      <c r="P309" s="242"/>
      <c r="Q309" s="242"/>
      <c r="R309" s="242"/>
      <c r="S309" s="242"/>
      <c r="T309" s="24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4" t="s">
        <v>141</v>
      </c>
      <c r="AU309" s="244" t="s">
        <v>82</v>
      </c>
      <c r="AV309" s="14" t="s">
        <v>82</v>
      </c>
      <c r="AW309" s="14" t="s">
        <v>33</v>
      </c>
      <c r="AX309" s="14" t="s">
        <v>72</v>
      </c>
      <c r="AY309" s="244" t="s">
        <v>130</v>
      </c>
    </row>
    <row r="310" spans="1:51" s="13" customFormat="1" ht="12">
      <c r="A310" s="13"/>
      <c r="B310" s="223"/>
      <c r="C310" s="224"/>
      <c r="D310" s="225" t="s">
        <v>141</v>
      </c>
      <c r="E310" s="226" t="s">
        <v>19</v>
      </c>
      <c r="F310" s="227" t="s">
        <v>384</v>
      </c>
      <c r="G310" s="224"/>
      <c r="H310" s="226" t="s">
        <v>19</v>
      </c>
      <c r="I310" s="228"/>
      <c r="J310" s="224"/>
      <c r="K310" s="224"/>
      <c r="L310" s="229"/>
      <c r="M310" s="230"/>
      <c r="N310" s="231"/>
      <c r="O310" s="231"/>
      <c r="P310" s="231"/>
      <c r="Q310" s="231"/>
      <c r="R310" s="231"/>
      <c r="S310" s="231"/>
      <c r="T310" s="23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3" t="s">
        <v>141</v>
      </c>
      <c r="AU310" s="233" t="s">
        <v>82</v>
      </c>
      <c r="AV310" s="13" t="s">
        <v>80</v>
      </c>
      <c r="AW310" s="13" t="s">
        <v>33</v>
      </c>
      <c r="AX310" s="13" t="s">
        <v>72</v>
      </c>
      <c r="AY310" s="233" t="s">
        <v>130</v>
      </c>
    </row>
    <row r="311" spans="1:51" s="14" customFormat="1" ht="12">
      <c r="A311" s="14"/>
      <c r="B311" s="234"/>
      <c r="C311" s="235"/>
      <c r="D311" s="225" t="s">
        <v>141</v>
      </c>
      <c r="E311" s="236" t="s">
        <v>19</v>
      </c>
      <c r="F311" s="237" t="s">
        <v>385</v>
      </c>
      <c r="G311" s="235"/>
      <c r="H311" s="238">
        <v>0.097</v>
      </c>
      <c r="I311" s="239"/>
      <c r="J311" s="235"/>
      <c r="K311" s="235"/>
      <c r="L311" s="240"/>
      <c r="M311" s="241"/>
      <c r="N311" s="242"/>
      <c r="O311" s="242"/>
      <c r="P311" s="242"/>
      <c r="Q311" s="242"/>
      <c r="R311" s="242"/>
      <c r="S311" s="242"/>
      <c r="T311" s="243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4" t="s">
        <v>141</v>
      </c>
      <c r="AU311" s="244" t="s">
        <v>82</v>
      </c>
      <c r="AV311" s="14" t="s">
        <v>82</v>
      </c>
      <c r="AW311" s="14" t="s">
        <v>33</v>
      </c>
      <c r="AX311" s="14" t="s">
        <v>72</v>
      </c>
      <c r="AY311" s="244" t="s">
        <v>130</v>
      </c>
    </row>
    <row r="312" spans="1:51" s="13" customFormat="1" ht="12">
      <c r="A312" s="13"/>
      <c r="B312" s="223"/>
      <c r="C312" s="224"/>
      <c r="D312" s="225" t="s">
        <v>141</v>
      </c>
      <c r="E312" s="226" t="s">
        <v>19</v>
      </c>
      <c r="F312" s="227" t="s">
        <v>386</v>
      </c>
      <c r="G312" s="224"/>
      <c r="H312" s="226" t="s">
        <v>19</v>
      </c>
      <c r="I312" s="228"/>
      <c r="J312" s="224"/>
      <c r="K312" s="224"/>
      <c r="L312" s="229"/>
      <c r="M312" s="230"/>
      <c r="N312" s="231"/>
      <c r="O312" s="231"/>
      <c r="P312" s="231"/>
      <c r="Q312" s="231"/>
      <c r="R312" s="231"/>
      <c r="S312" s="231"/>
      <c r="T312" s="23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3" t="s">
        <v>141</v>
      </c>
      <c r="AU312" s="233" t="s">
        <v>82</v>
      </c>
      <c r="AV312" s="13" t="s">
        <v>80</v>
      </c>
      <c r="AW312" s="13" t="s">
        <v>33</v>
      </c>
      <c r="AX312" s="13" t="s">
        <v>72</v>
      </c>
      <c r="AY312" s="233" t="s">
        <v>130</v>
      </c>
    </row>
    <row r="313" spans="1:51" s="14" customFormat="1" ht="12">
      <c r="A313" s="14"/>
      <c r="B313" s="234"/>
      <c r="C313" s="235"/>
      <c r="D313" s="225" t="s">
        <v>141</v>
      </c>
      <c r="E313" s="236" t="s">
        <v>19</v>
      </c>
      <c r="F313" s="237" t="s">
        <v>831</v>
      </c>
      <c r="G313" s="235"/>
      <c r="H313" s="238">
        <v>0.097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4" t="s">
        <v>141</v>
      </c>
      <c r="AU313" s="244" t="s">
        <v>82</v>
      </c>
      <c r="AV313" s="14" t="s">
        <v>82</v>
      </c>
      <c r="AW313" s="14" t="s">
        <v>33</v>
      </c>
      <c r="AX313" s="14" t="s">
        <v>72</v>
      </c>
      <c r="AY313" s="244" t="s">
        <v>130</v>
      </c>
    </row>
    <row r="314" spans="1:51" s="13" customFormat="1" ht="12">
      <c r="A314" s="13"/>
      <c r="B314" s="223"/>
      <c r="C314" s="224"/>
      <c r="D314" s="225" t="s">
        <v>141</v>
      </c>
      <c r="E314" s="226" t="s">
        <v>19</v>
      </c>
      <c r="F314" s="227" t="s">
        <v>388</v>
      </c>
      <c r="G314" s="224"/>
      <c r="H314" s="226" t="s">
        <v>19</v>
      </c>
      <c r="I314" s="228"/>
      <c r="J314" s="224"/>
      <c r="K314" s="224"/>
      <c r="L314" s="229"/>
      <c r="M314" s="230"/>
      <c r="N314" s="231"/>
      <c r="O314" s="231"/>
      <c r="P314" s="231"/>
      <c r="Q314" s="231"/>
      <c r="R314" s="231"/>
      <c r="S314" s="231"/>
      <c r="T314" s="23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3" t="s">
        <v>141</v>
      </c>
      <c r="AU314" s="233" t="s">
        <v>82</v>
      </c>
      <c r="AV314" s="13" t="s">
        <v>80</v>
      </c>
      <c r="AW314" s="13" t="s">
        <v>33</v>
      </c>
      <c r="AX314" s="13" t="s">
        <v>72</v>
      </c>
      <c r="AY314" s="233" t="s">
        <v>130</v>
      </c>
    </row>
    <row r="315" spans="1:51" s="14" customFormat="1" ht="12">
      <c r="A315" s="14"/>
      <c r="B315" s="234"/>
      <c r="C315" s="235"/>
      <c r="D315" s="225" t="s">
        <v>141</v>
      </c>
      <c r="E315" s="236" t="s">
        <v>19</v>
      </c>
      <c r="F315" s="237" t="s">
        <v>389</v>
      </c>
      <c r="G315" s="235"/>
      <c r="H315" s="238">
        <v>0.054</v>
      </c>
      <c r="I315" s="239"/>
      <c r="J315" s="235"/>
      <c r="K315" s="235"/>
      <c r="L315" s="240"/>
      <c r="M315" s="241"/>
      <c r="N315" s="242"/>
      <c r="O315" s="242"/>
      <c r="P315" s="242"/>
      <c r="Q315" s="242"/>
      <c r="R315" s="242"/>
      <c r="S315" s="242"/>
      <c r="T315" s="24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4" t="s">
        <v>141</v>
      </c>
      <c r="AU315" s="244" t="s">
        <v>82</v>
      </c>
      <c r="AV315" s="14" t="s">
        <v>82</v>
      </c>
      <c r="AW315" s="14" t="s">
        <v>33</v>
      </c>
      <c r="AX315" s="14" t="s">
        <v>72</v>
      </c>
      <c r="AY315" s="244" t="s">
        <v>130</v>
      </c>
    </row>
    <row r="316" spans="1:51" s="13" customFormat="1" ht="12">
      <c r="A316" s="13"/>
      <c r="B316" s="223"/>
      <c r="C316" s="224"/>
      <c r="D316" s="225" t="s">
        <v>141</v>
      </c>
      <c r="E316" s="226" t="s">
        <v>19</v>
      </c>
      <c r="F316" s="227" t="s">
        <v>390</v>
      </c>
      <c r="G316" s="224"/>
      <c r="H316" s="226" t="s">
        <v>19</v>
      </c>
      <c r="I316" s="228"/>
      <c r="J316" s="224"/>
      <c r="K316" s="224"/>
      <c r="L316" s="229"/>
      <c r="M316" s="230"/>
      <c r="N316" s="231"/>
      <c r="O316" s="231"/>
      <c r="P316" s="231"/>
      <c r="Q316" s="231"/>
      <c r="R316" s="231"/>
      <c r="S316" s="231"/>
      <c r="T316" s="23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3" t="s">
        <v>141</v>
      </c>
      <c r="AU316" s="233" t="s">
        <v>82</v>
      </c>
      <c r="AV316" s="13" t="s">
        <v>80</v>
      </c>
      <c r="AW316" s="13" t="s">
        <v>33</v>
      </c>
      <c r="AX316" s="13" t="s">
        <v>72</v>
      </c>
      <c r="AY316" s="233" t="s">
        <v>130</v>
      </c>
    </row>
    <row r="317" spans="1:51" s="14" customFormat="1" ht="12">
      <c r="A317" s="14"/>
      <c r="B317" s="234"/>
      <c r="C317" s="235"/>
      <c r="D317" s="225" t="s">
        <v>141</v>
      </c>
      <c r="E317" s="236" t="s">
        <v>19</v>
      </c>
      <c r="F317" s="237" t="s">
        <v>832</v>
      </c>
      <c r="G317" s="235"/>
      <c r="H317" s="238">
        <v>0.28</v>
      </c>
      <c r="I317" s="239"/>
      <c r="J317" s="235"/>
      <c r="K317" s="235"/>
      <c r="L317" s="240"/>
      <c r="M317" s="241"/>
      <c r="N317" s="242"/>
      <c r="O317" s="242"/>
      <c r="P317" s="242"/>
      <c r="Q317" s="242"/>
      <c r="R317" s="242"/>
      <c r="S317" s="242"/>
      <c r="T317" s="243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4" t="s">
        <v>141</v>
      </c>
      <c r="AU317" s="244" t="s">
        <v>82</v>
      </c>
      <c r="AV317" s="14" t="s">
        <v>82</v>
      </c>
      <c r="AW317" s="14" t="s">
        <v>33</v>
      </c>
      <c r="AX317" s="14" t="s">
        <v>72</v>
      </c>
      <c r="AY317" s="244" t="s">
        <v>130</v>
      </c>
    </row>
    <row r="318" spans="1:51" s="13" customFormat="1" ht="12">
      <c r="A318" s="13"/>
      <c r="B318" s="223"/>
      <c r="C318" s="224"/>
      <c r="D318" s="225" t="s">
        <v>141</v>
      </c>
      <c r="E318" s="226" t="s">
        <v>19</v>
      </c>
      <c r="F318" s="227" t="s">
        <v>392</v>
      </c>
      <c r="G318" s="224"/>
      <c r="H318" s="226" t="s">
        <v>19</v>
      </c>
      <c r="I318" s="228"/>
      <c r="J318" s="224"/>
      <c r="K318" s="224"/>
      <c r="L318" s="229"/>
      <c r="M318" s="230"/>
      <c r="N318" s="231"/>
      <c r="O318" s="231"/>
      <c r="P318" s="231"/>
      <c r="Q318" s="231"/>
      <c r="R318" s="231"/>
      <c r="S318" s="231"/>
      <c r="T318" s="23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3" t="s">
        <v>141</v>
      </c>
      <c r="AU318" s="233" t="s">
        <v>82</v>
      </c>
      <c r="AV318" s="13" t="s">
        <v>80</v>
      </c>
      <c r="AW318" s="13" t="s">
        <v>33</v>
      </c>
      <c r="AX318" s="13" t="s">
        <v>72</v>
      </c>
      <c r="AY318" s="233" t="s">
        <v>130</v>
      </c>
    </row>
    <row r="319" spans="1:51" s="13" customFormat="1" ht="12">
      <c r="A319" s="13"/>
      <c r="B319" s="223"/>
      <c r="C319" s="224"/>
      <c r="D319" s="225" t="s">
        <v>141</v>
      </c>
      <c r="E319" s="226" t="s">
        <v>19</v>
      </c>
      <c r="F319" s="227" t="s">
        <v>393</v>
      </c>
      <c r="G319" s="224"/>
      <c r="H319" s="226" t="s">
        <v>19</v>
      </c>
      <c r="I319" s="228"/>
      <c r="J319" s="224"/>
      <c r="K319" s="224"/>
      <c r="L319" s="229"/>
      <c r="M319" s="230"/>
      <c r="N319" s="231"/>
      <c r="O319" s="231"/>
      <c r="P319" s="231"/>
      <c r="Q319" s="231"/>
      <c r="R319" s="231"/>
      <c r="S319" s="231"/>
      <c r="T319" s="23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3" t="s">
        <v>141</v>
      </c>
      <c r="AU319" s="233" t="s">
        <v>82</v>
      </c>
      <c r="AV319" s="13" t="s">
        <v>80</v>
      </c>
      <c r="AW319" s="13" t="s">
        <v>33</v>
      </c>
      <c r="AX319" s="13" t="s">
        <v>72</v>
      </c>
      <c r="AY319" s="233" t="s">
        <v>130</v>
      </c>
    </row>
    <row r="320" spans="1:51" s="14" customFormat="1" ht="12">
      <c r="A320" s="14"/>
      <c r="B320" s="234"/>
      <c r="C320" s="235"/>
      <c r="D320" s="225" t="s">
        <v>141</v>
      </c>
      <c r="E320" s="236" t="s">
        <v>19</v>
      </c>
      <c r="F320" s="237" t="s">
        <v>833</v>
      </c>
      <c r="G320" s="235"/>
      <c r="H320" s="238">
        <v>0.375</v>
      </c>
      <c r="I320" s="239"/>
      <c r="J320" s="235"/>
      <c r="K320" s="235"/>
      <c r="L320" s="240"/>
      <c r="M320" s="241"/>
      <c r="N320" s="242"/>
      <c r="O320" s="242"/>
      <c r="P320" s="242"/>
      <c r="Q320" s="242"/>
      <c r="R320" s="242"/>
      <c r="S320" s="242"/>
      <c r="T320" s="243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4" t="s">
        <v>141</v>
      </c>
      <c r="AU320" s="244" t="s">
        <v>82</v>
      </c>
      <c r="AV320" s="14" t="s">
        <v>82</v>
      </c>
      <c r="AW320" s="14" t="s">
        <v>33</v>
      </c>
      <c r="AX320" s="14" t="s">
        <v>72</v>
      </c>
      <c r="AY320" s="244" t="s">
        <v>130</v>
      </c>
    </row>
    <row r="321" spans="1:51" s="13" customFormat="1" ht="12">
      <c r="A321" s="13"/>
      <c r="B321" s="223"/>
      <c r="C321" s="224"/>
      <c r="D321" s="225" t="s">
        <v>141</v>
      </c>
      <c r="E321" s="226" t="s">
        <v>19</v>
      </c>
      <c r="F321" s="227" t="s">
        <v>395</v>
      </c>
      <c r="G321" s="224"/>
      <c r="H321" s="226" t="s">
        <v>19</v>
      </c>
      <c r="I321" s="228"/>
      <c r="J321" s="224"/>
      <c r="K321" s="224"/>
      <c r="L321" s="229"/>
      <c r="M321" s="230"/>
      <c r="N321" s="231"/>
      <c r="O321" s="231"/>
      <c r="P321" s="231"/>
      <c r="Q321" s="231"/>
      <c r="R321" s="231"/>
      <c r="S321" s="231"/>
      <c r="T321" s="23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3" t="s">
        <v>141</v>
      </c>
      <c r="AU321" s="233" t="s">
        <v>82</v>
      </c>
      <c r="AV321" s="13" t="s">
        <v>80</v>
      </c>
      <c r="AW321" s="13" t="s">
        <v>33</v>
      </c>
      <c r="AX321" s="13" t="s">
        <v>72</v>
      </c>
      <c r="AY321" s="233" t="s">
        <v>130</v>
      </c>
    </row>
    <row r="322" spans="1:51" s="14" customFormat="1" ht="12">
      <c r="A322" s="14"/>
      <c r="B322" s="234"/>
      <c r="C322" s="235"/>
      <c r="D322" s="225" t="s">
        <v>141</v>
      </c>
      <c r="E322" s="236" t="s">
        <v>19</v>
      </c>
      <c r="F322" s="237" t="s">
        <v>834</v>
      </c>
      <c r="G322" s="235"/>
      <c r="H322" s="238">
        <v>0.045</v>
      </c>
      <c r="I322" s="239"/>
      <c r="J322" s="235"/>
      <c r="K322" s="235"/>
      <c r="L322" s="240"/>
      <c r="M322" s="241"/>
      <c r="N322" s="242"/>
      <c r="O322" s="242"/>
      <c r="P322" s="242"/>
      <c r="Q322" s="242"/>
      <c r="R322" s="242"/>
      <c r="S322" s="242"/>
      <c r="T322" s="243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4" t="s">
        <v>141</v>
      </c>
      <c r="AU322" s="244" t="s">
        <v>82</v>
      </c>
      <c r="AV322" s="14" t="s">
        <v>82</v>
      </c>
      <c r="AW322" s="14" t="s">
        <v>33</v>
      </c>
      <c r="AX322" s="14" t="s">
        <v>72</v>
      </c>
      <c r="AY322" s="244" t="s">
        <v>130</v>
      </c>
    </row>
    <row r="323" spans="1:51" s="15" customFormat="1" ht="12">
      <c r="A323" s="15"/>
      <c r="B323" s="245"/>
      <c r="C323" s="246"/>
      <c r="D323" s="225" t="s">
        <v>141</v>
      </c>
      <c r="E323" s="247" t="s">
        <v>19</v>
      </c>
      <c r="F323" s="248" t="s">
        <v>150</v>
      </c>
      <c r="G323" s="246"/>
      <c r="H323" s="249">
        <v>1.252</v>
      </c>
      <c r="I323" s="250"/>
      <c r="J323" s="246"/>
      <c r="K323" s="246"/>
      <c r="L323" s="251"/>
      <c r="M323" s="252"/>
      <c r="N323" s="253"/>
      <c r="O323" s="253"/>
      <c r="P323" s="253"/>
      <c r="Q323" s="253"/>
      <c r="R323" s="253"/>
      <c r="S323" s="253"/>
      <c r="T323" s="254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5" t="s">
        <v>141</v>
      </c>
      <c r="AU323" s="255" t="s">
        <v>82</v>
      </c>
      <c r="AV323" s="15" t="s">
        <v>137</v>
      </c>
      <c r="AW323" s="15" t="s">
        <v>33</v>
      </c>
      <c r="AX323" s="15" t="s">
        <v>80</v>
      </c>
      <c r="AY323" s="255" t="s">
        <v>130</v>
      </c>
    </row>
    <row r="324" spans="1:65" s="2" customFormat="1" ht="16.5" customHeight="1">
      <c r="A324" s="39"/>
      <c r="B324" s="40"/>
      <c r="C324" s="256" t="s">
        <v>397</v>
      </c>
      <c r="D324" s="256" t="s">
        <v>275</v>
      </c>
      <c r="E324" s="257" t="s">
        <v>398</v>
      </c>
      <c r="F324" s="258" t="s">
        <v>399</v>
      </c>
      <c r="G324" s="259" t="s">
        <v>165</v>
      </c>
      <c r="H324" s="260">
        <v>0.441</v>
      </c>
      <c r="I324" s="261"/>
      <c r="J324" s="262">
        <f>ROUND(I324*H324,2)</f>
        <v>0</v>
      </c>
      <c r="K324" s="258" t="s">
        <v>136</v>
      </c>
      <c r="L324" s="263"/>
      <c r="M324" s="264" t="s">
        <v>19</v>
      </c>
      <c r="N324" s="265" t="s">
        <v>43</v>
      </c>
      <c r="O324" s="85"/>
      <c r="P324" s="214">
        <f>O324*H324</f>
        <v>0</v>
      </c>
      <c r="Q324" s="214">
        <v>1</v>
      </c>
      <c r="R324" s="214">
        <f>Q324*H324</f>
        <v>0.441</v>
      </c>
      <c r="S324" s="214">
        <v>0</v>
      </c>
      <c r="T324" s="215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16" t="s">
        <v>187</v>
      </c>
      <c r="AT324" s="216" t="s">
        <v>275</v>
      </c>
      <c r="AU324" s="216" t="s">
        <v>82</v>
      </c>
      <c r="AY324" s="18" t="s">
        <v>130</v>
      </c>
      <c r="BE324" s="217">
        <f>IF(N324="základní",J324,0)</f>
        <v>0</v>
      </c>
      <c r="BF324" s="217">
        <f>IF(N324="snížená",J324,0)</f>
        <v>0</v>
      </c>
      <c r="BG324" s="217">
        <f>IF(N324="zákl. přenesená",J324,0)</f>
        <v>0</v>
      </c>
      <c r="BH324" s="217">
        <f>IF(N324="sníž. přenesená",J324,0)</f>
        <v>0</v>
      </c>
      <c r="BI324" s="217">
        <f>IF(N324="nulová",J324,0)</f>
        <v>0</v>
      </c>
      <c r="BJ324" s="18" t="s">
        <v>80</v>
      </c>
      <c r="BK324" s="217">
        <f>ROUND(I324*H324,2)</f>
        <v>0</v>
      </c>
      <c r="BL324" s="18" t="s">
        <v>137</v>
      </c>
      <c r="BM324" s="216" t="s">
        <v>835</v>
      </c>
    </row>
    <row r="325" spans="1:47" s="2" customFormat="1" ht="12">
      <c r="A325" s="39"/>
      <c r="B325" s="40"/>
      <c r="C325" s="41"/>
      <c r="D325" s="218" t="s">
        <v>139</v>
      </c>
      <c r="E325" s="41"/>
      <c r="F325" s="219" t="s">
        <v>401</v>
      </c>
      <c r="G325" s="41"/>
      <c r="H325" s="41"/>
      <c r="I325" s="220"/>
      <c r="J325" s="41"/>
      <c r="K325" s="41"/>
      <c r="L325" s="45"/>
      <c r="M325" s="221"/>
      <c r="N325" s="222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139</v>
      </c>
      <c r="AU325" s="18" t="s">
        <v>82</v>
      </c>
    </row>
    <row r="326" spans="1:51" s="13" customFormat="1" ht="12">
      <c r="A326" s="13"/>
      <c r="B326" s="223"/>
      <c r="C326" s="224"/>
      <c r="D326" s="225" t="s">
        <v>141</v>
      </c>
      <c r="E326" s="226" t="s">
        <v>19</v>
      </c>
      <c r="F326" s="227" t="s">
        <v>762</v>
      </c>
      <c r="G326" s="224"/>
      <c r="H326" s="226" t="s">
        <v>19</v>
      </c>
      <c r="I326" s="228"/>
      <c r="J326" s="224"/>
      <c r="K326" s="224"/>
      <c r="L326" s="229"/>
      <c r="M326" s="230"/>
      <c r="N326" s="231"/>
      <c r="O326" s="231"/>
      <c r="P326" s="231"/>
      <c r="Q326" s="231"/>
      <c r="R326" s="231"/>
      <c r="S326" s="231"/>
      <c r="T326" s="23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3" t="s">
        <v>141</v>
      </c>
      <c r="AU326" s="233" t="s">
        <v>82</v>
      </c>
      <c r="AV326" s="13" t="s">
        <v>80</v>
      </c>
      <c r="AW326" s="13" t="s">
        <v>33</v>
      </c>
      <c r="AX326" s="13" t="s">
        <v>72</v>
      </c>
      <c r="AY326" s="233" t="s">
        <v>130</v>
      </c>
    </row>
    <row r="327" spans="1:51" s="13" customFormat="1" ht="12">
      <c r="A327" s="13"/>
      <c r="B327" s="223"/>
      <c r="C327" s="224"/>
      <c r="D327" s="225" t="s">
        <v>141</v>
      </c>
      <c r="E327" s="226" t="s">
        <v>19</v>
      </c>
      <c r="F327" s="227" t="s">
        <v>402</v>
      </c>
      <c r="G327" s="224"/>
      <c r="H327" s="226" t="s">
        <v>19</v>
      </c>
      <c r="I327" s="228"/>
      <c r="J327" s="224"/>
      <c r="K327" s="224"/>
      <c r="L327" s="229"/>
      <c r="M327" s="230"/>
      <c r="N327" s="231"/>
      <c r="O327" s="231"/>
      <c r="P327" s="231"/>
      <c r="Q327" s="231"/>
      <c r="R327" s="231"/>
      <c r="S327" s="231"/>
      <c r="T327" s="23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3" t="s">
        <v>141</v>
      </c>
      <c r="AU327" s="233" t="s">
        <v>82</v>
      </c>
      <c r="AV327" s="13" t="s">
        <v>80</v>
      </c>
      <c r="AW327" s="13" t="s">
        <v>33</v>
      </c>
      <c r="AX327" s="13" t="s">
        <v>72</v>
      </c>
      <c r="AY327" s="233" t="s">
        <v>130</v>
      </c>
    </row>
    <row r="328" spans="1:51" s="13" customFormat="1" ht="12">
      <c r="A328" s="13"/>
      <c r="B328" s="223"/>
      <c r="C328" s="224"/>
      <c r="D328" s="225" t="s">
        <v>141</v>
      </c>
      <c r="E328" s="226" t="s">
        <v>19</v>
      </c>
      <c r="F328" s="227" t="s">
        <v>378</v>
      </c>
      <c r="G328" s="224"/>
      <c r="H328" s="226" t="s">
        <v>19</v>
      </c>
      <c r="I328" s="228"/>
      <c r="J328" s="224"/>
      <c r="K328" s="224"/>
      <c r="L328" s="229"/>
      <c r="M328" s="230"/>
      <c r="N328" s="231"/>
      <c r="O328" s="231"/>
      <c r="P328" s="231"/>
      <c r="Q328" s="231"/>
      <c r="R328" s="231"/>
      <c r="S328" s="231"/>
      <c r="T328" s="23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3" t="s">
        <v>141</v>
      </c>
      <c r="AU328" s="233" t="s">
        <v>82</v>
      </c>
      <c r="AV328" s="13" t="s">
        <v>80</v>
      </c>
      <c r="AW328" s="13" t="s">
        <v>33</v>
      </c>
      <c r="AX328" s="13" t="s">
        <v>72</v>
      </c>
      <c r="AY328" s="233" t="s">
        <v>130</v>
      </c>
    </row>
    <row r="329" spans="1:51" s="14" customFormat="1" ht="12">
      <c r="A329" s="14"/>
      <c r="B329" s="234"/>
      <c r="C329" s="235"/>
      <c r="D329" s="225" t="s">
        <v>141</v>
      </c>
      <c r="E329" s="236" t="s">
        <v>19</v>
      </c>
      <c r="F329" s="237" t="s">
        <v>379</v>
      </c>
      <c r="G329" s="235"/>
      <c r="H329" s="238">
        <v>0.104</v>
      </c>
      <c r="I329" s="239"/>
      <c r="J329" s="235"/>
      <c r="K329" s="235"/>
      <c r="L329" s="240"/>
      <c r="M329" s="241"/>
      <c r="N329" s="242"/>
      <c r="O329" s="242"/>
      <c r="P329" s="242"/>
      <c r="Q329" s="242"/>
      <c r="R329" s="242"/>
      <c r="S329" s="242"/>
      <c r="T329" s="243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4" t="s">
        <v>141</v>
      </c>
      <c r="AU329" s="244" t="s">
        <v>82</v>
      </c>
      <c r="AV329" s="14" t="s">
        <v>82</v>
      </c>
      <c r="AW329" s="14" t="s">
        <v>33</v>
      </c>
      <c r="AX329" s="14" t="s">
        <v>72</v>
      </c>
      <c r="AY329" s="244" t="s">
        <v>130</v>
      </c>
    </row>
    <row r="330" spans="1:51" s="14" customFormat="1" ht="12">
      <c r="A330" s="14"/>
      <c r="B330" s="234"/>
      <c r="C330" s="235"/>
      <c r="D330" s="225" t="s">
        <v>141</v>
      </c>
      <c r="E330" s="236" t="s">
        <v>19</v>
      </c>
      <c r="F330" s="237" t="s">
        <v>380</v>
      </c>
      <c r="G330" s="235"/>
      <c r="H330" s="238">
        <v>0.065</v>
      </c>
      <c r="I330" s="239"/>
      <c r="J330" s="235"/>
      <c r="K330" s="235"/>
      <c r="L330" s="240"/>
      <c r="M330" s="241"/>
      <c r="N330" s="242"/>
      <c r="O330" s="242"/>
      <c r="P330" s="242"/>
      <c r="Q330" s="242"/>
      <c r="R330" s="242"/>
      <c r="S330" s="242"/>
      <c r="T330" s="243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4" t="s">
        <v>141</v>
      </c>
      <c r="AU330" s="244" t="s">
        <v>82</v>
      </c>
      <c r="AV330" s="14" t="s">
        <v>82</v>
      </c>
      <c r="AW330" s="14" t="s">
        <v>33</v>
      </c>
      <c r="AX330" s="14" t="s">
        <v>72</v>
      </c>
      <c r="AY330" s="244" t="s">
        <v>130</v>
      </c>
    </row>
    <row r="331" spans="1:51" s="14" customFormat="1" ht="12">
      <c r="A331" s="14"/>
      <c r="B331" s="234"/>
      <c r="C331" s="235"/>
      <c r="D331" s="225" t="s">
        <v>141</v>
      </c>
      <c r="E331" s="236" t="s">
        <v>19</v>
      </c>
      <c r="F331" s="237" t="s">
        <v>829</v>
      </c>
      <c r="G331" s="235"/>
      <c r="H331" s="238">
        <v>0.02</v>
      </c>
      <c r="I331" s="239"/>
      <c r="J331" s="235"/>
      <c r="K331" s="235"/>
      <c r="L331" s="240"/>
      <c r="M331" s="241"/>
      <c r="N331" s="242"/>
      <c r="O331" s="242"/>
      <c r="P331" s="242"/>
      <c r="Q331" s="242"/>
      <c r="R331" s="242"/>
      <c r="S331" s="242"/>
      <c r="T331" s="24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4" t="s">
        <v>141</v>
      </c>
      <c r="AU331" s="244" t="s">
        <v>82</v>
      </c>
      <c r="AV331" s="14" t="s">
        <v>82</v>
      </c>
      <c r="AW331" s="14" t="s">
        <v>33</v>
      </c>
      <c r="AX331" s="14" t="s">
        <v>72</v>
      </c>
      <c r="AY331" s="244" t="s">
        <v>130</v>
      </c>
    </row>
    <row r="332" spans="1:51" s="13" customFormat="1" ht="12">
      <c r="A332" s="13"/>
      <c r="B332" s="223"/>
      <c r="C332" s="224"/>
      <c r="D332" s="225" t="s">
        <v>141</v>
      </c>
      <c r="E332" s="226" t="s">
        <v>19</v>
      </c>
      <c r="F332" s="227" t="s">
        <v>382</v>
      </c>
      <c r="G332" s="224"/>
      <c r="H332" s="226" t="s">
        <v>19</v>
      </c>
      <c r="I332" s="228"/>
      <c r="J332" s="224"/>
      <c r="K332" s="224"/>
      <c r="L332" s="229"/>
      <c r="M332" s="230"/>
      <c r="N332" s="231"/>
      <c r="O332" s="231"/>
      <c r="P332" s="231"/>
      <c r="Q332" s="231"/>
      <c r="R332" s="231"/>
      <c r="S332" s="231"/>
      <c r="T332" s="23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3" t="s">
        <v>141</v>
      </c>
      <c r="AU332" s="233" t="s">
        <v>82</v>
      </c>
      <c r="AV332" s="13" t="s">
        <v>80</v>
      </c>
      <c r="AW332" s="13" t="s">
        <v>33</v>
      </c>
      <c r="AX332" s="13" t="s">
        <v>72</v>
      </c>
      <c r="AY332" s="233" t="s">
        <v>130</v>
      </c>
    </row>
    <row r="333" spans="1:51" s="14" customFormat="1" ht="12">
      <c r="A333" s="14"/>
      <c r="B333" s="234"/>
      <c r="C333" s="235"/>
      <c r="D333" s="225" t="s">
        <v>141</v>
      </c>
      <c r="E333" s="236" t="s">
        <v>19</v>
      </c>
      <c r="F333" s="237" t="s">
        <v>830</v>
      </c>
      <c r="G333" s="235"/>
      <c r="H333" s="238">
        <v>0.115</v>
      </c>
      <c r="I333" s="239"/>
      <c r="J333" s="235"/>
      <c r="K333" s="235"/>
      <c r="L333" s="240"/>
      <c r="M333" s="241"/>
      <c r="N333" s="242"/>
      <c r="O333" s="242"/>
      <c r="P333" s="242"/>
      <c r="Q333" s="242"/>
      <c r="R333" s="242"/>
      <c r="S333" s="242"/>
      <c r="T333" s="243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4" t="s">
        <v>141</v>
      </c>
      <c r="AU333" s="244" t="s">
        <v>82</v>
      </c>
      <c r="AV333" s="14" t="s">
        <v>82</v>
      </c>
      <c r="AW333" s="14" t="s">
        <v>33</v>
      </c>
      <c r="AX333" s="14" t="s">
        <v>72</v>
      </c>
      <c r="AY333" s="244" t="s">
        <v>130</v>
      </c>
    </row>
    <row r="334" spans="1:51" s="13" customFormat="1" ht="12">
      <c r="A334" s="13"/>
      <c r="B334" s="223"/>
      <c r="C334" s="224"/>
      <c r="D334" s="225" t="s">
        <v>141</v>
      </c>
      <c r="E334" s="226" t="s">
        <v>19</v>
      </c>
      <c r="F334" s="227" t="s">
        <v>384</v>
      </c>
      <c r="G334" s="224"/>
      <c r="H334" s="226" t="s">
        <v>19</v>
      </c>
      <c r="I334" s="228"/>
      <c r="J334" s="224"/>
      <c r="K334" s="224"/>
      <c r="L334" s="229"/>
      <c r="M334" s="230"/>
      <c r="N334" s="231"/>
      <c r="O334" s="231"/>
      <c r="P334" s="231"/>
      <c r="Q334" s="231"/>
      <c r="R334" s="231"/>
      <c r="S334" s="231"/>
      <c r="T334" s="23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3" t="s">
        <v>141</v>
      </c>
      <c r="AU334" s="233" t="s">
        <v>82</v>
      </c>
      <c r="AV334" s="13" t="s">
        <v>80</v>
      </c>
      <c r="AW334" s="13" t="s">
        <v>33</v>
      </c>
      <c r="AX334" s="13" t="s">
        <v>72</v>
      </c>
      <c r="AY334" s="233" t="s">
        <v>130</v>
      </c>
    </row>
    <row r="335" spans="1:51" s="14" customFormat="1" ht="12">
      <c r="A335" s="14"/>
      <c r="B335" s="234"/>
      <c r="C335" s="235"/>
      <c r="D335" s="225" t="s">
        <v>141</v>
      </c>
      <c r="E335" s="236" t="s">
        <v>19</v>
      </c>
      <c r="F335" s="237" t="s">
        <v>385</v>
      </c>
      <c r="G335" s="235"/>
      <c r="H335" s="238">
        <v>0.097</v>
      </c>
      <c r="I335" s="239"/>
      <c r="J335" s="235"/>
      <c r="K335" s="235"/>
      <c r="L335" s="240"/>
      <c r="M335" s="241"/>
      <c r="N335" s="242"/>
      <c r="O335" s="242"/>
      <c r="P335" s="242"/>
      <c r="Q335" s="242"/>
      <c r="R335" s="242"/>
      <c r="S335" s="242"/>
      <c r="T335" s="243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4" t="s">
        <v>141</v>
      </c>
      <c r="AU335" s="244" t="s">
        <v>82</v>
      </c>
      <c r="AV335" s="14" t="s">
        <v>82</v>
      </c>
      <c r="AW335" s="14" t="s">
        <v>33</v>
      </c>
      <c r="AX335" s="14" t="s">
        <v>72</v>
      </c>
      <c r="AY335" s="244" t="s">
        <v>130</v>
      </c>
    </row>
    <row r="336" spans="1:51" s="15" customFormat="1" ht="12">
      <c r="A336" s="15"/>
      <c r="B336" s="245"/>
      <c r="C336" s="246"/>
      <c r="D336" s="225" t="s">
        <v>141</v>
      </c>
      <c r="E336" s="247" t="s">
        <v>19</v>
      </c>
      <c r="F336" s="248" t="s">
        <v>150</v>
      </c>
      <c r="G336" s="246"/>
      <c r="H336" s="249">
        <v>0.401</v>
      </c>
      <c r="I336" s="250"/>
      <c r="J336" s="246"/>
      <c r="K336" s="246"/>
      <c r="L336" s="251"/>
      <c r="M336" s="252"/>
      <c r="N336" s="253"/>
      <c r="O336" s="253"/>
      <c r="P336" s="253"/>
      <c r="Q336" s="253"/>
      <c r="R336" s="253"/>
      <c r="S336" s="253"/>
      <c r="T336" s="254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55" t="s">
        <v>141</v>
      </c>
      <c r="AU336" s="255" t="s">
        <v>82</v>
      </c>
      <c r="AV336" s="15" t="s">
        <v>137</v>
      </c>
      <c r="AW336" s="15" t="s">
        <v>33</v>
      </c>
      <c r="AX336" s="15" t="s">
        <v>80</v>
      </c>
      <c r="AY336" s="255" t="s">
        <v>130</v>
      </c>
    </row>
    <row r="337" spans="1:51" s="14" customFormat="1" ht="12">
      <c r="A337" s="14"/>
      <c r="B337" s="234"/>
      <c r="C337" s="235"/>
      <c r="D337" s="225" t="s">
        <v>141</v>
      </c>
      <c r="E337" s="235"/>
      <c r="F337" s="237" t="s">
        <v>836</v>
      </c>
      <c r="G337" s="235"/>
      <c r="H337" s="238">
        <v>0.441</v>
      </c>
      <c r="I337" s="239"/>
      <c r="J337" s="235"/>
      <c r="K337" s="235"/>
      <c r="L337" s="240"/>
      <c r="M337" s="241"/>
      <c r="N337" s="242"/>
      <c r="O337" s="242"/>
      <c r="P337" s="242"/>
      <c r="Q337" s="242"/>
      <c r="R337" s="242"/>
      <c r="S337" s="242"/>
      <c r="T337" s="243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4" t="s">
        <v>141</v>
      </c>
      <c r="AU337" s="244" t="s">
        <v>82</v>
      </c>
      <c r="AV337" s="14" t="s">
        <v>82</v>
      </c>
      <c r="AW337" s="14" t="s">
        <v>4</v>
      </c>
      <c r="AX337" s="14" t="s">
        <v>80</v>
      </c>
      <c r="AY337" s="244" t="s">
        <v>130</v>
      </c>
    </row>
    <row r="338" spans="1:65" s="2" customFormat="1" ht="16.5" customHeight="1">
      <c r="A338" s="39"/>
      <c r="B338" s="40"/>
      <c r="C338" s="256" t="s">
        <v>404</v>
      </c>
      <c r="D338" s="256" t="s">
        <v>275</v>
      </c>
      <c r="E338" s="257" t="s">
        <v>405</v>
      </c>
      <c r="F338" s="258" t="s">
        <v>406</v>
      </c>
      <c r="G338" s="259" t="s">
        <v>165</v>
      </c>
      <c r="H338" s="260">
        <v>0.77</v>
      </c>
      <c r="I338" s="261"/>
      <c r="J338" s="262">
        <f>ROUND(I338*H338,2)</f>
        <v>0</v>
      </c>
      <c r="K338" s="258" t="s">
        <v>136</v>
      </c>
      <c r="L338" s="263"/>
      <c r="M338" s="264" t="s">
        <v>19</v>
      </c>
      <c r="N338" s="265" t="s">
        <v>43</v>
      </c>
      <c r="O338" s="85"/>
      <c r="P338" s="214">
        <f>O338*H338</f>
        <v>0</v>
      </c>
      <c r="Q338" s="214">
        <v>1</v>
      </c>
      <c r="R338" s="214">
        <f>Q338*H338</f>
        <v>0.77</v>
      </c>
      <c r="S338" s="214">
        <v>0</v>
      </c>
      <c r="T338" s="215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16" t="s">
        <v>187</v>
      </c>
      <c r="AT338" s="216" t="s">
        <v>275</v>
      </c>
      <c r="AU338" s="216" t="s">
        <v>82</v>
      </c>
      <c r="AY338" s="18" t="s">
        <v>130</v>
      </c>
      <c r="BE338" s="217">
        <f>IF(N338="základní",J338,0)</f>
        <v>0</v>
      </c>
      <c r="BF338" s="217">
        <f>IF(N338="snížená",J338,0)</f>
        <v>0</v>
      </c>
      <c r="BG338" s="217">
        <f>IF(N338="zákl. přenesená",J338,0)</f>
        <v>0</v>
      </c>
      <c r="BH338" s="217">
        <f>IF(N338="sníž. přenesená",J338,0)</f>
        <v>0</v>
      </c>
      <c r="BI338" s="217">
        <f>IF(N338="nulová",J338,0)</f>
        <v>0</v>
      </c>
      <c r="BJ338" s="18" t="s">
        <v>80</v>
      </c>
      <c r="BK338" s="217">
        <f>ROUND(I338*H338,2)</f>
        <v>0</v>
      </c>
      <c r="BL338" s="18" t="s">
        <v>137</v>
      </c>
      <c r="BM338" s="216" t="s">
        <v>837</v>
      </c>
    </row>
    <row r="339" spans="1:47" s="2" customFormat="1" ht="12">
      <c r="A339" s="39"/>
      <c r="B339" s="40"/>
      <c r="C339" s="41"/>
      <c r="D339" s="218" t="s">
        <v>139</v>
      </c>
      <c r="E339" s="41"/>
      <c r="F339" s="219" t="s">
        <v>408</v>
      </c>
      <c r="G339" s="41"/>
      <c r="H339" s="41"/>
      <c r="I339" s="220"/>
      <c r="J339" s="41"/>
      <c r="K339" s="41"/>
      <c r="L339" s="45"/>
      <c r="M339" s="221"/>
      <c r="N339" s="222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139</v>
      </c>
      <c r="AU339" s="18" t="s">
        <v>82</v>
      </c>
    </row>
    <row r="340" spans="1:51" s="13" customFormat="1" ht="12">
      <c r="A340" s="13"/>
      <c r="B340" s="223"/>
      <c r="C340" s="224"/>
      <c r="D340" s="225" t="s">
        <v>141</v>
      </c>
      <c r="E340" s="226" t="s">
        <v>19</v>
      </c>
      <c r="F340" s="227" t="s">
        <v>175</v>
      </c>
      <c r="G340" s="224"/>
      <c r="H340" s="226" t="s">
        <v>19</v>
      </c>
      <c r="I340" s="228"/>
      <c r="J340" s="224"/>
      <c r="K340" s="224"/>
      <c r="L340" s="229"/>
      <c r="M340" s="230"/>
      <c r="N340" s="231"/>
      <c r="O340" s="231"/>
      <c r="P340" s="231"/>
      <c r="Q340" s="231"/>
      <c r="R340" s="231"/>
      <c r="S340" s="231"/>
      <c r="T340" s="23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3" t="s">
        <v>141</v>
      </c>
      <c r="AU340" s="233" t="s">
        <v>82</v>
      </c>
      <c r="AV340" s="13" t="s">
        <v>80</v>
      </c>
      <c r="AW340" s="13" t="s">
        <v>33</v>
      </c>
      <c r="AX340" s="13" t="s">
        <v>72</v>
      </c>
      <c r="AY340" s="233" t="s">
        <v>130</v>
      </c>
    </row>
    <row r="341" spans="1:51" s="13" customFormat="1" ht="12">
      <c r="A341" s="13"/>
      <c r="B341" s="223"/>
      <c r="C341" s="224"/>
      <c r="D341" s="225" t="s">
        <v>141</v>
      </c>
      <c r="E341" s="226" t="s">
        <v>19</v>
      </c>
      <c r="F341" s="227" t="s">
        <v>409</v>
      </c>
      <c r="G341" s="224"/>
      <c r="H341" s="226" t="s">
        <v>19</v>
      </c>
      <c r="I341" s="228"/>
      <c r="J341" s="224"/>
      <c r="K341" s="224"/>
      <c r="L341" s="229"/>
      <c r="M341" s="230"/>
      <c r="N341" s="231"/>
      <c r="O341" s="231"/>
      <c r="P341" s="231"/>
      <c r="Q341" s="231"/>
      <c r="R341" s="231"/>
      <c r="S341" s="231"/>
      <c r="T341" s="23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3" t="s">
        <v>141</v>
      </c>
      <c r="AU341" s="233" t="s">
        <v>82</v>
      </c>
      <c r="AV341" s="13" t="s">
        <v>80</v>
      </c>
      <c r="AW341" s="13" t="s">
        <v>33</v>
      </c>
      <c r="AX341" s="13" t="s">
        <v>72</v>
      </c>
      <c r="AY341" s="233" t="s">
        <v>130</v>
      </c>
    </row>
    <row r="342" spans="1:51" s="13" customFormat="1" ht="12">
      <c r="A342" s="13"/>
      <c r="B342" s="223"/>
      <c r="C342" s="224"/>
      <c r="D342" s="225" t="s">
        <v>141</v>
      </c>
      <c r="E342" s="226" t="s">
        <v>19</v>
      </c>
      <c r="F342" s="227" t="s">
        <v>390</v>
      </c>
      <c r="G342" s="224"/>
      <c r="H342" s="226" t="s">
        <v>19</v>
      </c>
      <c r="I342" s="228"/>
      <c r="J342" s="224"/>
      <c r="K342" s="224"/>
      <c r="L342" s="229"/>
      <c r="M342" s="230"/>
      <c r="N342" s="231"/>
      <c r="O342" s="231"/>
      <c r="P342" s="231"/>
      <c r="Q342" s="231"/>
      <c r="R342" s="231"/>
      <c r="S342" s="231"/>
      <c r="T342" s="23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3" t="s">
        <v>141</v>
      </c>
      <c r="AU342" s="233" t="s">
        <v>82</v>
      </c>
      <c r="AV342" s="13" t="s">
        <v>80</v>
      </c>
      <c r="AW342" s="13" t="s">
        <v>33</v>
      </c>
      <c r="AX342" s="13" t="s">
        <v>72</v>
      </c>
      <c r="AY342" s="233" t="s">
        <v>130</v>
      </c>
    </row>
    <row r="343" spans="1:51" s="14" customFormat="1" ht="12">
      <c r="A343" s="14"/>
      <c r="B343" s="234"/>
      <c r="C343" s="235"/>
      <c r="D343" s="225" t="s">
        <v>141</v>
      </c>
      <c r="E343" s="236" t="s">
        <v>19</v>
      </c>
      <c r="F343" s="237" t="s">
        <v>832</v>
      </c>
      <c r="G343" s="235"/>
      <c r="H343" s="238">
        <v>0.28</v>
      </c>
      <c r="I343" s="239"/>
      <c r="J343" s="235"/>
      <c r="K343" s="235"/>
      <c r="L343" s="240"/>
      <c r="M343" s="241"/>
      <c r="N343" s="242"/>
      <c r="O343" s="242"/>
      <c r="P343" s="242"/>
      <c r="Q343" s="242"/>
      <c r="R343" s="242"/>
      <c r="S343" s="242"/>
      <c r="T343" s="24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4" t="s">
        <v>141</v>
      </c>
      <c r="AU343" s="244" t="s">
        <v>82</v>
      </c>
      <c r="AV343" s="14" t="s">
        <v>82</v>
      </c>
      <c r="AW343" s="14" t="s">
        <v>33</v>
      </c>
      <c r="AX343" s="14" t="s">
        <v>72</v>
      </c>
      <c r="AY343" s="244" t="s">
        <v>130</v>
      </c>
    </row>
    <row r="344" spans="1:51" s="13" customFormat="1" ht="12">
      <c r="A344" s="13"/>
      <c r="B344" s="223"/>
      <c r="C344" s="224"/>
      <c r="D344" s="225" t="s">
        <v>141</v>
      </c>
      <c r="E344" s="226" t="s">
        <v>19</v>
      </c>
      <c r="F344" s="227" t="s">
        <v>392</v>
      </c>
      <c r="G344" s="224"/>
      <c r="H344" s="226" t="s">
        <v>19</v>
      </c>
      <c r="I344" s="228"/>
      <c r="J344" s="224"/>
      <c r="K344" s="224"/>
      <c r="L344" s="229"/>
      <c r="M344" s="230"/>
      <c r="N344" s="231"/>
      <c r="O344" s="231"/>
      <c r="P344" s="231"/>
      <c r="Q344" s="231"/>
      <c r="R344" s="231"/>
      <c r="S344" s="231"/>
      <c r="T344" s="23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3" t="s">
        <v>141</v>
      </c>
      <c r="AU344" s="233" t="s">
        <v>82</v>
      </c>
      <c r="AV344" s="13" t="s">
        <v>80</v>
      </c>
      <c r="AW344" s="13" t="s">
        <v>33</v>
      </c>
      <c r="AX344" s="13" t="s">
        <v>72</v>
      </c>
      <c r="AY344" s="233" t="s">
        <v>130</v>
      </c>
    </row>
    <row r="345" spans="1:51" s="13" customFormat="1" ht="12">
      <c r="A345" s="13"/>
      <c r="B345" s="223"/>
      <c r="C345" s="224"/>
      <c r="D345" s="225" t="s">
        <v>141</v>
      </c>
      <c r="E345" s="226" t="s">
        <v>19</v>
      </c>
      <c r="F345" s="227" t="s">
        <v>393</v>
      </c>
      <c r="G345" s="224"/>
      <c r="H345" s="226" t="s">
        <v>19</v>
      </c>
      <c r="I345" s="228"/>
      <c r="J345" s="224"/>
      <c r="K345" s="224"/>
      <c r="L345" s="229"/>
      <c r="M345" s="230"/>
      <c r="N345" s="231"/>
      <c r="O345" s="231"/>
      <c r="P345" s="231"/>
      <c r="Q345" s="231"/>
      <c r="R345" s="231"/>
      <c r="S345" s="231"/>
      <c r="T345" s="23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3" t="s">
        <v>141</v>
      </c>
      <c r="AU345" s="233" t="s">
        <v>82</v>
      </c>
      <c r="AV345" s="13" t="s">
        <v>80</v>
      </c>
      <c r="AW345" s="13" t="s">
        <v>33</v>
      </c>
      <c r="AX345" s="13" t="s">
        <v>72</v>
      </c>
      <c r="AY345" s="233" t="s">
        <v>130</v>
      </c>
    </row>
    <row r="346" spans="1:51" s="14" customFormat="1" ht="12">
      <c r="A346" s="14"/>
      <c r="B346" s="234"/>
      <c r="C346" s="235"/>
      <c r="D346" s="225" t="s">
        <v>141</v>
      </c>
      <c r="E346" s="236" t="s">
        <v>19</v>
      </c>
      <c r="F346" s="237" t="s">
        <v>833</v>
      </c>
      <c r="G346" s="235"/>
      <c r="H346" s="238">
        <v>0.375</v>
      </c>
      <c r="I346" s="239"/>
      <c r="J346" s="235"/>
      <c r="K346" s="235"/>
      <c r="L346" s="240"/>
      <c r="M346" s="241"/>
      <c r="N346" s="242"/>
      <c r="O346" s="242"/>
      <c r="P346" s="242"/>
      <c r="Q346" s="242"/>
      <c r="R346" s="242"/>
      <c r="S346" s="242"/>
      <c r="T346" s="24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4" t="s">
        <v>141</v>
      </c>
      <c r="AU346" s="244" t="s">
        <v>82</v>
      </c>
      <c r="AV346" s="14" t="s">
        <v>82</v>
      </c>
      <c r="AW346" s="14" t="s">
        <v>33</v>
      </c>
      <c r="AX346" s="14" t="s">
        <v>72</v>
      </c>
      <c r="AY346" s="244" t="s">
        <v>130</v>
      </c>
    </row>
    <row r="347" spans="1:51" s="13" customFormat="1" ht="12">
      <c r="A347" s="13"/>
      <c r="B347" s="223"/>
      <c r="C347" s="224"/>
      <c r="D347" s="225" t="s">
        <v>141</v>
      </c>
      <c r="E347" s="226" t="s">
        <v>19</v>
      </c>
      <c r="F347" s="227" t="s">
        <v>395</v>
      </c>
      <c r="G347" s="224"/>
      <c r="H347" s="226" t="s">
        <v>19</v>
      </c>
      <c r="I347" s="228"/>
      <c r="J347" s="224"/>
      <c r="K347" s="224"/>
      <c r="L347" s="229"/>
      <c r="M347" s="230"/>
      <c r="N347" s="231"/>
      <c r="O347" s="231"/>
      <c r="P347" s="231"/>
      <c r="Q347" s="231"/>
      <c r="R347" s="231"/>
      <c r="S347" s="231"/>
      <c r="T347" s="23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3" t="s">
        <v>141</v>
      </c>
      <c r="AU347" s="233" t="s">
        <v>82</v>
      </c>
      <c r="AV347" s="13" t="s">
        <v>80</v>
      </c>
      <c r="AW347" s="13" t="s">
        <v>33</v>
      </c>
      <c r="AX347" s="13" t="s">
        <v>72</v>
      </c>
      <c r="AY347" s="233" t="s">
        <v>130</v>
      </c>
    </row>
    <row r="348" spans="1:51" s="14" customFormat="1" ht="12">
      <c r="A348" s="14"/>
      <c r="B348" s="234"/>
      <c r="C348" s="235"/>
      <c r="D348" s="225" t="s">
        <v>141</v>
      </c>
      <c r="E348" s="236" t="s">
        <v>19</v>
      </c>
      <c r="F348" s="237" t="s">
        <v>834</v>
      </c>
      <c r="G348" s="235"/>
      <c r="H348" s="238">
        <v>0.045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4" t="s">
        <v>141</v>
      </c>
      <c r="AU348" s="244" t="s">
        <v>82</v>
      </c>
      <c r="AV348" s="14" t="s">
        <v>82</v>
      </c>
      <c r="AW348" s="14" t="s">
        <v>33</v>
      </c>
      <c r="AX348" s="14" t="s">
        <v>72</v>
      </c>
      <c r="AY348" s="244" t="s">
        <v>130</v>
      </c>
    </row>
    <row r="349" spans="1:51" s="15" customFormat="1" ht="12">
      <c r="A349" s="15"/>
      <c r="B349" s="245"/>
      <c r="C349" s="246"/>
      <c r="D349" s="225" t="s">
        <v>141</v>
      </c>
      <c r="E349" s="247" t="s">
        <v>19</v>
      </c>
      <c r="F349" s="248" t="s">
        <v>150</v>
      </c>
      <c r="G349" s="246"/>
      <c r="H349" s="249">
        <v>0.7000000000000001</v>
      </c>
      <c r="I349" s="250"/>
      <c r="J349" s="246"/>
      <c r="K349" s="246"/>
      <c r="L349" s="251"/>
      <c r="M349" s="252"/>
      <c r="N349" s="253"/>
      <c r="O349" s="253"/>
      <c r="P349" s="253"/>
      <c r="Q349" s="253"/>
      <c r="R349" s="253"/>
      <c r="S349" s="253"/>
      <c r="T349" s="254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55" t="s">
        <v>141</v>
      </c>
      <c r="AU349" s="255" t="s">
        <v>82</v>
      </c>
      <c r="AV349" s="15" t="s">
        <v>137</v>
      </c>
      <c r="AW349" s="15" t="s">
        <v>33</v>
      </c>
      <c r="AX349" s="15" t="s">
        <v>80</v>
      </c>
      <c r="AY349" s="255" t="s">
        <v>130</v>
      </c>
    </row>
    <row r="350" spans="1:51" s="14" customFormat="1" ht="12">
      <c r="A350" s="14"/>
      <c r="B350" s="234"/>
      <c r="C350" s="235"/>
      <c r="D350" s="225" t="s">
        <v>141</v>
      </c>
      <c r="E350" s="235"/>
      <c r="F350" s="237" t="s">
        <v>838</v>
      </c>
      <c r="G350" s="235"/>
      <c r="H350" s="238">
        <v>0.77</v>
      </c>
      <c r="I350" s="239"/>
      <c r="J350" s="235"/>
      <c r="K350" s="235"/>
      <c r="L350" s="240"/>
      <c r="M350" s="241"/>
      <c r="N350" s="242"/>
      <c r="O350" s="242"/>
      <c r="P350" s="242"/>
      <c r="Q350" s="242"/>
      <c r="R350" s="242"/>
      <c r="S350" s="242"/>
      <c r="T350" s="243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4" t="s">
        <v>141</v>
      </c>
      <c r="AU350" s="244" t="s">
        <v>82</v>
      </c>
      <c r="AV350" s="14" t="s">
        <v>82</v>
      </c>
      <c r="AW350" s="14" t="s">
        <v>4</v>
      </c>
      <c r="AX350" s="14" t="s">
        <v>80</v>
      </c>
      <c r="AY350" s="244" t="s">
        <v>130</v>
      </c>
    </row>
    <row r="351" spans="1:65" s="2" customFormat="1" ht="16.5" customHeight="1">
      <c r="A351" s="39"/>
      <c r="B351" s="40"/>
      <c r="C351" s="256" t="s">
        <v>411</v>
      </c>
      <c r="D351" s="256" t="s">
        <v>275</v>
      </c>
      <c r="E351" s="257" t="s">
        <v>412</v>
      </c>
      <c r="F351" s="258" t="s">
        <v>413</v>
      </c>
      <c r="G351" s="259" t="s">
        <v>165</v>
      </c>
      <c r="H351" s="260">
        <v>0.166</v>
      </c>
      <c r="I351" s="261"/>
      <c r="J351" s="262">
        <f>ROUND(I351*H351,2)</f>
        <v>0</v>
      </c>
      <c r="K351" s="258" t="s">
        <v>136</v>
      </c>
      <c r="L351" s="263"/>
      <c r="M351" s="264" t="s">
        <v>19</v>
      </c>
      <c r="N351" s="265" t="s">
        <v>43</v>
      </c>
      <c r="O351" s="85"/>
      <c r="P351" s="214">
        <f>O351*H351</f>
        <v>0</v>
      </c>
      <c r="Q351" s="214">
        <v>1</v>
      </c>
      <c r="R351" s="214">
        <f>Q351*H351</f>
        <v>0.166</v>
      </c>
      <c r="S351" s="214">
        <v>0</v>
      </c>
      <c r="T351" s="215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16" t="s">
        <v>187</v>
      </c>
      <c r="AT351" s="216" t="s">
        <v>275</v>
      </c>
      <c r="AU351" s="216" t="s">
        <v>82</v>
      </c>
      <c r="AY351" s="18" t="s">
        <v>130</v>
      </c>
      <c r="BE351" s="217">
        <f>IF(N351="základní",J351,0)</f>
        <v>0</v>
      </c>
      <c r="BF351" s="217">
        <f>IF(N351="snížená",J351,0)</f>
        <v>0</v>
      </c>
      <c r="BG351" s="217">
        <f>IF(N351="zákl. přenesená",J351,0)</f>
        <v>0</v>
      </c>
      <c r="BH351" s="217">
        <f>IF(N351="sníž. přenesená",J351,0)</f>
        <v>0</v>
      </c>
      <c r="BI351" s="217">
        <f>IF(N351="nulová",J351,0)</f>
        <v>0</v>
      </c>
      <c r="BJ351" s="18" t="s">
        <v>80</v>
      </c>
      <c r="BK351" s="217">
        <f>ROUND(I351*H351,2)</f>
        <v>0</v>
      </c>
      <c r="BL351" s="18" t="s">
        <v>137</v>
      </c>
      <c r="BM351" s="216" t="s">
        <v>839</v>
      </c>
    </row>
    <row r="352" spans="1:47" s="2" customFormat="1" ht="12">
      <c r="A352" s="39"/>
      <c r="B352" s="40"/>
      <c r="C352" s="41"/>
      <c r="D352" s="218" t="s">
        <v>139</v>
      </c>
      <c r="E352" s="41"/>
      <c r="F352" s="219" t="s">
        <v>415</v>
      </c>
      <c r="G352" s="41"/>
      <c r="H352" s="41"/>
      <c r="I352" s="220"/>
      <c r="J352" s="41"/>
      <c r="K352" s="41"/>
      <c r="L352" s="45"/>
      <c r="M352" s="221"/>
      <c r="N352" s="222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139</v>
      </c>
      <c r="AU352" s="18" t="s">
        <v>82</v>
      </c>
    </row>
    <row r="353" spans="1:51" s="13" customFormat="1" ht="12">
      <c r="A353" s="13"/>
      <c r="B353" s="223"/>
      <c r="C353" s="224"/>
      <c r="D353" s="225" t="s">
        <v>141</v>
      </c>
      <c r="E353" s="226" t="s">
        <v>19</v>
      </c>
      <c r="F353" s="227" t="s">
        <v>175</v>
      </c>
      <c r="G353" s="224"/>
      <c r="H353" s="226" t="s">
        <v>19</v>
      </c>
      <c r="I353" s="228"/>
      <c r="J353" s="224"/>
      <c r="K353" s="224"/>
      <c r="L353" s="229"/>
      <c r="M353" s="230"/>
      <c r="N353" s="231"/>
      <c r="O353" s="231"/>
      <c r="P353" s="231"/>
      <c r="Q353" s="231"/>
      <c r="R353" s="231"/>
      <c r="S353" s="231"/>
      <c r="T353" s="23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3" t="s">
        <v>141</v>
      </c>
      <c r="AU353" s="233" t="s">
        <v>82</v>
      </c>
      <c r="AV353" s="13" t="s">
        <v>80</v>
      </c>
      <c r="AW353" s="13" t="s">
        <v>33</v>
      </c>
      <c r="AX353" s="13" t="s">
        <v>72</v>
      </c>
      <c r="AY353" s="233" t="s">
        <v>130</v>
      </c>
    </row>
    <row r="354" spans="1:51" s="13" customFormat="1" ht="12">
      <c r="A354" s="13"/>
      <c r="B354" s="223"/>
      <c r="C354" s="224"/>
      <c r="D354" s="225" t="s">
        <v>141</v>
      </c>
      <c r="E354" s="226" t="s">
        <v>19</v>
      </c>
      <c r="F354" s="227" t="s">
        <v>409</v>
      </c>
      <c r="G354" s="224"/>
      <c r="H354" s="226" t="s">
        <v>19</v>
      </c>
      <c r="I354" s="228"/>
      <c r="J354" s="224"/>
      <c r="K354" s="224"/>
      <c r="L354" s="229"/>
      <c r="M354" s="230"/>
      <c r="N354" s="231"/>
      <c r="O354" s="231"/>
      <c r="P354" s="231"/>
      <c r="Q354" s="231"/>
      <c r="R354" s="231"/>
      <c r="S354" s="231"/>
      <c r="T354" s="23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3" t="s">
        <v>141</v>
      </c>
      <c r="AU354" s="233" t="s">
        <v>82</v>
      </c>
      <c r="AV354" s="13" t="s">
        <v>80</v>
      </c>
      <c r="AW354" s="13" t="s">
        <v>33</v>
      </c>
      <c r="AX354" s="13" t="s">
        <v>72</v>
      </c>
      <c r="AY354" s="233" t="s">
        <v>130</v>
      </c>
    </row>
    <row r="355" spans="1:51" s="13" customFormat="1" ht="12">
      <c r="A355" s="13"/>
      <c r="B355" s="223"/>
      <c r="C355" s="224"/>
      <c r="D355" s="225" t="s">
        <v>141</v>
      </c>
      <c r="E355" s="226" t="s">
        <v>19</v>
      </c>
      <c r="F355" s="227" t="s">
        <v>386</v>
      </c>
      <c r="G355" s="224"/>
      <c r="H355" s="226" t="s">
        <v>19</v>
      </c>
      <c r="I355" s="228"/>
      <c r="J355" s="224"/>
      <c r="K355" s="224"/>
      <c r="L355" s="229"/>
      <c r="M355" s="230"/>
      <c r="N355" s="231"/>
      <c r="O355" s="231"/>
      <c r="P355" s="231"/>
      <c r="Q355" s="231"/>
      <c r="R355" s="231"/>
      <c r="S355" s="231"/>
      <c r="T355" s="23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3" t="s">
        <v>141</v>
      </c>
      <c r="AU355" s="233" t="s">
        <v>82</v>
      </c>
      <c r="AV355" s="13" t="s">
        <v>80</v>
      </c>
      <c r="AW355" s="13" t="s">
        <v>33</v>
      </c>
      <c r="AX355" s="13" t="s">
        <v>72</v>
      </c>
      <c r="AY355" s="233" t="s">
        <v>130</v>
      </c>
    </row>
    <row r="356" spans="1:51" s="14" customFormat="1" ht="12">
      <c r="A356" s="14"/>
      <c r="B356" s="234"/>
      <c r="C356" s="235"/>
      <c r="D356" s="225" t="s">
        <v>141</v>
      </c>
      <c r="E356" s="236" t="s">
        <v>19</v>
      </c>
      <c r="F356" s="237" t="s">
        <v>831</v>
      </c>
      <c r="G356" s="235"/>
      <c r="H356" s="238">
        <v>0.097</v>
      </c>
      <c r="I356" s="239"/>
      <c r="J356" s="235"/>
      <c r="K356" s="235"/>
      <c r="L356" s="240"/>
      <c r="M356" s="241"/>
      <c r="N356" s="242"/>
      <c r="O356" s="242"/>
      <c r="P356" s="242"/>
      <c r="Q356" s="242"/>
      <c r="R356" s="242"/>
      <c r="S356" s="242"/>
      <c r="T356" s="24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4" t="s">
        <v>141</v>
      </c>
      <c r="AU356" s="244" t="s">
        <v>82</v>
      </c>
      <c r="AV356" s="14" t="s">
        <v>82</v>
      </c>
      <c r="AW356" s="14" t="s">
        <v>33</v>
      </c>
      <c r="AX356" s="14" t="s">
        <v>72</v>
      </c>
      <c r="AY356" s="244" t="s">
        <v>130</v>
      </c>
    </row>
    <row r="357" spans="1:51" s="13" customFormat="1" ht="12">
      <c r="A357" s="13"/>
      <c r="B357" s="223"/>
      <c r="C357" s="224"/>
      <c r="D357" s="225" t="s">
        <v>141</v>
      </c>
      <c r="E357" s="226" t="s">
        <v>19</v>
      </c>
      <c r="F357" s="227" t="s">
        <v>388</v>
      </c>
      <c r="G357" s="224"/>
      <c r="H357" s="226" t="s">
        <v>19</v>
      </c>
      <c r="I357" s="228"/>
      <c r="J357" s="224"/>
      <c r="K357" s="224"/>
      <c r="L357" s="229"/>
      <c r="M357" s="230"/>
      <c r="N357" s="231"/>
      <c r="O357" s="231"/>
      <c r="P357" s="231"/>
      <c r="Q357" s="231"/>
      <c r="R357" s="231"/>
      <c r="S357" s="231"/>
      <c r="T357" s="23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3" t="s">
        <v>141</v>
      </c>
      <c r="AU357" s="233" t="s">
        <v>82</v>
      </c>
      <c r="AV357" s="13" t="s">
        <v>80</v>
      </c>
      <c r="AW357" s="13" t="s">
        <v>33</v>
      </c>
      <c r="AX357" s="13" t="s">
        <v>72</v>
      </c>
      <c r="AY357" s="233" t="s">
        <v>130</v>
      </c>
    </row>
    <row r="358" spans="1:51" s="14" customFormat="1" ht="12">
      <c r="A358" s="14"/>
      <c r="B358" s="234"/>
      <c r="C358" s="235"/>
      <c r="D358" s="225" t="s">
        <v>141</v>
      </c>
      <c r="E358" s="236" t="s">
        <v>19</v>
      </c>
      <c r="F358" s="237" t="s">
        <v>389</v>
      </c>
      <c r="G358" s="235"/>
      <c r="H358" s="238">
        <v>0.054</v>
      </c>
      <c r="I358" s="239"/>
      <c r="J358" s="235"/>
      <c r="K358" s="235"/>
      <c r="L358" s="240"/>
      <c r="M358" s="241"/>
      <c r="N358" s="242"/>
      <c r="O358" s="242"/>
      <c r="P358" s="242"/>
      <c r="Q358" s="242"/>
      <c r="R358" s="242"/>
      <c r="S358" s="242"/>
      <c r="T358" s="243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4" t="s">
        <v>141</v>
      </c>
      <c r="AU358" s="244" t="s">
        <v>82</v>
      </c>
      <c r="AV358" s="14" t="s">
        <v>82</v>
      </c>
      <c r="AW358" s="14" t="s">
        <v>33</v>
      </c>
      <c r="AX358" s="14" t="s">
        <v>72</v>
      </c>
      <c r="AY358" s="244" t="s">
        <v>130</v>
      </c>
    </row>
    <row r="359" spans="1:51" s="15" customFormat="1" ht="12">
      <c r="A359" s="15"/>
      <c r="B359" s="245"/>
      <c r="C359" s="246"/>
      <c r="D359" s="225" t="s">
        <v>141</v>
      </c>
      <c r="E359" s="247" t="s">
        <v>19</v>
      </c>
      <c r="F359" s="248" t="s">
        <v>150</v>
      </c>
      <c r="G359" s="246"/>
      <c r="H359" s="249">
        <v>0.151</v>
      </c>
      <c r="I359" s="250"/>
      <c r="J359" s="246"/>
      <c r="K359" s="246"/>
      <c r="L359" s="251"/>
      <c r="M359" s="252"/>
      <c r="N359" s="253"/>
      <c r="O359" s="253"/>
      <c r="P359" s="253"/>
      <c r="Q359" s="253"/>
      <c r="R359" s="253"/>
      <c r="S359" s="253"/>
      <c r="T359" s="254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55" t="s">
        <v>141</v>
      </c>
      <c r="AU359" s="255" t="s">
        <v>82</v>
      </c>
      <c r="AV359" s="15" t="s">
        <v>137</v>
      </c>
      <c r="AW359" s="15" t="s">
        <v>33</v>
      </c>
      <c r="AX359" s="15" t="s">
        <v>80</v>
      </c>
      <c r="AY359" s="255" t="s">
        <v>130</v>
      </c>
    </row>
    <row r="360" spans="1:51" s="14" customFormat="1" ht="12">
      <c r="A360" s="14"/>
      <c r="B360" s="234"/>
      <c r="C360" s="235"/>
      <c r="D360" s="225" t="s">
        <v>141</v>
      </c>
      <c r="E360" s="235"/>
      <c r="F360" s="237" t="s">
        <v>840</v>
      </c>
      <c r="G360" s="235"/>
      <c r="H360" s="238">
        <v>0.166</v>
      </c>
      <c r="I360" s="239"/>
      <c r="J360" s="235"/>
      <c r="K360" s="235"/>
      <c r="L360" s="240"/>
      <c r="M360" s="241"/>
      <c r="N360" s="242"/>
      <c r="O360" s="242"/>
      <c r="P360" s="242"/>
      <c r="Q360" s="242"/>
      <c r="R360" s="242"/>
      <c r="S360" s="242"/>
      <c r="T360" s="243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4" t="s">
        <v>141</v>
      </c>
      <c r="AU360" s="244" t="s">
        <v>82</v>
      </c>
      <c r="AV360" s="14" t="s">
        <v>82</v>
      </c>
      <c r="AW360" s="14" t="s">
        <v>4</v>
      </c>
      <c r="AX360" s="14" t="s">
        <v>80</v>
      </c>
      <c r="AY360" s="244" t="s">
        <v>130</v>
      </c>
    </row>
    <row r="361" spans="1:65" s="2" customFormat="1" ht="24.15" customHeight="1">
      <c r="A361" s="39"/>
      <c r="B361" s="40"/>
      <c r="C361" s="205" t="s">
        <v>417</v>
      </c>
      <c r="D361" s="205" t="s">
        <v>132</v>
      </c>
      <c r="E361" s="206" t="s">
        <v>418</v>
      </c>
      <c r="F361" s="207" t="s">
        <v>419</v>
      </c>
      <c r="G361" s="208" t="s">
        <v>297</v>
      </c>
      <c r="H361" s="209">
        <v>56</v>
      </c>
      <c r="I361" s="210"/>
      <c r="J361" s="211">
        <f>ROUND(I361*H361,2)</f>
        <v>0</v>
      </c>
      <c r="K361" s="207" t="s">
        <v>136</v>
      </c>
      <c r="L361" s="45"/>
      <c r="M361" s="212" t="s">
        <v>19</v>
      </c>
      <c r="N361" s="213" t="s">
        <v>43</v>
      </c>
      <c r="O361" s="85"/>
      <c r="P361" s="214">
        <f>O361*H361</f>
        <v>0</v>
      </c>
      <c r="Q361" s="214">
        <v>4E-05</v>
      </c>
      <c r="R361" s="214">
        <f>Q361*H361</f>
        <v>0.0022400000000000002</v>
      </c>
      <c r="S361" s="214">
        <v>0</v>
      </c>
      <c r="T361" s="215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16" t="s">
        <v>137</v>
      </c>
      <c r="AT361" s="216" t="s">
        <v>132</v>
      </c>
      <c r="AU361" s="216" t="s">
        <v>82</v>
      </c>
      <c r="AY361" s="18" t="s">
        <v>130</v>
      </c>
      <c r="BE361" s="217">
        <f>IF(N361="základní",J361,0)</f>
        <v>0</v>
      </c>
      <c r="BF361" s="217">
        <f>IF(N361="snížená",J361,0)</f>
        <v>0</v>
      </c>
      <c r="BG361" s="217">
        <f>IF(N361="zákl. přenesená",J361,0)</f>
        <v>0</v>
      </c>
      <c r="BH361" s="217">
        <f>IF(N361="sníž. přenesená",J361,0)</f>
        <v>0</v>
      </c>
      <c r="BI361" s="217">
        <f>IF(N361="nulová",J361,0)</f>
        <v>0</v>
      </c>
      <c r="BJ361" s="18" t="s">
        <v>80</v>
      </c>
      <c r="BK361" s="217">
        <f>ROUND(I361*H361,2)</f>
        <v>0</v>
      </c>
      <c r="BL361" s="18" t="s">
        <v>137</v>
      </c>
      <c r="BM361" s="216" t="s">
        <v>841</v>
      </c>
    </row>
    <row r="362" spans="1:47" s="2" customFormat="1" ht="12">
      <c r="A362" s="39"/>
      <c r="B362" s="40"/>
      <c r="C362" s="41"/>
      <c r="D362" s="218" t="s">
        <v>139</v>
      </c>
      <c r="E362" s="41"/>
      <c r="F362" s="219" t="s">
        <v>421</v>
      </c>
      <c r="G362" s="41"/>
      <c r="H362" s="41"/>
      <c r="I362" s="220"/>
      <c r="J362" s="41"/>
      <c r="K362" s="41"/>
      <c r="L362" s="45"/>
      <c r="M362" s="221"/>
      <c r="N362" s="222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139</v>
      </c>
      <c r="AU362" s="18" t="s">
        <v>82</v>
      </c>
    </row>
    <row r="363" spans="1:51" s="13" customFormat="1" ht="12">
      <c r="A363" s="13"/>
      <c r="B363" s="223"/>
      <c r="C363" s="224"/>
      <c r="D363" s="225" t="s">
        <v>141</v>
      </c>
      <c r="E363" s="226" t="s">
        <v>19</v>
      </c>
      <c r="F363" s="227" t="s">
        <v>175</v>
      </c>
      <c r="G363" s="224"/>
      <c r="H363" s="226" t="s">
        <v>19</v>
      </c>
      <c r="I363" s="228"/>
      <c r="J363" s="224"/>
      <c r="K363" s="224"/>
      <c r="L363" s="229"/>
      <c r="M363" s="230"/>
      <c r="N363" s="231"/>
      <c r="O363" s="231"/>
      <c r="P363" s="231"/>
      <c r="Q363" s="231"/>
      <c r="R363" s="231"/>
      <c r="S363" s="231"/>
      <c r="T363" s="23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3" t="s">
        <v>141</v>
      </c>
      <c r="AU363" s="233" t="s">
        <v>82</v>
      </c>
      <c r="AV363" s="13" t="s">
        <v>80</v>
      </c>
      <c r="AW363" s="13" t="s">
        <v>33</v>
      </c>
      <c r="AX363" s="13" t="s">
        <v>72</v>
      </c>
      <c r="AY363" s="233" t="s">
        <v>130</v>
      </c>
    </row>
    <row r="364" spans="1:51" s="13" customFormat="1" ht="12">
      <c r="A364" s="13"/>
      <c r="B364" s="223"/>
      <c r="C364" s="224"/>
      <c r="D364" s="225" t="s">
        <v>141</v>
      </c>
      <c r="E364" s="226" t="s">
        <v>19</v>
      </c>
      <c r="F364" s="227" t="s">
        <v>386</v>
      </c>
      <c r="G364" s="224"/>
      <c r="H364" s="226" t="s">
        <v>19</v>
      </c>
      <c r="I364" s="228"/>
      <c r="J364" s="224"/>
      <c r="K364" s="224"/>
      <c r="L364" s="229"/>
      <c r="M364" s="230"/>
      <c r="N364" s="231"/>
      <c r="O364" s="231"/>
      <c r="P364" s="231"/>
      <c r="Q364" s="231"/>
      <c r="R364" s="231"/>
      <c r="S364" s="231"/>
      <c r="T364" s="23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3" t="s">
        <v>141</v>
      </c>
      <c r="AU364" s="233" t="s">
        <v>82</v>
      </c>
      <c r="AV364" s="13" t="s">
        <v>80</v>
      </c>
      <c r="AW364" s="13" t="s">
        <v>33</v>
      </c>
      <c r="AX364" s="13" t="s">
        <v>72</v>
      </c>
      <c r="AY364" s="233" t="s">
        <v>130</v>
      </c>
    </row>
    <row r="365" spans="1:51" s="14" customFormat="1" ht="12">
      <c r="A365" s="14"/>
      <c r="B365" s="234"/>
      <c r="C365" s="235"/>
      <c r="D365" s="225" t="s">
        <v>141</v>
      </c>
      <c r="E365" s="236" t="s">
        <v>19</v>
      </c>
      <c r="F365" s="237" t="s">
        <v>842</v>
      </c>
      <c r="G365" s="235"/>
      <c r="H365" s="238">
        <v>36</v>
      </c>
      <c r="I365" s="239"/>
      <c r="J365" s="235"/>
      <c r="K365" s="235"/>
      <c r="L365" s="240"/>
      <c r="M365" s="241"/>
      <c r="N365" s="242"/>
      <c r="O365" s="242"/>
      <c r="P365" s="242"/>
      <c r="Q365" s="242"/>
      <c r="R365" s="242"/>
      <c r="S365" s="242"/>
      <c r="T365" s="243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4" t="s">
        <v>141</v>
      </c>
      <c r="AU365" s="244" t="s">
        <v>82</v>
      </c>
      <c r="AV365" s="14" t="s">
        <v>82</v>
      </c>
      <c r="AW365" s="14" t="s">
        <v>33</v>
      </c>
      <c r="AX365" s="14" t="s">
        <v>72</v>
      </c>
      <c r="AY365" s="244" t="s">
        <v>130</v>
      </c>
    </row>
    <row r="366" spans="1:51" s="13" customFormat="1" ht="12">
      <c r="A366" s="13"/>
      <c r="B366" s="223"/>
      <c r="C366" s="224"/>
      <c r="D366" s="225" t="s">
        <v>141</v>
      </c>
      <c r="E366" s="226" t="s">
        <v>19</v>
      </c>
      <c r="F366" s="227" t="s">
        <v>388</v>
      </c>
      <c r="G366" s="224"/>
      <c r="H366" s="226" t="s">
        <v>19</v>
      </c>
      <c r="I366" s="228"/>
      <c r="J366" s="224"/>
      <c r="K366" s="224"/>
      <c r="L366" s="229"/>
      <c r="M366" s="230"/>
      <c r="N366" s="231"/>
      <c r="O366" s="231"/>
      <c r="P366" s="231"/>
      <c r="Q366" s="231"/>
      <c r="R366" s="231"/>
      <c r="S366" s="231"/>
      <c r="T366" s="23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3" t="s">
        <v>141</v>
      </c>
      <c r="AU366" s="233" t="s">
        <v>82</v>
      </c>
      <c r="AV366" s="13" t="s">
        <v>80</v>
      </c>
      <c r="AW366" s="13" t="s">
        <v>33</v>
      </c>
      <c r="AX366" s="13" t="s">
        <v>72</v>
      </c>
      <c r="AY366" s="233" t="s">
        <v>130</v>
      </c>
    </row>
    <row r="367" spans="1:51" s="14" customFormat="1" ht="12">
      <c r="A367" s="14"/>
      <c r="B367" s="234"/>
      <c r="C367" s="235"/>
      <c r="D367" s="225" t="s">
        <v>141</v>
      </c>
      <c r="E367" s="236" t="s">
        <v>19</v>
      </c>
      <c r="F367" s="237" t="s">
        <v>423</v>
      </c>
      <c r="G367" s="235"/>
      <c r="H367" s="238">
        <v>20</v>
      </c>
      <c r="I367" s="239"/>
      <c r="J367" s="235"/>
      <c r="K367" s="235"/>
      <c r="L367" s="240"/>
      <c r="M367" s="241"/>
      <c r="N367" s="242"/>
      <c r="O367" s="242"/>
      <c r="P367" s="242"/>
      <c r="Q367" s="242"/>
      <c r="R367" s="242"/>
      <c r="S367" s="242"/>
      <c r="T367" s="243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4" t="s">
        <v>141</v>
      </c>
      <c r="AU367" s="244" t="s">
        <v>82</v>
      </c>
      <c r="AV367" s="14" t="s">
        <v>82</v>
      </c>
      <c r="AW367" s="14" t="s">
        <v>33</v>
      </c>
      <c r="AX367" s="14" t="s">
        <v>72</v>
      </c>
      <c r="AY367" s="244" t="s">
        <v>130</v>
      </c>
    </row>
    <row r="368" spans="1:51" s="15" customFormat="1" ht="12">
      <c r="A368" s="15"/>
      <c r="B368" s="245"/>
      <c r="C368" s="246"/>
      <c r="D368" s="225" t="s">
        <v>141</v>
      </c>
      <c r="E368" s="247" t="s">
        <v>19</v>
      </c>
      <c r="F368" s="248" t="s">
        <v>150</v>
      </c>
      <c r="G368" s="246"/>
      <c r="H368" s="249">
        <v>56</v>
      </c>
      <c r="I368" s="250"/>
      <c r="J368" s="246"/>
      <c r="K368" s="246"/>
      <c r="L368" s="251"/>
      <c r="M368" s="252"/>
      <c r="N368" s="253"/>
      <c r="O368" s="253"/>
      <c r="P368" s="253"/>
      <c r="Q368" s="253"/>
      <c r="R368" s="253"/>
      <c r="S368" s="253"/>
      <c r="T368" s="254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55" t="s">
        <v>141</v>
      </c>
      <c r="AU368" s="255" t="s">
        <v>82</v>
      </c>
      <c r="AV368" s="15" t="s">
        <v>137</v>
      </c>
      <c r="AW368" s="15" t="s">
        <v>33</v>
      </c>
      <c r="AX368" s="15" t="s">
        <v>80</v>
      </c>
      <c r="AY368" s="255" t="s">
        <v>130</v>
      </c>
    </row>
    <row r="369" spans="1:65" s="2" customFormat="1" ht="21.75" customHeight="1">
      <c r="A369" s="39"/>
      <c r="B369" s="40"/>
      <c r="C369" s="205" t="s">
        <v>424</v>
      </c>
      <c r="D369" s="205" t="s">
        <v>132</v>
      </c>
      <c r="E369" s="206" t="s">
        <v>425</v>
      </c>
      <c r="F369" s="207" t="s">
        <v>426</v>
      </c>
      <c r="G369" s="208" t="s">
        <v>297</v>
      </c>
      <c r="H369" s="209">
        <v>56</v>
      </c>
      <c r="I369" s="210"/>
      <c r="J369" s="211">
        <f>ROUND(I369*H369,2)</f>
        <v>0</v>
      </c>
      <c r="K369" s="207" t="s">
        <v>136</v>
      </c>
      <c r="L369" s="45"/>
      <c r="M369" s="212" t="s">
        <v>19</v>
      </c>
      <c r="N369" s="213" t="s">
        <v>43</v>
      </c>
      <c r="O369" s="85"/>
      <c r="P369" s="214">
        <f>O369*H369</f>
        <v>0</v>
      </c>
      <c r="Q369" s="214">
        <v>0.00028</v>
      </c>
      <c r="R369" s="214">
        <f>Q369*H369</f>
        <v>0.01568</v>
      </c>
      <c r="S369" s="214">
        <v>0</v>
      </c>
      <c r="T369" s="215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16" t="s">
        <v>137</v>
      </c>
      <c r="AT369" s="216" t="s">
        <v>132</v>
      </c>
      <c r="AU369" s="216" t="s">
        <v>82</v>
      </c>
      <c r="AY369" s="18" t="s">
        <v>130</v>
      </c>
      <c r="BE369" s="217">
        <f>IF(N369="základní",J369,0)</f>
        <v>0</v>
      </c>
      <c r="BF369" s="217">
        <f>IF(N369="snížená",J369,0)</f>
        <v>0</v>
      </c>
      <c r="BG369" s="217">
        <f>IF(N369="zákl. přenesená",J369,0)</f>
        <v>0</v>
      </c>
      <c r="BH369" s="217">
        <f>IF(N369="sníž. přenesená",J369,0)</f>
        <v>0</v>
      </c>
      <c r="BI369" s="217">
        <f>IF(N369="nulová",J369,0)</f>
        <v>0</v>
      </c>
      <c r="BJ369" s="18" t="s">
        <v>80</v>
      </c>
      <c r="BK369" s="217">
        <f>ROUND(I369*H369,2)</f>
        <v>0</v>
      </c>
      <c r="BL369" s="18" t="s">
        <v>137</v>
      </c>
      <c r="BM369" s="216" t="s">
        <v>843</v>
      </c>
    </row>
    <row r="370" spans="1:47" s="2" customFormat="1" ht="12">
      <c r="A370" s="39"/>
      <c r="B370" s="40"/>
      <c r="C370" s="41"/>
      <c r="D370" s="218" t="s">
        <v>139</v>
      </c>
      <c r="E370" s="41"/>
      <c r="F370" s="219" t="s">
        <v>428</v>
      </c>
      <c r="G370" s="41"/>
      <c r="H370" s="41"/>
      <c r="I370" s="220"/>
      <c r="J370" s="41"/>
      <c r="K370" s="41"/>
      <c r="L370" s="45"/>
      <c r="M370" s="221"/>
      <c r="N370" s="222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139</v>
      </c>
      <c r="AU370" s="18" t="s">
        <v>82</v>
      </c>
    </row>
    <row r="371" spans="1:65" s="2" customFormat="1" ht="24.15" customHeight="1">
      <c r="A371" s="39"/>
      <c r="B371" s="40"/>
      <c r="C371" s="205" t="s">
        <v>429</v>
      </c>
      <c r="D371" s="205" t="s">
        <v>132</v>
      </c>
      <c r="E371" s="206" t="s">
        <v>443</v>
      </c>
      <c r="F371" s="207" t="s">
        <v>444</v>
      </c>
      <c r="G371" s="208" t="s">
        <v>197</v>
      </c>
      <c r="H371" s="209">
        <v>3.33</v>
      </c>
      <c r="I371" s="210"/>
      <c r="J371" s="211">
        <f>ROUND(I371*H371,2)</f>
        <v>0</v>
      </c>
      <c r="K371" s="207" t="s">
        <v>136</v>
      </c>
      <c r="L371" s="45"/>
      <c r="M371" s="212" t="s">
        <v>19</v>
      </c>
      <c r="N371" s="213" t="s">
        <v>43</v>
      </c>
      <c r="O371" s="85"/>
      <c r="P371" s="214">
        <f>O371*H371</f>
        <v>0</v>
      </c>
      <c r="Q371" s="214">
        <v>0</v>
      </c>
      <c r="R371" s="214">
        <f>Q371*H371</f>
        <v>0</v>
      </c>
      <c r="S371" s="214">
        <v>0.055</v>
      </c>
      <c r="T371" s="215">
        <f>S371*H371</f>
        <v>0.18315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16" t="s">
        <v>137</v>
      </c>
      <c r="AT371" s="216" t="s">
        <v>132</v>
      </c>
      <c r="AU371" s="216" t="s">
        <v>82</v>
      </c>
      <c r="AY371" s="18" t="s">
        <v>130</v>
      </c>
      <c r="BE371" s="217">
        <f>IF(N371="základní",J371,0)</f>
        <v>0</v>
      </c>
      <c r="BF371" s="217">
        <f>IF(N371="snížená",J371,0)</f>
        <v>0</v>
      </c>
      <c r="BG371" s="217">
        <f>IF(N371="zákl. přenesená",J371,0)</f>
        <v>0</v>
      </c>
      <c r="BH371" s="217">
        <f>IF(N371="sníž. přenesená",J371,0)</f>
        <v>0</v>
      </c>
      <c r="BI371" s="217">
        <f>IF(N371="nulová",J371,0)</f>
        <v>0</v>
      </c>
      <c r="BJ371" s="18" t="s">
        <v>80</v>
      </c>
      <c r="BK371" s="217">
        <f>ROUND(I371*H371,2)</f>
        <v>0</v>
      </c>
      <c r="BL371" s="18" t="s">
        <v>137</v>
      </c>
      <c r="BM371" s="216" t="s">
        <v>844</v>
      </c>
    </row>
    <row r="372" spans="1:47" s="2" customFormat="1" ht="12">
      <c r="A372" s="39"/>
      <c r="B372" s="40"/>
      <c r="C372" s="41"/>
      <c r="D372" s="218" t="s">
        <v>139</v>
      </c>
      <c r="E372" s="41"/>
      <c r="F372" s="219" t="s">
        <v>446</v>
      </c>
      <c r="G372" s="41"/>
      <c r="H372" s="41"/>
      <c r="I372" s="220"/>
      <c r="J372" s="41"/>
      <c r="K372" s="41"/>
      <c r="L372" s="45"/>
      <c r="M372" s="221"/>
      <c r="N372" s="222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139</v>
      </c>
      <c r="AU372" s="18" t="s">
        <v>82</v>
      </c>
    </row>
    <row r="373" spans="1:51" s="13" customFormat="1" ht="12">
      <c r="A373" s="13"/>
      <c r="B373" s="223"/>
      <c r="C373" s="224"/>
      <c r="D373" s="225" t="s">
        <v>141</v>
      </c>
      <c r="E373" s="226" t="s">
        <v>19</v>
      </c>
      <c r="F373" s="227" t="s">
        <v>785</v>
      </c>
      <c r="G373" s="224"/>
      <c r="H373" s="226" t="s">
        <v>19</v>
      </c>
      <c r="I373" s="228"/>
      <c r="J373" s="224"/>
      <c r="K373" s="224"/>
      <c r="L373" s="229"/>
      <c r="M373" s="230"/>
      <c r="N373" s="231"/>
      <c r="O373" s="231"/>
      <c r="P373" s="231"/>
      <c r="Q373" s="231"/>
      <c r="R373" s="231"/>
      <c r="S373" s="231"/>
      <c r="T373" s="23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3" t="s">
        <v>141</v>
      </c>
      <c r="AU373" s="233" t="s">
        <v>82</v>
      </c>
      <c r="AV373" s="13" t="s">
        <v>80</v>
      </c>
      <c r="AW373" s="13" t="s">
        <v>33</v>
      </c>
      <c r="AX373" s="13" t="s">
        <v>72</v>
      </c>
      <c r="AY373" s="233" t="s">
        <v>130</v>
      </c>
    </row>
    <row r="374" spans="1:51" s="13" customFormat="1" ht="12">
      <c r="A374" s="13"/>
      <c r="B374" s="223"/>
      <c r="C374" s="224"/>
      <c r="D374" s="225" t="s">
        <v>141</v>
      </c>
      <c r="E374" s="226" t="s">
        <v>19</v>
      </c>
      <c r="F374" s="227" t="s">
        <v>447</v>
      </c>
      <c r="G374" s="224"/>
      <c r="H374" s="226" t="s">
        <v>19</v>
      </c>
      <c r="I374" s="228"/>
      <c r="J374" s="224"/>
      <c r="K374" s="224"/>
      <c r="L374" s="229"/>
      <c r="M374" s="230"/>
      <c r="N374" s="231"/>
      <c r="O374" s="231"/>
      <c r="P374" s="231"/>
      <c r="Q374" s="231"/>
      <c r="R374" s="231"/>
      <c r="S374" s="231"/>
      <c r="T374" s="23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3" t="s">
        <v>141</v>
      </c>
      <c r="AU374" s="233" t="s">
        <v>82</v>
      </c>
      <c r="AV374" s="13" t="s">
        <v>80</v>
      </c>
      <c r="AW374" s="13" t="s">
        <v>33</v>
      </c>
      <c r="AX374" s="13" t="s">
        <v>72</v>
      </c>
      <c r="AY374" s="233" t="s">
        <v>130</v>
      </c>
    </row>
    <row r="375" spans="1:51" s="13" customFormat="1" ht="12">
      <c r="A375" s="13"/>
      <c r="B375" s="223"/>
      <c r="C375" s="224"/>
      <c r="D375" s="225" t="s">
        <v>141</v>
      </c>
      <c r="E375" s="226" t="s">
        <v>19</v>
      </c>
      <c r="F375" s="227" t="s">
        <v>807</v>
      </c>
      <c r="G375" s="224"/>
      <c r="H375" s="226" t="s">
        <v>19</v>
      </c>
      <c r="I375" s="228"/>
      <c r="J375" s="224"/>
      <c r="K375" s="224"/>
      <c r="L375" s="229"/>
      <c r="M375" s="230"/>
      <c r="N375" s="231"/>
      <c r="O375" s="231"/>
      <c r="P375" s="231"/>
      <c r="Q375" s="231"/>
      <c r="R375" s="231"/>
      <c r="S375" s="231"/>
      <c r="T375" s="23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3" t="s">
        <v>141</v>
      </c>
      <c r="AU375" s="233" t="s">
        <v>82</v>
      </c>
      <c r="AV375" s="13" t="s">
        <v>80</v>
      </c>
      <c r="AW375" s="13" t="s">
        <v>33</v>
      </c>
      <c r="AX375" s="13" t="s">
        <v>72</v>
      </c>
      <c r="AY375" s="233" t="s">
        <v>130</v>
      </c>
    </row>
    <row r="376" spans="1:51" s="14" customFormat="1" ht="12">
      <c r="A376" s="14"/>
      <c r="B376" s="234"/>
      <c r="C376" s="235"/>
      <c r="D376" s="225" t="s">
        <v>141</v>
      </c>
      <c r="E376" s="236" t="s">
        <v>19</v>
      </c>
      <c r="F376" s="237" t="s">
        <v>309</v>
      </c>
      <c r="G376" s="235"/>
      <c r="H376" s="238">
        <v>1.83</v>
      </c>
      <c r="I376" s="239"/>
      <c r="J376" s="235"/>
      <c r="K376" s="235"/>
      <c r="L376" s="240"/>
      <c r="M376" s="241"/>
      <c r="N376" s="242"/>
      <c r="O376" s="242"/>
      <c r="P376" s="242"/>
      <c r="Q376" s="242"/>
      <c r="R376" s="242"/>
      <c r="S376" s="242"/>
      <c r="T376" s="24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4" t="s">
        <v>141</v>
      </c>
      <c r="AU376" s="244" t="s">
        <v>82</v>
      </c>
      <c r="AV376" s="14" t="s">
        <v>82</v>
      </c>
      <c r="AW376" s="14" t="s">
        <v>33</v>
      </c>
      <c r="AX376" s="14" t="s">
        <v>72</v>
      </c>
      <c r="AY376" s="244" t="s">
        <v>130</v>
      </c>
    </row>
    <row r="377" spans="1:51" s="13" customFormat="1" ht="12">
      <c r="A377" s="13"/>
      <c r="B377" s="223"/>
      <c r="C377" s="224"/>
      <c r="D377" s="225" t="s">
        <v>141</v>
      </c>
      <c r="E377" s="226" t="s">
        <v>19</v>
      </c>
      <c r="F377" s="227" t="s">
        <v>810</v>
      </c>
      <c r="G377" s="224"/>
      <c r="H377" s="226" t="s">
        <v>19</v>
      </c>
      <c r="I377" s="228"/>
      <c r="J377" s="224"/>
      <c r="K377" s="224"/>
      <c r="L377" s="229"/>
      <c r="M377" s="230"/>
      <c r="N377" s="231"/>
      <c r="O377" s="231"/>
      <c r="P377" s="231"/>
      <c r="Q377" s="231"/>
      <c r="R377" s="231"/>
      <c r="S377" s="231"/>
      <c r="T377" s="23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3" t="s">
        <v>141</v>
      </c>
      <c r="AU377" s="233" t="s">
        <v>82</v>
      </c>
      <c r="AV377" s="13" t="s">
        <v>80</v>
      </c>
      <c r="AW377" s="13" t="s">
        <v>33</v>
      </c>
      <c r="AX377" s="13" t="s">
        <v>72</v>
      </c>
      <c r="AY377" s="233" t="s">
        <v>130</v>
      </c>
    </row>
    <row r="378" spans="1:51" s="14" customFormat="1" ht="12">
      <c r="A378" s="14"/>
      <c r="B378" s="234"/>
      <c r="C378" s="235"/>
      <c r="D378" s="225" t="s">
        <v>141</v>
      </c>
      <c r="E378" s="236" t="s">
        <v>19</v>
      </c>
      <c r="F378" s="237" t="s">
        <v>816</v>
      </c>
      <c r="G378" s="235"/>
      <c r="H378" s="238">
        <v>1.5</v>
      </c>
      <c r="I378" s="239"/>
      <c r="J378" s="235"/>
      <c r="K378" s="235"/>
      <c r="L378" s="240"/>
      <c r="M378" s="241"/>
      <c r="N378" s="242"/>
      <c r="O378" s="242"/>
      <c r="P378" s="242"/>
      <c r="Q378" s="242"/>
      <c r="R378" s="242"/>
      <c r="S378" s="242"/>
      <c r="T378" s="243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4" t="s">
        <v>141</v>
      </c>
      <c r="AU378" s="244" t="s">
        <v>82</v>
      </c>
      <c r="AV378" s="14" t="s">
        <v>82</v>
      </c>
      <c r="AW378" s="14" t="s">
        <v>33</v>
      </c>
      <c r="AX378" s="14" t="s">
        <v>72</v>
      </c>
      <c r="AY378" s="244" t="s">
        <v>130</v>
      </c>
    </row>
    <row r="379" spans="1:51" s="15" customFormat="1" ht="12">
      <c r="A379" s="15"/>
      <c r="B379" s="245"/>
      <c r="C379" s="246"/>
      <c r="D379" s="225" t="s">
        <v>141</v>
      </c>
      <c r="E379" s="247" t="s">
        <v>19</v>
      </c>
      <c r="F379" s="248" t="s">
        <v>150</v>
      </c>
      <c r="G379" s="246"/>
      <c r="H379" s="249">
        <v>3.33</v>
      </c>
      <c r="I379" s="250"/>
      <c r="J379" s="246"/>
      <c r="K379" s="246"/>
      <c r="L379" s="251"/>
      <c r="M379" s="252"/>
      <c r="N379" s="253"/>
      <c r="O379" s="253"/>
      <c r="P379" s="253"/>
      <c r="Q379" s="253"/>
      <c r="R379" s="253"/>
      <c r="S379" s="253"/>
      <c r="T379" s="254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55" t="s">
        <v>141</v>
      </c>
      <c r="AU379" s="255" t="s">
        <v>82</v>
      </c>
      <c r="AV379" s="15" t="s">
        <v>137</v>
      </c>
      <c r="AW379" s="15" t="s">
        <v>33</v>
      </c>
      <c r="AX379" s="15" t="s">
        <v>80</v>
      </c>
      <c r="AY379" s="255" t="s">
        <v>130</v>
      </c>
    </row>
    <row r="380" spans="1:65" s="2" customFormat="1" ht="24.15" customHeight="1">
      <c r="A380" s="39"/>
      <c r="B380" s="40"/>
      <c r="C380" s="205" t="s">
        <v>436</v>
      </c>
      <c r="D380" s="205" t="s">
        <v>132</v>
      </c>
      <c r="E380" s="206" t="s">
        <v>430</v>
      </c>
      <c r="F380" s="207" t="s">
        <v>431</v>
      </c>
      <c r="G380" s="208" t="s">
        <v>135</v>
      </c>
      <c r="H380" s="209">
        <v>2.046</v>
      </c>
      <c r="I380" s="210"/>
      <c r="J380" s="211">
        <f>ROUND(I380*H380,2)</f>
        <v>0</v>
      </c>
      <c r="K380" s="207" t="s">
        <v>136</v>
      </c>
      <c r="L380" s="45"/>
      <c r="M380" s="212" t="s">
        <v>19</v>
      </c>
      <c r="N380" s="213" t="s">
        <v>43</v>
      </c>
      <c r="O380" s="85"/>
      <c r="P380" s="214">
        <f>O380*H380</f>
        <v>0</v>
      </c>
      <c r="Q380" s="214">
        <v>0</v>
      </c>
      <c r="R380" s="214">
        <f>Q380*H380</f>
        <v>0</v>
      </c>
      <c r="S380" s="214">
        <v>1.8</v>
      </c>
      <c r="T380" s="215">
        <f>S380*H380</f>
        <v>3.6828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16" t="s">
        <v>137</v>
      </c>
      <c r="AT380" s="216" t="s">
        <v>132</v>
      </c>
      <c r="AU380" s="216" t="s">
        <v>82</v>
      </c>
      <c r="AY380" s="18" t="s">
        <v>130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18" t="s">
        <v>80</v>
      </c>
      <c r="BK380" s="217">
        <f>ROUND(I380*H380,2)</f>
        <v>0</v>
      </c>
      <c r="BL380" s="18" t="s">
        <v>137</v>
      </c>
      <c r="BM380" s="216" t="s">
        <v>845</v>
      </c>
    </row>
    <row r="381" spans="1:47" s="2" customFormat="1" ht="12">
      <c r="A381" s="39"/>
      <c r="B381" s="40"/>
      <c r="C381" s="41"/>
      <c r="D381" s="218" t="s">
        <v>139</v>
      </c>
      <c r="E381" s="41"/>
      <c r="F381" s="219" t="s">
        <v>433</v>
      </c>
      <c r="G381" s="41"/>
      <c r="H381" s="41"/>
      <c r="I381" s="220"/>
      <c r="J381" s="41"/>
      <c r="K381" s="41"/>
      <c r="L381" s="45"/>
      <c r="M381" s="221"/>
      <c r="N381" s="222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139</v>
      </c>
      <c r="AU381" s="18" t="s">
        <v>82</v>
      </c>
    </row>
    <row r="382" spans="1:51" s="13" customFormat="1" ht="12">
      <c r="A382" s="13"/>
      <c r="B382" s="223"/>
      <c r="C382" s="224"/>
      <c r="D382" s="225" t="s">
        <v>141</v>
      </c>
      <c r="E382" s="226" t="s">
        <v>19</v>
      </c>
      <c r="F382" s="227" t="s">
        <v>785</v>
      </c>
      <c r="G382" s="224"/>
      <c r="H382" s="226" t="s">
        <v>19</v>
      </c>
      <c r="I382" s="228"/>
      <c r="J382" s="224"/>
      <c r="K382" s="224"/>
      <c r="L382" s="229"/>
      <c r="M382" s="230"/>
      <c r="N382" s="231"/>
      <c r="O382" s="231"/>
      <c r="P382" s="231"/>
      <c r="Q382" s="231"/>
      <c r="R382" s="231"/>
      <c r="S382" s="231"/>
      <c r="T382" s="23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3" t="s">
        <v>141</v>
      </c>
      <c r="AU382" s="233" t="s">
        <v>82</v>
      </c>
      <c r="AV382" s="13" t="s">
        <v>80</v>
      </c>
      <c r="AW382" s="13" t="s">
        <v>33</v>
      </c>
      <c r="AX382" s="13" t="s">
        <v>72</v>
      </c>
      <c r="AY382" s="233" t="s">
        <v>130</v>
      </c>
    </row>
    <row r="383" spans="1:51" s="13" customFormat="1" ht="12">
      <c r="A383" s="13"/>
      <c r="B383" s="223"/>
      <c r="C383" s="224"/>
      <c r="D383" s="225" t="s">
        <v>141</v>
      </c>
      <c r="E383" s="226" t="s">
        <v>19</v>
      </c>
      <c r="F383" s="227" t="s">
        <v>807</v>
      </c>
      <c r="G383" s="224"/>
      <c r="H383" s="226" t="s">
        <v>19</v>
      </c>
      <c r="I383" s="228"/>
      <c r="J383" s="224"/>
      <c r="K383" s="224"/>
      <c r="L383" s="229"/>
      <c r="M383" s="230"/>
      <c r="N383" s="231"/>
      <c r="O383" s="231"/>
      <c r="P383" s="231"/>
      <c r="Q383" s="231"/>
      <c r="R383" s="231"/>
      <c r="S383" s="231"/>
      <c r="T383" s="23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3" t="s">
        <v>141</v>
      </c>
      <c r="AU383" s="233" t="s">
        <v>82</v>
      </c>
      <c r="AV383" s="13" t="s">
        <v>80</v>
      </c>
      <c r="AW383" s="13" t="s">
        <v>33</v>
      </c>
      <c r="AX383" s="13" t="s">
        <v>72</v>
      </c>
      <c r="AY383" s="233" t="s">
        <v>130</v>
      </c>
    </row>
    <row r="384" spans="1:51" s="14" customFormat="1" ht="12">
      <c r="A384" s="14"/>
      <c r="B384" s="234"/>
      <c r="C384" s="235"/>
      <c r="D384" s="225" t="s">
        <v>141</v>
      </c>
      <c r="E384" s="236" t="s">
        <v>19</v>
      </c>
      <c r="F384" s="237" t="s">
        <v>435</v>
      </c>
      <c r="G384" s="235"/>
      <c r="H384" s="238">
        <v>1.386</v>
      </c>
      <c r="I384" s="239"/>
      <c r="J384" s="235"/>
      <c r="K384" s="235"/>
      <c r="L384" s="240"/>
      <c r="M384" s="241"/>
      <c r="N384" s="242"/>
      <c r="O384" s="242"/>
      <c r="P384" s="242"/>
      <c r="Q384" s="242"/>
      <c r="R384" s="242"/>
      <c r="S384" s="242"/>
      <c r="T384" s="243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4" t="s">
        <v>141</v>
      </c>
      <c r="AU384" s="244" t="s">
        <v>82</v>
      </c>
      <c r="AV384" s="14" t="s">
        <v>82</v>
      </c>
      <c r="AW384" s="14" t="s">
        <v>33</v>
      </c>
      <c r="AX384" s="14" t="s">
        <v>72</v>
      </c>
      <c r="AY384" s="244" t="s">
        <v>130</v>
      </c>
    </row>
    <row r="385" spans="1:51" s="13" customFormat="1" ht="12">
      <c r="A385" s="13"/>
      <c r="B385" s="223"/>
      <c r="C385" s="224"/>
      <c r="D385" s="225" t="s">
        <v>141</v>
      </c>
      <c r="E385" s="226" t="s">
        <v>19</v>
      </c>
      <c r="F385" s="227" t="s">
        <v>810</v>
      </c>
      <c r="G385" s="224"/>
      <c r="H385" s="226" t="s">
        <v>19</v>
      </c>
      <c r="I385" s="228"/>
      <c r="J385" s="224"/>
      <c r="K385" s="224"/>
      <c r="L385" s="229"/>
      <c r="M385" s="230"/>
      <c r="N385" s="231"/>
      <c r="O385" s="231"/>
      <c r="P385" s="231"/>
      <c r="Q385" s="231"/>
      <c r="R385" s="231"/>
      <c r="S385" s="231"/>
      <c r="T385" s="23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3" t="s">
        <v>141</v>
      </c>
      <c r="AU385" s="233" t="s">
        <v>82</v>
      </c>
      <c r="AV385" s="13" t="s">
        <v>80</v>
      </c>
      <c r="AW385" s="13" t="s">
        <v>33</v>
      </c>
      <c r="AX385" s="13" t="s">
        <v>72</v>
      </c>
      <c r="AY385" s="233" t="s">
        <v>130</v>
      </c>
    </row>
    <row r="386" spans="1:51" s="14" customFormat="1" ht="12">
      <c r="A386" s="14"/>
      <c r="B386" s="234"/>
      <c r="C386" s="235"/>
      <c r="D386" s="225" t="s">
        <v>141</v>
      </c>
      <c r="E386" s="236" t="s">
        <v>19</v>
      </c>
      <c r="F386" s="237" t="s">
        <v>846</v>
      </c>
      <c r="G386" s="235"/>
      <c r="H386" s="238">
        <v>0.66</v>
      </c>
      <c r="I386" s="239"/>
      <c r="J386" s="235"/>
      <c r="K386" s="235"/>
      <c r="L386" s="240"/>
      <c r="M386" s="241"/>
      <c r="N386" s="242"/>
      <c r="O386" s="242"/>
      <c r="P386" s="242"/>
      <c r="Q386" s="242"/>
      <c r="R386" s="242"/>
      <c r="S386" s="242"/>
      <c r="T386" s="243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4" t="s">
        <v>141</v>
      </c>
      <c r="AU386" s="244" t="s">
        <v>82</v>
      </c>
      <c r="AV386" s="14" t="s">
        <v>82</v>
      </c>
      <c r="AW386" s="14" t="s">
        <v>33</v>
      </c>
      <c r="AX386" s="14" t="s">
        <v>72</v>
      </c>
      <c r="AY386" s="244" t="s">
        <v>130</v>
      </c>
    </row>
    <row r="387" spans="1:51" s="15" customFormat="1" ht="12">
      <c r="A387" s="15"/>
      <c r="B387" s="245"/>
      <c r="C387" s="246"/>
      <c r="D387" s="225" t="s">
        <v>141</v>
      </c>
      <c r="E387" s="247" t="s">
        <v>19</v>
      </c>
      <c r="F387" s="248" t="s">
        <v>150</v>
      </c>
      <c r="G387" s="246"/>
      <c r="H387" s="249">
        <v>2.046</v>
      </c>
      <c r="I387" s="250"/>
      <c r="J387" s="246"/>
      <c r="K387" s="246"/>
      <c r="L387" s="251"/>
      <c r="M387" s="252"/>
      <c r="N387" s="253"/>
      <c r="O387" s="253"/>
      <c r="P387" s="253"/>
      <c r="Q387" s="253"/>
      <c r="R387" s="253"/>
      <c r="S387" s="253"/>
      <c r="T387" s="254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55" t="s">
        <v>141</v>
      </c>
      <c r="AU387" s="255" t="s">
        <v>82</v>
      </c>
      <c r="AV387" s="15" t="s">
        <v>137</v>
      </c>
      <c r="AW387" s="15" t="s">
        <v>33</v>
      </c>
      <c r="AX387" s="15" t="s">
        <v>80</v>
      </c>
      <c r="AY387" s="255" t="s">
        <v>130</v>
      </c>
    </row>
    <row r="388" spans="1:65" s="2" customFormat="1" ht="24.15" customHeight="1">
      <c r="A388" s="39"/>
      <c r="B388" s="40"/>
      <c r="C388" s="205" t="s">
        <v>442</v>
      </c>
      <c r="D388" s="205" t="s">
        <v>132</v>
      </c>
      <c r="E388" s="206" t="s">
        <v>437</v>
      </c>
      <c r="F388" s="207" t="s">
        <v>438</v>
      </c>
      <c r="G388" s="208" t="s">
        <v>328</v>
      </c>
      <c r="H388" s="209">
        <v>3.1</v>
      </c>
      <c r="I388" s="210"/>
      <c r="J388" s="211">
        <f>ROUND(I388*H388,2)</f>
        <v>0</v>
      </c>
      <c r="K388" s="207" t="s">
        <v>136</v>
      </c>
      <c r="L388" s="45"/>
      <c r="M388" s="212" t="s">
        <v>19</v>
      </c>
      <c r="N388" s="213" t="s">
        <v>43</v>
      </c>
      <c r="O388" s="85"/>
      <c r="P388" s="214">
        <f>O388*H388</f>
        <v>0</v>
      </c>
      <c r="Q388" s="214">
        <v>0.04737</v>
      </c>
      <c r="R388" s="214">
        <f>Q388*H388</f>
        <v>0.146847</v>
      </c>
      <c r="S388" s="214">
        <v>0</v>
      </c>
      <c r="T388" s="215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16" t="s">
        <v>137</v>
      </c>
      <c r="AT388" s="216" t="s">
        <v>132</v>
      </c>
      <c r="AU388" s="216" t="s">
        <v>82</v>
      </c>
      <c r="AY388" s="18" t="s">
        <v>130</v>
      </c>
      <c r="BE388" s="217">
        <f>IF(N388="základní",J388,0)</f>
        <v>0</v>
      </c>
      <c r="BF388" s="217">
        <f>IF(N388="snížená",J388,0)</f>
        <v>0</v>
      </c>
      <c r="BG388" s="217">
        <f>IF(N388="zákl. přenesená",J388,0)</f>
        <v>0</v>
      </c>
      <c r="BH388" s="217">
        <f>IF(N388="sníž. přenesená",J388,0)</f>
        <v>0</v>
      </c>
      <c r="BI388" s="217">
        <f>IF(N388="nulová",J388,0)</f>
        <v>0</v>
      </c>
      <c r="BJ388" s="18" t="s">
        <v>80</v>
      </c>
      <c r="BK388" s="217">
        <f>ROUND(I388*H388,2)</f>
        <v>0</v>
      </c>
      <c r="BL388" s="18" t="s">
        <v>137</v>
      </c>
      <c r="BM388" s="216" t="s">
        <v>847</v>
      </c>
    </row>
    <row r="389" spans="1:47" s="2" customFormat="1" ht="12">
      <c r="A389" s="39"/>
      <c r="B389" s="40"/>
      <c r="C389" s="41"/>
      <c r="D389" s="218" t="s">
        <v>139</v>
      </c>
      <c r="E389" s="41"/>
      <c r="F389" s="219" t="s">
        <v>440</v>
      </c>
      <c r="G389" s="41"/>
      <c r="H389" s="41"/>
      <c r="I389" s="220"/>
      <c r="J389" s="41"/>
      <c r="K389" s="41"/>
      <c r="L389" s="45"/>
      <c r="M389" s="221"/>
      <c r="N389" s="222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139</v>
      </c>
      <c r="AU389" s="18" t="s">
        <v>82</v>
      </c>
    </row>
    <row r="390" spans="1:51" s="13" customFormat="1" ht="12">
      <c r="A390" s="13"/>
      <c r="B390" s="223"/>
      <c r="C390" s="224"/>
      <c r="D390" s="225" t="s">
        <v>141</v>
      </c>
      <c r="E390" s="226" t="s">
        <v>19</v>
      </c>
      <c r="F390" s="227" t="s">
        <v>240</v>
      </c>
      <c r="G390" s="224"/>
      <c r="H390" s="226" t="s">
        <v>19</v>
      </c>
      <c r="I390" s="228"/>
      <c r="J390" s="224"/>
      <c r="K390" s="224"/>
      <c r="L390" s="229"/>
      <c r="M390" s="230"/>
      <c r="N390" s="231"/>
      <c r="O390" s="231"/>
      <c r="P390" s="231"/>
      <c r="Q390" s="231"/>
      <c r="R390" s="231"/>
      <c r="S390" s="231"/>
      <c r="T390" s="23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3" t="s">
        <v>141</v>
      </c>
      <c r="AU390" s="233" t="s">
        <v>82</v>
      </c>
      <c r="AV390" s="13" t="s">
        <v>80</v>
      </c>
      <c r="AW390" s="13" t="s">
        <v>33</v>
      </c>
      <c r="AX390" s="13" t="s">
        <v>72</v>
      </c>
      <c r="AY390" s="233" t="s">
        <v>130</v>
      </c>
    </row>
    <row r="391" spans="1:51" s="13" customFormat="1" ht="12">
      <c r="A391" s="13"/>
      <c r="B391" s="223"/>
      <c r="C391" s="224"/>
      <c r="D391" s="225" t="s">
        <v>141</v>
      </c>
      <c r="E391" s="226" t="s">
        <v>19</v>
      </c>
      <c r="F391" s="227" t="s">
        <v>807</v>
      </c>
      <c r="G391" s="224"/>
      <c r="H391" s="226" t="s">
        <v>19</v>
      </c>
      <c r="I391" s="228"/>
      <c r="J391" s="224"/>
      <c r="K391" s="224"/>
      <c r="L391" s="229"/>
      <c r="M391" s="230"/>
      <c r="N391" s="231"/>
      <c r="O391" s="231"/>
      <c r="P391" s="231"/>
      <c r="Q391" s="231"/>
      <c r="R391" s="231"/>
      <c r="S391" s="231"/>
      <c r="T391" s="23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3" t="s">
        <v>141</v>
      </c>
      <c r="AU391" s="233" t="s">
        <v>82</v>
      </c>
      <c r="AV391" s="13" t="s">
        <v>80</v>
      </c>
      <c r="AW391" s="13" t="s">
        <v>33</v>
      </c>
      <c r="AX391" s="13" t="s">
        <v>72</v>
      </c>
      <c r="AY391" s="233" t="s">
        <v>130</v>
      </c>
    </row>
    <row r="392" spans="1:51" s="14" customFormat="1" ht="12">
      <c r="A392" s="14"/>
      <c r="B392" s="234"/>
      <c r="C392" s="235"/>
      <c r="D392" s="225" t="s">
        <v>141</v>
      </c>
      <c r="E392" s="236" t="s">
        <v>19</v>
      </c>
      <c r="F392" s="237" t="s">
        <v>441</v>
      </c>
      <c r="G392" s="235"/>
      <c r="H392" s="238">
        <v>2.1</v>
      </c>
      <c r="I392" s="239"/>
      <c r="J392" s="235"/>
      <c r="K392" s="235"/>
      <c r="L392" s="240"/>
      <c r="M392" s="241"/>
      <c r="N392" s="242"/>
      <c r="O392" s="242"/>
      <c r="P392" s="242"/>
      <c r="Q392" s="242"/>
      <c r="R392" s="242"/>
      <c r="S392" s="242"/>
      <c r="T392" s="243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4" t="s">
        <v>141</v>
      </c>
      <c r="AU392" s="244" t="s">
        <v>82</v>
      </c>
      <c r="AV392" s="14" t="s">
        <v>82</v>
      </c>
      <c r="AW392" s="14" t="s">
        <v>33</v>
      </c>
      <c r="AX392" s="14" t="s">
        <v>72</v>
      </c>
      <c r="AY392" s="244" t="s">
        <v>130</v>
      </c>
    </row>
    <row r="393" spans="1:51" s="13" customFormat="1" ht="12">
      <c r="A393" s="13"/>
      <c r="B393" s="223"/>
      <c r="C393" s="224"/>
      <c r="D393" s="225" t="s">
        <v>141</v>
      </c>
      <c r="E393" s="226" t="s">
        <v>19</v>
      </c>
      <c r="F393" s="227" t="s">
        <v>810</v>
      </c>
      <c r="G393" s="224"/>
      <c r="H393" s="226" t="s">
        <v>19</v>
      </c>
      <c r="I393" s="228"/>
      <c r="J393" s="224"/>
      <c r="K393" s="224"/>
      <c r="L393" s="229"/>
      <c r="M393" s="230"/>
      <c r="N393" s="231"/>
      <c r="O393" s="231"/>
      <c r="P393" s="231"/>
      <c r="Q393" s="231"/>
      <c r="R393" s="231"/>
      <c r="S393" s="231"/>
      <c r="T393" s="23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3" t="s">
        <v>141</v>
      </c>
      <c r="AU393" s="233" t="s">
        <v>82</v>
      </c>
      <c r="AV393" s="13" t="s">
        <v>80</v>
      </c>
      <c r="AW393" s="13" t="s">
        <v>33</v>
      </c>
      <c r="AX393" s="13" t="s">
        <v>72</v>
      </c>
      <c r="AY393" s="233" t="s">
        <v>130</v>
      </c>
    </row>
    <row r="394" spans="1:51" s="14" customFormat="1" ht="12">
      <c r="A394" s="14"/>
      <c r="B394" s="234"/>
      <c r="C394" s="235"/>
      <c r="D394" s="225" t="s">
        <v>141</v>
      </c>
      <c r="E394" s="236" t="s">
        <v>19</v>
      </c>
      <c r="F394" s="237" t="s">
        <v>848</v>
      </c>
      <c r="G394" s="235"/>
      <c r="H394" s="238">
        <v>1</v>
      </c>
      <c r="I394" s="239"/>
      <c r="J394" s="235"/>
      <c r="K394" s="235"/>
      <c r="L394" s="240"/>
      <c r="M394" s="241"/>
      <c r="N394" s="242"/>
      <c r="O394" s="242"/>
      <c r="P394" s="242"/>
      <c r="Q394" s="242"/>
      <c r="R394" s="242"/>
      <c r="S394" s="242"/>
      <c r="T394" s="243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4" t="s">
        <v>141</v>
      </c>
      <c r="AU394" s="244" t="s">
        <v>82</v>
      </c>
      <c r="AV394" s="14" t="s">
        <v>82</v>
      </c>
      <c r="AW394" s="14" t="s">
        <v>33</v>
      </c>
      <c r="AX394" s="14" t="s">
        <v>72</v>
      </c>
      <c r="AY394" s="244" t="s">
        <v>130</v>
      </c>
    </row>
    <row r="395" spans="1:51" s="15" customFormat="1" ht="12">
      <c r="A395" s="15"/>
      <c r="B395" s="245"/>
      <c r="C395" s="246"/>
      <c r="D395" s="225" t="s">
        <v>141</v>
      </c>
      <c r="E395" s="247" t="s">
        <v>19</v>
      </c>
      <c r="F395" s="248" t="s">
        <v>150</v>
      </c>
      <c r="G395" s="246"/>
      <c r="H395" s="249">
        <v>3.1</v>
      </c>
      <c r="I395" s="250"/>
      <c r="J395" s="246"/>
      <c r="K395" s="246"/>
      <c r="L395" s="251"/>
      <c r="M395" s="252"/>
      <c r="N395" s="253"/>
      <c r="O395" s="253"/>
      <c r="P395" s="253"/>
      <c r="Q395" s="253"/>
      <c r="R395" s="253"/>
      <c r="S395" s="253"/>
      <c r="T395" s="254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55" t="s">
        <v>141</v>
      </c>
      <c r="AU395" s="255" t="s">
        <v>82</v>
      </c>
      <c r="AV395" s="15" t="s">
        <v>137</v>
      </c>
      <c r="AW395" s="15" t="s">
        <v>33</v>
      </c>
      <c r="AX395" s="15" t="s">
        <v>80</v>
      </c>
      <c r="AY395" s="255" t="s">
        <v>130</v>
      </c>
    </row>
    <row r="396" spans="1:65" s="2" customFormat="1" ht="24.15" customHeight="1">
      <c r="A396" s="39"/>
      <c r="B396" s="40"/>
      <c r="C396" s="205" t="s">
        <v>448</v>
      </c>
      <c r="D396" s="205" t="s">
        <v>132</v>
      </c>
      <c r="E396" s="206" t="s">
        <v>449</v>
      </c>
      <c r="F396" s="207" t="s">
        <v>450</v>
      </c>
      <c r="G396" s="208" t="s">
        <v>197</v>
      </c>
      <c r="H396" s="209">
        <v>20.193</v>
      </c>
      <c r="I396" s="210"/>
      <c r="J396" s="211">
        <f>ROUND(I396*H396,2)</f>
        <v>0</v>
      </c>
      <c r="K396" s="207" t="s">
        <v>136</v>
      </c>
      <c r="L396" s="45"/>
      <c r="M396" s="212" t="s">
        <v>19</v>
      </c>
      <c r="N396" s="213" t="s">
        <v>43</v>
      </c>
      <c r="O396" s="85"/>
      <c r="P396" s="214">
        <f>O396*H396</f>
        <v>0</v>
      </c>
      <c r="Q396" s="214">
        <v>0</v>
      </c>
      <c r="R396" s="214">
        <f>Q396*H396</f>
        <v>0</v>
      </c>
      <c r="S396" s="214">
        <v>0.004</v>
      </c>
      <c r="T396" s="215">
        <f>S396*H396</f>
        <v>0.08077200000000001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16" t="s">
        <v>137</v>
      </c>
      <c r="AT396" s="216" t="s">
        <v>132</v>
      </c>
      <c r="AU396" s="216" t="s">
        <v>82</v>
      </c>
      <c r="AY396" s="18" t="s">
        <v>130</v>
      </c>
      <c r="BE396" s="217">
        <f>IF(N396="základní",J396,0)</f>
        <v>0</v>
      </c>
      <c r="BF396" s="217">
        <f>IF(N396="snížená",J396,0)</f>
        <v>0</v>
      </c>
      <c r="BG396" s="217">
        <f>IF(N396="zákl. přenesená",J396,0)</f>
        <v>0</v>
      </c>
      <c r="BH396" s="217">
        <f>IF(N396="sníž. přenesená",J396,0)</f>
        <v>0</v>
      </c>
      <c r="BI396" s="217">
        <f>IF(N396="nulová",J396,0)</f>
        <v>0</v>
      </c>
      <c r="BJ396" s="18" t="s">
        <v>80</v>
      </c>
      <c r="BK396" s="217">
        <f>ROUND(I396*H396,2)</f>
        <v>0</v>
      </c>
      <c r="BL396" s="18" t="s">
        <v>137</v>
      </c>
      <c r="BM396" s="216" t="s">
        <v>849</v>
      </c>
    </row>
    <row r="397" spans="1:47" s="2" customFormat="1" ht="12">
      <c r="A397" s="39"/>
      <c r="B397" s="40"/>
      <c r="C397" s="41"/>
      <c r="D397" s="218" t="s">
        <v>139</v>
      </c>
      <c r="E397" s="41"/>
      <c r="F397" s="219" t="s">
        <v>452</v>
      </c>
      <c r="G397" s="41"/>
      <c r="H397" s="41"/>
      <c r="I397" s="220"/>
      <c r="J397" s="41"/>
      <c r="K397" s="41"/>
      <c r="L397" s="45"/>
      <c r="M397" s="221"/>
      <c r="N397" s="222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139</v>
      </c>
      <c r="AU397" s="18" t="s">
        <v>82</v>
      </c>
    </row>
    <row r="398" spans="1:51" s="13" customFormat="1" ht="12">
      <c r="A398" s="13"/>
      <c r="B398" s="223"/>
      <c r="C398" s="224"/>
      <c r="D398" s="225" t="s">
        <v>141</v>
      </c>
      <c r="E398" s="226" t="s">
        <v>19</v>
      </c>
      <c r="F398" s="227" t="s">
        <v>315</v>
      </c>
      <c r="G398" s="224"/>
      <c r="H398" s="226" t="s">
        <v>19</v>
      </c>
      <c r="I398" s="228"/>
      <c r="J398" s="224"/>
      <c r="K398" s="224"/>
      <c r="L398" s="229"/>
      <c r="M398" s="230"/>
      <c r="N398" s="231"/>
      <c r="O398" s="231"/>
      <c r="P398" s="231"/>
      <c r="Q398" s="231"/>
      <c r="R398" s="231"/>
      <c r="S398" s="231"/>
      <c r="T398" s="23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3" t="s">
        <v>141</v>
      </c>
      <c r="AU398" s="233" t="s">
        <v>82</v>
      </c>
      <c r="AV398" s="13" t="s">
        <v>80</v>
      </c>
      <c r="AW398" s="13" t="s">
        <v>33</v>
      </c>
      <c r="AX398" s="13" t="s">
        <v>72</v>
      </c>
      <c r="AY398" s="233" t="s">
        <v>130</v>
      </c>
    </row>
    <row r="399" spans="1:51" s="13" customFormat="1" ht="12">
      <c r="A399" s="13"/>
      <c r="B399" s="223"/>
      <c r="C399" s="224"/>
      <c r="D399" s="225" t="s">
        <v>141</v>
      </c>
      <c r="E399" s="226" t="s">
        <v>19</v>
      </c>
      <c r="F399" s="227" t="s">
        <v>807</v>
      </c>
      <c r="G399" s="224"/>
      <c r="H399" s="226" t="s">
        <v>19</v>
      </c>
      <c r="I399" s="228"/>
      <c r="J399" s="224"/>
      <c r="K399" s="224"/>
      <c r="L399" s="229"/>
      <c r="M399" s="230"/>
      <c r="N399" s="231"/>
      <c r="O399" s="231"/>
      <c r="P399" s="231"/>
      <c r="Q399" s="231"/>
      <c r="R399" s="231"/>
      <c r="S399" s="231"/>
      <c r="T399" s="23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3" t="s">
        <v>141</v>
      </c>
      <c r="AU399" s="233" t="s">
        <v>82</v>
      </c>
      <c r="AV399" s="13" t="s">
        <v>80</v>
      </c>
      <c r="AW399" s="13" t="s">
        <v>33</v>
      </c>
      <c r="AX399" s="13" t="s">
        <v>72</v>
      </c>
      <c r="AY399" s="233" t="s">
        <v>130</v>
      </c>
    </row>
    <row r="400" spans="1:51" s="14" customFormat="1" ht="12">
      <c r="A400" s="14"/>
      <c r="B400" s="234"/>
      <c r="C400" s="235"/>
      <c r="D400" s="225" t="s">
        <v>141</v>
      </c>
      <c r="E400" s="236" t="s">
        <v>19</v>
      </c>
      <c r="F400" s="237" t="s">
        <v>808</v>
      </c>
      <c r="G400" s="235"/>
      <c r="H400" s="238">
        <v>18.662</v>
      </c>
      <c r="I400" s="239"/>
      <c r="J400" s="235"/>
      <c r="K400" s="235"/>
      <c r="L400" s="240"/>
      <c r="M400" s="241"/>
      <c r="N400" s="242"/>
      <c r="O400" s="242"/>
      <c r="P400" s="242"/>
      <c r="Q400" s="242"/>
      <c r="R400" s="242"/>
      <c r="S400" s="242"/>
      <c r="T400" s="243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4" t="s">
        <v>141</v>
      </c>
      <c r="AU400" s="244" t="s">
        <v>82</v>
      </c>
      <c r="AV400" s="14" t="s">
        <v>82</v>
      </c>
      <c r="AW400" s="14" t="s">
        <v>33</v>
      </c>
      <c r="AX400" s="14" t="s">
        <v>72</v>
      </c>
      <c r="AY400" s="244" t="s">
        <v>130</v>
      </c>
    </row>
    <row r="401" spans="1:51" s="13" customFormat="1" ht="12">
      <c r="A401" s="13"/>
      <c r="B401" s="223"/>
      <c r="C401" s="224"/>
      <c r="D401" s="225" t="s">
        <v>141</v>
      </c>
      <c r="E401" s="226" t="s">
        <v>19</v>
      </c>
      <c r="F401" s="227" t="s">
        <v>318</v>
      </c>
      <c r="G401" s="224"/>
      <c r="H401" s="226" t="s">
        <v>19</v>
      </c>
      <c r="I401" s="228"/>
      <c r="J401" s="224"/>
      <c r="K401" s="224"/>
      <c r="L401" s="229"/>
      <c r="M401" s="230"/>
      <c r="N401" s="231"/>
      <c r="O401" s="231"/>
      <c r="P401" s="231"/>
      <c r="Q401" s="231"/>
      <c r="R401" s="231"/>
      <c r="S401" s="231"/>
      <c r="T401" s="23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3" t="s">
        <v>141</v>
      </c>
      <c r="AU401" s="233" t="s">
        <v>82</v>
      </c>
      <c r="AV401" s="13" t="s">
        <v>80</v>
      </c>
      <c r="AW401" s="13" t="s">
        <v>33</v>
      </c>
      <c r="AX401" s="13" t="s">
        <v>72</v>
      </c>
      <c r="AY401" s="233" t="s">
        <v>130</v>
      </c>
    </row>
    <row r="402" spans="1:51" s="14" customFormat="1" ht="12">
      <c r="A402" s="14"/>
      <c r="B402" s="234"/>
      <c r="C402" s="235"/>
      <c r="D402" s="225" t="s">
        <v>141</v>
      </c>
      <c r="E402" s="236" t="s">
        <v>19</v>
      </c>
      <c r="F402" s="237" t="s">
        <v>809</v>
      </c>
      <c r="G402" s="235"/>
      <c r="H402" s="238">
        <v>-4.41</v>
      </c>
      <c r="I402" s="239"/>
      <c r="J402" s="235"/>
      <c r="K402" s="235"/>
      <c r="L402" s="240"/>
      <c r="M402" s="241"/>
      <c r="N402" s="242"/>
      <c r="O402" s="242"/>
      <c r="P402" s="242"/>
      <c r="Q402" s="242"/>
      <c r="R402" s="242"/>
      <c r="S402" s="242"/>
      <c r="T402" s="243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4" t="s">
        <v>141</v>
      </c>
      <c r="AU402" s="244" t="s">
        <v>82</v>
      </c>
      <c r="AV402" s="14" t="s">
        <v>82</v>
      </c>
      <c r="AW402" s="14" t="s">
        <v>33</v>
      </c>
      <c r="AX402" s="14" t="s">
        <v>72</v>
      </c>
      <c r="AY402" s="244" t="s">
        <v>130</v>
      </c>
    </row>
    <row r="403" spans="1:51" s="13" customFormat="1" ht="12">
      <c r="A403" s="13"/>
      <c r="B403" s="223"/>
      <c r="C403" s="224"/>
      <c r="D403" s="225" t="s">
        <v>141</v>
      </c>
      <c r="E403" s="226" t="s">
        <v>19</v>
      </c>
      <c r="F403" s="227" t="s">
        <v>810</v>
      </c>
      <c r="G403" s="224"/>
      <c r="H403" s="226" t="s">
        <v>19</v>
      </c>
      <c r="I403" s="228"/>
      <c r="J403" s="224"/>
      <c r="K403" s="224"/>
      <c r="L403" s="229"/>
      <c r="M403" s="230"/>
      <c r="N403" s="231"/>
      <c r="O403" s="231"/>
      <c r="P403" s="231"/>
      <c r="Q403" s="231"/>
      <c r="R403" s="231"/>
      <c r="S403" s="231"/>
      <c r="T403" s="23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3" t="s">
        <v>141</v>
      </c>
      <c r="AU403" s="233" t="s">
        <v>82</v>
      </c>
      <c r="AV403" s="13" t="s">
        <v>80</v>
      </c>
      <c r="AW403" s="13" t="s">
        <v>33</v>
      </c>
      <c r="AX403" s="13" t="s">
        <v>72</v>
      </c>
      <c r="AY403" s="233" t="s">
        <v>130</v>
      </c>
    </row>
    <row r="404" spans="1:51" s="14" customFormat="1" ht="12">
      <c r="A404" s="14"/>
      <c r="B404" s="234"/>
      <c r="C404" s="235"/>
      <c r="D404" s="225" t="s">
        <v>141</v>
      </c>
      <c r="E404" s="236" t="s">
        <v>19</v>
      </c>
      <c r="F404" s="237" t="s">
        <v>811</v>
      </c>
      <c r="G404" s="235"/>
      <c r="H404" s="238">
        <v>8.041</v>
      </c>
      <c r="I404" s="239"/>
      <c r="J404" s="235"/>
      <c r="K404" s="235"/>
      <c r="L404" s="240"/>
      <c r="M404" s="241"/>
      <c r="N404" s="242"/>
      <c r="O404" s="242"/>
      <c r="P404" s="242"/>
      <c r="Q404" s="242"/>
      <c r="R404" s="242"/>
      <c r="S404" s="242"/>
      <c r="T404" s="24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4" t="s">
        <v>141</v>
      </c>
      <c r="AU404" s="244" t="s">
        <v>82</v>
      </c>
      <c r="AV404" s="14" t="s">
        <v>82</v>
      </c>
      <c r="AW404" s="14" t="s">
        <v>33</v>
      </c>
      <c r="AX404" s="14" t="s">
        <v>72</v>
      </c>
      <c r="AY404" s="244" t="s">
        <v>130</v>
      </c>
    </row>
    <row r="405" spans="1:51" s="13" customFormat="1" ht="12">
      <c r="A405" s="13"/>
      <c r="B405" s="223"/>
      <c r="C405" s="224"/>
      <c r="D405" s="225" t="s">
        <v>141</v>
      </c>
      <c r="E405" s="226" t="s">
        <v>19</v>
      </c>
      <c r="F405" s="227" t="s">
        <v>318</v>
      </c>
      <c r="G405" s="224"/>
      <c r="H405" s="226" t="s">
        <v>19</v>
      </c>
      <c r="I405" s="228"/>
      <c r="J405" s="224"/>
      <c r="K405" s="224"/>
      <c r="L405" s="229"/>
      <c r="M405" s="230"/>
      <c r="N405" s="231"/>
      <c r="O405" s="231"/>
      <c r="P405" s="231"/>
      <c r="Q405" s="231"/>
      <c r="R405" s="231"/>
      <c r="S405" s="231"/>
      <c r="T405" s="23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3" t="s">
        <v>141</v>
      </c>
      <c r="AU405" s="233" t="s">
        <v>82</v>
      </c>
      <c r="AV405" s="13" t="s">
        <v>80</v>
      </c>
      <c r="AW405" s="13" t="s">
        <v>33</v>
      </c>
      <c r="AX405" s="13" t="s">
        <v>72</v>
      </c>
      <c r="AY405" s="233" t="s">
        <v>130</v>
      </c>
    </row>
    <row r="406" spans="1:51" s="14" customFormat="1" ht="12">
      <c r="A406" s="14"/>
      <c r="B406" s="234"/>
      <c r="C406" s="235"/>
      <c r="D406" s="225" t="s">
        <v>141</v>
      </c>
      <c r="E406" s="236" t="s">
        <v>19</v>
      </c>
      <c r="F406" s="237" t="s">
        <v>812</v>
      </c>
      <c r="G406" s="235"/>
      <c r="H406" s="238">
        <v>-2.1</v>
      </c>
      <c r="I406" s="239"/>
      <c r="J406" s="235"/>
      <c r="K406" s="235"/>
      <c r="L406" s="240"/>
      <c r="M406" s="241"/>
      <c r="N406" s="242"/>
      <c r="O406" s="242"/>
      <c r="P406" s="242"/>
      <c r="Q406" s="242"/>
      <c r="R406" s="242"/>
      <c r="S406" s="242"/>
      <c r="T406" s="243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4" t="s">
        <v>141</v>
      </c>
      <c r="AU406" s="244" t="s">
        <v>82</v>
      </c>
      <c r="AV406" s="14" t="s">
        <v>82</v>
      </c>
      <c r="AW406" s="14" t="s">
        <v>33</v>
      </c>
      <c r="AX406" s="14" t="s">
        <v>72</v>
      </c>
      <c r="AY406" s="244" t="s">
        <v>130</v>
      </c>
    </row>
    <row r="407" spans="1:51" s="15" customFormat="1" ht="12">
      <c r="A407" s="15"/>
      <c r="B407" s="245"/>
      <c r="C407" s="246"/>
      <c r="D407" s="225" t="s">
        <v>141</v>
      </c>
      <c r="E407" s="247" t="s">
        <v>19</v>
      </c>
      <c r="F407" s="248" t="s">
        <v>150</v>
      </c>
      <c r="G407" s="246"/>
      <c r="H407" s="249">
        <v>20.192999999999998</v>
      </c>
      <c r="I407" s="250"/>
      <c r="J407" s="246"/>
      <c r="K407" s="246"/>
      <c r="L407" s="251"/>
      <c r="M407" s="252"/>
      <c r="N407" s="253"/>
      <c r="O407" s="253"/>
      <c r="P407" s="253"/>
      <c r="Q407" s="253"/>
      <c r="R407" s="253"/>
      <c r="S407" s="253"/>
      <c r="T407" s="254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55" t="s">
        <v>141</v>
      </c>
      <c r="AU407" s="255" t="s">
        <v>82</v>
      </c>
      <c r="AV407" s="15" t="s">
        <v>137</v>
      </c>
      <c r="AW407" s="15" t="s">
        <v>33</v>
      </c>
      <c r="AX407" s="15" t="s">
        <v>80</v>
      </c>
      <c r="AY407" s="255" t="s">
        <v>130</v>
      </c>
    </row>
    <row r="408" spans="1:63" s="12" customFormat="1" ht="22.8" customHeight="1">
      <c r="A408" s="12"/>
      <c r="B408" s="189"/>
      <c r="C408" s="190"/>
      <c r="D408" s="191" t="s">
        <v>71</v>
      </c>
      <c r="E408" s="203" t="s">
        <v>453</v>
      </c>
      <c r="F408" s="203" t="s">
        <v>454</v>
      </c>
      <c r="G408" s="190"/>
      <c r="H408" s="190"/>
      <c r="I408" s="193"/>
      <c r="J408" s="204">
        <f>BK408</f>
        <v>0</v>
      </c>
      <c r="K408" s="190"/>
      <c r="L408" s="195"/>
      <c r="M408" s="196"/>
      <c r="N408" s="197"/>
      <c r="O408" s="197"/>
      <c r="P408" s="198">
        <f>SUM(P409:P417)</f>
        <v>0</v>
      </c>
      <c r="Q408" s="197"/>
      <c r="R408" s="198">
        <f>SUM(R409:R417)</f>
        <v>0</v>
      </c>
      <c r="S408" s="197"/>
      <c r="T408" s="199">
        <f>SUM(T409:T417)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200" t="s">
        <v>80</v>
      </c>
      <c r="AT408" s="201" t="s">
        <v>71</v>
      </c>
      <c r="AU408" s="201" t="s">
        <v>80</v>
      </c>
      <c r="AY408" s="200" t="s">
        <v>130</v>
      </c>
      <c r="BK408" s="202">
        <f>SUM(BK409:BK417)</f>
        <v>0</v>
      </c>
    </row>
    <row r="409" spans="1:65" s="2" customFormat="1" ht="24.15" customHeight="1">
      <c r="A409" s="39"/>
      <c r="B409" s="40"/>
      <c r="C409" s="205" t="s">
        <v>455</v>
      </c>
      <c r="D409" s="205" t="s">
        <v>132</v>
      </c>
      <c r="E409" s="206" t="s">
        <v>456</v>
      </c>
      <c r="F409" s="207" t="s">
        <v>457</v>
      </c>
      <c r="G409" s="208" t="s">
        <v>165</v>
      </c>
      <c r="H409" s="209">
        <v>3.947</v>
      </c>
      <c r="I409" s="210"/>
      <c r="J409" s="211">
        <f>ROUND(I409*H409,2)</f>
        <v>0</v>
      </c>
      <c r="K409" s="207" t="s">
        <v>136</v>
      </c>
      <c r="L409" s="45"/>
      <c r="M409" s="212" t="s">
        <v>19</v>
      </c>
      <c r="N409" s="213" t="s">
        <v>43</v>
      </c>
      <c r="O409" s="85"/>
      <c r="P409" s="214">
        <f>O409*H409</f>
        <v>0</v>
      </c>
      <c r="Q409" s="214">
        <v>0</v>
      </c>
      <c r="R409" s="214">
        <f>Q409*H409</f>
        <v>0</v>
      </c>
      <c r="S409" s="214">
        <v>0</v>
      </c>
      <c r="T409" s="215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16" t="s">
        <v>137</v>
      </c>
      <c r="AT409" s="216" t="s">
        <v>132</v>
      </c>
      <c r="AU409" s="216" t="s">
        <v>82</v>
      </c>
      <c r="AY409" s="18" t="s">
        <v>130</v>
      </c>
      <c r="BE409" s="217">
        <f>IF(N409="základní",J409,0)</f>
        <v>0</v>
      </c>
      <c r="BF409" s="217">
        <f>IF(N409="snížená",J409,0)</f>
        <v>0</v>
      </c>
      <c r="BG409" s="217">
        <f>IF(N409="zákl. přenesená",J409,0)</f>
        <v>0</v>
      </c>
      <c r="BH409" s="217">
        <f>IF(N409="sníž. přenesená",J409,0)</f>
        <v>0</v>
      </c>
      <c r="BI409" s="217">
        <f>IF(N409="nulová",J409,0)</f>
        <v>0</v>
      </c>
      <c r="BJ409" s="18" t="s">
        <v>80</v>
      </c>
      <c r="BK409" s="217">
        <f>ROUND(I409*H409,2)</f>
        <v>0</v>
      </c>
      <c r="BL409" s="18" t="s">
        <v>137</v>
      </c>
      <c r="BM409" s="216" t="s">
        <v>850</v>
      </c>
    </row>
    <row r="410" spans="1:47" s="2" customFormat="1" ht="12">
      <c r="A410" s="39"/>
      <c r="B410" s="40"/>
      <c r="C410" s="41"/>
      <c r="D410" s="218" t="s">
        <v>139</v>
      </c>
      <c r="E410" s="41"/>
      <c r="F410" s="219" t="s">
        <v>459</v>
      </c>
      <c r="G410" s="41"/>
      <c r="H410" s="41"/>
      <c r="I410" s="220"/>
      <c r="J410" s="41"/>
      <c r="K410" s="41"/>
      <c r="L410" s="45"/>
      <c r="M410" s="221"/>
      <c r="N410" s="222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139</v>
      </c>
      <c r="AU410" s="18" t="s">
        <v>82</v>
      </c>
    </row>
    <row r="411" spans="1:65" s="2" customFormat="1" ht="21.75" customHeight="1">
      <c r="A411" s="39"/>
      <c r="B411" s="40"/>
      <c r="C411" s="205" t="s">
        <v>460</v>
      </c>
      <c r="D411" s="205" t="s">
        <v>132</v>
      </c>
      <c r="E411" s="206" t="s">
        <v>461</v>
      </c>
      <c r="F411" s="207" t="s">
        <v>462</v>
      </c>
      <c r="G411" s="208" t="s">
        <v>165</v>
      </c>
      <c r="H411" s="209">
        <v>3.947</v>
      </c>
      <c r="I411" s="210"/>
      <c r="J411" s="211">
        <f>ROUND(I411*H411,2)</f>
        <v>0</v>
      </c>
      <c r="K411" s="207" t="s">
        <v>136</v>
      </c>
      <c r="L411" s="45"/>
      <c r="M411" s="212" t="s">
        <v>19</v>
      </c>
      <c r="N411" s="213" t="s">
        <v>43</v>
      </c>
      <c r="O411" s="85"/>
      <c r="P411" s="214">
        <f>O411*H411</f>
        <v>0</v>
      </c>
      <c r="Q411" s="214">
        <v>0</v>
      </c>
      <c r="R411" s="214">
        <f>Q411*H411</f>
        <v>0</v>
      </c>
      <c r="S411" s="214">
        <v>0</v>
      </c>
      <c r="T411" s="215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16" t="s">
        <v>137</v>
      </c>
      <c r="AT411" s="216" t="s">
        <v>132</v>
      </c>
      <c r="AU411" s="216" t="s">
        <v>82</v>
      </c>
      <c r="AY411" s="18" t="s">
        <v>130</v>
      </c>
      <c r="BE411" s="217">
        <f>IF(N411="základní",J411,0)</f>
        <v>0</v>
      </c>
      <c r="BF411" s="217">
        <f>IF(N411="snížená",J411,0)</f>
        <v>0</v>
      </c>
      <c r="BG411" s="217">
        <f>IF(N411="zákl. přenesená",J411,0)</f>
        <v>0</v>
      </c>
      <c r="BH411" s="217">
        <f>IF(N411="sníž. přenesená",J411,0)</f>
        <v>0</v>
      </c>
      <c r="BI411" s="217">
        <f>IF(N411="nulová",J411,0)</f>
        <v>0</v>
      </c>
      <c r="BJ411" s="18" t="s">
        <v>80</v>
      </c>
      <c r="BK411" s="217">
        <f>ROUND(I411*H411,2)</f>
        <v>0</v>
      </c>
      <c r="BL411" s="18" t="s">
        <v>137</v>
      </c>
      <c r="BM411" s="216" t="s">
        <v>851</v>
      </c>
    </row>
    <row r="412" spans="1:47" s="2" customFormat="1" ht="12">
      <c r="A412" s="39"/>
      <c r="B412" s="40"/>
      <c r="C412" s="41"/>
      <c r="D412" s="218" t="s">
        <v>139</v>
      </c>
      <c r="E412" s="41"/>
      <c r="F412" s="219" t="s">
        <v>464</v>
      </c>
      <c r="G412" s="41"/>
      <c r="H412" s="41"/>
      <c r="I412" s="220"/>
      <c r="J412" s="41"/>
      <c r="K412" s="41"/>
      <c r="L412" s="45"/>
      <c r="M412" s="221"/>
      <c r="N412" s="222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139</v>
      </c>
      <c r="AU412" s="18" t="s">
        <v>82</v>
      </c>
    </row>
    <row r="413" spans="1:65" s="2" customFormat="1" ht="24.15" customHeight="1">
      <c r="A413" s="39"/>
      <c r="B413" s="40"/>
      <c r="C413" s="205" t="s">
        <v>465</v>
      </c>
      <c r="D413" s="205" t="s">
        <v>132</v>
      </c>
      <c r="E413" s="206" t="s">
        <v>466</v>
      </c>
      <c r="F413" s="207" t="s">
        <v>467</v>
      </c>
      <c r="G413" s="208" t="s">
        <v>165</v>
      </c>
      <c r="H413" s="209">
        <v>27.629</v>
      </c>
      <c r="I413" s="210"/>
      <c r="J413" s="211">
        <f>ROUND(I413*H413,2)</f>
        <v>0</v>
      </c>
      <c r="K413" s="207" t="s">
        <v>136</v>
      </c>
      <c r="L413" s="45"/>
      <c r="M413" s="212" t="s">
        <v>19</v>
      </c>
      <c r="N413" s="213" t="s">
        <v>43</v>
      </c>
      <c r="O413" s="85"/>
      <c r="P413" s="214">
        <f>O413*H413</f>
        <v>0</v>
      </c>
      <c r="Q413" s="214">
        <v>0</v>
      </c>
      <c r="R413" s="214">
        <f>Q413*H413</f>
        <v>0</v>
      </c>
      <c r="S413" s="214">
        <v>0</v>
      </c>
      <c r="T413" s="215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16" t="s">
        <v>137</v>
      </c>
      <c r="AT413" s="216" t="s">
        <v>132</v>
      </c>
      <c r="AU413" s="216" t="s">
        <v>82</v>
      </c>
      <c r="AY413" s="18" t="s">
        <v>130</v>
      </c>
      <c r="BE413" s="217">
        <f>IF(N413="základní",J413,0)</f>
        <v>0</v>
      </c>
      <c r="BF413" s="217">
        <f>IF(N413="snížená",J413,0)</f>
        <v>0</v>
      </c>
      <c r="BG413" s="217">
        <f>IF(N413="zákl. přenesená",J413,0)</f>
        <v>0</v>
      </c>
      <c r="BH413" s="217">
        <f>IF(N413="sníž. přenesená",J413,0)</f>
        <v>0</v>
      </c>
      <c r="BI413" s="217">
        <f>IF(N413="nulová",J413,0)</f>
        <v>0</v>
      </c>
      <c r="BJ413" s="18" t="s">
        <v>80</v>
      </c>
      <c r="BK413" s="217">
        <f>ROUND(I413*H413,2)</f>
        <v>0</v>
      </c>
      <c r="BL413" s="18" t="s">
        <v>137</v>
      </c>
      <c r="BM413" s="216" t="s">
        <v>852</v>
      </c>
    </row>
    <row r="414" spans="1:47" s="2" customFormat="1" ht="12">
      <c r="A414" s="39"/>
      <c r="B414" s="40"/>
      <c r="C414" s="41"/>
      <c r="D414" s="218" t="s">
        <v>139</v>
      </c>
      <c r="E414" s="41"/>
      <c r="F414" s="219" t="s">
        <v>469</v>
      </c>
      <c r="G414" s="41"/>
      <c r="H414" s="41"/>
      <c r="I414" s="220"/>
      <c r="J414" s="41"/>
      <c r="K414" s="41"/>
      <c r="L414" s="45"/>
      <c r="M414" s="221"/>
      <c r="N414" s="222"/>
      <c r="O414" s="85"/>
      <c r="P414" s="85"/>
      <c r="Q414" s="85"/>
      <c r="R414" s="85"/>
      <c r="S414" s="85"/>
      <c r="T414" s="86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139</v>
      </c>
      <c r="AU414" s="18" t="s">
        <v>82</v>
      </c>
    </row>
    <row r="415" spans="1:51" s="14" customFormat="1" ht="12">
      <c r="A415" s="14"/>
      <c r="B415" s="234"/>
      <c r="C415" s="235"/>
      <c r="D415" s="225" t="s">
        <v>141</v>
      </c>
      <c r="E415" s="235"/>
      <c r="F415" s="237" t="s">
        <v>853</v>
      </c>
      <c r="G415" s="235"/>
      <c r="H415" s="238">
        <v>27.629</v>
      </c>
      <c r="I415" s="239"/>
      <c r="J415" s="235"/>
      <c r="K415" s="235"/>
      <c r="L415" s="240"/>
      <c r="M415" s="241"/>
      <c r="N415" s="242"/>
      <c r="O415" s="242"/>
      <c r="P415" s="242"/>
      <c r="Q415" s="242"/>
      <c r="R415" s="242"/>
      <c r="S415" s="242"/>
      <c r="T415" s="243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4" t="s">
        <v>141</v>
      </c>
      <c r="AU415" s="244" t="s">
        <v>82</v>
      </c>
      <c r="AV415" s="14" t="s">
        <v>82</v>
      </c>
      <c r="AW415" s="14" t="s">
        <v>4</v>
      </c>
      <c r="AX415" s="14" t="s">
        <v>80</v>
      </c>
      <c r="AY415" s="244" t="s">
        <v>130</v>
      </c>
    </row>
    <row r="416" spans="1:65" s="2" customFormat="1" ht="24.15" customHeight="1">
      <c r="A416" s="39"/>
      <c r="B416" s="40"/>
      <c r="C416" s="205" t="s">
        <v>471</v>
      </c>
      <c r="D416" s="205" t="s">
        <v>132</v>
      </c>
      <c r="E416" s="206" t="s">
        <v>472</v>
      </c>
      <c r="F416" s="207" t="s">
        <v>473</v>
      </c>
      <c r="G416" s="208" t="s">
        <v>165</v>
      </c>
      <c r="H416" s="209">
        <v>3.947</v>
      </c>
      <c r="I416" s="210"/>
      <c r="J416" s="211">
        <f>ROUND(I416*H416,2)</f>
        <v>0</v>
      </c>
      <c r="K416" s="207" t="s">
        <v>136</v>
      </c>
      <c r="L416" s="45"/>
      <c r="M416" s="212" t="s">
        <v>19</v>
      </c>
      <c r="N416" s="213" t="s">
        <v>43</v>
      </c>
      <c r="O416" s="85"/>
      <c r="P416" s="214">
        <f>O416*H416</f>
        <v>0</v>
      </c>
      <c r="Q416" s="214">
        <v>0</v>
      </c>
      <c r="R416" s="214">
        <f>Q416*H416</f>
        <v>0</v>
      </c>
      <c r="S416" s="214">
        <v>0</v>
      </c>
      <c r="T416" s="215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16" t="s">
        <v>137</v>
      </c>
      <c r="AT416" s="216" t="s">
        <v>132</v>
      </c>
      <c r="AU416" s="216" t="s">
        <v>82</v>
      </c>
      <c r="AY416" s="18" t="s">
        <v>130</v>
      </c>
      <c r="BE416" s="217">
        <f>IF(N416="základní",J416,0)</f>
        <v>0</v>
      </c>
      <c r="BF416" s="217">
        <f>IF(N416="snížená",J416,0)</f>
        <v>0</v>
      </c>
      <c r="BG416" s="217">
        <f>IF(N416="zákl. přenesená",J416,0)</f>
        <v>0</v>
      </c>
      <c r="BH416" s="217">
        <f>IF(N416="sníž. přenesená",J416,0)</f>
        <v>0</v>
      </c>
      <c r="BI416" s="217">
        <f>IF(N416="nulová",J416,0)</f>
        <v>0</v>
      </c>
      <c r="BJ416" s="18" t="s">
        <v>80</v>
      </c>
      <c r="BK416" s="217">
        <f>ROUND(I416*H416,2)</f>
        <v>0</v>
      </c>
      <c r="BL416" s="18" t="s">
        <v>137</v>
      </c>
      <c r="BM416" s="216" t="s">
        <v>854</v>
      </c>
    </row>
    <row r="417" spans="1:47" s="2" customFormat="1" ht="12">
      <c r="A417" s="39"/>
      <c r="B417" s="40"/>
      <c r="C417" s="41"/>
      <c r="D417" s="218" t="s">
        <v>139</v>
      </c>
      <c r="E417" s="41"/>
      <c r="F417" s="219" t="s">
        <v>475</v>
      </c>
      <c r="G417" s="41"/>
      <c r="H417" s="41"/>
      <c r="I417" s="220"/>
      <c r="J417" s="41"/>
      <c r="K417" s="41"/>
      <c r="L417" s="45"/>
      <c r="M417" s="221"/>
      <c r="N417" s="222"/>
      <c r="O417" s="85"/>
      <c r="P417" s="85"/>
      <c r="Q417" s="85"/>
      <c r="R417" s="85"/>
      <c r="S417" s="85"/>
      <c r="T417" s="86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139</v>
      </c>
      <c r="AU417" s="18" t="s">
        <v>82</v>
      </c>
    </row>
    <row r="418" spans="1:63" s="12" customFormat="1" ht="22.8" customHeight="1">
      <c r="A418" s="12"/>
      <c r="B418" s="189"/>
      <c r="C418" s="190"/>
      <c r="D418" s="191" t="s">
        <v>71</v>
      </c>
      <c r="E418" s="203" t="s">
        <v>476</v>
      </c>
      <c r="F418" s="203" t="s">
        <v>477</v>
      </c>
      <c r="G418" s="190"/>
      <c r="H418" s="190"/>
      <c r="I418" s="193"/>
      <c r="J418" s="204">
        <f>BK418</f>
        <v>0</v>
      </c>
      <c r="K418" s="190"/>
      <c r="L418" s="195"/>
      <c r="M418" s="196"/>
      <c r="N418" s="197"/>
      <c r="O418" s="197"/>
      <c r="P418" s="198">
        <f>SUM(P419:P420)</f>
        <v>0</v>
      </c>
      <c r="Q418" s="197"/>
      <c r="R418" s="198">
        <f>SUM(R419:R420)</f>
        <v>0</v>
      </c>
      <c r="S418" s="197"/>
      <c r="T418" s="199">
        <f>SUM(T419:T420)</f>
        <v>0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200" t="s">
        <v>80</v>
      </c>
      <c r="AT418" s="201" t="s">
        <v>71</v>
      </c>
      <c r="AU418" s="201" t="s">
        <v>80</v>
      </c>
      <c r="AY418" s="200" t="s">
        <v>130</v>
      </c>
      <c r="BK418" s="202">
        <f>SUM(BK419:BK420)</f>
        <v>0</v>
      </c>
    </row>
    <row r="419" spans="1:65" s="2" customFormat="1" ht="33" customHeight="1">
      <c r="A419" s="39"/>
      <c r="B419" s="40"/>
      <c r="C419" s="205" t="s">
        <v>478</v>
      </c>
      <c r="D419" s="205" t="s">
        <v>132</v>
      </c>
      <c r="E419" s="206" t="s">
        <v>479</v>
      </c>
      <c r="F419" s="207" t="s">
        <v>480</v>
      </c>
      <c r="G419" s="208" t="s">
        <v>165</v>
      </c>
      <c r="H419" s="209">
        <v>31.487</v>
      </c>
      <c r="I419" s="210"/>
      <c r="J419" s="211">
        <f>ROUND(I419*H419,2)</f>
        <v>0</v>
      </c>
      <c r="K419" s="207" t="s">
        <v>136</v>
      </c>
      <c r="L419" s="45"/>
      <c r="M419" s="212" t="s">
        <v>19</v>
      </c>
      <c r="N419" s="213" t="s">
        <v>43</v>
      </c>
      <c r="O419" s="85"/>
      <c r="P419" s="214">
        <f>O419*H419</f>
        <v>0</v>
      </c>
      <c r="Q419" s="214">
        <v>0</v>
      </c>
      <c r="R419" s="214">
        <f>Q419*H419</f>
        <v>0</v>
      </c>
      <c r="S419" s="214">
        <v>0</v>
      </c>
      <c r="T419" s="215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16" t="s">
        <v>137</v>
      </c>
      <c r="AT419" s="216" t="s">
        <v>132</v>
      </c>
      <c r="AU419" s="216" t="s">
        <v>82</v>
      </c>
      <c r="AY419" s="18" t="s">
        <v>130</v>
      </c>
      <c r="BE419" s="217">
        <f>IF(N419="základní",J419,0)</f>
        <v>0</v>
      </c>
      <c r="BF419" s="217">
        <f>IF(N419="snížená",J419,0)</f>
        <v>0</v>
      </c>
      <c r="BG419" s="217">
        <f>IF(N419="zákl. přenesená",J419,0)</f>
        <v>0</v>
      </c>
      <c r="BH419" s="217">
        <f>IF(N419="sníž. přenesená",J419,0)</f>
        <v>0</v>
      </c>
      <c r="BI419" s="217">
        <f>IF(N419="nulová",J419,0)</f>
        <v>0</v>
      </c>
      <c r="BJ419" s="18" t="s">
        <v>80</v>
      </c>
      <c r="BK419" s="217">
        <f>ROUND(I419*H419,2)</f>
        <v>0</v>
      </c>
      <c r="BL419" s="18" t="s">
        <v>137</v>
      </c>
      <c r="BM419" s="216" t="s">
        <v>855</v>
      </c>
    </row>
    <row r="420" spans="1:47" s="2" customFormat="1" ht="12">
      <c r="A420" s="39"/>
      <c r="B420" s="40"/>
      <c r="C420" s="41"/>
      <c r="D420" s="218" t="s">
        <v>139</v>
      </c>
      <c r="E420" s="41"/>
      <c r="F420" s="219" t="s">
        <v>482</v>
      </c>
      <c r="G420" s="41"/>
      <c r="H420" s="41"/>
      <c r="I420" s="220"/>
      <c r="J420" s="41"/>
      <c r="K420" s="41"/>
      <c r="L420" s="45"/>
      <c r="M420" s="221"/>
      <c r="N420" s="222"/>
      <c r="O420" s="85"/>
      <c r="P420" s="85"/>
      <c r="Q420" s="85"/>
      <c r="R420" s="85"/>
      <c r="S420" s="85"/>
      <c r="T420" s="86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139</v>
      </c>
      <c r="AU420" s="18" t="s">
        <v>82</v>
      </c>
    </row>
    <row r="421" spans="1:63" s="12" customFormat="1" ht="25.9" customHeight="1">
      <c r="A421" s="12"/>
      <c r="B421" s="189"/>
      <c r="C421" s="190"/>
      <c r="D421" s="191" t="s">
        <v>71</v>
      </c>
      <c r="E421" s="192" t="s">
        <v>483</v>
      </c>
      <c r="F421" s="192" t="s">
        <v>484</v>
      </c>
      <c r="G421" s="190"/>
      <c r="H421" s="190"/>
      <c r="I421" s="193"/>
      <c r="J421" s="194">
        <f>BK421</f>
        <v>0</v>
      </c>
      <c r="K421" s="190"/>
      <c r="L421" s="195"/>
      <c r="M421" s="196"/>
      <c r="N421" s="197"/>
      <c r="O421" s="197"/>
      <c r="P421" s="198">
        <f>P422+P443+P455+P462+P499+P521+P530+P581+P612</f>
        <v>0</v>
      </c>
      <c r="Q421" s="197"/>
      <c r="R421" s="198">
        <f>R422+R443+R455+R462+R499+R521+R530+R581+R612</f>
        <v>1.3936483</v>
      </c>
      <c r="S421" s="197"/>
      <c r="T421" s="199">
        <f>T422+T443+T455+T462+T499+T521+T530+T581+T612</f>
        <v>0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00" t="s">
        <v>82</v>
      </c>
      <c r="AT421" s="201" t="s">
        <v>71</v>
      </c>
      <c r="AU421" s="201" t="s">
        <v>72</v>
      </c>
      <c r="AY421" s="200" t="s">
        <v>130</v>
      </c>
      <c r="BK421" s="202">
        <f>BK422+BK443+BK455+BK462+BK499+BK521+BK530+BK581+BK612</f>
        <v>0</v>
      </c>
    </row>
    <row r="422" spans="1:63" s="12" customFormat="1" ht="22.8" customHeight="1">
      <c r="A422" s="12"/>
      <c r="B422" s="189"/>
      <c r="C422" s="190"/>
      <c r="D422" s="191" t="s">
        <v>71</v>
      </c>
      <c r="E422" s="203" t="s">
        <v>485</v>
      </c>
      <c r="F422" s="203" t="s">
        <v>486</v>
      </c>
      <c r="G422" s="190"/>
      <c r="H422" s="190"/>
      <c r="I422" s="193"/>
      <c r="J422" s="204">
        <f>BK422</f>
        <v>0</v>
      </c>
      <c r="K422" s="190"/>
      <c r="L422" s="195"/>
      <c r="M422" s="196"/>
      <c r="N422" s="197"/>
      <c r="O422" s="197"/>
      <c r="P422" s="198">
        <f>SUM(P423:P442)</f>
        <v>0</v>
      </c>
      <c r="Q422" s="197"/>
      <c r="R422" s="198">
        <f>SUM(R423:R442)</f>
        <v>0.2236292</v>
      </c>
      <c r="S422" s="197"/>
      <c r="T422" s="199">
        <f>SUM(T423:T442)</f>
        <v>0</v>
      </c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R422" s="200" t="s">
        <v>82</v>
      </c>
      <c r="AT422" s="201" t="s">
        <v>71</v>
      </c>
      <c r="AU422" s="201" t="s">
        <v>80</v>
      </c>
      <c r="AY422" s="200" t="s">
        <v>130</v>
      </c>
      <c r="BK422" s="202">
        <f>SUM(BK423:BK442)</f>
        <v>0</v>
      </c>
    </row>
    <row r="423" spans="1:65" s="2" customFormat="1" ht="21.75" customHeight="1">
      <c r="A423" s="39"/>
      <c r="B423" s="40"/>
      <c r="C423" s="205" t="s">
        <v>487</v>
      </c>
      <c r="D423" s="205" t="s">
        <v>132</v>
      </c>
      <c r="E423" s="206" t="s">
        <v>488</v>
      </c>
      <c r="F423" s="207" t="s">
        <v>489</v>
      </c>
      <c r="G423" s="208" t="s">
        <v>197</v>
      </c>
      <c r="H423" s="209">
        <v>61.92</v>
      </c>
      <c r="I423" s="210"/>
      <c r="J423" s="211">
        <f>ROUND(I423*H423,2)</f>
        <v>0</v>
      </c>
      <c r="K423" s="207" t="s">
        <v>136</v>
      </c>
      <c r="L423" s="45"/>
      <c r="M423" s="212" t="s">
        <v>19</v>
      </c>
      <c r="N423" s="213" t="s">
        <v>43</v>
      </c>
      <c r="O423" s="85"/>
      <c r="P423" s="214">
        <f>O423*H423</f>
        <v>0</v>
      </c>
      <c r="Q423" s="214">
        <v>0</v>
      </c>
      <c r="R423" s="214">
        <f>Q423*H423</f>
        <v>0</v>
      </c>
      <c r="S423" s="214">
        <v>0</v>
      </c>
      <c r="T423" s="215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16" t="s">
        <v>244</v>
      </c>
      <c r="AT423" s="216" t="s">
        <v>132</v>
      </c>
      <c r="AU423" s="216" t="s">
        <v>82</v>
      </c>
      <c r="AY423" s="18" t="s">
        <v>130</v>
      </c>
      <c r="BE423" s="217">
        <f>IF(N423="základní",J423,0)</f>
        <v>0</v>
      </c>
      <c r="BF423" s="217">
        <f>IF(N423="snížená",J423,0)</f>
        <v>0</v>
      </c>
      <c r="BG423" s="217">
        <f>IF(N423="zákl. přenesená",J423,0)</f>
        <v>0</v>
      </c>
      <c r="BH423" s="217">
        <f>IF(N423="sníž. přenesená",J423,0)</f>
        <v>0</v>
      </c>
      <c r="BI423" s="217">
        <f>IF(N423="nulová",J423,0)</f>
        <v>0</v>
      </c>
      <c r="BJ423" s="18" t="s">
        <v>80</v>
      </c>
      <c r="BK423" s="217">
        <f>ROUND(I423*H423,2)</f>
        <v>0</v>
      </c>
      <c r="BL423" s="18" t="s">
        <v>244</v>
      </c>
      <c r="BM423" s="216" t="s">
        <v>856</v>
      </c>
    </row>
    <row r="424" spans="1:47" s="2" customFormat="1" ht="12">
      <c r="A424" s="39"/>
      <c r="B424" s="40"/>
      <c r="C424" s="41"/>
      <c r="D424" s="218" t="s">
        <v>139</v>
      </c>
      <c r="E424" s="41"/>
      <c r="F424" s="219" t="s">
        <v>491</v>
      </c>
      <c r="G424" s="41"/>
      <c r="H424" s="41"/>
      <c r="I424" s="220"/>
      <c r="J424" s="41"/>
      <c r="K424" s="41"/>
      <c r="L424" s="45"/>
      <c r="M424" s="221"/>
      <c r="N424" s="222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139</v>
      </c>
      <c r="AU424" s="18" t="s">
        <v>82</v>
      </c>
    </row>
    <row r="425" spans="1:51" s="13" customFormat="1" ht="12">
      <c r="A425" s="13"/>
      <c r="B425" s="223"/>
      <c r="C425" s="224"/>
      <c r="D425" s="225" t="s">
        <v>141</v>
      </c>
      <c r="E425" s="226" t="s">
        <v>19</v>
      </c>
      <c r="F425" s="227" t="s">
        <v>762</v>
      </c>
      <c r="G425" s="224"/>
      <c r="H425" s="226" t="s">
        <v>19</v>
      </c>
      <c r="I425" s="228"/>
      <c r="J425" s="224"/>
      <c r="K425" s="224"/>
      <c r="L425" s="229"/>
      <c r="M425" s="230"/>
      <c r="N425" s="231"/>
      <c r="O425" s="231"/>
      <c r="P425" s="231"/>
      <c r="Q425" s="231"/>
      <c r="R425" s="231"/>
      <c r="S425" s="231"/>
      <c r="T425" s="232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3" t="s">
        <v>141</v>
      </c>
      <c r="AU425" s="233" t="s">
        <v>82</v>
      </c>
      <c r="AV425" s="13" t="s">
        <v>80</v>
      </c>
      <c r="AW425" s="13" t="s">
        <v>33</v>
      </c>
      <c r="AX425" s="13" t="s">
        <v>72</v>
      </c>
      <c r="AY425" s="233" t="s">
        <v>130</v>
      </c>
    </row>
    <row r="426" spans="1:51" s="13" customFormat="1" ht="12">
      <c r="A426" s="13"/>
      <c r="B426" s="223"/>
      <c r="C426" s="224"/>
      <c r="D426" s="225" t="s">
        <v>141</v>
      </c>
      <c r="E426" s="226" t="s">
        <v>19</v>
      </c>
      <c r="F426" s="227" t="s">
        <v>492</v>
      </c>
      <c r="G426" s="224"/>
      <c r="H426" s="226" t="s">
        <v>19</v>
      </c>
      <c r="I426" s="228"/>
      <c r="J426" s="224"/>
      <c r="K426" s="224"/>
      <c r="L426" s="229"/>
      <c r="M426" s="230"/>
      <c r="N426" s="231"/>
      <c r="O426" s="231"/>
      <c r="P426" s="231"/>
      <c r="Q426" s="231"/>
      <c r="R426" s="231"/>
      <c r="S426" s="231"/>
      <c r="T426" s="23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3" t="s">
        <v>141</v>
      </c>
      <c r="AU426" s="233" t="s">
        <v>82</v>
      </c>
      <c r="AV426" s="13" t="s">
        <v>80</v>
      </c>
      <c r="AW426" s="13" t="s">
        <v>33</v>
      </c>
      <c r="AX426" s="13" t="s">
        <v>72</v>
      </c>
      <c r="AY426" s="233" t="s">
        <v>130</v>
      </c>
    </row>
    <row r="427" spans="1:51" s="13" customFormat="1" ht="12">
      <c r="A427" s="13"/>
      <c r="B427" s="223"/>
      <c r="C427" s="224"/>
      <c r="D427" s="225" t="s">
        <v>141</v>
      </c>
      <c r="E427" s="226" t="s">
        <v>19</v>
      </c>
      <c r="F427" s="227" t="s">
        <v>493</v>
      </c>
      <c r="G427" s="224"/>
      <c r="H427" s="226" t="s">
        <v>19</v>
      </c>
      <c r="I427" s="228"/>
      <c r="J427" s="224"/>
      <c r="K427" s="224"/>
      <c r="L427" s="229"/>
      <c r="M427" s="230"/>
      <c r="N427" s="231"/>
      <c r="O427" s="231"/>
      <c r="P427" s="231"/>
      <c r="Q427" s="231"/>
      <c r="R427" s="231"/>
      <c r="S427" s="231"/>
      <c r="T427" s="23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3" t="s">
        <v>141</v>
      </c>
      <c r="AU427" s="233" t="s">
        <v>82</v>
      </c>
      <c r="AV427" s="13" t="s">
        <v>80</v>
      </c>
      <c r="AW427" s="13" t="s">
        <v>33</v>
      </c>
      <c r="AX427" s="13" t="s">
        <v>72</v>
      </c>
      <c r="AY427" s="233" t="s">
        <v>130</v>
      </c>
    </row>
    <row r="428" spans="1:51" s="14" customFormat="1" ht="12">
      <c r="A428" s="14"/>
      <c r="B428" s="234"/>
      <c r="C428" s="235"/>
      <c r="D428" s="225" t="s">
        <v>141</v>
      </c>
      <c r="E428" s="236" t="s">
        <v>19</v>
      </c>
      <c r="F428" s="237" t="s">
        <v>857</v>
      </c>
      <c r="G428" s="235"/>
      <c r="H428" s="238">
        <v>61.92</v>
      </c>
      <c r="I428" s="239"/>
      <c r="J428" s="235"/>
      <c r="K428" s="235"/>
      <c r="L428" s="240"/>
      <c r="M428" s="241"/>
      <c r="N428" s="242"/>
      <c r="O428" s="242"/>
      <c r="P428" s="242"/>
      <c r="Q428" s="242"/>
      <c r="R428" s="242"/>
      <c r="S428" s="242"/>
      <c r="T428" s="243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4" t="s">
        <v>141</v>
      </c>
      <c r="AU428" s="244" t="s">
        <v>82</v>
      </c>
      <c r="AV428" s="14" t="s">
        <v>82</v>
      </c>
      <c r="AW428" s="14" t="s">
        <v>33</v>
      </c>
      <c r="AX428" s="14" t="s">
        <v>72</v>
      </c>
      <c r="AY428" s="244" t="s">
        <v>130</v>
      </c>
    </row>
    <row r="429" spans="1:51" s="15" customFormat="1" ht="12">
      <c r="A429" s="15"/>
      <c r="B429" s="245"/>
      <c r="C429" s="246"/>
      <c r="D429" s="225" t="s">
        <v>141</v>
      </c>
      <c r="E429" s="247" t="s">
        <v>19</v>
      </c>
      <c r="F429" s="248" t="s">
        <v>150</v>
      </c>
      <c r="G429" s="246"/>
      <c r="H429" s="249">
        <v>61.92</v>
      </c>
      <c r="I429" s="250"/>
      <c r="J429" s="246"/>
      <c r="K429" s="246"/>
      <c r="L429" s="251"/>
      <c r="M429" s="252"/>
      <c r="N429" s="253"/>
      <c r="O429" s="253"/>
      <c r="P429" s="253"/>
      <c r="Q429" s="253"/>
      <c r="R429" s="253"/>
      <c r="S429" s="253"/>
      <c r="T429" s="254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55" t="s">
        <v>141</v>
      </c>
      <c r="AU429" s="255" t="s">
        <v>82</v>
      </c>
      <c r="AV429" s="15" t="s">
        <v>137</v>
      </c>
      <c r="AW429" s="15" t="s">
        <v>33</v>
      </c>
      <c r="AX429" s="15" t="s">
        <v>80</v>
      </c>
      <c r="AY429" s="255" t="s">
        <v>130</v>
      </c>
    </row>
    <row r="430" spans="1:65" s="2" customFormat="1" ht="16.5" customHeight="1">
      <c r="A430" s="39"/>
      <c r="B430" s="40"/>
      <c r="C430" s="256" t="s">
        <v>495</v>
      </c>
      <c r="D430" s="256" t="s">
        <v>275</v>
      </c>
      <c r="E430" s="257" t="s">
        <v>496</v>
      </c>
      <c r="F430" s="258" t="s">
        <v>497</v>
      </c>
      <c r="G430" s="259" t="s">
        <v>165</v>
      </c>
      <c r="H430" s="260">
        <v>0.02</v>
      </c>
      <c r="I430" s="261"/>
      <c r="J430" s="262">
        <f>ROUND(I430*H430,2)</f>
        <v>0</v>
      </c>
      <c r="K430" s="258" t="s">
        <v>136</v>
      </c>
      <c r="L430" s="263"/>
      <c r="M430" s="264" t="s">
        <v>19</v>
      </c>
      <c r="N430" s="265" t="s">
        <v>43</v>
      </c>
      <c r="O430" s="85"/>
      <c r="P430" s="214">
        <f>O430*H430</f>
        <v>0</v>
      </c>
      <c r="Q430" s="214">
        <v>1</v>
      </c>
      <c r="R430" s="214">
        <f>Q430*H430</f>
        <v>0.02</v>
      </c>
      <c r="S430" s="214">
        <v>0</v>
      </c>
      <c r="T430" s="215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16" t="s">
        <v>363</v>
      </c>
      <c r="AT430" s="216" t="s">
        <v>275</v>
      </c>
      <c r="AU430" s="216" t="s">
        <v>82</v>
      </c>
      <c r="AY430" s="18" t="s">
        <v>130</v>
      </c>
      <c r="BE430" s="217">
        <f>IF(N430="základní",J430,0)</f>
        <v>0</v>
      </c>
      <c r="BF430" s="217">
        <f>IF(N430="snížená",J430,0)</f>
        <v>0</v>
      </c>
      <c r="BG430" s="217">
        <f>IF(N430="zákl. přenesená",J430,0)</f>
        <v>0</v>
      </c>
      <c r="BH430" s="217">
        <f>IF(N430="sníž. přenesená",J430,0)</f>
        <v>0</v>
      </c>
      <c r="BI430" s="217">
        <f>IF(N430="nulová",J430,0)</f>
        <v>0</v>
      </c>
      <c r="BJ430" s="18" t="s">
        <v>80</v>
      </c>
      <c r="BK430" s="217">
        <f>ROUND(I430*H430,2)</f>
        <v>0</v>
      </c>
      <c r="BL430" s="18" t="s">
        <v>244</v>
      </c>
      <c r="BM430" s="216" t="s">
        <v>858</v>
      </c>
    </row>
    <row r="431" spans="1:47" s="2" customFormat="1" ht="12">
      <c r="A431" s="39"/>
      <c r="B431" s="40"/>
      <c r="C431" s="41"/>
      <c r="D431" s="218" t="s">
        <v>139</v>
      </c>
      <c r="E431" s="41"/>
      <c r="F431" s="219" t="s">
        <v>499</v>
      </c>
      <c r="G431" s="41"/>
      <c r="H431" s="41"/>
      <c r="I431" s="220"/>
      <c r="J431" s="41"/>
      <c r="K431" s="41"/>
      <c r="L431" s="45"/>
      <c r="M431" s="221"/>
      <c r="N431" s="222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139</v>
      </c>
      <c r="AU431" s="18" t="s">
        <v>82</v>
      </c>
    </row>
    <row r="432" spans="1:51" s="14" customFormat="1" ht="12">
      <c r="A432" s="14"/>
      <c r="B432" s="234"/>
      <c r="C432" s="235"/>
      <c r="D432" s="225" t="s">
        <v>141</v>
      </c>
      <c r="E432" s="235"/>
      <c r="F432" s="237" t="s">
        <v>859</v>
      </c>
      <c r="G432" s="235"/>
      <c r="H432" s="238">
        <v>0.02</v>
      </c>
      <c r="I432" s="239"/>
      <c r="J432" s="235"/>
      <c r="K432" s="235"/>
      <c r="L432" s="240"/>
      <c r="M432" s="241"/>
      <c r="N432" s="242"/>
      <c r="O432" s="242"/>
      <c r="P432" s="242"/>
      <c r="Q432" s="242"/>
      <c r="R432" s="242"/>
      <c r="S432" s="242"/>
      <c r="T432" s="243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4" t="s">
        <v>141</v>
      </c>
      <c r="AU432" s="244" t="s">
        <v>82</v>
      </c>
      <c r="AV432" s="14" t="s">
        <v>82</v>
      </c>
      <c r="AW432" s="14" t="s">
        <v>4</v>
      </c>
      <c r="AX432" s="14" t="s">
        <v>80</v>
      </c>
      <c r="AY432" s="244" t="s">
        <v>130</v>
      </c>
    </row>
    <row r="433" spans="1:65" s="2" customFormat="1" ht="16.5" customHeight="1">
      <c r="A433" s="39"/>
      <c r="B433" s="40"/>
      <c r="C433" s="205" t="s">
        <v>501</v>
      </c>
      <c r="D433" s="205" t="s">
        <v>132</v>
      </c>
      <c r="E433" s="206" t="s">
        <v>502</v>
      </c>
      <c r="F433" s="207" t="s">
        <v>503</v>
      </c>
      <c r="G433" s="208" t="s">
        <v>197</v>
      </c>
      <c r="H433" s="209">
        <v>30.96</v>
      </c>
      <c r="I433" s="210"/>
      <c r="J433" s="211">
        <f>ROUND(I433*H433,2)</f>
        <v>0</v>
      </c>
      <c r="K433" s="207" t="s">
        <v>136</v>
      </c>
      <c r="L433" s="45"/>
      <c r="M433" s="212" t="s">
        <v>19</v>
      </c>
      <c r="N433" s="213" t="s">
        <v>43</v>
      </c>
      <c r="O433" s="85"/>
      <c r="P433" s="214">
        <f>O433*H433</f>
        <v>0</v>
      </c>
      <c r="Q433" s="214">
        <v>0.0004</v>
      </c>
      <c r="R433" s="214">
        <f>Q433*H433</f>
        <v>0.012384000000000001</v>
      </c>
      <c r="S433" s="214">
        <v>0</v>
      </c>
      <c r="T433" s="215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16" t="s">
        <v>244</v>
      </c>
      <c r="AT433" s="216" t="s">
        <v>132</v>
      </c>
      <c r="AU433" s="216" t="s">
        <v>82</v>
      </c>
      <c r="AY433" s="18" t="s">
        <v>130</v>
      </c>
      <c r="BE433" s="217">
        <f>IF(N433="základní",J433,0)</f>
        <v>0</v>
      </c>
      <c r="BF433" s="217">
        <f>IF(N433="snížená",J433,0)</f>
        <v>0</v>
      </c>
      <c r="BG433" s="217">
        <f>IF(N433="zákl. přenesená",J433,0)</f>
        <v>0</v>
      </c>
      <c r="BH433" s="217">
        <f>IF(N433="sníž. přenesená",J433,0)</f>
        <v>0</v>
      </c>
      <c r="BI433" s="217">
        <f>IF(N433="nulová",J433,0)</f>
        <v>0</v>
      </c>
      <c r="BJ433" s="18" t="s">
        <v>80</v>
      </c>
      <c r="BK433" s="217">
        <f>ROUND(I433*H433,2)</f>
        <v>0</v>
      </c>
      <c r="BL433" s="18" t="s">
        <v>244</v>
      </c>
      <c r="BM433" s="216" t="s">
        <v>860</v>
      </c>
    </row>
    <row r="434" spans="1:47" s="2" customFormat="1" ht="12">
      <c r="A434" s="39"/>
      <c r="B434" s="40"/>
      <c r="C434" s="41"/>
      <c r="D434" s="218" t="s">
        <v>139</v>
      </c>
      <c r="E434" s="41"/>
      <c r="F434" s="219" t="s">
        <v>505</v>
      </c>
      <c r="G434" s="41"/>
      <c r="H434" s="41"/>
      <c r="I434" s="220"/>
      <c r="J434" s="41"/>
      <c r="K434" s="41"/>
      <c r="L434" s="45"/>
      <c r="M434" s="221"/>
      <c r="N434" s="222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139</v>
      </c>
      <c r="AU434" s="18" t="s">
        <v>82</v>
      </c>
    </row>
    <row r="435" spans="1:51" s="13" customFormat="1" ht="12">
      <c r="A435" s="13"/>
      <c r="B435" s="223"/>
      <c r="C435" s="224"/>
      <c r="D435" s="225" t="s">
        <v>141</v>
      </c>
      <c r="E435" s="226" t="s">
        <v>19</v>
      </c>
      <c r="F435" s="227" t="s">
        <v>762</v>
      </c>
      <c r="G435" s="224"/>
      <c r="H435" s="226" t="s">
        <v>19</v>
      </c>
      <c r="I435" s="228"/>
      <c r="J435" s="224"/>
      <c r="K435" s="224"/>
      <c r="L435" s="229"/>
      <c r="M435" s="230"/>
      <c r="N435" s="231"/>
      <c r="O435" s="231"/>
      <c r="P435" s="231"/>
      <c r="Q435" s="231"/>
      <c r="R435" s="231"/>
      <c r="S435" s="231"/>
      <c r="T435" s="23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3" t="s">
        <v>141</v>
      </c>
      <c r="AU435" s="233" t="s">
        <v>82</v>
      </c>
      <c r="AV435" s="13" t="s">
        <v>80</v>
      </c>
      <c r="AW435" s="13" t="s">
        <v>33</v>
      </c>
      <c r="AX435" s="13" t="s">
        <v>72</v>
      </c>
      <c r="AY435" s="233" t="s">
        <v>130</v>
      </c>
    </row>
    <row r="436" spans="1:51" s="13" customFormat="1" ht="12">
      <c r="A436" s="13"/>
      <c r="B436" s="223"/>
      <c r="C436" s="224"/>
      <c r="D436" s="225" t="s">
        <v>141</v>
      </c>
      <c r="E436" s="226" t="s">
        <v>19</v>
      </c>
      <c r="F436" s="227" t="s">
        <v>492</v>
      </c>
      <c r="G436" s="224"/>
      <c r="H436" s="226" t="s">
        <v>19</v>
      </c>
      <c r="I436" s="228"/>
      <c r="J436" s="224"/>
      <c r="K436" s="224"/>
      <c r="L436" s="229"/>
      <c r="M436" s="230"/>
      <c r="N436" s="231"/>
      <c r="O436" s="231"/>
      <c r="P436" s="231"/>
      <c r="Q436" s="231"/>
      <c r="R436" s="231"/>
      <c r="S436" s="231"/>
      <c r="T436" s="232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3" t="s">
        <v>141</v>
      </c>
      <c r="AU436" s="233" t="s">
        <v>82</v>
      </c>
      <c r="AV436" s="13" t="s">
        <v>80</v>
      </c>
      <c r="AW436" s="13" t="s">
        <v>33</v>
      </c>
      <c r="AX436" s="13" t="s">
        <v>72</v>
      </c>
      <c r="AY436" s="233" t="s">
        <v>130</v>
      </c>
    </row>
    <row r="437" spans="1:51" s="14" customFormat="1" ht="12">
      <c r="A437" s="14"/>
      <c r="B437" s="234"/>
      <c r="C437" s="235"/>
      <c r="D437" s="225" t="s">
        <v>141</v>
      </c>
      <c r="E437" s="236" t="s">
        <v>19</v>
      </c>
      <c r="F437" s="237" t="s">
        <v>861</v>
      </c>
      <c r="G437" s="235"/>
      <c r="H437" s="238">
        <v>30.96</v>
      </c>
      <c r="I437" s="239"/>
      <c r="J437" s="235"/>
      <c r="K437" s="235"/>
      <c r="L437" s="240"/>
      <c r="M437" s="241"/>
      <c r="N437" s="242"/>
      <c r="O437" s="242"/>
      <c r="P437" s="242"/>
      <c r="Q437" s="242"/>
      <c r="R437" s="242"/>
      <c r="S437" s="242"/>
      <c r="T437" s="243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4" t="s">
        <v>141</v>
      </c>
      <c r="AU437" s="244" t="s">
        <v>82</v>
      </c>
      <c r="AV437" s="14" t="s">
        <v>82</v>
      </c>
      <c r="AW437" s="14" t="s">
        <v>33</v>
      </c>
      <c r="AX437" s="14" t="s">
        <v>72</v>
      </c>
      <c r="AY437" s="244" t="s">
        <v>130</v>
      </c>
    </row>
    <row r="438" spans="1:51" s="15" customFormat="1" ht="12">
      <c r="A438" s="15"/>
      <c r="B438" s="245"/>
      <c r="C438" s="246"/>
      <c r="D438" s="225" t="s">
        <v>141</v>
      </c>
      <c r="E438" s="247" t="s">
        <v>19</v>
      </c>
      <c r="F438" s="248" t="s">
        <v>150</v>
      </c>
      <c r="G438" s="246"/>
      <c r="H438" s="249">
        <v>30.96</v>
      </c>
      <c r="I438" s="250"/>
      <c r="J438" s="246"/>
      <c r="K438" s="246"/>
      <c r="L438" s="251"/>
      <c r="M438" s="252"/>
      <c r="N438" s="253"/>
      <c r="O438" s="253"/>
      <c r="P438" s="253"/>
      <c r="Q438" s="253"/>
      <c r="R438" s="253"/>
      <c r="S438" s="253"/>
      <c r="T438" s="254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55" t="s">
        <v>141</v>
      </c>
      <c r="AU438" s="255" t="s">
        <v>82</v>
      </c>
      <c r="AV438" s="15" t="s">
        <v>137</v>
      </c>
      <c r="AW438" s="15" t="s">
        <v>33</v>
      </c>
      <c r="AX438" s="15" t="s">
        <v>80</v>
      </c>
      <c r="AY438" s="255" t="s">
        <v>130</v>
      </c>
    </row>
    <row r="439" spans="1:65" s="2" customFormat="1" ht="24.15" customHeight="1">
      <c r="A439" s="39"/>
      <c r="B439" s="40"/>
      <c r="C439" s="256" t="s">
        <v>507</v>
      </c>
      <c r="D439" s="256" t="s">
        <v>275</v>
      </c>
      <c r="E439" s="257" t="s">
        <v>508</v>
      </c>
      <c r="F439" s="258" t="s">
        <v>509</v>
      </c>
      <c r="G439" s="259" t="s">
        <v>197</v>
      </c>
      <c r="H439" s="260">
        <v>36.084</v>
      </c>
      <c r="I439" s="261"/>
      <c r="J439" s="262">
        <f>ROUND(I439*H439,2)</f>
        <v>0</v>
      </c>
      <c r="K439" s="258" t="s">
        <v>19</v>
      </c>
      <c r="L439" s="263"/>
      <c r="M439" s="264" t="s">
        <v>19</v>
      </c>
      <c r="N439" s="265" t="s">
        <v>43</v>
      </c>
      <c r="O439" s="85"/>
      <c r="P439" s="214">
        <f>O439*H439</f>
        <v>0</v>
      </c>
      <c r="Q439" s="214">
        <v>0.0053</v>
      </c>
      <c r="R439" s="214">
        <f>Q439*H439</f>
        <v>0.1912452</v>
      </c>
      <c r="S439" s="214">
        <v>0</v>
      </c>
      <c r="T439" s="215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16" t="s">
        <v>363</v>
      </c>
      <c r="AT439" s="216" t="s">
        <v>275</v>
      </c>
      <c r="AU439" s="216" t="s">
        <v>82</v>
      </c>
      <c r="AY439" s="18" t="s">
        <v>130</v>
      </c>
      <c r="BE439" s="217">
        <f>IF(N439="základní",J439,0)</f>
        <v>0</v>
      </c>
      <c r="BF439" s="217">
        <f>IF(N439="snížená",J439,0)</f>
        <v>0</v>
      </c>
      <c r="BG439" s="217">
        <f>IF(N439="zákl. přenesená",J439,0)</f>
        <v>0</v>
      </c>
      <c r="BH439" s="217">
        <f>IF(N439="sníž. přenesená",J439,0)</f>
        <v>0</v>
      </c>
      <c r="BI439" s="217">
        <f>IF(N439="nulová",J439,0)</f>
        <v>0</v>
      </c>
      <c r="BJ439" s="18" t="s">
        <v>80</v>
      </c>
      <c r="BK439" s="217">
        <f>ROUND(I439*H439,2)</f>
        <v>0</v>
      </c>
      <c r="BL439" s="18" t="s">
        <v>244</v>
      </c>
      <c r="BM439" s="216" t="s">
        <v>862</v>
      </c>
    </row>
    <row r="440" spans="1:51" s="14" customFormat="1" ht="12">
      <c r="A440" s="14"/>
      <c r="B440" s="234"/>
      <c r="C440" s="235"/>
      <c r="D440" s="225" t="s">
        <v>141</v>
      </c>
      <c r="E440" s="235"/>
      <c r="F440" s="237" t="s">
        <v>863</v>
      </c>
      <c r="G440" s="235"/>
      <c r="H440" s="238">
        <v>36.084</v>
      </c>
      <c r="I440" s="239"/>
      <c r="J440" s="235"/>
      <c r="K440" s="235"/>
      <c r="L440" s="240"/>
      <c r="M440" s="241"/>
      <c r="N440" s="242"/>
      <c r="O440" s="242"/>
      <c r="P440" s="242"/>
      <c r="Q440" s="242"/>
      <c r="R440" s="242"/>
      <c r="S440" s="242"/>
      <c r="T440" s="24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4" t="s">
        <v>141</v>
      </c>
      <c r="AU440" s="244" t="s">
        <v>82</v>
      </c>
      <c r="AV440" s="14" t="s">
        <v>82</v>
      </c>
      <c r="AW440" s="14" t="s">
        <v>4</v>
      </c>
      <c r="AX440" s="14" t="s">
        <v>80</v>
      </c>
      <c r="AY440" s="244" t="s">
        <v>130</v>
      </c>
    </row>
    <row r="441" spans="1:65" s="2" customFormat="1" ht="24.15" customHeight="1">
      <c r="A441" s="39"/>
      <c r="B441" s="40"/>
      <c r="C441" s="205" t="s">
        <v>512</v>
      </c>
      <c r="D441" s="205" t="s">
        <v>132</v>
      </c>
      <c r="E441" s="206" t="s">
        <v>513</v>
      </c>
      <c r="F441" s="207" t="s">
        <v>514</v>
      </c>
      <c r="G441" s="208" t="s">
        <v>165</v>
      </c>
      <c r="H441" s="209">
        <v>0.224</v>
      </c>
      <c r="I441" s="210"/>
      <c r="J441" s="211">
        <f>ROUND(I441*H441,2)</f>
        <v>0</v>
      </c>
      <c r="K441" s="207" t="s">
        <v>136</v>
      </c>
      <c r="L441" s="45"/>
      <c r="M441" s="212" t="s">
        <v>19</v>
      </c>
      <c r="N441" s="213" t="s">
        <v>43</v>
      </c>
      <c r="O441" s="85"/>
      <c r="P441" s="214">
        <f>O441*H441</f>
        <v>0</v>
      </c>
      <c r="Q441" s="214">
        <v>0</v>
      </c>
      <c r="R441" s="214">
        <f>Q441*H441</f>
        <v>0</v>
      </c>
      <c r="S441" s="214">
        <v>0</v>
      </c>
      <c r="T441" s="215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16" t="s">
        <v>244</v>
      </c>
      <c r="AT441" s="216" t="s">
        <v>132</v>
      </c>
      <c r="AU441" s="216" t="s">
        <v>82</v>
      </c>
      <c r="AY441" s="18" t="s">
        <v>130</v>
      </c>
      <c r="BE441" s="217">
        <f>IF(N441="základní",J441,0)</f>
        <v>0</v>
      </c>
      <c r="BF441" s="217">
        <f>IF(N441="snížená",J441,0)</f>
        <v>0</v>
      </c>
      <c r="BG441" s="217">
        <f>IF(N441="zákl. přenesená",J441,0)</f>
        <v>0</v>
      </c>
      <c r="BH441" s="217">
        <f>IF(N441="sníž. přenesená",J441,0)</f>
        <v>0</v>
      </c>
      <c r="BI441" s="217">
        <f>IF(N441="nulová",J441,0)</f>
        <v>0</v>
      </c>
      <c r="BJ441" s="18" t="s">
        <v>80</v>
      </c>
      <c r="BK441" s="217">
        <f>ROUND(I441*H441,2)</f>
        <v>0</v>
      </c>
      <c r="BL441" s="18" t="s">
        <v>244</v>
      </c>
      <c r="BM441" s="216" t="s">
        <v>864</v>
      </c>
    </row>
    <row r="442" spans="1:47" s="2" customFormat="1" ht="12">
      <c r="A442" s="39"/>
      <c r="B442" s="40"/>
      <c r="C442" s="41"/>
      <c r="D442" s="218" t="s">
        <v>139</v>
      </c>
      <c r="E442" s="41"/>
      <c r="F442" s="219" t="s">
        <v>516</v>
      </c>
      <c r="G442" s="41"/>
      <c r="H442" s="41"/>
      <c r="I442" s="220"/>
      <c r="J442" s="41"/>
      <c r="K442" s="41"/>
      <c r="L442" s="45"/>
      <c r="M442" s="221"/>
      <c r="N442" s="222"/>
      <c r="O442" s="85"/>
      <c r="P442" s="85"/>
      <c r="Q442" s="85"/>
      <c r="R442" s="85"/>
      <c r="S442" s="85"/>
      <c r="T442" s="86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139</v>
      </c>
      <c r="AU442" s="18" t="s">
        <v>82</v>
      </c>
    </row>
    <row r="443" spans="1:63" s="12" customFormat="1" ht="22.8" customHeight="1">
      <c r="A443" s="12"/>
      <c r="B443" s="189"/>
      <c r="C443" s="190"/>
      <c r="D443" s="191" t="s">
        <v>71</v>
      </c>
      <c r="E443" s="203" t="s">
        <v>517</v>
      </c>
      <c r="F443" s="203" t="s">
        <v>518</v>
      </c>
      <c r="G443" s="190"/>
      <c r="H443" s="190"/>
      <c r="I443" s="193"/>
      <c r="J443" s="204">
        <f>BK443</f>
        <v>0</v>
      </c>
      <c r="K443" s="190"/>
      <c r="L443" s="195"/>
      <c r="M443" s="196"/>
      <c r="N443" s="197"/>
      <c r="O443" s="197"/>
      <c r="P443" s="198">
        <f>SUM(P444:P454)</f>
        <v>0</v>
      </c>
      <c r="Q443" s="197"/>
      <c r="R443" s="198">
        <f>SUM(R444:R454)</f>
        <v>0.152337</v>
      </c>
      <c r="S443" s="197"/>
      <c r="T443" s="199">
        <f>SUM(T444:T454)</f>
        <v>0</v>
      </c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R443" s="200" t="s">
        <v>82</v>
      </c>
      <c r="AT443" s="201" t="s">
        <v>71</v>
      </c>
      <c r="AU443" s="201" t="s">
        <v>80</v>
      </c>
      <c r="AY443" s="200" t="s">
        <v>130</v>
      </c>
      <c r="BK443" s="202">
        <f>SUM(BK444:BK454)</f>
        <v>0</v>
      </c>
    </row>
    <row r="444" spans="1:65" s="2" customFormat="1" ht="24.15" customHeight="1">
      <c r="A444" s="39"/>
      <c r="B444" s="40"/>
      <c r="C444" s="205" t="s">
        <v>519</v>
      </c>
      <c r="D444" s="205" t="s">
        <v>132</v>
      </c>
      <c r="E444" s="206" t="s">
        <v>520</v>
      </c>
      <c r="F444" s="207" t="s">
        <v>521</v>
      </c>
      <c r="G444" s="208" t="s">
        <v>197</v>
      </c>
      <c r="H444" s="209">
        <v>25.75</v>
      </c>
      <c r="I444" s="210"/>
      <c r="J444" s="211">
        <f>ROUND(I444*H444,2)</f>
        <v>0</v>
      </c>
      <c r="K444" s="207" t="s">
        <v>136</v>
      </c>
      <c r="L444" s="45"/>
      <c r="M444" s="212" t="s">
        <v>19</v>
      </c>
      <c r="N444" s="213" t="s">
        <v>43</v>
      </c>
      <c r="O444" s="85"/>
      <c r="P444" s="214">
        <f>O444*H444</f>
        <v>0</v>
      </c>
      <c r="Q444" s="214">
        <v>0</v>
      </c>
      <c r="R444" s="214">
        <f>Q444*H444</f>
        <v>0</v>
      </c>
      <c r="S444" s="214">
        <v>0</v>
      </c>
      <c r="T444" s="215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16" t="s">
        <v>244</v>
      </c>
      <c r="AT444" s="216" t="s">
        <v>132</v>
      </c>
      <c r="AU444" s="216" t="s">
        <v>82</v>
      </c>
      <c r="AY444" s="18" t="s">
        <v>130</v>
      </c>
      <c r="BE444" s="217">
        <f>IF(N444="základní",J444,0)</f>
        <v>0</v>
      </c>
      <c r="BF444" s="217">
        <f>IF(N444="snížená",J444,0)</f>
        <v>0</v>
      </c>
      <c r="BG444" s="217">
        <f>IF(N444="zákl. přenesená",J444,0)</f>
        <v>0</v>
      </c>
      <c r="BH444" s="217">
        <f>IF(N444="sníž. přenesená",J444,0)</f>
        <v>0</v>
      </c>
      <c r="BI444" s="217">
        <f>IF(N444="nulová",J444,0)</f>
        <v>0</v>
      </c>
      <c r="BJ444" s="18" t="s">
        <v>80</v>
      </c>
      <c r="BK444" s="217">
        <f>ROUND(I444*H444,2)</f>
        <v>0</v>
      </c>
      <c r="BL444" s="18" t="s">
        <v>244</v>
      </c>
      <c r="BM444" s="216" t="s">
        <v>865</v>
      </c>
    </row>
    <row r="445" spans="1:47" s="2" customFormat="1" ht="12">
      <c r="A445" s="39"/>
      <c r="B445" s="40"/>
      <c r="C445" s="41"/>
      <c r="D445" s="218" t="s">
        <v>139</v>
      </c>
      <c r="E445" s="41"/>
      <c r="F445" s="219" t="s">
        <v>523</v>
      </c>
      <c r="G445" s="41"/>
      <c r="H445" s="41"/>
      <c r="I445" s="220"/>
      <c r="J445" s="41"/>
      <c r="K445" s="41"/>
      <c r="L445" s="45"/>
      <c r="M445" s="221"/>
      <c r="N445" s="222"/>
      <c r="O445" s="85"/>
      <c r="P445" s="85"/>
      <c r="Q445" s="85"/>
      <c r="R445" s="85"/>
      <c r="S445" s="85"/>
      <c r="T445" s="86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139</v>
      </c>
      <c r="AU445" s="18" t="s">
        <v>82</v>
      </c>
    </row>
    <row r="446" spans="1:51" s="13" customFormat="1" ht="12">
      <c r="A446" s="13"/>
      <c r="B446" s="223"/>
      <c r="C446" s="224"/>
      <c r="D446" s="225" t="s">
        <v>141</v>
      </c>
      <c r="E446" s="226" t="s">
        <v>19</v>
      </c>
      <c r="F446" s="227" t="s">
        <v>762</v>
      </c>
      <c r="G446" s="224"/>
      <c r="H446" s="226" t="s">
        <v>19</v>
      </c>
      <c r="I446" s="228"/>
      <c r="J446" s="224"/>
      <c r="K446" s="224"/>
      <c r="L446" s="229"/>
      <c r="M446" s="230"/>
      <c r="N446" s="231"/>
      <c r="O446" s="231"/>
      <c r="P446" s="231"/>
      <c r="Q446" s="231"/>
      <c r="R446" s="231"/>
      <c r="S446" s="231"/>
      <c r="T446" s="23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3" t="s">
        <v>141</v>
      </c>
      <c r="AU446" s="233" t="s">
        <v>82</v>
      </c>
      <c r="AV446" s="13" t="s">
        <v>80</v>
      </c>
      <c r="AW446" s="13" t="s">
        <v>33</v>
      </c>
      <c r="AX446" s="13" t="s">
        <v>72</v>
      </c>
      <c r="AY446" s="233" t="s">
        <v>130</v>
      </c>
    </row>
    <row r="447" spans="1:51" s="14" customFormat="1" ht="12">
      <c r="A447" s="14"/>
      <c r="B447" s="234"/>
      <c r="C447" s="235"/>
      <c r="D447" s="225" t="s">
        <v>141</v>
      </c>
      <c r="E447" s="236" t="s">
        <v>19</v>
      </c>
      <c r="F447" s="237" t="s">
        <v>866</v>
      </c>
      <c r="G447" s="235"/>
      <c r="H447" s="238">
        <v>25.75</v>
      </c>
      <c r="I447" s="239"/>
      <c r="J447" s="235"/>
      <c r="K447" s="235"/>
      <c r="L447" s="240"/>
      <c r="M447" s="241"/>
      <c r="N447" s="242"/>
      <c r="O447" s="242"/>
      <c r="P447" s="242"/>
      <c r="Q447" s="242"/>
      <c r="R447" s="242"/>
      <c r="S447" s="242"/>
      <c r="T447" s="243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4" t="s">
        <v>141</v>
      </c>
      <c r="AU447" s="244" t="s">
        <v>82</v>
      </c>
      <c r="AV447" s="14" t="s">
        <v>82</v>
      </c>
      <c r="AW447" s="14" t="s">
        <v>33</v>
      </c>
      <c r="AX447" s="14" t="s">
        <v>80</v>
      </c>
      <c r="AY447" s="244" t="s">
        <v>130</v>
      </c>
    </row>
    <row r="448" spans="1:65" s="2" customFormat="1" ht="16.5" customHeight="1">
      <c r="A448" s="39"/>
      <c r="B448" s="40"/>
      <c r="C448" s="256" t="s">
        <v>525</v>
      </c>
      <c r="D448" s="256" t="s">
        <v>275</v>
      </c>
      <c r="E448" s="257" t="s">
        <v>526</v>
      </c>
      <c r="F448" s="258" t="s">
        <v>527</v>
      </c>
      <c r="G448" s="259" t="s">
        <v>197</v>
      </c>
      <c r="H448" s="260">
        <v>52.53</v>
      </c>
      <c r="I448" s="261"/>
      <c r="J448" s="262">
        <f>ROUND(I448*H448,2)</f>
        <v>0</v>
      </c>
      <c r="K448" s="258" t="s">
        <v>136</v>
      </c>
      <c r="L448" s="263"/>
      <c r="M448" s="264" t="s">
        <v>19</v>
      </c>
      <c r="N448" s="265" t="s">
        <v>43</v>
      </c>
      <c r="O448" s="85"/>
      <c r="P448" s="214">
        <f>O448*H448</f>
        <v>0</v>
      </c>
      <c r="Q448" s="214">
        <v>0.0029</v>
      </c>
      <c r="R448" s="214">
        <f>Q448*H448</f>
        <v>0.152337</v>
      </c>
      <c r="S448" s="214">
        <v>0</v>
      </c>
      <c r="T448" s="215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16" t="s">
        <v>363</v>
      </c>
      <c r="AT448" s="216" t="s">
        <v>275</v>
      </c>
      <c r="AU448" s="216" t="s">
        <v>82</v>
      </c>
      <c r="AY448" s="18" t="s">
        <v>130</v>
      </c>
      <c r="BE448" s="217">
        <f>IF(N448="základní",J448,0)</f>
        <v>0</v>
      </c>
      <c r="BF448" s="217">
        <f>IF(N448="snížená",J448,0)</f>
        <v>0</v>
      </c>
      <c r="BG448" s="217">
        <f>IF(N448="zákl. přenesená",J448,0)</f>
        <v>0</v>
      </c>
      <c r="BH448" s="217">
        <f>IF(N448="sníž. přenesená",J448,0)</f>
        <v>0</v>
      </c>
      <c r="BI448" s="217">
        <f>IF(N448="nulová",J448,0)</f>
        <v>0</v>
      </c>
      <c r="BJ448" s="18" t="s">
        <v>80</v>
      </c>
      <c r="BK448" s="217">
        <f>ROUND(I448*H448,2)</f>
        <v>0</v>
      </c>
      <c r="BL448" s="18" t="s">
        <v>244</v>
      </c>
      <c r="BM448" s="216" t="s">
        <v>867</v>
      </c>
    </row>
    <row r="449" spans="1:47" s="2" customFormat="1" ht="12">
      <c r="A449" s="39"/>
      <c r="B449" s="40"/>
      <c r="C449" s="41"/>
      <c r="D449" s="218" t="s">
        <v>139</v>
      </c>
      <c r="E449" s="41"/>
      <c r="F449" s="219" t="s">
        <v>529</v>
      </c>
      <c r="G449" s="41"/>
      <c r="H449" s="41"/>
      <c r="I449" s="220"/>
      <c r="J449" s="41"/>
      <c r="K449" s="41"/>
      <c r="L449" s="45"/>
      <c r="M449" s="221"/>
      <c r="N449" s="222"/>
      <c r="O449" s="85"/>
      <c r="P449" s="85"/>
      <c r="Q449" s="85"/>
      <c r="R449" s="85"/>
      <c r="S449" s="85"/>
      <c r="T449" s="86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139</v>
      </c>
      <c r="AU449" s="18" t="s">
        <v>82</v>
      </c>
    </row>
    <row r="450" spans="1:51" s="13" customFormat="1" ht="12">
      <c r="A450" s="13"/>
      <c r="B450" s="223"/>
      <c r="C450" s="224"/>
      <c r="D450" s="225" t="s">
        <v>141</v>
      </c>
      <c r="E450" s="226" t="s">
        <v>19</v>
      </c>
      <c r="F450" s="227" t="s">
        <v>175</v>
      </c>
      <c r="G450" s="224"/>
      <c r="H450" s="226" t="s">
        <v>19</v>
      </c>
      <c r="I450" s="228"/>
      <c r="J450" s="224"/>
      <c r="K450" s="224"/>
      <c r="L450" s="229"/>
      <c r="M450" s="230"/>
      <c r="N450" s="231"/>
      <c r="O450" s="231"/>
      <c r="P450" s="231"/>
      <c r="Q450" s="231"/>
      <c r="R450" s="231"/>
      <c r="S450" s="231"/>
      <c r="T450" s="232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3" t="s">
        <v>141</v>
      </c>
      <c r="AU450" s="233" t="s">
        <v>82</v>
      </c>
      <c r="AV450" s="13" t="s">
        <v>80</v>
      </c>
      <c r="AW450" s="13" t="s">
        <v>33</v>
      </c>
      <c r="AX450" s="13" t="s">
        <v>72</v>
      </c>
      <c r="AY450" s="233" t="s">
        <v>130</v>
      </c>
    </row>
    <row r="451" spans="1:51" s="14" customFormat="1" ht="12">
      <c r="A451" s="14"/>
      <c r="B451" s="234"/>
      <c r="C451" s="235"/>
      <c r="D451" s="225" t="s">
        <v>141</v>
      </c>
      <c r="E451" s="236" t="s">
        <v>19</v>
      </c>
      <c r="F451" s="237" t="s">
        <v>866</v>
      </c>
      <c r="G451" s="235"/>
      <c r="H451" s="238">
        <v>25.75</v>
      </c>
      <c r="I451" s="239"/>
      <c r="J451" s="235"/>
      <c r="K451" s="235"/>
      <c r="L451" s="240"/>
      <c r="M451" s="241"/>
      <c r="N451" s="242"/>
      <c r="O451" s="242"/>
      <c r="P451" s="242"/>
      <c r="Q451" s="242"/>
      <c r="R451" s="242"/>
      <c r="S451" s="242"/>
      <c r="T451" s="243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4" t="s">
        <v>141</v>
      </c>
      <c r="AU451" s="244" t="s">
        <v>82</v>
      </c>
      <c r="AV451" s="14" t="s">
        <v>82</v>
      </c>
      <c r="AW451" s="14" t="s">
        <v>33</v>
      </c>
      <c r="AX451" s="14" t="s">
        <v>80</v>
      </c>
      <c r="AY451" s="244" t="s">
        <v>130</v>
      </c>
    </row>
    <row r="452" spans="1:51" s="14" customFormat="1" ht="12">
      <c r="A452" s="14"/>
      <c r="B452" s="234"/>
      <c r="C452" s="235"/>
      <c r="D452" s="225" t="s">
        <v>141</v>
      </c>
      <c r="E452" s="235"/>
      <c r="F452" s="237" t="s">
        <v>868</v>
      </c>
      <c r="G452" s="235"/>
      <c r="H452" s="238">
        <v>52.53</v>
      </c>
      <c r="I452" s="239"/>
      <c r="J452" s="235"/>
      <c r="K452" s="235"/>
      <c r="L452" s="240"/>
      <c r="M452" s="241"/>
      <c r="N452" s="242"/>
      <c r="O452" s="242"/>
      <c r="P452" s="242"/>
      <c r="Q452" s="242"/>
      <c r="R452" s="242"/>
      <c r="S452" s="242"/>
      <c r="T452" s="243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4" t="s">
        <v>141</v>
      </c>
      <c r="AU452" s="244" t="s">
        <v>82</v>
      </c>
      <c r="AV452" s="14" t="s">
        <v>82</v>
      </c>
      <c r="AW452" s="14" t="s">
        <v>4</v>
      </c>
      <c r="AX452" s="14" t="s">
        <v>80</v>
      </c>
      <c r="AY452" s="244" t="s">
        <v>130</v>
      </c>
    </row>
    <row r="453" spans="1:65" s="2" customFormat="1" ht="24.15" customHeight="1">
      <c r="A453" s="39"/>
      <c r="B453" s="40"/>
      <c r="C453" s="205" t="s">
        <v>531</v>
      </c>
      <c r="D453" s="205" t="s">
        <v>132</v>
      </c>
      <c r="E453" s="206" t="s">
        <v>532</v>
      </c>
      <c r="F453" s="207" t="s">
        <v>533</v>
      </c>
      <c r="G453" s="208" t="s">
        <v>165</v>
      </c>
      <c r="H453" s="209">
        <v>0.152</v>
      </c>
      <c r="I453" s="210"/>
      <c r="J453" s="211">
        <f>ROUND(I453*H453,2)</f>
        <v>0</v>
      </c>
      <c r="K453" s="207" t="s">
        <v>136</v>
      </c>
      <c r="L453" s="45"/>
      <c r="M453" s="212" t="s">
        <v>19</v>
      </c>
      <c r="N453" s="213" t="s">
        <v>43</v>
      </c>
      <c r="O453" s="85"/>
      <c r="P453" s="214">
        <f>O453*H453</f>
        <v>0</v>
      </c>
      <c r="Q453" s="214">
        <v>0</v>
      </c>
      <c r="R453" s="214">
        <f>Q453*H453</f>
        <v>0</v>
      </c>
      <c r="S453" s="214">
        <v>0</v>
      </c>
      <c r="T453" s="215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16" t="s">
        <v>244</v>
      </c>
      <c r="AT453" s="216" t="s">
        <v>132</v>
      </c>
      <c r="AU453" s="216" t="s">
        <v>82</v>
      </c>
      <c r="AY453" s="18" t="s">
        <v>130</v>
      </c>
      <c r="BE453" s="217">
        <f>IF(N453="základní",J453,0)</f>
        <v>0</v>
      </c>
      <c r="BF453" s="217">
        <f>IF(N453="snížená",J453,0)</f>
        <v>0</v>
      </c>
      <c r="BG453" s="217">
        <f>IF(N453="zákl. přenesená",J453,0)</f>
        <v>0</v>
      </c>
      <c r="BH453" s="217">
        <f>IF(N453="sníž. přenesená",J453,0)</f>
        <v>0</v>
      </c>
      <c r="BI453" s="217">
        <f>IF(N453="nulová",J453,0)</f>
        <v>0</v>
      </c>
      <c r="BJ453" s="18" t="s">
        <v>80</v>
      </c>
      <c r="BK453" s="217">
        <f>ROUND(I453*H453,2)</f>
        <v>0</v>
      </c>
      <c r="BL453" s="18" t="s">
        <v>244</v>
      </c>
      <c r="BM453" s="216" t="s">
        <v>869</v>
      </c>
    </row>
    <row r="454" spans="1:47" s="2" customFormat="1" ht="12">
      <c r="A454" s="39"/>
      <c r="B454" s="40"/>
      <c r="C454" s="41"/>
      <c r="D454" s="218" t="s">
        <v>139</v>
      </c>
      <c r="E454" s="41"/>
      <c r="F454" s="219" t="s">
        <v>535</v>
      </c>
      <c r="G454" s="41"/>
      <c r="H454" s="41"/>
      <c r="I454" s="220"/>
      <c r="J454" s="41"/>
      <c r="K454" s="41"/>
      <c r="L454" s="45"/>
      <c r="M454" s="221"/>
      <c r="N454" s="222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139</v>
      </c>
      <c r="AU454" s="18" t="s">
        <v>82</v>
      </c>
    </row>
    <row r="455" spans="1:63" s="12" customFormat="1" ht="22.8" customHeight="1">
      <c r="A455" s="12"/>
      <c r="B455" s="189"/>
      <c r="C455" s="190"/>
      <c r="D455" s="191" t="s">
        <v>71</v>
      </c>
      <c r="E455" s="203" t="s">
        <v>536</v>
      </c>
      <c r="F455" s="203" t="s">
        <v>537</v>
      </c>
      <c r="G455" s="190"/>
      <c r="H455" s="190"/>
      <c r="I455" s="193"/>
      <c r="J455" s="204">
        <f>BK455</f>
        <v>0</v>
      </c>
      <c r="K455" s="190"/>
      <c r="L455" s="195"/>
      <c r="M455" s="196"/>
      <c r="N455" s="197"/>
      <c r="O455" s="197"/>
      <c r="P455" s="198">
        <f>SUM(P456:P461)</f>
        <v>0</v>
      </c>
      <c r="Q455" s="197"/>
      <c r="R455" s="198">
        <f>SUM(R456:R461)</f>
        <v>0</v>
      </c>
      <c r="S455" s="197"/>
      <c r="T455" s="199">
        <f>SUM(T456:T461)</f>
        <v>0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200" t="s">
        <v>82</v>
      </c>
      <c r="AT455" s="201" t="s">
        <v>71</v>
      </c>
      <c r="AU455" s="201" t="s">
        <v>80</v>
      </c>
      <c r="AY455" s="200" t="s">
        <v>130</v>
      </c>
      <c r="BK455" s="202">
        <f>SUM(BK456:BK461)</f>
        <v>0</v>
      </c>
    </row>
    <row r="456" spans="1:65" s="2" customFormat="1" ht="16.5" customHeight="1">
      <c r="A456" s="39"/>
      <c r="B456" s="40"/>
      <c r="C456" s="205" t="s">
        <v>538</v>
      </c>
      <c r="D456" s="205" t="s">
        <v>132</v>
      </c>
      <c r="E456" s="206" t="s">
        <v>539</v>
      </c>
      <c r="F456" s="207" t="s">
        <v>540</v>
      </c>
      <c r="G456" s="208" t="s">
        <v>541</v>
      </c>
      <c r="H456" s="209">
        <v>1</v>
      </c>
      <c r="I456" s="210"/>
      <c r="J456" s="211">
        <f>ROUND(I456*H456,2)</f>
        <v>0</v>
      </c>
      <c r="K456" s="207" t="s">
        <v>19</v>
      </c>
      <c r="L456" s="45"/>
      <c r="M456" s="212" t="s">
        <v>19</v>
      </c>
      <c r="N456" s="213" t="s">
        <v>43</v>
      </c>
      <c r="O456" s="85"/>
      <c r="P456" s="214">
        <f>O456*H456</f>
        <v>0</v>
      </c>
      <c r="Q456" s="214">
        <v>0</v>
      </c>
      <c r="R456" s="214">
        <f>Q456*H456</f>
        <v>0</v>
      </c>
      <c r="S456" s="214">
        <v>0</v>
      </c>
      <c r="T456" s="215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16" t="s">
        <v>244</v>
      </c>
      <c r="AT456" s="216" t="s">
        <v>132</v>
      </c>
      <c r="AU456" s="216" t="s">
        <v>82</v>
      </c>
      <c r="AY456" s="18" t="s">
        <v>130</v>
      </c>
      <c r="BE456" s="217">
        <f>IF(N456="základní",J456,0)</f>
        <v>0</v>
      </c>
      <c r="BF456" s="217">
        <f>IF(N456="snížená",J456,0)</f>
        <v>0</v>
      </c>
      <c r="BG456" s="217">
        <f>IF(N456="zákl. přenesená",J456,0)</f>
        <v>0</v>
      </c>
      <c r="BH456" s="217">
        <f>IF(N456="sníž. přenesená",J456,0)</f>
        <v>0</v>
      </c>
      <c r="BI456" s="217">
        <f>IF(N456="nulová",J456,0)</f>
        <v>0</v>
      </c>
      <c r="BJ456" s="18" t="s">
        <v>80</v>
      </c>
      <c r="BK456" s="217">
        <f>ROUND(I456*H456,2)</f>
        <v>0</v>
      </c>
      <c r="BL456" s="18" t="s">
        <v>244</v>
      </c>
      <c r="BM456" s="216" t="s">
        <v>870</v>
      </c>
    </row>
    <row r="457" spans="1:65" s="2" customFormat="1" ht="16.5" customHeight="1">
      <c r="A457" s="39"/>
      <c r="B457" s="40"/>
      <c r="C457" s="205" t="s">
        <v>543</v>
      </c>
      <c r="D457" s="205" t="s">
        <v>132</v>
      </c>
      <c r="E457" s="206" t="s">
        <v>544</v>
      </c>
      <c r="F457" s="207" t="s">
        <v>545</v>
      </c>
      <c r="G457" s="208" t="s">
        <v>541</v>
      </c>
      <c r="H457" s="209">
        <v>1</v>
      </c>
      <c r="I457" s="210"/>
      <c r="J457" s="211">
        <f>ROUND(I457*H457,2)</f>
        <v>0</v>
      </c>
      <c r="K457" s="207" t="s">
        <v>19</v>
      </c>
      <c r="L457" s="45"/>
      <c r="M457" s="212" t="s">
        <v>19</v>
      </c>
      <c r="N457" s="213" t="s">
        <v>43</v>
      </c>
      <c r="O457" s="85"/>
      <c r="P457" s="214">
        <f>O457*H457</f>
        <v>0</v>
      </c>
      <c r="Q457" s="214">
        <v>0</v>
      </c>
      <c r="R457" s="214">
        <f>Q457*H457</f>
        <v>0</v>
      </c>
      <c r="S457" s="214">
        <v>0</v>
      </c>
      <c r="T457" s="215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16" t="s">
        <v>244</v>
      </c>
      <c r="AT457" s="216" t="s">
        <v>132</v>
      </c>
      <c r="AU457" s="216" t="s">
        <v>82</v>
      </c>
      <c r="AY457" s="18" t="s">
        <v>130</v>
      </c>
      <c r="BE457" s="217">
        <f>IF(N457="základní",J457,0)</f>
        <v>0</v>
      </c>
      <c r="BF457" s="217">
        <f>IF(N457="snížená",J457,0)</f>
        <v>0</v>
      </c>
      <c r="BG457" s="217">
        <f>IF(N457="zákl. přenesená",J457,0)</f>
        <v>0</v>
      </c>
      <c r="BH457" s="217">
        <f>IF(N457="sníž. přenesená",J457,0)</f>
        <v>0</v>
      </c>
      <c r="BI457" s="217">
        <f>IF(N457="nulová",J457,0)</f>
        <v>0</v>
      </c>
      <c r="BJ457" s="18" t="s">
        <v>80</v>
      </c>
      <c r="BK457" s="217">
        <f>ROUND(I457*H457,2)</f>
        <v>0</v>
      </c>
      <c r="BL457" s="18" t="s">
        <v>244</v>
      </c>
      <c r="BM457" s="216" t="s">
        <v>871</v>
      </c>
    </row>
    <row r="458" spans="1:65" s="2" customFormat="1" ht="16.5" customHeight="1">
      <c r="A458" s="39"/>
      <c r="B458" s="40"/>
      <c r="C458" s="205" t="s">
        <v>547</v>
      </c>
      <c r="D458" s="205" t="s">
        <v>132</v>
      </c>
      <c r="E458" s="206" t="s">
        <v>548</v>
      </c>
      <c r="F458" s="207" t="s">
        <v>549</v>
      </c>
      <c r="G458" s="208" t="s">
        <v>541</v>
      </c>
      <c r="H458" s="209">
        <v>1</v>
      </c>
      <c r="I458" s="210"/>
      <c r="J458" s="211">
        <f>ROUND(I458*H458,2)</f>
        <v>0</v>
      </c>
      <c r="K458" s="207" t="s">
        <v>19</v>
      </c>
      <c r="L458" s="45"/>
      <c r="M458" s="212" t="s">
        <v>19</v>
      </c>
      <c r="N458" s="213" t="s">
        <v>43</v>
      </c>
      <c r="O458" s="85"/>
      <c r="P458" s="214">
        <f>O458*H458</f>
        <v>0</v>
      </c>
      <c r="Q458" s="214">
        <v>0</v>
      </c>
      <c r="R458" s="214">
        <f>Q458*H458</f>
        <v>0</v>
      </c>
      <c r="S458" s="214">
        <v>0</v>
      </c>
      <c r="T458" s="215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16" t="s">
        <v>244</v>
      </c>
      <c r="AT458" s="216" t="s">
        <v>132</v>
      </c>
      <c r="AU458" s="216" t="s">
        <v>82</v>
      </c>
      <c r="AY458" s="18" t="s">
        <v>130</v>
      </c>
      <c r="BE458" s="217">
        <f>IF(N458="základní",J458,0)</f>
        <v>0</v>
      </c>
      <c r="BF458" s="217">
        <f>IF(N458="snížená",J458,0)</f>
        <v>0</v>
      </c>
      <c r="BG458" s="217">
        <f>IF(N458="zákl. přenesená",J458,0)</f>
        <v>0</v>
      </c>
      <c r="BH458" s="217">
        <f>IF(N458="sníž. přenesená",J458,0)</f>
        <v>0</v>
      </c>
      <c r="BI458" s="217">
        <f>IF(N458="nulová",J458,0)</f>
        <v>0</v>
      </c>
      <c r="BJ458" s="18" t="s">
        <v>80</v>
      </c>
      <c r="BK458" s="217">
        <f>ROUND(I458*H458,2)</f>
        <v>0</v>
      </c>
      <c r="BL458" s="18" t="s">
        <v>244</v>
      </c>
      <c r="BM458" s="216" t="s">
        <v>872</v>
      </c>
    </row>
    <row r="459" spans="1:65" s="2" customFormat="1" ht="16.5" customHeight="1">
      <c r="A459" s="39"/>
      <c r="B459" s="40"/>
      <c r="C459" s="205" t="s">
        <v>551</v>
      </c>
      <c r="D459" s="205" t="s">
        <v>132</v>
      </c>
      <c r="E459" s="206" t="s">
        <v>552</v>
      </c>
      <c r="F459" s="207" t="s">
        <v>553</v>
      </c>
      <c r="G459" s="208" t="s">
        <v>541</v>
      </c>
      <c r="H459" s="209">
        <v>1</v>
      </c>
      <c r="I459" s="210"/>
      <c r="J459" s="211">
        <f>ROUND(I459*H459,2)</f>
        <v>0</v>
      </c>
      <c r="K459" s="207" t="s">
        <v>19</v>
      </c>
      <c r="L459" s="45"/>
      <c r="M459" s="212" t="s">
        <v>19</v>
      </c>
      <c r="N459" s="213" t="s">
        <v>43</v>
      </c>
      <c r="O459" s="85"/>
      <c r="P459" s="214">
        <f>O459*H459</f>
        <v>0</v>
      </c>
      <c r="Q459" s="214">
        <v>0</v>
      </c>
      <c r="R459" s="214">
        <f>Q459*H459</f>
        <v>0</v>
      </c>
      <c r="S459" s="214">
        <v>0</v>
      </c>
      <c r="T459" s="215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16" t="s">
        <v>244</v>
      </c>
      <c r="AT459" s="216" t="s">
        <v>132</v>
      </c>
      <c r="AU459" s="216" t="s">
        <v>82</v>
      </c>
      <c r="AY459" s="18" t="s">
        <v>130</v>
      </c>
      <c r="BE459" s="217">
        <f>IF(N459="základní",J459,0)</f>
        <v>0</v>
      </c>
      <c r="BF459" s="217">
        <f>IF(N459="snížená",J459,0)</f>
        <v>0</v>
      </c>
      <c r="BG459" s="217">
        <f>IF(N459="zákl. přenesená",J459,0)</f>
        <v>0</v>
      </c>
      <c r="BH459" s="217">
        <f>IF(N459="sníž. přenesená",J459,0)</f>
        <v>0</v>
      </c>
      <c r="BI459" s="217">
        <f>IF(N459="nulová",J459,0)</f>
        <v>0</v>
      </c>
      <c r="BJ459" s="18" t="s">
        <v>80</v>
      </c>
      <c r="BK459" s="217">
        <f>ROUND(I459*H459,2)</f>
        <v>0</v>
      </c>
      <c r="BL459" s="18" t="s">
        <v>244</v>
      </c>
      <c r="BM459" s="216" t="s">
        <v>873</v>
      </c>
    </row>
    <row r="460" spans="1:65" s="2" customFormat="1" ht="24.15" customHeight="1">
      <c r="A460" s="39"/>
      <c r="B460" s="40"/>
      <c r="C460" s="205" t="s">
        <v>555</v>
      </c>
      <c r="D460" s="205" t="s">
        <v>132</v>
      </c>
      <c r="E460" s="206" t="s">
        <v>556</v>
      </c>
      <c r="F460" s="207" t="s">
        <v>557</v>
      </c>
      <c r="G460" s="208" t="s">
        <v>297</v>
      </c>
      <c r="H460" s="209">
        <v>1</v>
      </c>
      <c r="I460" s="210"/>
      <c r="J460" s="211">
        <f>ROUND(I460*H460,2)</f>
        <v>0</v>
      </c>
      <c r="K460" s="207" t="s">
        <v>136</v>
      </c>
      <c r="L460" s="45"/>
      <c r="M460" s="212" t="s">
        <v>19</v>
      </c>
      <c r="N460" s="213" t="s">
        <v>43</v>
      </c>
      <c r="O460" s="85"/>
      <c r="P460" s="214">
        <f>O460*H460</f>
        <v>0</v>
      </c>
      <c r="Q460" s="214">
        <v>0</v>
      </c>
      <c r="R460" s="214">
        <f>Q460*H460</f>
        <v>0</v>
      </c>
      <c r="S460" s="214">
        <v>0</v>
      </c>
      <c r="T460" s="215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16" t="s">
        <v>244</v>
      </c>
      <c r="AT460" s="216" t="s">
        <v>132</v>
      </c>
      <c r="AU460" s="216" t="s">
        <v>82</v>
      </c>
      <c r="AY460" s="18" t="s">
        <v>130</v>
      </c>
      <c r="BE460" s="217">
        <f>IF(N460="základní",J460,0)</f>
        <v>0</v>
      </c>
      <c r="BF460" s="217">
        <f>IF(N460="snížená",J460,0)</f>
        <v>0</v>
      </c>
      <c r="BG460" s="217">
        <f>IF(N460="zákl. přenesená",J460,0)</f>
        <v>0</v>
      </c>
      <c r="BH460" s="217">
        <f>IF(N460="sníž. přenesená",J460,0)</f>
        <v>0</v>
      </c>
      <c r="BI460" s="217">
        <f>IF(N460="nulová",J460,0)</f>
        <v>0</v>
      </c>
      <c r="BJ460" s="18" t="s">
        <v>80</v>
      </c>
      <c r="BK460" s="217">
        <f>ROUND(I460*H460,2)</f>
        <v>0</v>
      </c>
      <c r="BL460" s="18" t="s">
        <v>244</v>
      </c>
      <c r="BM460" s="216" t="s">
        <v>874</v>
      </c>
    </row>
    <row r="461" spans="1:47" s="2" customFormat="1" ht="12">
      <c r="A461" s="39"/>
      <c r="B461" s="40"/>
      <c r="C461" s="41"/>
      <c r="D461" s="218" t="s">
        <v>139</v>
      </c>
      <c r="E461" s="41"/>
      <c r="F461" s="219" t="s">
        <v>559</v>
      </c>
      <c r="G461" s="41"/>
      <c r="H461" s="41"/>
      <c r="I461" s="220"/>
      <c r="J461" s="41"/>
      <c r="K461" s="41"/>
      <c r="L461" s="45"/>
      <c r="M461" s="221"/>
      <c r="N461" s="222"/>
      <c r="O461" s="85"/>
      <c r="P461" s="85"/>
      <c r="Q461" s="85"/>
      <c r="R461" s="85"/>
      <c r="S461" s="85"/>
      <c r="T461" s="86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139</v>
      </c>
      <c r="AU461" s="18" t="s">
        <v>82</v>
      </c>
    </row>
    <row r="462" spans="1:63" s="12" customFormat="1" ht="22.8" customHeight="1">
      <c r="A462" s="12"/>
      <c r="B462" s="189"/>
      <c r="C462" s="190"/>
      <c r="D462" s="191" t="s">
        <v>71</v>
      </c>
      <c r="E462" s="203" t="s">
        <v>560</v>
      </c>
      <c r="F462" s="203" t="s">
        <v>561</v>
      </c>
      <c r="G462" s="190"/>
      <c r="H462" s="190"/>
      <c r="I462" s="193"/>
      <c r="J462" s="204">
        <f>BK462</f>
        <v>0</v>
      </c>
      <c r="K462" s="190"/>
      <c r="L462" s="195"/>
      <c r="M462" s="196"/>
      <c r="N462" s="197"/>
      <c r="O462" s="197"/>
      <c r="P462" s="198">
        <f>SUM(P463:P498)</f>
        <v>0</v>
      </c>
      <c r="Q462" s="197"/>
      <c r="R462" s="198">
        <f>SUM(R463:R498)</f>
        <v>0.13252399999999998</v>
      </c>
      <c r="S462" s="197"/>
      <c r="T462" s="199">
        <f>SUM(T463:T498)</f>
        <v>0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200" t="s">
        <v>82</v>
      </c>
      <c r="AT462" s="201" t="s">
        <v>71</v>
      </c>
      <c r="AU462" s="201" t="s">
        <v>80</v>
      </c>
      <c r="AY462" s="200" t="s">
        <v>130</v>
      </c>
      <c r="BK462" s="202">
        <f>SUM(BK463:BK498)</f>
        <v>0</v>
      </c>
    </row>
    <row r="463" spans="1:65" s="2" customFormat="1" ht="21.75" customHeight="1">
      <c r="A463" s="39"/>
      <c r="B463" s="40"/>
      <c r="C463" s="205" t="s">
        <v>562</v>
      </c>
      <c r="D463" s="205" t="s">
        <v>132</v>
      </c>
      <c r="E463" s="206" t="s">
        <v>563</v>
      </c>
      <c r="F463" s="207" t="s">
        <v>564</v>
      </c>
      <c r="G463" s="208" t="s">
        <v>328</v>
      </c>
      <c r="H463" s="209">
        <v>5.04</v>
      </c>
      <c r="I463" s="210"/>
      <c r="J463" s="211">
        <f>ROUND(I463*H463,2)</f>
        <v>0</v>
      </c>
      <c r="K463" s="207" t="s">
        <v>136</v>
      </c>
      <c r="L463" s="45"/>
      <c r="M463" s="212" t="s">
        <v>19</v>
      </c>
      <c r="N463" s="213" t="s">
        <v>43</v>
      </c>
      <c r="O463" s="85"/>
      <c r="P463" s="214">
        <f>O463*H463</f>
        <v>0</v>
      </c>
      <c r="Q463" s="214">
        <v>0.00218</v>
      </c>
      <c r="R463" s="214">
        <f>Q463*H463</f>
        <v>0.0109872</v>
      </c>
      <c r="S463" s="214">
        <v>0</v>
      </c>
      <c r="T463" s="215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16" t="s">
        <v>244</v>
      </c>
      <c r="AT463" s="216" t="s">
        <v>132</v>
      </c>
      <c r="AU463" s="216" t="s">
        <v>82</v>
      </c>
      <c r="AY463" s="18" t="s">
        <v>130</v>
      </c>
      <c r="BE463" s="217">
        <f>IF(N463="základní",J463,0)</f>
        <v>0</v>
      </c>
      <c r="BF463" s="217">
        <f>IF(N463="snížená",J463,0)</f>
        <v>0</v>
      </c>
      <c r="BG463" s="217">
        <f>IF(N463="zákl. přenesená",J463,0)</f>
        <v>0</v>
      </c>
      <c r="BH463" s="217">
        <f>IF(N463="sníž. přenesená",J463,0)</f>
        <v>0</v>
      </c>
      <c r="BI463" s="217">
        <f>IF(N463="nulová",J463,0)</f>
        <v>0</v>
      </c>
      <c r="BJ463" s="18" t="s">
        <v>80</v>
      </c>
      <c r="BK463" s="217">
        <f>ROUND(I463*H463,2)</f>
        <v>0</v>
      </c>
      <c r="BL463" s="18" t="s">
        <v>244</v>
      </c>
      <c r="BM463" s="216" t="s">
        <v>875</v>
      </c>
    </row>
    <row r="464" spans="1:47" s="2" customFormat="1" ht="12">
      <c r="A464" s="39"/>
      <c r="B464" s="40"/>
      <c r="C464" s="41"/>
      <c r="D464" s="218" t="s">
        <v>139</v>
      </c>
      <c r="E464" s="41"/>
      <c r="F464" s="219" t="s">
        <v>566</v>
      </c>
      <c r="G464" s="41"/>
      <c r="H464" s="41"/>
      <c r="I464" s="220"/>
      <c r="J464" s="41"/>
      <c r="K464" s="41"/>
      <c r="L464" s="45"/>
      <c r="M464" s="221"/>
      <c r="N464" s="222"/>
      <c r="O464" s="85"/>
      <c r="P464" s="85"/>
      <c r="Q464" s="85"/>
      <c r="R464" s="85"/>
      <c r="S464" s="85"/>
      <c r="T464" s="86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139</v>
      </c>
      <c r="AU464" s="18" t="s">
        <v>82</v>
      </c>
    </row>
    <row r="465" spans="1:47" s="2" customFormat="1" ht="12">
      <c r="A465" s="39"/>
      <c r="B465" s="40"/>
      <c r="C465" s="41"/>
      <c r="D465" s="225" t="s">
        <v>567</v>
      </c>
      <c r="E465" s="41"/>
      <c r="F465" s="266" t="s">
        <v>568</v>
      </c>
      <c r="G465" s="41"/>
      <c r="H465" s="41"/>
      <c r="I465" s="220"/>
      <c r="J465" s="41"/>
      <c r="K465" s="41"/>
      <c r="L465" s="45"/>
      <c r="M465" s="221"/>
      <c r="N465" s="222"/>
      <c r="O465" s="85"/>
      <c r="P465" s="85"/>
      <c r="Q465" s="85"/>
      <c r="R465" s="85"/>
      <c r="S465" s="85"/>
      <c r="T465" s="86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567</v>
      </c>
      <c r="AU465" s="18" t="s">
        <v>82</v>
      </c>
    </row>
    <row r="466" spans="1:51" s="13" customFormat="1" ht="12">
      <c r="A466" s="13"/>
      <c r="B466" s="223"/>
      <c r="C466" s="224"/>
      <c r="D466" s="225" t="s">
        <v>141</v>
      </c>
      <c r="E466" s="226" t="s">
        <v>19</v>
      </c>
      <c r="F466" s="227" t="s">
        <v>762</v>
      </c>
      <c r="G466" s="224"/>
      <c r="H466" s="226" t="s">
        <v>19</v>
      </c>
      <c r="I466" s="228"/>
      <c r="J466" s="224"/>
      <c r="K466" s="224"/>
      <c r="L466" s="229"/>
      <c r="M466" s="230"/>
      <c r="N466" s="231"/>
      <c r="O466" s="231"/>
      <c r="P466" s="231"/>
      <c r="Q466" s="231"/>
      <c r="R466" s="231"/>
      <c r="S466" s="231"/>
      <c r="T466" s="23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3" t="s">
        <v>141</v>
      </c>
      <c r="AU466" s="233" t="s">
        <v>82</v>
      </c>
      <c r="AV466" s="13" t="s">
        <v>80</v>
      </c>
      <c r="AW466" s="13" t="s">
        <v>33</v>
      </c>
      <c r="AX466" s="13" t="s">
        <v>72</v>
      </c>
      <c r="AY466" s="233" t="s">
        <v>130</v>
      </c>
    </row>
    <row r="467" spans="1:51" s="14" customFormat="1" ht="12">
      <c r="A467" s="14"/>
      <c r="B467" s="234"/>
      <c r="C467" s="235"/>
      <c r="D467" s="225" t="s">
        <v>141</v>
      </c>
      <c r="E467" s="236" t="s">
        <v>19</v>
      </c>
      <c r="F467" s="237" t="s">
        <v>569</v>
      </c>
      <c r="G467" s="235"/>
      <c r="H467" s="238">
        <v>5.04</v>
      </c>
      <c r="I467" s="239"/>
      <c r="J467" s="235"/>
      <c r="K467" s="235"/>
      <c r="L467" s="240"/>
      <c r="M467" s="241"/>
      <c r="N467" s="242"/>
      <c r="O467" s="242"/>
      <c r="P467" s="242"/>
      <c r="Q467" s="242"/>
      <c r="R467" s="242"/>
      <c r="S467" s="242"/>
      <c r="T467" s="243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4" t="s">
        <v>141</v>
      </c>
      <c r="AU467" s="244" t="s">
        <v>82</v>
      </c>
      <c r="AV467" s="14" t="s">
        <v>82</v>
      </c>
      <c r="AW467" s="14" t="s">
        <v>33</v>
      </c>
      <c r="AX467" s="14" t="s">
        <v>80</v>
      </c>
      <c r="AY467" s="244" t="s">
        <v>130</v>
      </c>
    </row>
    <row r="468" spans="1:65" s="2" customFormat="1" ht="24.15" customHeight="1">
      <c r="A468" s="39"/>
      <c r="B468" s="40"/>
      <c r="C468" s="205" t="s">
        <v>570</v>
      </c>
      <c r="D468" s="205" t="s">
        <v>132</v>
      </c>
      <c r="E468" s="206" t="s">
        <v>571</v>
      </c>
      <c r="F468" s="207" t="s">
        <v>572</v>
      </c>
      <c r="G468" s="208" t="s">
        <v>328</v>
      </c>
      <c r="H468" s="209">
        <v>12.7</v>
      </c>
      <c r="I468" s="210"/>
      <c r="J468" s="211">
        <f>ROUND(I468*H468,2)</f>
        <v>0</v>
      </c>
      <c r="K468" s="207" t="s">
        <v>136</v>
      </c>
      <c r="L468" s="45"/>
      <c r="M468" s="212" t="s">
        <v>19</v>
      </c>
      <c r="N468" s="213" t="s">
        <v>43</v>
      </c>
      <c r="O468" s="85"/>
      <c r="P468" s="214">
        <f>O468*H468</f>
        <v>0</v>
      </c>
      <c r="Q468" s="214">
        <v>0.00228</v>
      </c>
      <c r="R468" s="214">
        <f>Q468*H468</f>
        <v>0.028955999999999996</v>
      </c>
      <c r="S468" s="214">
        <v>0</v>
      </c>
      <c r="T468" s="215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16" t="s">
        <v>244</v>
      </c>
      <c r="AT468" s="216" t="s">
        <v>132</v>
      </c>
      <c r="AU468" s="216" t="s">
        <v>82</v>
      </c>
      <c r="AY468" s="18" t="s">
        <v>130</v>
      </c>
      <c r="BE468" s="217">
        <f>IF(N468="základní",J468,0)</f>
        <v>0</v>
      </c>
      <c r="BF468" s="217">
        <f>IF(N468="snížená",J468,0)</f>
        <v>0</v>
      </c>
      <c r="BG468" s="217">
        <f>IF(N468="zákl. přenesená",J468,0)</f>
        <v>0</v>
      </c>
      <c r="BH468" s="217">
        <f>IF(N468="sníž. přenesená",J468,0)</f>
        <v>0</v>
      </c>
      <c r="BI468" s="217">
        <f>IF(N468="nulová",J468,0)</f>
        <v>0</v>
      </c>
      <c r="BJ468" s="18" t="s">
        <v>80</v>
      </c>
      <c r="BK468" s="217">
        <f>ROUND(I468*H468,2)</f>
        <v>0</v>
      </c>
      <c r="BL468" s="18" t="s">
        <v>244</v>
      </c>
      <c r="BM468" s="216" t="s">
        <v>876</v>
      </c>
    </row>
    <row r="469" spans="1:47" s="2" customFormat="1" ht="12">
      <c r="A469" s="39"/>
      <c r="B469" s="40"/>
      <c r="C469" s="41"/>
      <c r="D469" s="218" t="s">
        <v>139</v>
      </c>
      <c r="E469" s="41"/>
      <c r="F469" s="219" t="s">
        <v>574</v>
      </c>
      <c r="G469" s="41"/>
      <c r="H469" s="41"/>
      <c r="I469" s="220"/>
      <c r="J469" s="41"/>
      <c r="K469" s="41"/>
      <c r="L469" s="45"/>
      <c r="M469" s="221"/>
      <c r="N469" s="222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139</v>
      </c>
      <c r="AU469" s="18" t="s">
        <v>82</v>
      </c>
    </row>
    <row r="470" spans="1:47" s="2" customFormat="1" ht="12">
      <c r="A470" s="39"/>
      <c r="B470" s="40"/>
      <c r="C470" s="41"/>
      <c r="D470" s="225" t="s">
        <v>567</v>
      </c>
      <c r="E470" s="41"/>
      <c r="F470" s="266" t="s">
        <v>568</v>
      </c>
      <c r="G470" s="41"/>
      <c r="H470" s="41"/>
      <c r="I470" s="220"/>
      <c r="J470" s="41"/>
      <c r="K470" s="41"/>
      <c r="L470" s="45"/>
      <c r="M470" s="221"/>
      <c r="N470" s="222"/>
      <c r="O470" s="85"/>
      <c r="P470" s="85"/>
      <c r="Q470" s="85"/>
      <c r="R470" s="85"/>
      <c r="S470" s="85"/>
      <c r="T470" s="86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567</v>
      </c>
      <c r="AU470" s="18" t="s">
        <v>82</v>
      </c>
    </row>
    <row r="471" spans="1:51" s="13" customFormat="1" ht="12">
      <c r="A471" s="13"/>
      <c r="B471" s="223"/>
      <c r="C471" s="224"/>
      <c r="D471" s="225" t="s">
        <v>141</v>
      </c>
      <c r="E471" s="226" t="s">
        <v>19</v>
      </c>
      <c r="F471" s="227" t="s">
        <v>762</v>
      </c>
      <c r="G471" s="224"/>
      <c r="H471" s="226" t="s">
        <v>19</v>
      </c>
      <c r="I471" s="228"/>
      <c r="J471" s="224"/>
      <c r="K471" s="224"/>
      <c r="L471" s="229"/>
      <c r="M471" s="230"/>
      <c r="N471" s="231"/>
      <c r="O471" s="231"/>
      <c r="P471" s="231"/>
      <c r="Q471" s="231"/>
      <c r="R471" s="231"/>
      <c r="S471" s="231"/>
      <c r="T471" s="23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3" t="s">
        <v>141</v>
      </c>
      <c r="AU471" s="233" t="s">
        <v>82</v>
      </c>
      <c r="AV471" s="13" t="s">
        <v>80</v>
      </c>
      <c r="AW471" s="13" t="s">
        <v>33</v>
      </c>
      <c r="AX471" s="13" t="s">
        <v>72</v>
      </c>
      <c r="AY471" s="233" t="s">
        <v>130</v>
      </c>
    </row>
    <row r="472" spans="1:51" s="13" customFormat="1" ht="12">
      <c r="A472" s="13"/>
      <c r="B472" s="223"/>
      <c r="C472" s="224"/>
      <c r="D472" s="225" t="s">
        <v>141</v>
      </c>
      <c r="E472" s="226" t="s">
        <v>19</v>
      </c>
      <c r="F472" s="227" t="s">
        <v>575</v>
      </c>
      <c r="G472" s="224"/>
      <c r="H472" s="226" t="s">
        <v>19</v>
      </c>
      <c r="I472" s="228"/>
      <c r="J472" s="224"/>
      <c r="K472" s="224"/>
      <c r="L472" s="229"/>
      <c r="M472" s="230"/>
      <c r="N472" s="231"/>
      <c r="O472" s="231"/>
      <c r="P472" s="231"/>
      <c r="Q472" s="231"/>
      <c r="R472" s="231"/>
      <c r="S472" s="231"/>
      <c r="T472" s="23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3" t="s">
        <v>141</v>
      </c>
      <c r="AU472" s="233" t="s">
        <v>82</v>
      </c>
      <c r="AV472" s="13" t="s">
        <v>80</v>
      </c>
      <c r="AW472" s="13" t="s">
        <v>33</v>
      </c>
      <c r="AX472" s="13" t="s">
        <v>72</v>
      </c>
      <c r="AY472" s="233" t="s">
        <v>130</v>
      </c>
    </row>
    <row r="473" spans="1:51" s="14" customFormat="1" ht="12">
      <c r="A473" s="14"/>
      <c r="B473" s="234"/>
      <c r="C473" s="235"/>
      <c r="D473" s="225" t="s">
        <v>141</v>
      </c>
      <c r="E473" s="236" t="s">
        <v>19</v>
      </c>
      <c r="F473" s="237" t="s">
        <v>877</v>
      </c>
      <c r="G473" s="235"/>
      <c r="H473" s="238">
        <v>12.7</v>
      </c>
      <c r="I473" s="239"/>
      <c r="J473" s="235"/>
      <c r="K473" s="235"/>
      <c r="L473" s="240"/>
      <c r="M473" s="241"/>
      <c r="N473" s="242"/>
      <c r="O473" s="242"/>
      <c r="P473" s="242"/>
      <c r="Q473" s="242"/>
      <c r="R473" s="242"/>
      <c r="S473" s="242"/>
      <c r="T473" s="24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4" t="s">
        <v>141</v>
      </c>
      <c r="AU473" s="244" t="s">
        <v>82</v>
      </c>
      <c r="AV473" s="14" t="s">
        <v>82</v>
      </c>
      <c r="AW473" s="14" t="s">
        <v>33</v>
      </c>
      <c r="AX473" s="14" t="s">
        <v>80</v>
      </c>
      <c r="AY473" s="244" t="s">
        <v>130</v>
      </c>
    </row>
    <row r="474" spans="1:65" s="2" customFormat="1" ht="16.5" customHeight="1">
      <c r="A474" s="39"/>
      <c r="B474" s="40"/>
      <c r="C474" s="205" t="s">
        <v>577</v>
      </c>
      <c r="D474" s="205" t="s">
        <v>132</v>
      </c>
      <c r="E474" s="206" t="s">
        <v>578</v>
      </c>
      <c r="F474" s="207" t="s">
        <v>579</v>
      </c>
      <c r="G474" s="208" t="s">
        <v>328</v>
      </c>
      <c r="H474" s="209">
        <v>12.5</v>
      </c>
      <c r="I474" s="210"/>
      <c r="J474" s="211">
        <f>ROUND(I474*H474,2)</f>
        <v>0</v>
      </c>
      <c r="K474" s="207" t="s">
        <v>19</v>
      </c>
      <c r="L474" s="45"/>
      <c r="M474" s="212" t="s">
        <v>19</v>
      </c>
      <c r="N474" s="213" t="s">
        <v>43</v>
      </c>
      <c r="O474" s="85"/>
      <c r="P474" s="214">
        <f>O474*H474</f>
        <v>0</v>
      </c>
      <c r="Q474" s="214">
        <v>0.00228</v>
      </c>
      <c r="R474" s="214">
        <f>Q474*H474</f>
        <v>0.028499999999999998</v>
      </c>
      <c r="S474" s="214">
        <v>0</v>
      </c>
      <c r="T474" s="215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16" t="s">
        <v>244</v>
      </c>
      <c r="AT474" s="216" t="s">
        <v>132</v>
      </c>
      <c r="AU474" s="216" t="s">
        <v>82</v>
      </c>
      <c r="AY474" s="18" t="s">
        <v>130</v>
      </c>
      <c r="BE474" s="217">
        <f>IF(N474="základní",J474,0)</f>
        <v>0</v>
      </c>
      <c r="BF474" s="217">
        <f>IF(N474="snížená",J474,0)</f>
        <v>0</v>
      </c>
      <c r="BG474" s="217">
        <f>IF(N474="zákl. přenesená",J474,0)</f>
        <v>0</v>
      </c>
      <c r="BH474" s="217">
        <f>IF(N474="sníž. přenesená",J474,0)</f>
        <v>0</v>
      </c>
      <c r="BI474" s="217">
        <f>IF(N474="nulová",J474,0)</f>
        <v>0</v>
      </c>
      <c r="BJ474" s="18" t="s">
        <v>80</v>
      </c>
      <c r="BK474" s="217">
        <f>ROUND(I474*H474,2)</f>
        <v>0</v>
      </c>
      <c r="BL474" s="18" t="s">
        <v>244</v>
      </c>
      <c r="BM474" s="216" t="s">
        <v>878</v>
      </c>
    </row>
    <row r="475" spans="1:47" s="2" customFormat="1" ht="12">
      <c r="A475" s="39"/>
      <c r="B475" s="40"/>
      <c r="C475" s="41"/>
      <c r="D475" s="225" t="s">
        <v>567</v>
      </c>
      <c r="E475" s="41"/>
      <c r="F475" s="266" t="s">
        <v>568</v>
      </c>
      <c r="G475" s="41"/>
      <c r="H475" s="41"/>
      <c r="I475" s="220"/>
      <c r="J475" s="41"/>
      <c r="K475" s="41"/>
      <c r="L475" s="45"/>
      <c r="M475" s="221"/>
      <c r="N475" s="222"/>
      <c r="O475" s="85"/>
      <c r="P475" s="85"/>
      <c r="Q475" s="85"/>
      <c r="R475" s="85"/>
      <c r="S475" s="85"/>
      <c r="T475" s="86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567</v>
      </c>
      <c r="AU475" s="18" t="s">
        <v>82</v>
      </c>
    </row>
    <row r="476" spans="1:51" s="13" customFormat="1" ht="12">
      <c r="A476" s="13"/>
      <c r="B476" s="223"/>
      <c r="C476" s="224"/>
      <c r="D476" s="225" t="s">
        <v>141</v>
      </c>
      <c r="E476" s="226" t="s">
        <v>19</v>
      </c>
      <c r="F476" s="227" t="s">
        <v>175</v>
      </c>
      <c r="G476" s="224"/>
      <c r="H476" s="226" t="s">
        <v>19</v>
      </c>
      <c r="I476" s="228"/>
      <c r="J476" s="224"/>
      <c r="K476" s="224"/>
      <c r="L476" s="229"/>
      <c r="M476" s="230"/>
      <c r="N476" s="231"/>
      <c r="O476" s="231"/>
      <c r="P476" s="231"/>
      <c r="Q476" s="231"/>
      <c r="R476" s="231"/>
      <c r="S476" s="231"/>
      <c r="T476" s="232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3" t="s">
        <v>141</v>
      </c>
      <c r="AU476" s="233" t="s">
        <v>82</v>
      </c>
      <c r="AV476" s="13" t="s">
        <v>80</v>
      </c>
      <c r="AW476" s="13" t="s">
        <v>33</v>
      </c>
      <c r="AX476" s="13" t="s">
        <v>72</v>
      </c>
      <c r="AY476" s="233" t="s">
        <v>130</v>
      </c>
    </row>
    <row r="477" spans="1:51" s="13" customFormat="1" ht="12">
      <c r="A477" s="13"/>
      <c r="B477" s="223"/>
      <c r="C477" s="224"/>
      <c r="D477" s="225" t="s">
        <v>141</v>
      </c>
      <c r="E477" s="226" t="s">
        <v>19</v>
      </c>
      <c r="F477" s="227" t="s">
        <v>581</v>
      </c>
      <c r="G477" s="224"/>
      <c r="H477" s="226" t="s">
        <v>19</v>
      </c>
      <c r="I477" s="228"/>
      <c r="J477" s="224"/>
      <c r="K477" s="224"/>
      <c r="L477" s="229"/>
      <c r="M477" s="230"/>
      <c r="N477" s="231"/>
      <c r="O477" s="231"/>
      <c r="P477" s="231"/>
      <c r="Q477" s="231"/>
      <c r="R477" s="231"/>
      <c r="S477" s="231"/>
      <c r="T477" s="232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3" t="s">
        <v>141</v>
      </c>
      <c r="AU477" s="233" t="s">
        <v>82</v>
      </c>
      <c r="AV477" s="13" t="s">
        <v>80</v>
      </c>
      <c r="AW477" s="13" t="s">
        <v>33</v>
      </c>
      <c r="AX477" s="13" t="s">
        <v>72</v>
      </c>
      <c r="AY477" s="233" t="s">
        <v>130</v>
      </c>
    </row>
    <row r="478" spans="1:51" s="14" customFormat="1" ht="12">
      <c r="A478" s="14"/>
      <c r="B478" s="234"/>
      <c r="C478" s="235"/>
      <c r="D478" s="225" t="s">
        <v>141</v>
      </c>
      <c r="E478" s="236" t="s">
        <v>19</v>
      </c>
      <c r="F478" s="237" t="s">
        <v>879</v>
      </c>
      <c r="G478" s="235"/>
      <c r="H478" s="238">
        <v>12.5</v>
      </c>
      <c r="I478" s="239"/>
      <c r="J478" s="235"/>
      <c r="K478" s="235"/>
      <c r="L478" s="240"/>
      <c r="M478" s="241"/>
      <c r="N478" s="242"/>
      <c r="O478" s="242"/>
      <c r="P478" s="242"/>
      <c r="Q478" s="242"/>
      <c r="R478" s="242"/>
      <c r="S478" s="242"/>
      <c r="T478" s="243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4" t="s">
        <v>141</v>
      </c>
      <c r="AU478" s="244" t="s">
        <v>82</v>
      </c>
      <c r="AV478" s="14" t="s">
        <v>82</v>
      </c>
      <c r="AW478" s="14" t="s">
        <v>33</v>
      </c>
      <c r="AX478" s="14" t="s">
        <v>80</v>
      </c>
      <c r="AY478" s="244" t="s">
        <v>130</v>
      </c>
    </row>
    <row r="479" spans="1:65" s="2" customFormat="1" ht="24.15" customHeight="1">
      <c r="A479" s="39"/>
      <c r="B479" s="40"/>
      <c r="C479" s="205" t="s">
        <v>583</v>
      </c>
      <c r="D479" s="205" t="s">
        <v>132</v>
      </c>
      <c r="E479" s="206" t="s">
        <v>584</v>
      </c>
      <c r="F479" s="207" t="s">
        <v>585</v>
      </c>
      <c r="G479" s="208" t="s">
        <v>328</v>
      </c>
      <c r="H479" s="209">
        <v>12.82</v>
      </c>
      <c r="I479" s="210"/>
      <c r="J479" s="211">
        <f>ROUND(I479*H479,2)</f>
        <v>0</v>
      </c>
      <c r="K479" s="207" t="s">
        <v>136</v>
      </c>
      <c r="L479" s="45"/>
      <c r="M479" s="212" t="s">
        <v>19</v>
      </c>
      <c r="N479" s="213" t="s">
        <v>43</v>
      </c>
      <c r="O479" s="85"/>
      <c r="P479" s="214">
        <f>O479*H479</f>
        <v>0</v>
      </c>
      <c r="Q479" s="214">
        <v>0.00289</v>
      </c>
      <c r="R479" s="214">
        <f>Q479*H479</f>
        <v>0.0370498</v>
      </c>
      <c r="S479" s="214">
        <v>0</v>
      </c>
      <c r="T479" s="215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16" t="s">
        <v>244</v>
      </c>
      <c r="AT479" s="216" t="s">
        <v>132</v>
      </c>
      <c r="AU479" s="216" t="s">
        <v>82</v>
      </c>
      <c r="AY479" s="18" t="s">
        <v>130</v>
      </c>
      <c r="BE479" s="217">
        <f>IF(N479="základní",J479,0)</f>
        <v>0</v>
      </c>
      <c r="BF479" s="217">
        <f>IF(N479="snížená",J479,0)</f>
        <v>0</v>
      </c>
      <c r="BG479" s="217">
        <f>IF(N479="zákl. přenesená",J479,0)</f>
        <v>0</v>
      </c>
      <c r="BH479" s="217">
        <f>IF(N479="sníž. přenesená",J479,0)</f>
        <v>0</v>
      </c>
      <c r="BI479" s="217">
        <f>IF(N479="nulová",J479,0)</f>
        <v>0</v>
      </c>
      <c r="BJ479" s="18" t="s">
        <v>80</v>
      </c>
      <c r="BK479" s="217">
        <f>ROUND(I479*H479,2)</f>
        <v>0</v>
      </c>
      <c r="BL479" s="18" t="s">
        <v>244</v>
      </c>
      <c r="BM479" s="216" t="s">
        <v>880</v>
      </c>
    </row>
    <row r="480" spans="1:47" s="2" customFormat="1" ht="12">
      <c r="A480" s="39"/>
      <c r="B480" s="40"/>
      <c r="C480" s="41"/>
      <c r="D480" s="218" t="s">
        <v>139</v>
      </c>
      <c r="E480" s="41"/>
      <c r="F480" s="219" t="s">
        <v>587</v>
      </c>
      <c r="G480" s="41"/>
      <c r="H480" s="41"/>
      <c r="I480" s="220"/>
      <c r="J480" s="41"/>
      <c r="K480" s="41"/>
      <c r="L480" s="45"/>
      <c r="M480" s="221"/>
      <c r="N480" s="222"/>
      <c r="O480" s="85"/>
      <c r="P480" s="85"/>
      <c r="Q480" s="85"/>
      <c r="R480" s="85"/>
      <c r="S480" s="85"/>
      <c r="T480" s="86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139</v>
      </c>
      <c r="AU480" s="18" t="s">
        <v>82</v>
      </c>
    </row>
    <row r="481" spans="1:47" s="2" customFormat="1" ht="12">
      <c r="A481" s="39"/>
      <c r="B481" s="40"/>
      <c r="C481" s="41"/>
      <c r="D481" s="225" t="s">
        <v>567</v>
      </c>
      <c r="E481" s="41"/>
      <c r="F481" s="266" t="s">
        <v>568</v>
      </c>
      <c r="G481" s="41"/>
      <c r="H481" s="41"/>
      <c r="I481" s="220"/>
      <c r="J481" s="41"/>
      <c r="K481" s="41"/>
      <c r="L481" s="45"/>
      <c r="M481" s="221"/>
      <c r="N481" s="222"/>
      <c r="O481" s="85"/>
      <c r="P481" s="85"/>
      <c r="Q481" s="85"/>
      <c r="R481" s="85"/>
      <c r="S481" s="85"/>
      <c r="T481" s="86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567</v>
      </c>
      <c r="AU481" s="18" t="s">
        <v>82</v>
      </c>
    </row>
    <row r="482" spans="1:51" s="13" customFormat="1" ht="12">
      <c r="A482" s="13"/>
      <c r="B482" s="223"/>
      <c r="C482" s="224"/>
      <c r="D482" s="225" t="s">
        <v>141</v>
      </c>
      <c r="E482" s="226" t="s">
        <v>19</v>
      </c>
      <c r="F482" s="227" t="s">
        <v>762</v>
      </c>
      <c r="G482" s="224"/>
      <c r="H482" s="226" t="s">
        <v>19</v>
      </c>
      <c r="I482" s="228"/>
      <c r="J482" s="224"/>
      <c r="K482" s="224"/>
      <c r="L482" s="229"/>
      <c r="M482" s="230"/>
      <c r="N482" s="231"/>
      <c r="O482" s="231"/>
      <c r="P482" s="231"/>
      <c r="Q482" s="231"/>
      <c r="R482" s="231"/>
      <c r="S482" s="231"/>
      <c r="T482" s="232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3" t="s">
        <v>141</v>
      </c>
      <c r="AU482" s="233" t="s">
        <v>82</v>
      </c>
      <c r="AV482" s="13" t="s">
        <v>80</v>
      </c>
      <c r="AW482" s="13" t="s">
        <v>33</v>
      </c>
      <c r="AX482" s="13" t="s">
        <v>72</v>
      </c>
      <c r="AY482" s="233" t="s">
        <v>130</v>
      </c>
    </row>
    <row r="483" spans="1:51" s="14" customFormat="1" ht="12">
      <c r="A483" s="14"/>
      <c r="B483" s="234"/>
      <c r="C483" s="235"/>
      <c r="D483" s="225" t="s">
        <v>141</v>
      </c>
      <c r="E483" s="236" t="s">
        <v>19</v>
      </c>
      <c r="F483" s="237" t="s">
        <v>881</v>
      </c>
      <c r="G483" s="235"/>
      <c r="H483" s="238">
        <v>12.82</v>
      </c>
      <c r="I483" s="239"/>
      <c r="J483" s="235"/>
      <c r="K483" s="235"/>
      <c r="L483" s="240"/>
      <c r="M483" s="241"/>
      <c r="N483" s="242"/>
      <c r="O483" s="242"/>
      <c r="P483" s="242"/>
      <c r="Q483" s="242"/>
      <c r="R483" s="242"/>
      <c r="S483" s="242"/>
      <c r="T483" s="243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4" t="s">
        <v>141</v>
      </c>
      <c r="AU483" s="244" t="s">
        <v>82</v>
      </c>
      <c r="AV483" s="14" t="s">
        <v>82</v>
      </c>
      <c r="AW483" s="14" t="s">
        <v>33</v>
      </c>
      <c r="AX483" s="14" t="s">
        <v>80</v>
      </c>
      <c r="AY483" s="244" t="s">
        <v>130</v>
      </c>
    </row>
    <row r="484" spans="1:65" s="2" customFormat="1" ht="21.75" customHeight="1">
      <c r="A484" s="39"/>
      <c r="B484" s="40"/>
      <c r="C484" s="205" t="s">
        <v>589</v>
      </c>
      <c r="D484" s="205" t="s">
        <v>132</v>
      </c>
      <c r="E484" s="206" t="s">
        <v>590</v>
      </c>
      <c r="F484" s="207" t="s">
        <v>591</v>
      </c>
      <c r="G484" s="208" t="s">
        <v>328</v>
      </c>
      <c r="H484" s="209">
        <v>12.7</v>
      </c>
      <c r="I484" s="210"/>
      <c r="J484" s="211">
        <f>ROUND(I484*H484,2)</f>
        <v>0</v>
      </c>
      <c r="K484" s="207" t="s">
        <v>136</v>
      </c>
      <c r="L484" s="45"/>
      <c r="M484" s="212" t="s">
        <v>19</v>
      </c>
      <c r="N484" s="213" t="s">
        <v>43</v>
      </c>
      <c r="O484" s="85"/>
      <c r="P484" s="214">
        <f>O484*H484</f>
        <v>0</v>
      </c>
      <c r="Q484" s="214">
        <v>0.00169</v>
      </c>
      <c r="R484" s="214">
        <f>Q484*H484</f>
        <v>0.021463</v>
      </c>
      <c r="S484" s="214">
        <v>0</v>
      </c>
      <c r="T484" s="215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16" t="s">
        <v>244</v>
      </c>
      <c r="AT484" s="216" t="s">
        <v>132</v>
      </c>
      <c r="AU484" s="216" t="s">
        <v>82</v>
      </c>
      <c r="AY484" s="18" t="s">
        <v>130</v>
      </c>
      <c r="BE484" s="217">
        <f>IF(N484="základní",J484,0)</f>
        <v>0</v>
      </c>
      <c r="BF484" s="217">
        <f>IF(N484="snížená",J484,0)</f>
        <v>0</v>
      </c>
      <c r="BG484" s="217">
        <f>IF(N484="zákl. přenesená",J484,0)</f>
        <v>0</v>
      </c>
      <c r="BH484" s="217">
        <f>IF(N484="sníž. přenesená",J484,0)</f>
        <v>0</v>
      </c>
      <c r="BI484" s="217">
        <f>IF(N484="nulová",J484,0)</f>
        <v>0</v>
      </c>
      <c r="BJ484" s="18" t="s">
        <v>80</v>
      </c>
      <c r="BK484" s="217">
        <f>ROUND(I484*H484,2)</f>
        <v>0</v>
      </c>
      <c r="BL484" s="18" t="s">
        <v>244</v>
      </c>
      <c r="BM484" s="216" t="s">
        <v>882</v>
      </c>
    </row>
    <row r="485" spans="1:47" s="2" customFormat="1" ht="12">
      <c r="A485" s="39"/>
      <c r="B485" s="40"/>
      <c r="C485" s="41"/>
      <c r="D485" s="218" t="s">
        <v>139</v>
      </c>
      <c r="E485" s="41"/>
      <c r="F485" s="219" t="s">
        <v>593</v>
      </c>
      <c r="G485" s="41"/>
      <c r="H485" s="41"/>
      <c r="I485" s="220"/>
      <c r="J485" s="41"/>
      <c r="K485" s="41"/>
      <c r="L485" s="45"/>
      <c r="M485" s="221"/>
      <c r="N485" s="222"/>
      <c r="O485" s="85"/>
      <c r="P485" s="85"/>
      <c r="Q485" s="85"/>
      <c r="R485" s="85"/>
      <c r="S485" s="85"/>
      <c r="T485" s="86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139</v>
      </c>
      <c r="AU485" s="18" t="s">
        <v>82</v>
      </c>
    </row>
    <row r="486" spans="1:47" s="2" customFormat="1" ht="12">
      <c r="A486" s="39"/>
      <c r="B486" s="40"/>
      <c r="C486" s="41"/>
      <c r="D486" s="225" t="s">
        <v>567</v>
      </c>
      <c r="E486" s="41"/>
      <c r="F486" s="266" t="s">
        <v>594</v>
      </c>
      <c r="G486" s="41"/>
      <c r="H486" s="41"/>
      <c r="I486" s="220"/>
      <c r="J486" s="41"/>
      <c r="K486" s="41"/>
      <c r="L486" s="45"/>
      <c r="M486" s="221"/>
      <c r="N486" s="222"/>
      <c r="O486" s="85"/>
      <c r="P486" s="85"/>
      <c r="Q486" s="85"/>
      <c r="R486" s="85"/>
      <c r="S486" s="85"/>
      <c r="T486" s="86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567</v>
      </c>
      <c r="AU486" s="18" t="s">
        <v>82</v>
      </c>
    </row>
    <row r="487" spans="1:51" s="13" customFormat="1" ht="12">
      <c r="A487" s="13"/>
      <c r="B487" s="223"/>
      <c r="C487" s="224"/>
      <c r="D487" s="225" t="s">
        <v>141</v>
      </c>
      <c r="E487" s="226" t="s">
        <v>19</v>
      </c>
      <c r="F487" s="227" t="s">
        <v>175</v>
      </c>
      <c r="G487" s="224"/>
      <c r="H487" s="226" t="s">
        <v>19</v>
      </c>
      <c r="I487" s="228"/>
      <c r="J487" s="224"/>
      <c r="K487" s="224"/>
      <c r="L487" s="229"/>
      <c r="M487" s="230"/>
      <c r="N487" s="231"/>
      <c r="O487" s="231"/>
      <c r="P487" s="231"/>
      <c r="Q487" s="231"/>
      <c r="R487" s="231"/>
      <c r="S487" s="231"/>
      <c r="T487" s="232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3" t="s">
        <v>141</v>
      </c>
      <c r="AU487" s="233" t="s">
        <v>82</v>
      </c>
      <c r="AV487" s="13" t="s">
        <v>80</v>
      </c>
      <c r="AW487" s="13" t="s">
        <v>33</v>
      </c>
      <c r="AX487" s="13" t="s">
        <v>72</v>
      </c>
      <c r="AY487" s="233" t="s">
        <v>130</v>
      </c>
    </row>
    <row r="488" spans="1:51" s="13" customFormat="1" ht="12">
      <c r="A488" s="13"/>
      <c r="B488" s="223"/>
      <c r="C488" s="224"/>
      <c r="D488" s="225" t="s">
        <v>141</v>
      </c>
      <c r="E488" s="226" t="s">
        <v>19</v>
      </c>
      <c r="F488" s="227" t="s">
        <v>595</v>
      </c>
      <c r="G488" s="224"/>
      <c r="H488" s="226" t="s">
        <v>19</v>
      </c>
      <c r="I488" s="228"/>
      <c r="J488" s="224"/>
      <c r="K488" s="224"/>
      <c r="L488" s="229"/>
      <c r="M488" s="230"/>
      <c r="N488" s="231"/>
      <c r="O488" s="231"/>
      <c r="P488" s="231"/>
      <c r="Q488" s="231"/>
      <c r="R488" s="231"/>
      <c r="S488" s="231"/>
      <c r="T488" s="23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3" t="s">
        <v>141</v>
      </c>
      <c r="AU488" s="233" t="s">
        <v>82</v>
      </c>
      <c r="AV488" s="13" t="s">
        <v>80</v>
      </c>
      <c r="AW488" s="13" t="s">
        <v>33</v>
      </c>
      <c r="AX488" s="13" t="s">
        <v>72</v>
      </c>
      <c r="AY488" s="233" t="s">
        <v>130</v>
      </c>
    </row>
    <row r="489" spans="1:51" s="14" customFormat="1" ht="12">
      <c r="A489" s="14"/>
      <c r="B489" s="234"/>
      <c r="C489" s="235"/>
      <c r="D489" s="225" t="s">
        <v>141</v>
      </c>
      <c r="E489" s="236" t="s">
        <v>19</v>
      </c>
      <c r="F489" s="237" t="s">
        <v>877</v>
      </c>
      <c r="G489" s="235"/>
      <c r="H489" s="238">
        <v>12.7</v>
      </c>
      <c r="I489" s="239"/>
      <c r="J489" s="235"/>
      <c r="K489" s="235"/>
      <c r="L489" s="240"/>
      <c r="M489" s="241"/>
      <c r="N489" s="242"/>
      <c r="O489" s="242"/>
      <c r="P489" s="242"/>
      <c r="Q489" s="242"/>
      <c r="R489" s="242"/>
      <c r="S489" s="242"/>
      <c r="T489" s="243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4" t="s">
        <v>141</v>
      </c>
      <c r="AU489" s="244" t="s">
        <v>82</v>
      </c>
      <c r="AV489" s="14" t="s">
        <v>82</v>
      </c>
      <c r="AW489" s="14" t="s">
        <v>33</v>
      </c>
      <c r="AX489" s="14" t="s">
        <v>72</v>
      </c>
      <c r="AY489" s="244" t="s">
        <v>130</v>
      </c>
    </row>
    <row r="490" spans="1:51" s="15" customFormat="1" ht="12">
      <c r="A490" s="15"/>
      <c r="B490" s="245"/>
      <c r="C490" s="246"/>
      <c r="D490" s="225" t="s">
        <v>141</v>
      </c>
      <c r="E490" s="247" t="s">
        <v>19</v>
      </c>
      <c r="F490" s="248" t="s">
        <v>150</v>
      </c>
      <c r="G490" s="246"/>
      <c r="H490" s="249">
        <v>12.7</v>
      </c>
      <c r="I490" s="250"/>
      <c r="J490" s="246"/>
      <c r="K490" s="246"/>
      <c r="L490" s="251"/>
      <c r="M490" s="252"/>
      <c r="N490" s="253"/>
      <c r="O490" s="253"/>
      <c r="P490" s="253"/>
      <c r="Q490" s="253"/>
      <c r="R490" s="253"/>
      <c r="S490" s="253"/>
      <c r="T490" s="254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55" t="s">
        <v>141</v>
      </c>
      <c r="AU490" s="255" t="s">
        <v>82</v>
      </c>
      <c r="AV490" s="15" t="s">
        <v>137</v>
      </c>
      <c r="AW490" s="15" t="s">
        <v>33</v>
      </c>
      <c r="AX490" s="15" t="s">
        <v>80</v>
      </c>
      <c r="AY490" s="255" t="s">
        <v>130</v>
      </c>
    </row>
    <row r="491" spans="1:65" s="2" customFormat="1" ht="24.15" customHeight="1">
      <c r="A491" s="39"/>
      <c r="B491" s="40"/>
      <c r="C491" s="205" t="s">
        <v>596</v>
      </c>
      <c r="D491" s="205" t="s">
        <v>132</v>
      </c>
      <c r="E491" s="206" t="s">
        <v>597</v>
      </c>
      <c r="F491" s="207" t="s">
        <v>598</v>
      </c>
      <c r="G491" s="208" t="s">
        <v>297</v>
      </c>
      <c r="H491" s="209">
        <v>1</v>
      </c>
      <c r="I491" s="210"/>
      <c r="J491" s="211">
        <f>ROUND(I491*H491,2)</f>
        <v>0</v>
      </c>
      <c r="K491" s="207" t="s">
        <v>136</v>
      </c>
      <c r="L491" s="45"/>
      <c r="M491" s="212" t="s">
        <v>19</v>
      </c>
      <c r="N491" s="213" t="s">
        <v>43</v>
      </c>
      <c r="O491" s="85"/>
      <c r="P491" s="214">
        <f>O491*H491</f>
        <v>0</v>
      </c>
      <c r="Q491" s="214">
        <v>0.00036</v>
      </c>
      <c r="R491" s="214">
        <f>Q491*H491</f>
        <v>0.00036</v>
      </c>
      <c r="S491" s="214">
        <v>0</v>
      </c>
      <c r="T491" s="215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16" t="s">
        <v>244</v>
      </c>
      <c r="AT491" s="216" t="s">
        <v>132</v>
      </c>
      <c r="AU491" s="216" t="s">
        <v>82</v>
      </c>
      <c r="AY491" s="18" t="s">
        <v>130</v>
      </c>
      <c r="BE491" s="217">
        <f>IF(N491="základní",J491,0)</f>
        <v>0</v>
      </c>
      <c r="BF491" s="217">
        <f>IF(N491="snížená",J491,0)</f>
        <v>0</v>
      </c>
      <c r="BG491" s="217">
        <f>IF(N491="zákl. přenesená",J491,0)</f>
        <v>0</v>
      </c>
      <c r="BH491" s="217">
        <f>IF(N491="sníž. přenesená",J491,0)</f>
        <v>0</v>
      </c>
      <c r="BI491" s="217">
        <f>IF(N491="nulová",J491,0)</f>
        <v>0</v>
      </c>
      <c r="BJ491" s="18" t="s">
        <v>80</v>
      </c>
      <c r="BK491" s="217">
        <f>ROUND(I491*H491,2)</f>
        <v>0</v>
      </c>
      <c r="BL491" s="18" t="s">
        <v>244</v>
      </c>
      <c r="BM491" s="216" t="s">
        <v>883</v>
      </c>
    </row>
    <row r="492" spans="1:47" s="2" customFormat="1" ht="12">
      <c r="A492" s="39"/>
      <c r="B492" s="40"/>
      <c r="C492" s="41"/>
      <c r="D492" s="218" t="s">
        <v>139</v>
      </c>
      <c r="E492" s="41"/>
      <c r="F492" s="219" t="s">
        <v>600</v>
      </c>
      <c r="G492" s="41"/>
      <c r="H492" s="41"/>
      <c r="I492" s="220"/>
      <c r="J492" s="41"/>
      <c r="K492" s="41"/>
      <c r="L492" s="45"/>
      <c r="M492" s="221"/>
      <c r="N492" s="222"/>
      <c r="O492" s="85"/>
      <c r="P492" s="85"/>
      <c r="Q492" s="85"/>
      <c r="R492" s="85"/>
      <c r="S492" s="85"/>
      <c r="T492" s="86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139</v>
      </c>
      <c r="AU492" s="18" t="s">
        <v>82</v>
      </c>
    </row>
    <row r="493" spans="1:47" s="2" customFormat="1" ht="12">
      <c r="A493" s="39"/>
      <c r="B493" s="40"/>
      <c r="C493" s="41"/>
      <c r="D493" s="225" t="s">
        <v>567</v>
      </c>
      <c r="E493" s="41"/>
      <c r="F493" s="266" t="s">
        <v>568</v>
      </c>
      <c r="G493" s="41"/>
      <c r="H493" s="41"/>
      <c r="I493" s="220"/>
      <c r="J493" s="41"/>
      <c r="K493" s="41"/>
      <c r="L493" s="45"/>
      <c r="M493" s="221"/>
      <c r="N493" s="222"/>
      <c r="O493" s="85"/>
      <c r="P493" s="85"/>
      <c r="Q493" s="85"/>
      <c r="R493" s="85"/>
      <c r="S493" s="85"/>
      <c r="T493" s="86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567</v>
      </c>
      <c r="AU493" s="18" t="s">
        <v>82</v>
      </c>
    </row>
    <row r="494" spans="1:65" s="2" customFormat="1" ht="24.15" customHeight="1">
      <c r="A494" s="39"/>
      <c r="B494" s="40"/>
      <c r="C494" s="205" t="s">
        <v>601</v>
      </c>
      <c r="D494" s="205" t="s">
        <v>132</v>
      </c>
      <c r="E494" s="206" t="s">
        <v>602</v>
      </c>
      <c r="F494" s="207" t="s">
        <v>603</v>
      </c>
      <c r="G494" s="208" t="s">
        <v>328</v>
      </c>
      <c r="H494" s="209">
        <v>2.4</v>
      </c>
      <c r="I494" s="210"/>
      <c r="J494" s="211">
        <f>ROUND(I494*H494,2)</f>
        <v>0</v>
      </c>
      <c r="K494" s="207" t="s">
        <v>136</v>
      </c>
      <c r="L494" s="45"/>
      <c r="M494" s="212" t="s">
        <v>19</v>
      </c>
      <c r="N494" s="213" t="s">
        <v>43</v>
      </c>
      <c r="O494" s="85"/>
      <c r="P494" s="214">
        <f>O494*H494</f>
        <v>0</v>
      </c>
      <c r="Q494" s="214">
        <v>0.00217</v>
      </c>
      <c r="R494" s="214">
        <f>Q494*H494</f>
        <v>0.005208</v>
      </c>
      <c r="S494" s="214">
        <v>0</v>
      </c>
      <c r="T494" s="215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16" t="s">
        <v>244</v>
      </c>
      <c r="AT494" s="216" t="s">
        <v>132</v>
      </c>
      <c r="AU494" s="216" t="s">
        <v>82</v>
      </c>
      <c r="AY494" s="18" t="s">
        <v>130</v>
      </c>
      <c r="BE494" s="217">
        <f>IF(N494="základní",J494,0)</f>
        <v>0</v>
      </c>
      <c r="BF494" s="217">
        <f>IF(N494="snížená",J494,0)</f>
        <v>0</v>
      </c>
      <c r="BG494" s="217">
        <f>IF(N494="zákl. přenesená",J494,0)</f>
        <v>0</v>
      </c>
      <c r="BH494" s="217">
        <f>IF(N494="sníž. přenesená",J494,0)</f>
        <v>0</v>
      </c>
      <c r="BI494" s="217">
        <f>IF(N494="nulová",J494,0)</f>
        <v>0</v>
      </c>
      <c r="BJ494" s="18" t="s">
        <v>80</v>
      </c>
      <c r="BK494" s="217">
        <f>ROUND(I494*H494,2)</f>
        <v>0</v>
      </c>
      <c r="BL494" s="18" t="s">
        <v>244</v>
      </c>
      <c r="BM494" s="216" t="s">
        <v>884</v>
      </c>
    </row>
    <row r="495" spans="1:47" s="2" customFormat="1" ht="12">
      <c r="A495" s="39"/>
      <c r="B495" s="40"/>
      <c r="C495" s="41"/>
      <c r="D495" s="218" t="s">
        <v>139</v>
      </c>
      <c r="E495" s="41"/>
      <c r="F495" s="219" t="s">
        <v>605</v>
      </c>
      <c r="G495" s="41"/>
      <c r="H495" s="41"/>
      <c r="I495" s="220"/>
      <c r="J495" s="41"/>
      <c r="K495" s="41"/>
      <c r="L495" s="45"/>
      <c r="M495" s="221"/>
      <c r="N495" s="222"/>
      <c r="O495" s="85"/>
      <c r="P495" s="85"/>
      <c r="Q495" s="85"/>
      <c r="R495" s="85"/>
      <c r="S495" s="85"/>
      <c r="T495" s="86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139</v>
      </c>
      <c r="AU495" s="18" t="s">
        <v>82</v>
      </c>
    </row>
    <row r="496" spans="1:47" s="2" customFormat="1" ht="12">
      <c r="A496" s="39"/>
      <c r="B496" s="40"/>
      <c r="C496" s="41"/>
      <c r="D496" s="225" t="s">
        <v>567</v>
      </c>
      <c r="E496" s="41"/>
      <c r="F496" s="266" t="s">
        <v>568</v>
      </c>
      <c r="G496" s="41"/>
      <c r="H496" s="41"/>
      <c r="I496" s="220"/>
      <c r="J496" s="41"/>
      <c r="K496" s="41"/>
      <c r="L496" s="45"/>
      <c r="M496" s="221"/>
      <c r="N496" s="222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567</v>
      </c>
      <c r="AU496" s="18" t="s">
        <v>82</v>
      </c>
    </row>
    <row r="497" spans="1:65" s="2" customFormat="1" ht="24.15" customHeight="1">
      <c r="A497" s="39"/>
      <c r="B497" s="40"/>
      <c r="C497" s="205" t="s">
        <v>606</v>
      </c>
      <c r="D497" s="205" t="s">
        <v>132</v>
      </c>
      <c r="E497" s="206" t="s">
        <v>607</v>
      </c>
      <c r="F497" s="207" t="s">
        <v>608</v>
      </c>
      <c r="G497" s="208" t="s">
        <v>165</v>
      </c>
      <c r="H497" s="209">
        <v>0.133</v>
      </c>
      <c r="I497" s="210"/>
      <c r="J497" s="211">
        <f>ROUND(I497*H497,2)</f>
        <v>0</v>
      </c>
      <c r="K497" s="207" t="s">
        <v>136</v>
      </c>
      <c r="L497" s="45"/>
      <c r="M497" s="212" t="s">
        <v>19</v>
      </c>
      <c r="N497" s="213" t="s">
        <v>43</v>
      </c>
      <c r="O497" s="85"/>
      <c r="P497" s="214">
        <f>O497*H497</f>
        <v>0</v>
      </c>
      <c r="Q497" s="214">
        <v>0</v>
      </c>
      <c r="R497" s="214">
        <f>Q497*H497</f>
        <v>0</v>
      </c>
      <c r="S497" s="214">
        <v>0</v>
      </c>
      <c r="T497" s="215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16" t="s">
        <v>244</v>
      </c>
      <c r="AT497" s="216" t="s">
        <v>132</v>
      </c>
      <c r="AU497" s="216" t="s">
        <v>82</v>
      </c>
      <c r="AY497" s="18" t="s">
        <v>130</v>
      </c>
      <c r="BE497" s="217">
        <f>IF(N497="základní",J497,0)</f>
        <v>0</v>
      </c>
      <c r="BF497" s="217">
        <f>IF(N497="snížená",J497,0)</f>
        <v>0</v>
      </c>
      <c r="BG497" s="217">
        <f>IF(N497="zákl. přenesená",J497,0)</f>
        <v>0</v>
      </c>
      <c r="BH497" s="217">
        <f>IF(N497="sníž. přenesená",J497,0)</f>
        <v>0</v>
      </c>
      <c r="BI497" s="217">
        <f>IF(N497="nulová",J497,0)</f>
        <v>0</v>
      </c>
      <c r="BJ497" s="18" t="s">
        <v>80</v>
      </c>
      <c r="BK497" s="217">
        <f>ROUND(I497*H497,2)</f>
        <v>0</v>
      </c>
      <c r="BL497" s="18" t="s">
        <v>244</v>
      </c>
      <c r="BM497" s="216" t="s">
        <v>885</v>
      </c>
    </row>
    <row r="498" spans="1:47" s="2" customFormat="1" ht="12">
      <c r="A498" s="39"/>
      <c r="B498" s="40"/>
      <c r="C498" s="41"/>
      <c r="D498" s="218" t="s">
        <v>139</v>
      </c>
      <c r="E498" s="41"/>
      <c r="F498" s="219" t="s">
        <v>610</v>
      </c>
      <c r="G498" s="41"/>
      <c r="H498" s="41"/>
      <c r="I498" s="220"/>
      <c r="J498" s="41"/>
      <c r="K498" s="41"/>
      <c r="L498" s="45"/>
      <c r="M498" s="221"/>
      <c r="N498" s="222"/>
      <c r="O498" s="85"/>
      <c r="P498" s="85"/>
      <c r="Q498" s="85"/>
      <c r="R498" s="85"/>
      <c r="S498" s="85"/>
      <c r="T498" s="86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139</v>
      </c>
      <c r="AU498" s="18" t="s">
        <v>82</v>
      </c>
    </row>
    <row r="499" spans="1:63" s="12" customFormat="1" ht="22.8" customHeight="1">
      <c r="A499" s="12"/>
      <c r="B499" s="189"/>
      <c r="C499" s="190"/>
      <c r="D499" s="191" t="s">
        <v>71</v>
      </c>
      <c r="E499" s="203" t="s">
        <v>611</v>
      </c>
      <c r="F499" s="203" t="s">
        <v>612</v>
      </c>
      <c r="G499" s="190"/>
      <c r="H499" s="190"/>
      <c r="I499" s="193"/>
      <c r="J499" s="204">
        <f>BK499</f>
        <v>0</v>
      </c>
      <c r="K499" s="190"/>
      <c r="L499" s="195"/>
      <c r="M499" s="196"/>
      <c r="N499" s="197"/>
      <c r="O499" s="197"/>
      <c r="P499" s="198">
        <f>SUM(P500:P520)</f>
        <v>0</v>
      </c>
      <c r="Q499" s="197"/>
      <c r="R499" s="198">
        <f>SUM(R500:R520)</f>
        <v>0.0685</v>
      </c>
      <c r="S499" s="197"/>
      <c r="T499" s="199">
        <f>SUM(T500:T520)</f>
        <v>0</v>
      </c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R499" s="200" t="s">
        <v>82</v>
      </c>
      <c r="AT499" s="201" t="s">
        <v>71</v>
      </c>
      <c r="AU499" s="201" t="s">
        <v>80</v>
      </c>
      <c r="AY499" s="200" t="s">
        <v>130</v>
      </c>
      <c r="BK499" s="202">
        <f>SUM(BK500:BK520)</f>
        <v>0</v>
      </c>
    </row>
    <row r="500" spans="1:65" s="2" customFormat="1" ht="24.15" customHeight="1">
      <c r="A500" s="39"/>
      <c r="B500" s="40"/>
      <c r="C500" s="205" t="s">
        <v>613</v>
      </c>
      <c r="D500" s="205" t="s">
        <v>132</v>
      </c>
      <c r="E500" s="206" t="s">
        <v>614</v>
      </c>
      <c r="F500" s="207" t="s">
        <v>615</v>
      </c>
      <c r="G500" s="208" t="s">
        <v>297</v>
      </c>
      <c r="H500" s="209">
        <v>1</v>
      </c>
      <c r="I500" s="210"/>
      <c r="J500" s="211">
        <f>ROUND(I500*H500,2)</f>
        <v>0</v>
      </c>
      <c r="K500" s="207" t="s">
        <v>136</v>
      </c>
      <c r="L500" s="45"/>
      <c r="M500" s="212" t="s">
        <v>19</v>
      </c>
      <c r="N500" s="213" t="s">
        <v>43</v>
      </c>
      <c r="O500" s="85"/>
      <c r="P500" s="214">
        <f>O500*H500</f>
        <v>0</v>
      </c>
      <c r="Q500" s="214">
        <v>0</v>
      </c>
      <c r="R500" s="214">
        <f>Q500*H500</f>
        <v>0</v>
      </c>
      <c r="S500" s="214">
        <v>0</v>
      </c>
      <c r="T500" s="215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16" t="s">
        <v>244</v>
      </c>
      <c r="AT500" s="216" t="s">
        <v>132</v>
      </c>
      <c r="AU500" s="216" t="s">
        <v>82</v>
      </c>
      <c r="AY500" s="18" t="s">
        <v>130</v>
      </c>
      <c r="BE500" s="217">
        <f>IF(N500="základní",J500,0)</f>
        <v>0</v>
      </c>
      <c r="BF500" s="217">
        <f>IF(N500="snížená",J500,0)</f>
        <v>0</v>
      </c>
      <c r="BG500" s="217">
        <f>IF(N500="zákl. přenesená",J500,0)</f>
        <v>0</v>
      </c>
      <c r="BH500" s="217">
        <f>IF(N500="sníž. přenesená",J500,0)</f>
        <v>0</v>
      </c>
      <c r="BI500" s="217">
        <f>IF(N500="nulová",J500,0)</f>
        <v>0</v>
      </c>
      <c r="BJ500" s="18" t="s">
        <v>80</v>
      </c>
      <c r="BK500" s="217">
        <f>ROUND(I500*H500,2)</f>
        <v>0</v>
      </c>
      <c r="BL500" s="18" t="s">
        <v>244</v>
      </c>
      <c r="BM500" s="216" t="s">
        <v>886</v>
      </c>
    </row>
    <row r="501" spans="1:47" s="2" customFormat="1" ht="12">
      <c r="A501" s="39"/>
      <c r="B501" s="40"/>
      <c r="C501" s="41"/>
      <c r="D501" s="218" t="s">
        <v>139</v>
      </c>
      <c r="E501" s="41"/>
      <c r="F501" s="219" t="s">
        <v>617</v>
      </c>
      <c r="G501" s="41"/>
      <c r="H501" s="41"/>
      <c r="I501" s="220"/>
      <c r="J501" s="41"/>
      <c r="K501" s="41"/>
      <c r="L501" s="45"/>
      <c r="M501" s="221"/>
      <c r="N501" s="222"/>
      <c r="O501" s="85"/>
      <c r="P501" s="85"/>
      <c r="Q501" s="85"/>
      <c r="R501" s="85"/>
      <c r="S501" s="85"/>
      <c r="T501" s="86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139</v>
      </c>
      <c r="AU501" s="18" t="s">
        <v>82</v>
      </c>
    </row>
    <row r="502" spans="1:51" s="13" customFormat="1" ht="12">
      <c r="A502" s="13"/>
      <c r="B502" s="223"/>
      <c r="C502" s="224"/>
      <c r="D502" s="225" t="s">
        <v>141</v>
      </c>
      <c r="E502" s="226" t="s">
        <v>19</v>
      </c>
      <c r="F502" s="227" t="s">
        <v>807</v>
      </c>
      <c r="G502" s="224"/>
      <c r="H502" s="226" t="s">
        <v>19</v>
      </c>
      <c r="I502" s="228"/>
      <c r="J502" s="224"/>
      <c r="K502" s="224"/>
      <c r="L502" s="229"/>
      <c r="M502" s="230"/>
      <c r="N502" s="231"/>
      <c r="O502" s="231"/>
      <c r="P502" s="231"/>
      <c r="Q502" s="231"/>
      <c r="R502" s="231"/>
      <c r="S502" s="231"/>
      <c r="T502" s="232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3" t="s">
        <v>141</v>
      </c>
      <c r="AU502" s="233" t="s">
        <v>82</v>
      </c>
      <c r="AV502" s="13" t="s">
        <v>80</v>
      </c>
      <c r="AW502" s="13" t="s">
        <v>33</v>
      </c>
      <c r="AX502" s="13" t="s">
        <v>72</v>
      </c>
      <c r="AY502" s="233" t="s">
        <v>130</v>
      </c>
    </row>
    <row r="503" spans="1:51" s="14" customFormat="1" ht="12">
      <c r="A503" s="14"/>
      <c r="B503" s="234"/>
      <c r="C503" s="235"/>
      <c r="D503" s="225" t="s">
        <v>141</v>
      </c>
      <c r="E503" s="236" t="s">
        <v>19</v>
      </c>
      <c r="F503" s="237" t="s">
        <v>80</v>
      </c>
      <c r="G503" s="235"/>
      <c r="H503" s="238">
        <v>1</v>
      </c>
      <c r="I503" s="239"/>
      <c r="J503" s="235"/>
      <c r="K503" s="235"/>
      <c r="L503" s="240"/>
      <c r="M503" s="241"/>
      <c r="N503" s="242"/>
      <c r="O503" s="242"/>
      <c r="P503" s="242"/>
      <c r="Q503" s="242"/>
      <c r="R503" s="242"/>
      <c r="S503" s="242"/>
      <c r="T503" s="243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44" t="s">
        <v>141</v>
      </c>
      <c r="AU503" s="244" t="s">
        <v>82</v>
      </c>
      <c r="AV503" s="14" t="s">
        <v>82</v>
      </c>
      <c r="AW503" s="14" t="s">
        <v>33</v>
      </c>
      <c r="AX503" s="14" t="s">
        <v>72</v>
      </c>
      <c r="AY503" s="244" t="s">
        <v>130</v>
      </c>
    </row>
    <row r="504" spans="1:51" s="15" customFormat="1" ht="12">
      <c r="A504" s="15"/>
      <c r="B504" s="245"/>
      <c r="C504" s="246"/>
      <c r="D504" s="225" t="s">
        <v>141</v>
      </c>
      <c r="E504" s="247" t="s">
        <v>19</v>
      </c>
      <c r="F504" s="248" t="s">
        <v>150</v>
      </c>
      <c r="G504" s="246"/>
      <c r="H504" s="249">
        <v>1</v>
      </c>
      <c r="I504" s="250"/>
      <c r="J504" s="246"/>
      <c r="K504" s="246"/>
      <c r="L504" s="251"/>
      <c r="M504" s="252"/>
      <c r="N504" s="253"/>
      <c r="O504" s="253"/>
      <c r="P504" s="253"/>
      <c r="Q504" s="253"/>
      <c r="R504" s="253"/>
      <c r="S504" s="253"/>
      <c r="T504" s="254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55" t="s">
        <v>141</v>
      </c>
      <c r="AU504" s="255" t="s">
        <v>82</v>
      </c>
      <c r="AV504" s="15" t="s">
        <v>137</v>
      </c>
      <c r="AW504" s="15" t="s">
        <v>33</v>
      </c>
      <c r="AX504" s="15" t="s">
        <v>80</v>
      </c>
      <c r="AY504" s="255" t="s">
        <v>130</v>
      </c>
    </row>
    <row r="505" spans="1:65" s="2" customFormat="1" ht="16.5" customHeight="1">
      <c r="A505" s="39"/>
      <c r="B505" s="40"/>
      <c r="C505" s="256" t="s">
        <v>620</v>
      </c>
      <c r="D505" s="256" t="s">
        <v>275</v>
      </c>
      <c r="E505" s="257" t="s">
        <v>887</v>
      </c>
      <c r="F505" s="258" t="s">
        <v>888</v>
      </c>
      <c r="G505" s="259" t="s">
        <v>297</v>
      </c>
      <c r="H505" s="260">
        <v>1</v>
      </c>
      <c r="I505" s="261"/>
      <c r="J505" s="262">
        <f>ROUND(I505*H505,2)</f>
        <v>0</v>
      </c>
      <c r="K505" s="258" t="s">
        <v>19</v>
      </c>
      <c r="L505" s="263"/>
      <c r="M505" s="264" t="s">
        <v>19</v>
      </c>
      <c r="N505" s="265" t="s">
        <v>43</v>
      </c>
      <c r="O505" s="85"/>
      <c r="P505" s="214">
        <f>O505*H505</f>
        <v>0</v>
      </c>
      <c r="Q505" s="214">
        <v>0.0032</v>
      </c>
      <c r="R505" s="214">
        <f>Q505*H505</f>
        <v>0.0032</v>
      </c>
      <c r="S505" s="214">
        <v>0</v>
      </c>
      <c r="T505" s="215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16" t="s">
        <v>363</v>
      </c>
      <c r="AT505" s="216" t="s">
        <v>275</v>
      </c>
      <c r="AU505" s="216" t="s">
        <v>82</v>
      </c>
      <c r="AY505" s="18" t="s">
        <v>130</v>
      </c>
      <c r="BE505" s="217">
        <f>IF(N505="základní",J505,0)</f>
        <v>0</v>
      </c>
      <c r="BF505" s="217">
        <f>IF(N505="snížená",J505,0)</f>
        <v>0</v>
      </c>
      <c r="BG505" s="217">
        <f>IF(N505="zákl. přenesená",J505,0)</f>
        <v>0</v>
      </c>
      <c r="BH505" s="217">
        <f>IF(N505="sníž. přenesená",J505,0)</f>
        <v>0</v>
      </c>
      <c r="BI505" s="217">
        <f>IF(N505="nulová",J505,0)</f>
        <v>0</v>
      </c>
      <c r="BJ505" s="18" t="s">
        <v>80</v>
      </c>
      <c r="BK505" s="217">
        <f>ROUND(I505*H505,2)</f>
        <v>0</v>
      </c>
      <c r="BL505" s="18" t="s">
        <v>244</v>
      </c>
      <c r="BM505" s="216" t="s">
        <v>889</v>
      </c>
    </row>
    <row r="506" spans="1:65" s="2" customFormat="1" ht="16.5" customHeight="1">
      <c r="A506" s="39"/>
      <c r="B506" s="40"/>
      <c r="C506" s="256" t="s">
        <v>625</v>
      </c>
      <c r="D506" s="256" t="s">
        <v>275</v>
      </c>
      <c r="E506" s="257" t="s">
        <v>626</v>
      </c>
      <c r="F506" s="258" t="s">
        <v>627</v>
      </c>
      <c r="G506" s="259" t="s">
        <v>297</v>
      </c>
      <c r="H506" s="260">
        <v>2</v>
      </c>
      <c r="I506" s="261"/>
      <c r="J506" s="262">
        <f>ROUND(I506*H506,2)</f>
        <v>0</v>
      </c>
      <c r="K506" s="258" t="s">
        <v>136</v>
      </c>
      <c r="L506" s="263"/>
      <c r="M506" s="264" t="s">
        <v>19</v>
      </c>
      <c r="N506" s="265" t="s">
        <v>43</v>
      </c>
      <c r="O506" s="85"/>
      <c r="P506" s="214">
        <f>O506*H506</f>
        <v>0</v>
      </c>
      <c r="Q506" s="214">
        <v>0.0195</v>
      </c>
      <c r="R506" s="214">
        <f>Q506*H506</f>
        <v>0.039</v>
      </c>
      <c r="S506" s="214">
        <v>0</v>
      </c>
      <c r="T506" s="215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16" t="s">
        <v>363</v>
      </c>
      <c r="AT506" s="216" t="s">
        <v>275</v>
      </c>
      <c r="AU506" s="216" t="s">
        <v>82</v>
      </c>
      <c r="AY506" s="18" t="s">
        <v>130</v>
      </c>
      <c r="BE506" s="217">
        <f>IF(N506="základní",J506,0)</f>
        <v>0</v>
      </c>
      <c r="BF506" s="217">
        <f>IF(N506="snížená",J506,0)</f>
        <v>0</v>
      </c>
      <c r="BG506" s="217">
        <f>IF(N506="zákl. přenesená",J506,0)</f>
        <v>0</v>
      </c>
      <c r="BH506" s="217">
        <f>IF(N506="sníž. přenesená",J506,0)</f>
        <v>0</v>
      </c>
      <c r="BI506" s="217">
        <f>IF(N506="nulová",J506,0)</f>
        <v>0</v>
      </c>
      <c r="BJ506" s="18" t="s">
        <v>80</v>
      </c>
      <c r="BK506" s="217">
        <f>ROUND(I506*H506,2)</f>
        <v>0</v>
      </c>
      <c r="BL506" s="18" t="s">
        <v>244</v>
      </c>
      <c r="BM506" s="216" t="s">
        <v>890</v>
      </c>
    </row>
    <row r="507" spans="1:47" s="2" customFormat="1" ht="12">
      <c r="A507" s="39"/>
      <c r="B507" s="40"/>
      <c r="C507" s="41"/>
      <c r="D507" s="218" t="s">
        <v>139</v>
      </c>
      <c r="E507" s="41"/>
      <c r="F507" s="219" t="s">
        <v>629</v>
      </c>
      <c r="G507" s="41"/>
      <c r="H507" s="41"/>
      <c r="I507" s="220"/>
      <c r="J507" s="41"/>
      <c r="K507" s="41"/>
      <c r="L507" s="45"/>
      <c r="M507" s="221"/>
      <c r="N507" s="222"/>
      <c r="O507" s="85"/>
      <c r="P507" s="85"/>
      <c r="Q507" s="85"/>
      <c r="R507" s="85"/>
      <c r="S507" s="85"/>
      <c r="T507" s="86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139</v>
      </c>
      <c r="AU507" s="18" t="s">
        <v>82</v>
      </c>
    </row>
    <row r="508" spans="1:65" s="2" customFormat="1" ht="16.5" customHeight="1">
      <c r="A508" s="39"/>
      <c r="B508" s="40"/>
      <c r="C508" s="256" t="s">
        <v>630</v>
      </c>
      <c r="D508" s="256" t="s">
        <v>275</v>
      </c>
      <c r="E508" s="257" t="s">
        <v>631</v>
      </c>
      <c r="F508" s="258" t="s">
        <v>632</v>
      </c>
      <c r="G508" s="259" t="s">
        <v>297</v>
      </c>
      <c r="H508" s="260">
        <v>2</v>
      </c>
      <c r="I508" s="261"/>
      <c r="J508" s="262">
        <f>ROUND(I508*H508,2)</f>
        <v>0</v>
      </c>
      <c r="K508" s="258" t="s">
        <v>19</v>
      </c>
      <c r="L508" s="263"/>
      <c r="M508" s="264" t="s">
        <v>19</v>
      </c>
      <c r="N508" s="265" t="s">
        <v>43</v>
      </c>
      <c r="O508" s="85"/>
      <c r="P508" s="214">
        <f>O508*H508</f>
        <v>0</v>
      </c>
      <c r="Q508" s="214">
        <v>0.0012</v>
      </c>
      <c r="R508" s="214">
        <f>Q508*H508</f>
        <v>0.0024</v>
      </c>
      <c r="S508" s="214">
        <v>0</v>
      </c>
      <c r="T508" s="215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16" t="s">
        <v>363</v>
      </c>
      <c r="AT508" s="216" t="s">
        <v>275</v>
      </c>
      <c r="AU508" s="216" t="s">
        <v>82</v>
      </c>
      <c r="AY508" s="18" t="s">
        <v>130</v>
      </c>
      <c r="BE508" s="217">
        <f>IF(N508="základní",J508,0)</f>
        <v>0</v>
      </c>
      <c r="BF508" s="217">
        <f>IF(N508="snížená",J508,0)</f>
        <v>0</v>
      </c>
      <c r="BG508" s="217">
        <f>IF(N508="zákl. přenesená",J508,0)</f>
        <v>0</v>
      </c>
      <c r="BH508" s="217">
        <f>IF(N508="sníž. přenesená",J508,0)</f>
        <v>0</v>
      </c>
      <c r="BI508" s="217">
        <f>IF(N508="nulová",J508,0)</f>
        <v>0</v>
      </c>
      <c r="BJ508" s="18" t="s">
        <v>80</v>
      </c>
      <c r="BK508" s="217">
        <f>ROUND(I508*H508,2)</f>
        <v>0</v>
      </c>
      <c r="BL508" s="18" t="s">
        <v>244</v>
      </c>
      <c r="BM508" s="216" t="s">
        <v>891</v>
      </c>
    </row>
    <row r="509" spans="1:65" s="2" customFormat="1" ht="24.15" customHeight="1">
      <c r="A509" s="39"/>
      <c r="B509" s="40"/>
      <c r="C509" s="205" t="s">
        <v>634</v>
      </c>
      <c r="D509" s="205" t="s">
        <v>132</v>
      </c>
      <c r="E509" s="206" t="s">
        <v>892</v>
      </c>
      <c r="F509" s="207" t="s">
        <v>893</v>
      </c>
      <c r="G509" s="208" t="s">
        <v>297</v>
      </c>
      <c r="H509" s="209">
        <v>1</v>
      </c>
      <c r="I509" s="210"/>
      <c r="J509" s="211">
        <f>ROUND(I509*H509,2)</f>
        <v>0</v>
      </c>
      <c r="K509" s="207" t="s">
        <v>136</v>
      </c>
      <c r="L509" s="45"/>
      <c r="M509" s="212" t="s">
        <v>19</v>
      </c>
      <c r="N509" s="213" t="s">
        <v>43</v>
      </c>
      <c r="O509" s="85"/>
      <c r="P509" s="214">
        <f>O509*H509</f>
        <v>0</v>
      </c>
      <c r="Q509" s="214">
        <v>0</v>
      </c>
      <c r="R509" s="214">
        <f>Q509*H509</f>
        <v>0</v>
      </c>
      <c r="S509" s="214">
        <v>0</v>
      </c>
      <c r="T509" s="215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16" t="s">
        <v>244</v>
      </c>
      <c r="AT509" s="216" t="s">
        <v>132</v>
      </c>
      <c r="AU509" s="216" t="s">
        <v>82</v>
      </c>
      <c r="AY509" s="18" t="s">
        <v>130</v>
      </c>
      <c r="BE509" s="217">
        <f>IF(N509="základní",J509,0)</f>
        <v>0</v>
      </c>
      <c r="BF509" s="217">
        <f>IF(N509="snížená",J509,0)</f>
        <v>0</v>
      </c>
      <c r="BG509" s="217">
        <f>IF(N509="zákl. přenesená",J509,0)</f>
        <v>0</v>
      </c>
      <c r="BH509" s="217">
        <f>IF(N509="sníž. přenesená",J509,0)</f>
        <v>0</v>
      </c>
      <c r="BI509" s="217">
        <f>IF(N509="nulová",J509,0)</f>
        <v>0</v>
      </c>
      <c r="BJ509" s="18" t="s">
        <v>80</v>
      </c>
      <c r="BK509" s="217">
        <f>ROUND(I509*H509,2)</f>
        <v>0</v>
      </c>
      <c r="BL509" s="18" t="s">
        <v>244</v>
      </c>
      <c r="BM509" s="216" t="s">
        <v>894</v>
      </c>
    </row>
    <row r="510" spans="1:47" s="2" customFormat="1" ht="12">
      <c r="A510" s="39"/>
      <c r="B510" s="40"/>
      <c r="C510" s="41"/>
      <c r="D510" s="218" t="s">
        <v>139</v>
      </c>
      <c r="E510" s="41"/>
      <c r="F510" s="219" t="s">
        <v>895</v>
      </c>
      <c r="G510" s="41"/>
      <c r="H510" s="41"/>
      <c r="I510" s="220"/>
      <c r="J510" s="41"/>
      <c r="K510" s="41"/>
      <c r="L510" s="45"/>
      <c r="M510" s="221"/>
      <c r="N510" s="222"/>
      <c r="O510" s="85"/>
      <c r="P510" s="85"/>
      <c r="Q510" s="85"/>
      <c r="R510" s="85"/>
      <c r="S510" s="85"/>
      <c r="T510" s="86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139</v>
      </c>
      <c r="AU510" s="18" t="s">
        <v>82</v>
      </c>
    </row>
    <row r="511" spans="1:51" s="13" customFormat="1" ht="12">
      <c r="A511" s="13"/>
      <c r="B511" s="223"/>
      <c r="C511" s="224"/>
      <c r="D511" s="225" t="s">
        <v>141</v>
      </c>
      <c r="E511" s="226" t="s">
        <v>19</v>
      </c>
      <c r="F511" s="227" t="s">
        <v>810</v>
      </c>
      <c r="G511" s="224"/>
      <c r="H511" s="226" t="s">
        <v>19</v>
      </c>
      <c r="I511" s="228"/>
      <c r="J511" s="224"/>
      <c r="K511" s="224"/>
      <c r="L511" s="229"/>
      <c r="M511" s="230"/>
      <c r="N511" s="231"/>
      <c r="O511" s="231"/>
      <c r="P511" s="231"/>
      <c r="Q511" s="231"/>
      <c r="R511" s="231"/>
      <c r="S511" s="231"/>
      <c r="T511" s="23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3" t="s">
        <v>141</v>
      </c>
      <c r="AU511" s="233" t="s">
        <v>82</v>
      </c>
      <c r="AV511" s="13" t="s">
        <v>80</v>
      </c>
      <c r="AW511" s="13" t="s">
        <v>33</v>
      </c>
      <c r="AX511" s="13" t="s">
        <v>72</v>
      </c>
      <c r="AY511" s="233" t="s">
        <v>130</v>
      </c>
    </row>
    <row r="512" spans="1:51" s="14" customFormat="1" ht="12">
      <c r="A512" s="14"/>
      <c r="B512" s="234"/>
      <c r="C512" s="235"/>
      <c r="D512" s="225" t="s">
        <v>141</v>
      </c>
      <c r="E512" s="236" t="s">
        <v>19</v>
      </c>
      <c r="F512" s="237" t="s">
        <v>80</v>
      </c>
      <c r="G512" s="235"/>
      <c r="H512" s="238">
        <v>1</v>
      </c>
      <c r="I512" s="239"/>
      <c r="J512" s="235"/>
      <c r="K512" s="235"/>
      <c r="L512" s="240"/>
      <c r="M512" s="241"/>
      <c r="N512" s="242"/>
      <c r="O512" s="242"/>
      <c r="P512" s="242"/>
      <c r="Q512" s="242"/>
      <c r="R512" s="242"/>
      <c r="S512" s="242"/>
      <c r="T512" s="243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4" t="s">
        <v>141</v>
      </c>
      <c r="AU512" s="244" t="s">
        <v>82</v>
      </c>
      <c r="AV512" s="14" t="s">
        <v>82</v>
      </c>
      <c r="AW512" s="14" t="s">
        <v>33</v>
      </c>
      <c r="AX512" s="14" t="s">
        <v>72</v>
      </c>
      <c r="AY512" s="244" t="s">
        <v>130</v>
      </c>
    </row>
    <row r="513" spans="1:51" s="15" customFormat="1" ht="12">
      <c r="A513" s="15"/>
      <c r="B513" s="245"/>
      <c r="C513" s="246"/>
      <c r="D513" s="225" t="s">
        <v>141</v>
      </c>
      <c r="E513" s="247" t="s">
        <v>19</v>
      </c>
      <c r="F513" s="248" t="s">
        <v>150</v>
      </c>
      <c r="G513" s="246"/>
      <c r="H513" s="249">
        <v>1</v>
      </c>
      <c r="I513" s="250"/>
      <c r="J513" s="246"/>
      <c r="K513" s="246"/>
      <c r="L513" s="251"/>
      <c r="M513" s="252"/>
      <c r="N513" s="253"/>
      <c r="O513" s="253"/>
      <c r="P513" s="253"/>
      <c r="Q513" s="253"/>
      <c r="R513" s="253"/>
      <c r="S513" s="253"/>
      <c r="T513" s="254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55" t="s">
        <v>141</v>
      </c>
      <c r="AU513" s="255" t="s">
        <v>82</v>
      </c>
      <c r="AV513" s="15" t="s">
        <v>137</v>
      </c>
      <c r="AW513" s="15" t="s">
        <v>33</v>
      </c>
      <c r="AX513" s="15" t="s">
        <v>80</v>
      </c>
      <c r="AY513" s="255" t="s">
        <v>130</v>
      </c>
    </row>
    <row r="514" spans="1:65" s="2" customFormat="1" ht="16.5" customHeight="1">
      <c r="A514" s="39"/>
      <c r="B514" s="40"/>
      <c r="C514" s="256" t="s">
        <v>641</v>
      </c>
      <c r="D514" s="256" t="s">
        <v>275</v>
      </c>
      <c r="E514" s="257" t="s">
        <v>621</v>
      </c>
      <c r="F514" s="258" t="s">
        <v>622</v>
      </c>
      <c r="G514" s="259" t="s">
        <v>297</v>
      </c>
      <c r="H514" s="260">
        <v>1</v>
      </c>
      <c r="I514" s="261"/>
      <c r="J514" s="262">
        <f>ROUND(I514*H514,2)</f>
        <v>0</v>
      </c>
      <c r="K514" s="258" t="s">
        <v>136</v>
      </c>
      <c r="L514" s="263"/>
      <c r="M514" s="264" t="s">
        <v>19</v>
      </c>
      <c r="N514" s="265" t="s">
        <v>43</v>
      </c>
      <c r="O514" s="85"/>
      <c r="P514" s="214">
        <f>O514*H514</f>
        <v>0</v>
      </c>
      <c r="Q514" s="214">
        <v>0.0032</v>
      </c>
      <c r="R514" s="214">
        <f>Q514*H514</f>
        <v>0.0032</v>
      </c>
      <c r="S514" s="214">
        <v>0</v>
      </c>
      <c r="T514" s="215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16" t="s">
        <v>363</v>
      </c>
      <c r="AT514" s="216" t="s">
        <v>275</v>
      </c>
      <c r="AU514" s="216" t="s">
        <v>82</v>
      </c>
      <c r="AY514" s="18" t="s">
        <v>130</v>
      </c>
      <c r="BE514" s="217">
        <f>IF(N514="základní",J514,0)</f>
        <v>0</v>
      </c>
      <c r="BF514" s="217">
        <f>IF(N514="snížená",J514,0)</f>
        <v>0</v>
      </c>
      <c r="BG514" s="217">
        <f>IF(N514="zákl. přenesená",J514,0)</f>
        <v>0</v>
      </c>
      <c r="BH514" s="217">
        <f>IF(N514="sníž. přenesená",J514,0)</f>
        <v>0</v>
      </c>
      <c r="BI514" s="217">
        <f>IF(N514="nulová",J514,0)</f>
        <v>0</v>
      </c>
      <c r="BJ514" s="18" t="s">
        <v>80</v>
      </c>
      <c r="BK514" s="217">
        <f>ROUND(I514*H514,2)</f>
        <v>0</v>
      </c>
      <c r="BL514" s="18" t="s">
        <v>244</v>
      </c>
      <c r="BM514" s="216" t="s">
        <v>896</v>
      </c>
    </row>
    <row r="515" spans="1:47" s="2" customFormat="1" ht="12">
      <c r="A515" s="39"/>
      <c r="B515" s="40"/>
      <c r="C515" s="41"/>
      <c r="D515" s="218" t="s">
        <v>139</v>
      </c>
      <c r="E515" s="41"/>
      <c r="F515" s="219" t="s">
        <v>624</v>
      </c>
      <c r="G515" s="41"/>
      <c r="H515" s="41"/>
      <c r="I515" s="220"/>
      <c r="J515" s="41"/>
      <c r="K515" s="41"/>
      <c r="L515" s="45"/>
      <c r="M515" s="221"/>
      <c r="N515" s="222"/>
      <c r="O515" s="85"/>
      <c r="P515" s="85"/>
      <c r="Q515" s="85"/>
      <c r="R515" s="85"/>
      <c r="S515" s="85"/>
      <c r="T515" s="86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18" t="s">
        <v>139</v>
      </c>
      <c r="AU515" s="18" t="s">
        <v>82</v>
      </c>
    </row>
    <row r="516" spans="1:65" s="2" customFormat="1" ht="16.5" customHeight="1">
      <c r="A516" s="39"/>
      <c r="B516" s="40"/>
      <c r="C516" s="256" t="s">
        <v>646</v>
      </c>
      <c r="D516" s="256" t="s">
        <v>275</v>
      </c>
      <c r="E516" s="257" t="s">
        <v>626</v>
      </c>
      <c r="F516" s="258" t="s">
        <v>627</v>
      </c>
      <c r="G516" s="259" t="s">
        <v>297</v>
      </c>
      <c r="H516" s="260">
        <v>1</v>
      </c>
      <c r="I516" s="261"/>
      <c r="J516" s="262">
        <f>ROUND(I516*H516,2)</f>
        <v>0</v>
      </c>
      <c r="K516" s="258" t="s">
        <v>136</v>
      </c>
      <c r="L516" s="263"/>
      <c r="M516" s="264" t="s">
        <v>19</v>
      </c>
      <c r="N516" s="265" t="s">
        <v>43</v>
      </c>
      <c r="O516" s="85"/>
      <c r="P516" s="214">
        <f>O516*H516</f>
        <v>0</v>
      </c>
      <c r="Q516" s="214">
        <v>0.0195</v>
      </c>
      <c r="R516" s="214">
        <f>Q516*H516</f>
        <v>0.0195</v>
      </c>
      <c r="S516" s="214">
        <v>0</v>
      </c>
      <c r="T516" s="215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16" t="s">
        <v>363</v>
      </c>
      <c r="AT516" s="216" t="s">
        <v>275</v>
      </c>
      <c r="AU516" s="216" t="s">
        <v>82</v>
      </c>
      <c r="AY516" s="18" t="s">
        <v>130</v>
      </c>
      <c r="BE516" s="217">
        <f>IF(N516="základní",J516,0)</f>
        <v>0</v>
      </c>
      <c r="BF516" s="217">
        <f>IF(N516="snížená",J516,0)</f>
        <v>0</v>
      </c>
      <c r="BG516" s="217">
        <f>IF(N516="zákl. přenesená",J516,0)</f>
        <v>0</v>
      </c>
      <c r="BH516" s="217">
        <f>IF(N516="sníž. přenesená",J516,0)</f>
        <v>0</v>
      </c>
      <c r="BI516" s="217">
        <f>IF(N516="nulová",J516,0)</f>
        <v>0</v>
      </c>
      <c r="BJ516" s="18" t="s">
        <v>80</v>
      </c>
      <c r="BK516" s="217">
        <f>ROUND(I516*H516,2)</f>
        <v>0</v>
      </c>
      <c r="BL516" s="18" t="s">
        <v>244</v>
      </c>
      <c r="BM516" s="216" t="s">
        <v>897</v>
      </c>
    </row>
    <row r="517" spans="1:47" s="2" customFormat="1" ht="12">
      <c r="A517" s="39"/>
      <c r="B517" s="40"/>
      <c r="C517" s="41"/>
      <c r="D517" s="218" t="s">
        <v>139</v>
      </c>
      <c r="E517" s="41"/>
      <c r="F517" s="219" t="s">
        <v>629</v>
      </c>
      <c r="G517" s="41"/>
      <c r="H517" s="41"/>
      <c r="I517" s="220"/>
      <c r="J517" s="41"/>
      <c r="K517" s="41"/>
      <c r="L517" s="45"/>
      <c r="M517" s="221"/>
      <c r="N517" s="222"/>
      <c r="O517" s="85"/>
      <c r="P517" s="85"/>
      <c r="Q517" s="85"/>
      <c r="R517" s="85"/>
      <c r="S517" s="85"/>
      <c r="T517" s="86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139</v>
      </c>
      <c r="AU517" s="18" t="s">
        <v>82</v>
      </c>
    </row>
    <row r="518" spans="1:65" s="2" customFormat="1" ht="16.5" customHeight="1">
      <c r="A518" s="39"/>
      <c r="B518" s="40"/>
      <c r="C518" s="256" t="s">
        <v>651</v>
      </c>
      <c r="D518" s="256" t="s">
        <v>275</v>
      </c>
      <c r="E518" s="257" t="s">
        <v>631</v>
      </c>
      <c r="F518" s="258" t="s">
        <v>632</v>
      </c>
      <c r="G518" s="259" t="s">
        <v>297</v>
      </c>
      <c r="H518" s="260">
        <v>1</v>
      </c>
      <c r="I518" s="261"/>
      <c r="J518" s="262">
        <f>ROUND(I518*H518,2)</f>
        <v>0</v>
      </c>
      <c r="K518" s="258" t="s">
        <v>19</v>
      </c>
      <c r="L518" s="263"/>
      <c r="M518" s="264" t="s">
        <v>19</v>
      </c>
      <c r="N518" s="265" t="s">
        <v>43</v>
      </c>
      <c r="O518" s="85"/>
      <c r="P518" s="214">
        <f>O518*H518</f>
        <v>0</v>
      </c>
      <c r="Q518" s="214">
        <v>0.0012</v>
      </c>
      <c r="R518" s="214">
        <f>Q518*H518</f>
        <v>0.0012</v>
      </c>
      <c r="S518" s="214">
        <v>0</v>
      </c>
      <c r="T518" s="215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16" t="s">
        <v>363</v>
      </c>
      <c r="AT518" s="216" t="s">
        <v>275</v>
      </c>
      <c r="AU518" s="216" t="s">
        <v>82</v>
      </c>
      <c r="AY518" s="18" t="s">
        <v>130</v>
      </c>
      <c r="BE518" s="217">
        <f>IF(N518="základní",J518,0)</f>
        <v>0</v>
      </c>
      <c r="BF518" s="217">
        <f>IF(N518="snížená",J518,0)</f>
        <v>0</v>
      </c>
      <c r="BG518" s="217">
        <f>IF(N518="zákl. přenesená",J518,0)</f>
        <v>0</v>
      </c>
      <c r="BH518" s="217">
        <f>IF(N518="sníž. přenesená",J518,0)</f>
        <v>0</v>
      </c>
      <c r="BI518" s="217">
        <f>IF(N518="nulová",J518,0)</f>
        <v>0</v>
      </c>
      <c r="BJ518" s="18" t="s">
        <v>80</v>
      </c>
      <c r="BK518" s="217">
        <f>ROUND(I518*H518,2)</f>
        <v>0</v>
      </c>
      <c r="BL518" s="18" t="s">
        <v>244</v>
      </c>
      <c r="BM518" s="216" t="s">
        <v>898</v>
      </c>
    </row>
    <row r="519" spans="1:65" s="2" customFormat="1" ht="24.15" customHeight="1">
      <c r="A519" s="39"/>
      <c r="B519" s="40"/>
      <c r="C519" s="205" t="s">
        <v>658</v>
      </c>
      <c r="D519" s="205" t="s">
        <v>132</v>
      </c>
      <c r="E519" s="206" t="s">
        <v>635</v>
      </c>
      <c r="F519" s="207" t="s">
        <v>636</v>
      </c>
      <c r="G519" s="208" t="s">
        <v>165</v>
      </c>
      <c r="H519" s="209">
        <v>0.069</v>
      </c>
      <c r="I519" s="210"/>
      <c r="J519" s="211">
        <f>ROUND(I519*H519,2)</f>
        <v>0</v>
      </c>
      <c r="K519" s="207" t="s">
        <v>136</v>
      </c>
      <c r="L519" s="45"/>
      <c r="M519" s="212" t="s">
        <v>19</v>
      </c>
      <c r="N519" s="213" t="s">
        <v>43</v>
      </c>
      <c r="O519" s="85"/>
      <c r="P519" s="214">
        <f>O519*H519</f>
        <v>0</v>
      </c>
      <c r="Q519" s="214">
        <v>0</v>
      </c>
      <c r="R519" s="214">
        <f>Q519*H519</f>
        <v>0</v>
      </c>
      <c r="S519" s="214">
        <v>0</v>
      </c>
      <c r="T519" s="215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16" t="s">
        <v>244</v>
      </c>
      <c r="AT519" s="216" t="s">
        <v>132</v>
      </c>
      <c r="AU519" s="216" t="s">
        <v>82</v>
      </c>
      <c r="AY519" s="18" t="s">
        <v>130</v>
      </c>
      <c r="BE519" s="217">
        <f>IF(N519="základní",J519,0)</f>
        <v>0</v>
      </c>
      <c r="BF519" s="217">
        <f>IF(N519="snížená",J519,0)</f>
        <v>0</v>
      </c>
      <c r="BG519" s="217">
        <f>IF(N519="zákl. přenesená",J519,0)</f>
        <v>0</v>
      </c>
      <c r="BH519" s="217">
        <f>IF(N519="sníž. přenesená",J519,0)</f>
        <v>0</v>
      </c>
      <c r="BI519" s="217">
        <f>IF(N519="nulová",J519,0)</f>
        <v>0</v>
      </c>
      <c r="BJ519" s="18" t="s">
        <v>80</v>
      </c>
      <c r="BK519" s="217">
        <f>ROUND(I519*H519,2)</f>
        <v>0</v>
      </c>
      <c r="BL519" s="18" t="s">
        <v>244</v>
      </c>
      <c r="BM519" s="216" t="s">
        <v>899</v>
      </c>
    </row>
    <row r="520" spans="1:47" s="2" customFormat="1" ht="12">
      <c r="A520" s="39"/>
      <c r="B520" s="40"/>
      <c r="C520" s="41"/>
      <c r="D520" s="218" t="s">
        <v>139</v>
      </c>
      <c r="E520" s="41"/>
      <c r="F520" s="219" t="s">
        <v>638</v>
      </c>
      <c r="G520" s="41"/>
      <c r="H520" s="41"/>
      <c r="I520" s="220"/>
      <c r="J520" s="41"/>
      <c r="K520" s="41"/>
      <c r="L520" s="45"/>
      <c r="M520" s="221"/>
      <c r="N520" s="222"/>
      <c r="O520" s="85"/>
      <c r="P520" s="85"/>
      <c r="Q520" s="85"/>
      <c r="R520" s="85"/>
      <c r="S520" s="85"/>
      <c r="T520" s="86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8" t="s">
        <v>139</v>
      </c>
      <c r="AU520" s="18" t="s">
        <v>82</v>
      </c>
    </row>
    <row r="521" spans="1:63" s="12" customFormat="1" ht="22.8" customHeight="1">
      <c r="A521" s="12"/>
      <c r="B521" s="189"/>
      <c r="C521" s="190"/>
      <c r="D521" s="191" t="s">
        <v>71</v>
      </c>
      <c r="E521" s="203" t="s">
        <v>639</v>
      </c>
      <c r="F521" s="203" t="s">
        <v>640</v>
      </c>
      <c r="G521" s="190"/>
      <c r="H521" s="190"/>
      <c r="I521" s="193"/>
      <c r="J521" s="204">
        <f>BK521</f>
        <v>0</v>
      </c>
      <c r="K521" s="190"/>
      <c r="L521" s="195"/>
      <c r="M521" s="196"/>
      <c r="N521" s="197"/>
      <c r="O521" s="197"/>
      <c r="P521" s="198">
        <f>SUM(P522:P529)</f>
        <v>0</v>
      </c>
      <c r="Q521" s="197"/>
      <c r="R521" s="198">
        <f>SUM(R522:R529)</f>
        <v>0.0156</v>
      </c>
      <c r="S521" s="197"/>
      <c r="T521" s="199">
        <f>SUM(T522:T529)</f>
        <v>0</v>
      </c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R521" s="200" t="s">
        <v>82</v>
      </c>
      <c r="AT521" s="201" t="s">
        <v>71</v>
      </c>
      <c r="AU521" s="201" t="s">
        <v>80</v>
      </c>
      <c r="AY521" s="200" t="s">
        <v>130</v>
      </c>
      <c r="BK521" s="202">
        <f>SUM(BK522:BK529)</f>
        <v>0</v>
      </c>
    </row>
    <row r="522" spans="1:65" s="2" customFormat="1" ht="16.5" customHeight="1">
      <c r="A522" s="39"/>
      <c r="B522" s="40"/>
      <c r="C522" s="205" t="s">
        <v>663</v>
      </c>
      <c r="D522" s="205" t="s">
        <v>132</v>
      </c>
      <c r="E522" s="206" t="s">
        <v>642</v>
      </c>
      <c r="F522" s="207" t="s">
        <v>643</v>
      </c>
      <c r="G522" s="208" t="s">
        <v>297</v>
      </c>
      <c r="H522" s="209">
        <v>12</v>
      </c>
      <c r="I522" s="210"/>
      <c r="J522" s="211">
        <f>ROUND(I522*H522,2)</f>
        <v>0</v>
      </c>
      <c r="K522" s="207" t="s">
        <v>136</v>
      </c>
      <c r="L522" s="45"/>
      <c r="M522" s="212" t="s">
        <v>19</v>
      </c>
      <c r="N522" s="213" t="s">
        <v>43</v>
      </c>
      <c r="O522" s="85"/>
      <c r="P522" s="214">
        <f>O522*H522</f>
        <v>0</v>
      </c>
      <c r="Q522" s="214">
        <v>0</v>
      </c>
      <c r="R522" s="214">
        <f>Q522*H522</f>
        <v>0</v>
      </c>
      <c r="S522" s="214">
        <v>0</v>
      </c>
      <c r="T522" s="215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16" t="s">
        <v>244</v>
      </c>
      <c r="AT522" s="216" t="s">
        <v>132</v>
      </c>
      <c r="AU522" s="216" t="s">
        <v>82</v>
      </c>
      <c r="AY522" s="18" t="s">
        <v>130</v>
      </c>
      <c r="BE522" s="217">
        <f>IF(N522="základní",J522,0)</f>
        <v>0</v>
      </c>
      <c r="BF522" s="217">
        <f>IF(N522="snížená",J522,0)</f>
        <v>0</v>
      </c>
      <c r="BG522" s="217">
        <f>IF(N522="zákl. přenesená",J522,0)</f>
        <v>0</v>
      </c>
      <c r="BH522" s="217">
        <f>IF(N522="sníž. přenesená",J522,0)</f>
        <v>0</v>
      </c>
      <c r="BI522" s="217">
        <f>IF(N522="nulová",J522,0)</f>
        <v>0</v>
      </c>
      <c r="BJ522" s="18" t="s">
        <v>80</v>
      </c>
      <c r="BK522" s="217">
        <f>ROUND(I522*H522,2)</f>
        <v>0</v>
      </c>
      <c r="BL522" s="18" t="s">
        <v>244</v>
      </c>
      <c r="BM522" s="216" t="s">
        <v>900</v>
      </c>
    </row>
    <row r="523" spans="1:47" s="2" customFormat="1" ht="12">
      <c r="A523" s="39"/>
      <c r="B523" s="40"/>
      <c r="C523" s="41"/>
      <c r="D523" s="218" t="s">
        <v>139</v>
      </c>
      <c r="E523" s="41"/>
      <c r="F523" s="219" t="s">
        <v>645</v>
      </c>
      <c r="G523" s="41"/>
      <c r="H523" s="41"/>
      <c r="I523" s="220"/>
      <c r="J523" s="41"/>
      <c r="K523" s="41"/>
      <c r="L523" s="45"/>
      <c r="M523" s="221"/>
      <c r="N523" s="222"/>
      <c r="O523" s="85"/>
      <c r="P523" s="85"/>
      <c r="Q523" s="85"/>
      <c r="R523" s="85"/>
      <c r="S523" s="85"/>
      <c r="T523" s="86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139</v>
      </c>
      <c r="AU523" s="18" t="s">
        <v>82</v>
      </c>
    </row>
    <row r="524" spans="1:51" s="13" customFormat="1" ht="12">
      <c r="A524" s="13"/>
      <c r="B524" s="223"/>
      <c r="C524" s="224"/>
      <c r="D524" s="225" t="s">
        <v>141</v>
      </c>
      <c r="E524" s="226" t="s">
        <v>19</v>
      </c>
      <c r="F524" s="227" t="s">
        <v>175</v>
      </c>
      <c r="G524" s="224"/>
      <c r="H524" s="226" t="s">
        <v>19</v>
      </c>
      <c r="I524" s="228"/>
      <c r="J524" s="224"/>
      <c r="K524" s="224"/>
      <c r="L524" s="229"/>
      <c r="M524" s="230"/>
      <c r="N524" s="231"/>
      <c r="O524" s="231"/>
      <c r="P524" s="231"/>
      <c r="Q524" s="231"/>
      <c r="R524" s="231"/>
      <c r="S524" s="231"/>
      <c r="T524" s="232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3" t="s">
        <v>141</v>
      </c>
      <c r="AU524" s="233" t="s">
        <v>82</v>
      </c>
      <c r="AV524" s="13" t="s">
        <v>80</v>
      </c>
      <c r="AW524" s="13" t="s">
        <v>33</v>
      </c>
      <c r="AX524" s="13" t="s">
        <v>72</v>
      </c>
      <c r="AY524" s="233" t="s">
        <v>130</v>
      </c>
    </row>
    <row r="525" spans="1:51" s="14" customFormat="1" ht="12">
      <c r="A525" s="14"/>
      <c r="B525" s="234"/>
      <c r="C525" s="235"/>
      <c r="D525" s="225" t="s">
        <v>141</v>
      </c>
      <c r="E525" s="236" t="s">
        <v>19</v>
      </c>
      <c r="F525" s="237" t="s">
        <v>214</v>
      </c>
      <c r="G525" s="235"/>
      <c r="H525" s="238">
        <v>12</v>
      </c>
      <c r="I525" s="239"/>
      <c r="J525" s="235"/>
      <c r="K525" s="235"/>
      <c r="L525" s="240"/>
      <c r="M525" s="241"/>
      <c r="N525" s="242"/>
      <c r="O525" s="242"/>
      <c r="P525" s="242"/>
      <c r="Q525" s="242"/>
      <c r="R525" s="242"/>
      <c r="S525" s="242"/>
      <c r="T525" s="243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4" t="s">
        <v>141</v>
      </c>
      <c r="AU525" s="244" t="s">
        <v>82</v>
      </c>
      <c r="AV525" s="14" t="s">
        <v>82</v>
      </c>
      <c r="AW525" s="14" t="s">
        <v>33</v>
      </c>
      <c r="AX525" s="14" t="s">
        <v>80</v>
      </c>
      <c r="AY525" s="244" t="s">
        <v>130</v>
      </c>
    </row>
    <row r="526" spans="1:65" s="2" customFormat="1" ht="16.5" customHeight="1">
      <c r="A526" s="39"/>
      <c r="B526" s="40"/>
      <c r="C526" s="256" t="s">
        <v>668</v>
      </c>
      <c r="D526" s="256" t="s">
        <v>275</v>
      </c>
      <c r="E526" s="257" t="s">
        <v>647</v>
      </c>
      <c r="F526" s="258" t="s">
        <v>648</v>
      </c>
      <c r="G526" s="259" t="s">
        <v>297</v>
      </c>
      <c r="H526" s="260">
        <v>12</v>
      </c>
      <c r="I526" s="261"/>
      <c r="J526" s="262">
        <f>ROUND(I526*H526,2)</f>
        <v>0</v>
      </c>
      <c r="K526" s="258" t="s">
        <v>136</v>
      </c>
      <c r="L526" s="263"/>
      <c r="M526" s="264" t="s">
        <v>19</v>
      </c>
      <c r="N526" s="265" t="s">
        <v>43</v>
      </c>
      <c r="O526" s="85"/>
      <c r="P526" s="214">
        <f>O526*H526</f>
        <v>0</v>
      </c>
      <c r="Q526" s="214">
        <v>0.0013</v>
      </c>
      <c r="R526" s="214">
        <f>Q526*H526</f>
        <v>0.0156</v>
      </c>
      <c r="S526" s="214">
        <v>0</v>
      </c>
      <c r="T526" s="215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16" t="s">
        <v>363</v>
      </c>
      <c r="AT526" s="216" t="s">
        <v>275</v>
      </c>
      <c r="AU526" s="216" t="s">
        <v>82</v>
      </c>
      <c r="AY526" s="18" t="s">
        <v>130</v>
      </c>
      <c r="BE526" s="217">
        <f>IF(N526="základní",J526,0)</f>
        <v>0</v>
      </c>
      <c r="BF526" s="217">
        <f>IF(N526="snížená",J526,0)</f>
        <v>0</v>
      </c>
      <c r="BG526" s="217">
        <f>IF(N526="zákl. přenesená",J526,0)</f>
        <v>0</v>
      </c>
      <c r="BH526" s="217">
        <f>IF(N526="sníž. přenesená",J526,0)</f>
        <v>0</v>
      </c>
      <c r="BI526" s="217">
        <f>IF(N526="nulová",J526,0)</f>
        <v>0</v>
      </c>
      <c r="BJ526" s="18" t="s">
        <v>80</v>
      </c>
      <c r="BK526" s="217">
        <f>ROUND(I526*H526,2)</f>
        <v>0</v>
      </c>
      <c r="BL526" s="18" t="s">
        <v>244</v>
      </c>
      <c r="BM526" s="216" t="s">
        <v>901</v>
      </c>
    </row>
    <row r="527" spans="1:47" s="2" customFormat="1" ht="12">
      <c r="A527" s="39"/>
      <c r="B527" s="40"/>
      <c r="C527" s="41"/>
      <c r="D527" s="218" t="s">
        <v>139</v>
      </c>
      <c r="E527" s="41"/>
      <c r="F527" s="219" t="s">
        <v>650</v>
      </c>
      <c r="G527" s="41"/>
      <c r="H527" s="41"/>
      <c r="I527" s="220"/>
      <c r="J527" s="41"/>
      <c r="K527" s="41"/>
      <c r="L527" s="45"/>
      <c r="M527" s="221"/>
      <c r="N527" s="222"/>
      <c r="O527" s="85"/>
      <c r="P527" s="85"/>
      <c r="Q527" s="85"/>
      <c r="R527" s="85"/>
      <c r="S527" s="85"/>
      <c r="T527" s="86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139</v>
      </c>
      <c r="AU527" s="18" t="s">
        <v>82</v>
      </c>
    </row>
    <row r="528" spans="1:65" s="2" customFormat="1" ht="24.15" customHeight="1">
      <c r="A528" s="39"/>
      <c r="B528" s="40"/>
      <c r="C528" s="205" t="s">
        <v>678</v>
      </c>
      <c r="D528" s="205" t="s">
        <v>132</v>
      </c>
      <c r="E528" s="206" t="s">
        <v>652</v>
      </c>
      <c r="F528" s="207" t="s">
        <v>653</v>
      </c>
      <c r="G528" s="208" t="s">
        <v>165</v>
      </c>
      <c r="H528" s="209">
        <v>0.016</v>
      </c>
      <c r="I528" s="210"/>
      <c r="J528" s="211">
        <f>ROUND(I528*H528,2)</f>
        <v>0</v>
      </c>
      <c r="K528" s="207" t="s">
        <v>136</v>
      </c>
      <c r="L528" s="45"/>
      <c r="M528" s="212" t="s">
        <v>19</v>
      </c>
      <c r="N528" s="213" t="s">
        <v>43</v>
      </c>
      <c r="O528" s="85"/>
      <c r="P528" s="214">
        <f>O528*H528</f>
        <v>0</v>
      </c>
      <c r="Q528" s="214">
        <v>0</v>
      </c>
      <c r="R528" s="214">
        <f>Q528*H528</f>
        <v>0</v>
      </c>
      <c r="S528" s="214">
        <v>0</v>
      </c>
      <c r="T528" s="215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16" t="s">
        <v>244</v>
      </c>
      <c r="AT528" s="216" t="s">
        <v>132</v>
      </c>
      <c r="AU528" s="216" t="s">
        <v>82</v>
      </c>
      <c r="AY528" s="18" t="s">
        <v>130</v>
      </c>
      <c r="BE528" s="217">
        <f>IF(N528="základní",J528,0)</f>
        <v>0</v>
      </c>
      <c r="BF528" s="217">
        <f>IF(N528="snížená",J528,0)</f>
        <v>0</v>
      </c>
      <c r="BG528" s="217">
        <f>IF(N528="zákl. přenesená",J528,0)</f>
        <v>0</v>
      </c>
      <c r="BH528" s="217">
        <f>IF(N528="sníž. přenesená",J528,0)</f>
        <v>0</v>
      </c>
      <c r="BI528" s="217">
        <f>IF(N528="nulová",J528,0)</f>
        <v>0</v>
      </c>
      <c r="BJ528" s="18" t="s">
        <v>80</v>
      </c>
      <c r="BK528" s="217">
        <f>ROUND(I528*H528,2)</f>
        <v>0</v>
      </c>
      <c r="BL528" s="18" t="s">
        <v>244</v>
      </c>
      <c r="BM528" s="216" t="s">
        <v>902</v>
      </c>
    </row>
    <row r="529" spans="1:47" s="2" customFormat="1" ht="12">
      <c r="A529" s="39"/>
      <c r="B529" s="40"/>
      <c r="C529" s="41"/>
      <c r="D529" s="218" t="s">
        <v>139</v>
      </c>
      <c r="E529" s="41"/>
      <c r="F529" s="219" t="s">
        <v>655</v>
      </c>
      <c r="G529" s="41"/>
      <c r="H529" s="41"/>
      <c r="I529" s="220"/>
      <c r="J529" s="41"/>
      <c r="K529" s="41"/>
      <c r="L529" s="45"/>
      <c r="M529" s="221"/>
      <c r="N529" s="222"/>
      <c r="O529" s="85"/>
      <c r="P529" s="85"/>
      <c r="Q529" s="85"/>
      <c r="R529" s="85"/>
      <c r="S529" s="85"/>
      <c r="T529" s="86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8" t="s">
        <v>139</v>
      </c>
      <c r="AU529" s="18" t="s">
        <v>82</v>
      </c>
    </row>
    <row r="530" spans="1:63" s="12" customFormat="1" ht="22.8" customHeight="1">
      <c r="A530" s="12"/>
      <c r="B530" s="189"/>
      <c r="C530" s="190"/>
      <c r="D530" s="191" t="s">
        <v>71</v>
      </c>
      <c r="E530" s="203" t="s">
        <v>656</v>
      </c>
      <c r="F530" s="203" t="s">
        <v>657</v>
      </c>
      <c r="G530" s="190"/>
      <c r="H530" s="190"/>
      <c r="I530" s="193"/>
      <c r="J530" s="204">
        <f>BK530</f>
        <v>0</v>
      </c>
      <c r="K530" s="190"/>
      <c r="L530" s="195"/>
      <c r="M530" s="196"/>
      <c r="N530" s="197"/>
      <c r="O530" s="197"/>
      <c r="P530" s="198">
        <f>SUM(P531:P580)</f>
        <v>0</v>
      </c>
      <c r="Q530" s="197"/>
      <c r="R530" s="198">
        <f>SUM(R531:R580)</f>
        <v>0.7750749199999999</v>
      </c>
      <c r="S530" s="197"/>
      <c r="T530" s="199">
        <f>SUM(T531:T580)</f>
        <v>0</v>
      </c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R530" s="200" t="s">
        <v>82</v>
      </c>
      <c r="AT530" s="201" t="s">
        <v>71</v>
      </c>
      <c r="AU530" s="201" t="s">
        <v>80</v>
      </c>
      <c r="AY530" s="200" t="s">
        <v>130</v>
      </c>
      <c r="BK530" s="202">
        <f>SUM(BK531:BK580)</f>
        <v>0</v>
      </c>
    </row>
    <row r="531" spans="1:65" s="2" customFormat="1" ht="16.5" customHeight="1">
      <c r="A531" s="39"/>
      <c r="B531" s="40"/>
      <c r="C531" s="205" t="s">
        <v>688</v>
      </c>
      <c r="D531" s="205" t="s">
        <v>132</v>
      </c>
      <c r="E531" s="206" t="s">
        <v>659</v>
      </c>
      <c r="F531" s="207" t="s">
        <v>660</v>
      </c>
      <c r="G531" s="208" t="s">
        <v>197</v>
      </c>
      <c r="H531" s="209">
        <v>26.45</v>
      </c>
      <c r="I531" s="210"/>
      <c r="J531" s="211">
        <f>ROUND(I531*H531,2)</f>
        <v>0</v>
      </c>
      <c r="K531" s="207" t="s">
        <v>136</v>
      </c>
      <c r="L531" s="45"/>
      <c r="M531" s="212" t="s">
        <v>19</v>
      </c>
      <c r="N531" s="213" t="s">
        <v>43</v>
      </c>
      <c r="O531" s="85"/>
      <c r="P531" s="214">
        <f>O531*H531</f>
        <v>0</v>
      </c>
      <c r="Q531" s="214">
        <v>0</v>
      </c>
      <c r="R531" s="214">
        <f>Q531*H531</f>
        <v>0</v>
      </c>
      <c r="S531" s="214">
        <v>0</v>
      </c>
      <c r="T531" s="215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16" t="s">
        <v>244</v>
      </c>
      <c r="AT531" s="216" t="s">
        <v>132</v>
      </c>
      <c r="AU531" s="216" t="s">
        <v>82</v>
      </c>
      <c r="AY531" s="18" t="s">
        <v>130</v>
      </c>
      <c r="BE531" s="217">
        <f>IF(N531="základní",J531,0)</f>
        <v>0</v>
      </c>
      <c r="BF531" s="217">
        <f>IF(N531="snížená",J531,0)</f>
        <v>0</v>
      </c>
      <c r="BG531" s="217">
        <f>IF(N531="zákl. přenesená",J531,0)</f>
        <v>0</v>
      </c>
      <c r="BH531" s="217">
        <f>IF(N531="sníž. přenesená",J531,0)</f>
        <v>0</v>
      </c>
      <c r="BI531" s="217">
        <f>IF(N531="nulová",J531,0)</f>
        <v>0</v>
      </c>
      <c r="BJ531" s="18" t="s">
        <v>80</v>
      </c>
      <c r="BK531" s="217">
        <f>ROUND(I531*H531,2)</f>
        <v>0</v>
      </c>
      <c r="BL531" s="18" t="s">
        <v>244</v>
      </c>
      <c r="BM531" s="216" t="s">
        <v>903</v>
      </c>
    </row>
    <row r="532" spans="1:47" s="2" customFormat="1" ht="12">
      <c r="A532" s="39"/>
      <c r="B532" s="40"/>
      <c r="C532" s="41"/>
      <c r="D532" s="218" t="s">
        <v>139</v>
      </c>
      <c r="E532" s="41"/>
      <c r="F532" s="219" t="s">
        <v>662</v>
      </c>
      <c r="G532" s="41"/>
      <c r="H532" s="41"/>
      <c r="I532" s="220"/>
      <c r="J532" s="41"/>
      <c r="K532" s="41"/>
      <c r="L532" s="45"/>
      <c r="M532" s="221"/>
      <c r="N532" s="222"/>
      <c r="O532" s="85"/>
      <c r="P532" s="85"/>
      <c r="Q532" s="85"/>
      <c r="R532" s="85"/>
      <c r="S532" s="85"/>
      <c r="T532" s="86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T532" s="18" t="s">
        <v>139</v>
      </c>
      <c r="AU532" s="18" t="s">
        <v>82</v>
      </c>
    </row>
    <row r="533" spans="1:65" s="2" customFormat="1" ht="16.5" customHeight="1">
      <c r="A533" s="39"/>
      <c r="B533" s="40"/>
      <c r="C533" s="205" t="s">
        <v>693</v>
      </c>
      <c r="D533" s="205" t="s">
        <v>132</v>
      </c>
      <c r="E533" s="206" t="s">
        <v>664</v>
      </c>
      <c r="F533" s="207" t="s">
        <v>665</v>
      </c>
      <c r="G533" s="208" t="s">
        <v>197</v>
      </c>
      <c r="H533" s="209">
        <v>26.45</v>
      </c>
      <c r="I533" s="210"/>
      <c r="J533" s="211">
        <f>ROUND(I533*H533,2)</f>
        <v>0</v>
      </c>
      <c r="K533" s="207" t="s">
        <v>136</v>
      </c>
      <c r="L533" s="45"/>
      <c r="M533" s="212" t="s">
        <v>19</v>
      </c>
      <c r="N533" s="213" t="s">
        <v>43</v>
      </c>
      <c r="O533" s="85"/>
      <c r="P533" s="214">
        <f>O533*H533</f>
        <v>0</v>
      </c>
      <c r="Q533" s="214">
        <v>0.0003</v>
      </c>
      <c r="R533" s="214">
        <f>Q533*H533</f>
        <v>0.007935</v>
      </c>
      <c r="S533" s="214">
        <v>0</v>
      </c>
      <c r="T533" s="215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16" t="s">
        <v>244</v>
      </c>
      <c r="AT533" s="216" t="s">
        <v>132</v>
      </c>
      <c r="AU533" s="216" t="s">
        <v>82</v>
      </c>
      <c r="AY533" s="18" t="s">
        <v>130</v>
      </c>
      <c r="BE533" s="217">
        <f>IF(N533="základní",J533,0)</f>
        <v>0</v>
      </c>
      <c r="BF533" s="217">
        <f>IF(N533="snížená",J533,0)</f>
        <v>0</v>
      </c>
      <c r="BG533" s="217">
        <f>IF(N533="zákl. přenesená",J533,0)</f>
        <v>0</v>
      </c>
      <c r="BH533" s="217">
        <f>IF(N533="sníž. přenesená",J533,0)</f>
        <v>0</v>
      </c>
      <c r="BI533" s="217">
        <f>IF(N533="nulová",J533,0)</f>
        <v>0</v>
      </c>
      <c r="BJ533" s="18" t="s">
        <v>80</v>
      </c>
      <c r="BK533" s="217">
        <f>ROUND(I533*H533,2)</f>
        <v>0</v>
      </c>
      <c r="BL533" s="18" t="s">
        <v>244</v>
      </c>
      <c r="BM533" s="216" t="s">
        <v>904</v>
      </c>
    </row>
    <row r="534" spans="1:47" s="2" customFormat="1" ht="12">
      <c r="A534" s="39"/>
      <c r="B534" s="40"/>
      <c r="C534" s="41"/>
      <c r="D534" s="218" t="s">
        <v>139</v>
      </c>
      <c r="E534" s="41"/>
      <c r="F534" s="219" t="s">
        <v>667</v>
      </c>
      <c r="G534" s="41"/>
      <c r="H534" s="41"/>
      <c r="I534" s="220"/>
      <c r="J534" s="41"/>
      <c r="K534" s="41"/>
      <c r="L534" s="45"/>
      <c r="M534" s="221"/>
      <c r="N534" s="222"/>
      <c r="O534" s="85"/>
      <c r="P534" s="85"/>
      <c r="Q534" s="85"/>
      <c r="R534" s="85"/>
      <c r="S534" s="85"/>
      <c r="T534" s="86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139</v>
      </c>
      <c r="AU534" s="18" t="s">
        <v>82</v>
      </c>
    </row>
    <row r="535" spans="1:51" s="13" customFormat="1" ht="12">
      <c r="A535" s="13"/>
      <c r="B535" s="223"/>
      <c r="C535" s="224"/>
      <c r="D535" s="225" t="s">
        <v>141</v>
      </c>
      <c r="E535" s="226" t="s">
        <v>19</v>
      </c>
      <c r="F535" s="227" t="s">
        <v>762</v>
      </c>
      <c r="G535" s="224"/>
      <c r="H535" s="226" t="s">
        <v>19</v>
      </c>
      <c r="I535" s="228"/>
      <c r="J535" s="224"/>
      <c r="K535" s="224"/>
      <c r="L535" s="229"/>
      <c r="M535" s="230"/>
      <c r="N535" s="231"/>
      <c r="O535" s="231"/>
      <c r="P535" s="231"/>
      <c r="Q535" s="231"/>
      <c r="R535" s="231"/>
      <c r="S535" s="231"/>
      <c r="T535" s="232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3" t="s">
        <v>141</v>
      </c>
      <c r="AU535" s="233" t="s">
        <v>82</v>
      </c>
      <c r="AV535" s="13" t="s">
        <v>80</v>
      </c>
      <c r="AW535" s="13" t="s">
        <v>33</v>
      </c>
      <c r="AX535" s="13" t="s">
        <v>72</v>
      </c>
      <c r="AY535" s="233" t="s">
        <v>130</v>
      </c>
    </row>
    <row r="536" spans="1:51" s="13" customFormat="1" ht="12">
      <c r="A536" s="13"/>
      <c r="B536" s="223"/>
      <c r="C536" s="224"/>
      <c r="D536" s="225" t="s">
        <v>141</v>
      </c>
      <c r="E536" s="226" t="s">
        <v>19</v>
      </c>
      <c r="F536" s="227" t="s">
        <v>807</v>
      </c>
      <c r="G536" s="224"/>
      <c r="H536" s="226" t="s">
        <v>19</v>
      </c>
      <c r="I536" s="228"/>
      <c r="J536" s="224"/>
      <c r="K536" s="224"/>
      <c r="L536" s="229"/>
      <c r="M536" s="230"/>
      <c r="N536" s="231"/>
      <c r="O536" s="231"/>
      <c r="P536" s="231"/>
      <c r="Q536" s="231"/>
      <c r="R536" s="231"/>
      <c r="S536" s="231"/>
      <c r="T536" s="232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33" t="s">
        <v>141</v>
      </c>
      <c r="AU536" s="233" t="s">
        <v>82</v>
      </c>
      <c r="AV536" s="13" t="s">
        <v>80</v>
      </c>
      <c r="AW536" s="13" t="s">
        <v>33</v>
      </c>
      <c r="AX536" s="13" t="s">
        <v>72</v>
      </c>
      <c r="AY536" s="233" t="s">
        <v>130</v>
      </c>
    </row>
    <row r="537" spans="1:51" s="14" customFormat="1" ht="12">
      <c r="A537" s="14"/>
      <c r="B537" s="234"/>
      <c r="C537" s="235"/>
      <c r="D537" s="225" t="s">
        <v>141</v>
      </c>
      <c r="E537" s="236" t="s">
        <v>19</v>
      </c>
      <c r="F537" s="237" t="s">
        <v>826</v>
      </c>
      <c r="G537" s="235"/>
      <c r="H537" s="238">
        <v>18.29</v>
      </c>
      <c r="I537" s="239"/>
      <c r="J537" s="235"/>
      <c r="K537" s="235"/>
      <c r="L537" s="240"/>
      <c r="M537" s="241"/>
      <c r="N537" s="242"/>
      <c r="O537" s="242"/>
      <c r="P537" s="242"/>
      <c r="Q537" s="242"/>
      <c r="R537" s="242"/>
      <c r="S537" s="242"/>
      <c r="T537" s="243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4" t="s">
        <v>141</v>
      </c>
      <c r="AU537" s="244" t="s">
        <v>82</v>
      </c>
      <c r="AV537" s="14" t="s">
        <v>82</v>
      </c>
      <c r="AW537" s="14" t="s">
        <v>33</v>
      </c>
      <c r="AX537" s="14" t="s">
        <v>72</v>
      </c>
      <c r="AY537" s="244" t="s">
        <v>130</v>
      </c>
    </row>
    <row r="538" spans="1:51" s="13" customFormat="1" ht="12">
      <c r="A538" s="13"/>
      <c r="B538" s="223"/>
      <c r="C538" s="224"/>
      <c r="D538" s="225" t="s">
        <v>141</v>
      </c>
      <c r="E538" s="226" t="s">
        <v>19</v>
      </c>
      <c r="F538" s="227" t="s">
        <v>810</v>
      </c>
      <c r="G538" s="224"/>
      <c r="H538" s="226" t="s">
        <v>19</v>
      </c>
      <c r="I538" s="228"/>
      <c r="J538" s="224"/>
      <c r="K538" s="224"/>
      <c r="L538" s="229"/>
      <c r="M538" s="230"/>
      <c r="N538" s="231"/>
      <c r="O538" s="231"/>
      <c r="P538" s="231"/>
      <c r="Q538" s="231"/>
      <c r="R538" s="231"/>
      <c r="S538" s="231"/>
      <c r="T538" s="232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3" t="s">
        <v>141</v>
      </c>
      <c r="AU538" s="233" t="s">
        <v>82</v>
      </c>
      <c r="AV538" s="13" t="s">
        <v>80</v>
      </c>
      <c r="AW538" s="13" t="s">
        <v>33</v>
      </c>
      <c r="AX538" s="13" t="s">
        <v>72</v>
      </c>
      <c r="AY538" s="233" t="s">
        <v>130</v>
      </c>
    </row>
    <row r="539" spans="1:51" s="14" customFormat="1" ht="12">
      <c r="A539" s="14"/>
      <c r="B539" s="234"/>
      <c r="C539" s="235"/>
      <c r="D539" s="225" t="s">
        <v>141</v>
      </c>
      <c r="E539" s="236" t="s">
        <v>19</v>
      </c>
      <c r="F539" s="237" t="s">
        <v>827</v>
      </c>
      <c r="G539" s="235"/>
      <c r="H539" s="238">
        <v>8.16</v>
      </c>
      <c r="I539" s="239"/>
      <c r="J539" s="235"/>
      <c r="K539" s="235"/>
      <c r="L539" s="240"/>
      <c r="M539" s="241"/>
      <c r="N539" s="242"/>
      <c r="O539" s="242"/>
      <c r="P539" s="242"/>
      <c r="Q539" s="242"/>
      <c r="R539" s="242"/>
      <c r="S539" s="242"/>
      <c r="T539" s="243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4" t="s">
        <v>141</v>
      </c>
      <c r="AU539" s="244" t="s">
        <v>82</v>
      </c>
      <c r="AV539" s="14" t="s">
        <v>82</v>
      </c>
      <c r="AW539" s="14" t="s">
        <v>33</v>
      </c>
      <c r="AX539" s="14" t="s">
        <v>72</v>
      </c>
      <c r="AY539" s="244" t="s">
        <v>130</v>
      </c>
    </row>
    <row r="540" spans="1:51" s="15" customFormat="1" ht="12">
      <c r="A540" s="15"/>
      <c r="B540" s="245"/>
      <c r="C540" s="246"/>
      <c r="D540" s="225" t="s">
        <v>141</v>
      </c>
      <c r="E540" s="247" t="s">
        <v>19</v>
      </c>
      <c r="F540" s="248" t="s">
        <v>150</v>
      </c>
      <c r="G540" s="246"/>
      <c r="H540" s="249">
        <v>26.45</v>
      </c>
      <c r="I540" s="250"/>
      <c r="J540" s="246"/>
      <c r="K540" s="246"/>
      <c r="L540" s="251"/>
      <c r="M540" s="252"/>
      <c r="N540" s="253"/>
      <c r="O540" s="253"/>
      <c r="P540" s="253"/>
      <c r="Q540" s="253"/>
      <c r="R540" s="253"/>
      <c r="S540" s="253"/>
      <c r="T540" s="254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55" t="s">
        <v>141</v>
      </c>
      <c r="AU540" s="255" t="s">
        <v>82</v>
      </c>
      <c r="AV540" s="15" t="s">
        <v>137</v>
      </c>
      <c r="AW540" s="15" t="s">
        <v>33</v>
      </c>
      <c r="AX540" s="15" t="s">
        <v>80</v>
      </c>
      <c r="AY540" s="255" t="s">
        <v>130</v>
      </c>
    </row>
    <row r="541" spans="1:65" s="2" customFormat="1" ht="21.75" customHeight="1">
      <c r="A541" s="39"/>
      <c r="B541" s="40"/>
      <c r="C541" s="205" t="s">
        <v>696</v>
      </c>
      <c r="D541" s="205" t="s">
        <v>132</v>
      </c>
      <c r="E541" s="206" t="s">
        <v>669</v>
      </c>
      <c r="F541" s="207" t="s">
        <v>670</v>
      </c>
      <c r="G541" s="208" t="s">
        <v>328</v>
      </c>
      <c r="H541" s="209">
        <v>10.474</v>
      </c>
      <c r="I541" s="210"/>
      <c r="J541" s="211">
        <f>ROUND(I541*H541,2)</f>
        <v>0</v>
      </c>
      <c r="K541" s="207" t="s">
        <v>136</v>
      </c>
      <c r="L541" s="45"/>
      <c r="M541" s="212" t="s">
        <v>19</v>
      </c>
      <c r="N541" s="213" t="s">
        <v>43</v>
      </c>
      <c r="O541" s="85"/>
      <c r="P541" s="214">
        <f>O541*H541</f>
        <v>0</v>
      </c>
      <c r="Q541" s="214">
        <v>0.00043</v>
      </c>
      <c r="R541" s="214">
        <f>Q541*H541</f>
        <v>0.00450382</v>
      </c>
      <c r="S541" s="214">
        <v>0</v>
      </c>
      <c r="T541" s="215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16" t="s">
        <v>244</v>
      </c>
      <c r="AT541" s="216" t="s">
        <v>132</v>
      </c>
      <c r="AU541" s="216" t="s">
        <v>82</v>
      </c>
      <c r="AY541" s="18" t="s">
        <v>130</v>
      </c>
      <c r="BE541" s="217">
        <f>IF(N541="základní",J541,0)</f>
        <v>0</v>
      </c>
      <c r="BF541" s="217">
        <f>IF(N541="snížená",J541,0)</f>
        <v>0</v>
      </c>
      <c r="BG541" s="217">
        <f>IF(N541="zákl. přenesená",J541,0)</f>
        <v>0</v>
      </c>
      <c r="BH541" s="217">
        <f>IF(N541="sníž. přenesená",J541,0)</f>
        <v>0</v>
      </c>
      <c r="BI541" s="217">
        <f>IF(N541="nulová",J541,0)</f>
        <v>0</v>
      </c>
      <c r="BJ541" s="18" t="s">
        <v>80</v>
      </c>
      <c r="BK541" s="217">
        <f>ROUND(I541*H541,2)</f>
        <v>0</v>
      </c>
      <c r="BL541" s="18" t="s">
        <v>244</v>
      </c>
      <c r="BM541" s="216" t="s">
        <v>905</v>
      </c>
    </row>
    <row r="542" spans="1:47" s="2" customFormat="1" ht="12">
      <c r="A542" s="39"/>
      <c r="B542" s="40"/>
      <c r="C542" s="41"/>
      <c r="D542" s="218" t="s">
        <v>139</v>
      </c>
      <c r="E542" s="41"/>
      <c r="F542" s="219" t="s">
        <v>672</v>
      </c>
      <c r="G542" s="41"/>
      <c r="H542" s="41"/>
      <c r="I542" s="220"/>
      <c r="J542" s="41"/>
      <c r="K542" s="41"/>
      <c r="L542" s="45"/>
      <c r="M542" s="221"/>
      <c r="N542" s="222"/>
      <c r="O542" s="85"/>
      <c r="P542" s="85"/>
      <c r="Q542" s="85"/>
      <c r="R542" s="85"/>
      <c r="S542" s="85"/>
      <c r="T542" s="86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T542" s="18" t="s">
        <v>139</v>
      </c>
      <c r="AU542" s="18" t="s">
        <v>82</v>
      </c>
    </row>
    <row r="543" spans="1:51" s="13" customFormat="1" ht="12">
      <c r="A543" s="13"/>
      <c r="B543" s="223"/>
      <c r="C543" s="224"/>
      <c r="D543" s="225" t="s">
        <v>141</v>
      </c>
      <c r="E543" s="226" t="s">
        <v>19</v>
      </c>
      <c r="F543" s="227" t="s">
        <v>762</v>
      </c>
      <c r="G543" s="224"/>
      <c r="H543" s="226" t="s">
        <v>19</v>
      </c>
      <c r="I543" s="228"/>
      <c r="J543" s="224"/>
      <c r="K543" s="224"/>
      <c r="L543" s="229"/>
      <c r="M543" s="230"/>
      <c r="N543" s="231"/>
      <c r="O543" s="231"/>
      <c r="P543" s="231"/>
      <c r="Q543" s="231"/>
      <c r="R543" s="231"/>
      <c r="S543" s="231"/>
      <c r="T543" s="23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3" t="s">
        <v>141</v>
      </c>
      <c r="AU543" s="233" t="s">
        <v>82</v>
      </c>
      <c r="AV543" s="13" t="s">
        <v>80</v>
      </c>
      <c r="AW543" s="13" t="s">
        <v>33</v>
      </c>
      <c r="AX543" s="13" t="s">
        <v>72</v>
      </c>
      <c r="AY543" s="233" t="s">
        <v>130</v>
      </c>
    </row>
    <row r="544" spans="1:51" s="13" customFormat="1" ht="12">
      <c r="A544" s="13"/>
      <c r="B544" s="223"/>
      <c r="C544" s="224"/>
      <c r="D544" s="225" t="s">
        <v>141</v>
      </c>
      <c r="E544" s="226" t="s">
        <v>19</v>
      </c>
      <c r="F544" s="227" t="s">
        <v>673</v>
      </c>
      <c r="G544" s="224"/>
      <c r="H544" s="226" t="s">
        <v>19</v>
      </c>
      <c r="I544" s="228"/>
      <c r="J544" s="224"/>
      <c r="K544" s="224"/>
      <c r="L544" s="229"/>
      <c r="M544" s="230"/>
      <c r="N544" s="231"/>
      <c r="O544" s="231"/>
      <c r="P544" s="231"/>
      <c r="Q544" s="231"/>
      <c r="R544" s="231"/>
      <c r="S544" s="231"/>
      <c r="T544" s="232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3" t="s">
        <v>141</v>
      </c>
      <c r="AU544" s="233" t="s">
        <v>82</v>
      </c>
      <c r="AV544" s="13" t="s">
        <v>80</v>
      </c>
      <c r="AW544" s="13" t="s">
        <v>33</v>
      </c>
      <c r="AX544" s="13" t="s">
        <v>72</v>
      </c>
      <c r="AY544" s="233" t="s">
        <v>130</v>
      </c>
    </row>
    <row r="545" spans="1:51" s="13" customFormat="1" ht="12">
      <c r="A545" s="13"/>
      <c r="B545" s="223"/>
      <c r="C545" s="224"/>
      <c r="D545" s="225" t="s">
        <v>141</v>
      </c>
      <c r="E545" s="226" t="s">
        <v>19</v>
      </c>
      <c r="F545" s="227" t="s">
        <v>807</v>
      </c>
      <c r="G545" s="224"/>
      <c r="H545" s="226" t="s">
        <v>19</v>
      </c>
      <c r="I545" s="228"/>
      <c r="J545" s="224"/>
      <c r="K545" s="224"/>
      <c r="L545" s="229"/>
      <c r="M545" s="230"/>
      <c r="N545" s="231"/>
      <c r="O545" s="231"/>
      <c r="P545" s="231"/>
      <c r="Q545" s="231"/>
      <c r="R545" s="231"/>
      <c r="S545" s="231"/>
      <c r="T545" s="232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3" t="s">
        <v>141</v>
      </c>
      <c r="AU545" s="233" t="s">
        <v>82</v>
      </c>
      <c r="AV545" s="13" t="s">
        <v>80</v>
      </c>
      <c r="AW545" s="13" t="s">
        <v>33</v>
      </c>
      <c r="AX545" s="13" t="s">
        <v>72</v>
      </c>
      <c r="AY545" s="233" t="s">
        <v>130</v>
      </c>
    </row>
    <row r="546" spans="1:51" s="14" customFormat="1" ht="12">
      <c r="A546" s="14"/>
      <c r="B546" s="234"/>
      <c r="C546" s="235"/>
      <c r="D546" s="225" t="s">
        <v>141</v>
      </c>
      <c r="E546" s="236" t="s">
        <v>19</v>
      </c>
      <c r="F546" s="237" t="s">
        <v>906</v>
      </c>
      <c r="G546" s="235"/>
      <c r="H546" s="238">
        <v>7.044</v>
      </c>
      <c r="I546" s="239"/>
      <c r="J546" s="235"/>
      <c r="K546" s="235"/>
      <c r="L546" s="240"/>
      <c r="M546" s="241"/>
      <c r="N546" s="242"/>
      <c r="O546" s="242"/>
      <c r="P546" s="242"/>
      <c r="Q546" s="242"/>
      <c r="R546" s="242"/>
      <c r="S546" s="242"/>
      <c r="T546" s="243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4" t="s">
        <v>141</v>
      </c>
      <c r="AU546" s="244" t="s">
        <v>82</v>
      </c>
      <c r="AV546" s="14" t="s">
        <v>82</v>
      </c>
      <c r="AW546" s="14" t="s">
        <v>33</v>
      </c>
      <c r="AX546" s="14" t="s">
        <v>72</v>
      </c>
      <c r="AY546" s="244" t="s">
        <v>130</v>
      </c>
    </row>
    <row r="547" spans="1:51" s="13" customFormat="1" ht="12">
      <c r="A547" s="13"/>
      <c r="B547" s="223"/>
      <c r="C547" s="224"/>
      <c r="D547" s="225" t="s">
        <v>141</v>
      </c>
      <c r="E547" s="226" t="s">
        <v>19</v>
      </c>
      <c r="F547" s="227" t="s">
        <v>810</v>
      </c>
      <c r="G547" s="224"/>
      <c r="H547" s="226" t="s">
        <v>19</v>
      </c>
      <c r="I547" s="228"/>
      <c r="J547" s="224"/>
      <c r="K547" s="224"/>
      <c r="L547" s="229"/>
      <c r="M547" s="230"/>
      <c r="N547" s="231"/>
      <c r="O547" s="231"/>
      <c r="P547" s="231"/>
      <c r="Q547" s="231"/>
      <c r="R547" s="231"/>
      <c r="S547" s="231"/>
      <c r="T547" s="232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3" t="s">
        <v>141</v>
      </c>
      <c r="AU547" s="233" t="s">
        <v>82</v>
      </c>
      <c r="AV547" s="13" t="s">
        <v>80</v>
      </c>
      <c r="AW547" s="13" t="s">
        <v>33</v>
      </c>
      <c r="AX547" s="13" t="s">
        <v>72</v>
      </c>
      <c r="AY547" s="233" t="s">
        <v>130</v>
      </c>
    </row>
    <row r="548" spans="1:51" s="14" customFormat="1" ht="12">
      <c r="A548" s="14"/>
      <c r="B548" s="234"/>
      <c r="C548" s="235"/>
      <c r="D548" s="225" t="s">
        <v>141</v>
      </c>
      <c r="E548" s="236" t="s">
        <v>19</v>
      </c>
      <c r="F548" s="237" t="s">
        <v>907</v>
      </c>
      <c r="G548" s="235"/>
      <c r="H548" s="238">
        <v>3.43</v>
      </c>
      <c r="I548" s="239"/>
      <c r="J548" s="235"/>
      <c r="K548" s="235"/>
      <c r="L548" s="240"/>
      <c r="M548" s="241"/>
      <c r="N548" s="242"/>
      <c r="O548" s="242"/>
      <c r="P548" s="242"/>
      <c r="Q548" s="242"/>
      <c r="R548" s="242"/>
      <c r="S548" s="242"/>
      <c r="T548" s="243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4" t="s">
        <v>141</v>
      </c>
      <c r="AU548" s="244" t="s">
        <v>82</v>
      </c>
      <c r="AV548" s="14" t="s">
        <v>82</v>
      </c>
      <c r="AW548" s="14" t="s">
        <v>33</v>
      </c>
      <c r="AX548" s="14" t="s">
        <v>72</v>
      </c>
      <c r="AY548" s="244" t="s">
        <v>130</v>
      </c>
    </row>
    <row r="549" spans="1:51" s="15" customFormat="1" ht="12">
      <c r="A549" s="15"/>
      <c r="B549" s="245"/>
      <c r="C549" s="246"/>
      <c r="D549" s="225" t="s">
        <v>141</v>
      </c>
      <c r="E549" s="247" t="s">
        <v>19</v>
      </c>
      <c r="F549" s="248" t="s">
        <v>150</v>
      </c>
      <c r="G549" s="246"/>
      <c r="H549" s="249">
        <v>10.474</v>
      </c>
      <c r="I549" s="250"/>
      <c r="J549" s="246"/>
      <c r="K549" s="246"/>
      <c r="L549" s="251"/>
      <c r="M549" s="252"/>
      <c r="N549" s="253"/>
      <c r="O549" s="253"/>
      <c r="P549" s="253"/>
      <c r="Q549" s="253"/>
      <c r="R549" s="253"/>
      <c r="S549" s="253"/>
      <c r="T549" s="254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55" t="s">
        <v>141</v>
      </c>
      <c r="AU549" s="255" t="s">
        <v>82</v>
      </c>
      <c r="AV549" s="15" t="s">
        <v>137</v>
      </c>
      <c r="AW549" s="15" t="s">
        <v>33</v>
      </c>
      <c r="AX549" s="15" t="s">
        <v>80</v>
      </c>
      <c r="AY549" s="255" t="s">
        <v>130</v>
      </c>
    </row>
    <row r="550" spans="1:65" s="2" customFormat="1" ht="16.5" customHeight="1">
      <c r="A550" s="39"/>
      <c r="B550" s="40"/>
      <c r="C550" s="256" t="s">
        <v>705</v>
      </c>
      <c r="D550" s="256" t="s">
        <v>275</v>
      </c>
      <c r="E550" s="257" t="s">
        <v>679</v>
      </c>
      <c r="F550" s="258" t="s">
        <v>680</v>
      </c>
      <c r="G550" s="259" t="s">
        <v>197</v>
      </c>
      <c r="H550" s="260">
        <v>3.891</v>
      </c>
      <c r="I550" s="261"/>
      <c r="J550" s="262">
        <f>ROUND(I550*H550,2)</f>
        <v>0</v>
      </c>
      <c r="K550" s="258" t="s">
        <v>136</v>
      </c>
      <c r="L550" s="263"/>
      <c r="M550" s="264" t="s">
        <v>19</v>
      </c>
      <c r="N550" s="265" t="s">
        <v>43</v>
      </c>
      <c r="O550" s="85"/>
      <c r="P550" s="214">
        <f>O550*H550</f>
        <v>0</v>
      </c>
      <c r="Q550" s="214">
        <v>0.018</v>
      </c>
      <c r="R550" s="214">
        <f>Q550*H550</f>
        <v>0.07003799999999999</v>
      </c>
      <c r="S550" s="214">
        <v>0</v>
      </c>
      <c r="T550" s="215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16" t="s">
        <v>363</v>
      </c>
      <c r="AT550" s="216" t="s">
        <v>275</v>
      </c>
      <c r="AU550" s="216" t="s">
        <v>82</v>
      </c>
      <c r="AY550" s="18" t="s">
        <v>130</v>
      </c>
      <c r="BE550" s="217">
        <f>IF(N550="základní",J550,0)</f>
        <v>0</v>
      </c>
      <c r="BF550" s="217">
        <f>IF(N550="snížená",J550,0)</f>
        <v>0</v>
      </c>
      <c r="BG550" s="217">
        <f>IF(N550="zákl. přenesená",J550,0)</f>
        <v>0</v>
      </c>
      <c r="BH550" s="217">
        <f>IF(N550="sníž. přenesená",J550,0)</f>
        <v>0</v>
      </c>
      <c r="BI550" s="217">
        <f>IF(N550="nulová",J550,0)</f>
        <v>0</v>
      </c>
      <c r="BJ550" s="18" t="s">
        <v>80</v>
      </c>
      <c r="BK550" s="217">
        <f>ROUND(I550*H550,2)</f>
        <v>0</v>
      </c>
      <c r="BL550" s="18" t="s">
        <v>244</v>
      </c>
      <c r="BM550" s="216" t="s">
        <v>908</v>
      </c>
    </row>
    <row r="551" spans="1:47" s="2" customFormat="1" ht="12">
      <c r="A551" s="39"/>
      <c r="B551" s="40"/>
      <c r="C551" s="41"/>
      <c r="D551" s="218" t="s">
        <v>139</v>
      </c>
      <c r="E551" s="41"/>
      <c r="F551" s="219" t="s">
        <v>682</v>
      </c>
      <c r="G551" s="41"/>
      <c r="H551" s="41"/>
      <c r="I551" s="220"/>
      <c r="J551" s="41"/>
      <c r="K551" s="41"/>
      <c r="L551" s="45"/>
      <c r="M551" s="221"/>
      <c r="N551" s="222"/>
      <c r="O551" s="85"/>
      <c r="P551" s="85"/>
      <c r="Q551" s="85"/>
      <c r="R551" s="85"/>
      <c r="S551" s="85"/>
      <c r="T551" s="86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T551" s="18" t="s">
        <v>139</v>
      </c>
      <c r="AU551" s="18" t="s">
        <v>82</v>
      </c>
    </row>
    <row r="552" spans="1:51" s="13" customFormat="1" ht="12">
      <c r="A552" s="13"/>
      <c r="B552" s="223"/>
      <c r="C552" s="224"/>
      <c r="D552" s="225" t="s">
        <v>141</v>
      </c>
      <c r="E552" s="226" t="s">
        <v>19</v>
      </c>
      <c r="F552" s="227" t="s">
        <v>762</v>
      </c>
      <c r="G552" s="224"/>
      <c r="H552" s="226" t="s">
        <v>19</v>
      </c>
      <c r="I552" s="228"/>
      <c r="J552" s="224"/>
      <c r="K552" s="224"/>
      <c r="L552" s="229"/>
      <c r="M552" s="230"/>
      <c r="N552" s="231"/>
      <c r="O552" s="231"/>
      <c r="P552" s="231"/>
      <c r="Q552" s="231"/>
      <c r="R552" s="231"/>
      <c r="S552" s="231"/>
      <c r="T552" s="232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3" t="s">
        <v>141</v>
      </c>
      <c r="AU552" s="233" t="s">
        <v>82</v>
      </c>
      <c r="AV552" s="13" t="s">
        <v>80</v>
      </c>
      <c r="AW552" s="13" t="s">
        <v>33</v>
      </c>
      <c r="AX552" s="13" t="s">
        <v>72</v>
      </c>
      <c r="AY552" s="233" t="s">
        <v>130</v>
      </c>
    </row>
    <row r="553" spans="1:51" s="13" customFormat="1" ht="12">
      <c r="A553" s="13"/>
      <c r="B553" s="223"/>
      <c r="C553" s="224"/>
      <c r="D553" s="225" t="s">
        <v>141</v>
      </c>
      <c r="E553" s="226" t="s">
        <v>19</v>
      </c>
      <c r="F553" s="227" t="s">
        <v>673</v>
      </c>
      <c r="G553" s="224"/>
      <c r="H553" s="226" t="s">
        <v>19</v>
      </c>
      <c r="I553" s="228"/>
      <c r="J553" s="224"/>
      <c r="K553" s="224"/>
      <c r="L553" s="229"/>
      <c r="M553" s="230"/>
      <c r="N553" s="231"/>
      <c r="O553" s="231"/>
      <c r="P553" s="231"/>
      <c r="Q553" s="231"/>
      <c r="R553" s="231"/>
      <c r="S553" s="231"/>
      <c r="T553" s="232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3" t="s">
        <v>141</v>
      </c>
      <c r="AU553" s="233" t="s">
        <v>82</v>
      </c>
      <c r="AV553" s="13" t="s">
        <v>80</v>
      </c>
      <c r="AW553" s="13" t="s">
        <v>33</v>
      </c>
      <c r="AX553" s="13" t="s">
        <v>72</v>
      </c>
      <c r="AY553" s="233" t="s">
        <v>130</v>
      </c>
    </row>
    <row r="554" spans="1:51" s="13" customFormat="1" ht="12">
      <c r="A554" s="13"/>
      <c r="B554" s="223"/>
      <c r="C554" s="224"/>
      <c r="D554" s="225" t="s">
        <v>141</v>
      </c>
      <c r="E554" s="226" t="s">
        <v>19</v>
      </c>
      <c r="F554" s="227" t="s">
        <v>807</v>
      </c>
      <c r="G554" s="224"/>
      <c r="H554" s="226" t="s">
        <v>19</v>
      </c>
      <c r="I554" s="228"/>
      <c r="J554" s="224"/>
      <c r="K554" s="224"/>
      <c r="L554" s="229"/>
      <c r="M554" s="230"/>
      <c r="N554" s="231"/>
      <c r="O554" s="231"/>
      <c r="P554" s="231"/>
      <c r="Q554" s="231"/>
      <c r="R554" s="231"/>
      <c r="S554" s="231"/>
      <c r="T554" s="232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3" t="s">
        <v>141</v>
      </c>
      <c r="AU554" s="233" t="s">
        <v>82</v>
      </c>
      <c r="AV554" s="13" t="s">
        <v>80</v>
      </c>
      <c r="AW554" s="13" t="s">
        <v>33</v>
      </c>
      <c r="AX554" s="13" t="s">
        <v>72</v>
      </c>
      <c r="AY554" s="233" t="s">
        <v>130</v>
      </c>
    </row>
    <row r="555" spans="1:51" s="14" customFormat="1" ht="12">
      <c r="A555" s="14"/>
      <c r="B555" s="234"/>
      <c r="C555" s="235"/>
      <c r="D555" s="225" t="s">
        <v>141</v>
      </c>
      <c r="E555" s="236" t="s">
        <v>19</v>
      </c>
      <c r="F555" s="237" t="s">
        <v>909</v>
      </c>
      <c r="G555" s="235"/>
      <c r="H555" s="238">
        <v>1.057</v>
      </c>
      <c r="I555" s="239"/>
      <c r="J555" s="235"/>
      <c r="K555" s="235"/>
      <c r="L555" s="240"/>
      <c r="M555" s="241"/>
      <c r="N555" s="242"/>
      <c r="O555" s="242"/>
      <c r="P555" s="242"/>
      <c r="Q555" s="242"/>
      <c r="R555" s="242"/>
      <c r="S555" s="242"/>
      <c r="T555" s="243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4" t="s">
        <v>141</v>
      </c>
      <c r="AU555" s="244" t="s">
        <v>82</v>
      </c>
      <c r="AV555" s="14" t="s">
        <v>82</v>
      </c>
      <c r="AW555" s="14" t="s">
        <v>33</v>
      </c>
      <c r="AX555" s="14" t="s">
        <v>72</v>
      </c>
      <c r="AY555" s="244" t="s">
        <v>130</v>
      </c>
    </row>
    <row r="556" spans="1:51" s="13" customFormat="1" ht="12">
      <c r="A556" s="13"/>
      <c r="B556" s="223"/>
      <c r="C556" s="224"/>
      <c r="D556" s="225" t="s">
        <v>141</v>
      </c>
      <c r="E556" s="226" t="s">
        <v>19</v>
      </c>
      <c r="F556" s="227" t="s">
        <v>810</v>
      </c>
      <c r="G556" s="224"/>
      <c r="H556" s="226" t="s">
        <v>19</v>
      </c>
      <c r="I556" s="228"/>
      <c r="J556" s="224"/>
      <c r="K556" s="224"/>
      <c r="L556" s="229"/>
      <c r="M556" s="230"/>
      <c r="N556" s="231"/>
      <c r="O556" s="231"/>
      <c r="P556" s="231"/>
      <c r="Q556" s="231"/>
      <c r="R556" s="231"/>
      <c r="S556" s="231"/>
      <c r="T556" s="232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3" t="s">
        <v>141</v>
      </c>
      <c r="AU556" s="233" t="s">
        <v>82</v>
      </c>
      <c r="AV556" s="13" t="s">
        <v>80</v>
      </c>
      <c r="AW556" s="13" t="s">
        <v>33</v>
      </c>
      <c r="AX556" s="13" t="s">
        <v>72</v>
      </c>
      <c r="AY556" s="233" t="s">
        <v>130</v>
      </c>
    </row>
    <row r="557" spans="1:51" s="14" customFormat="1" ht="12">
      <c r="A557" s="14"/>
      <c r="B557" s="234"/>
      <c r="C557" s="235"/>
      <c r="D557" s="225" t="s">
        <v>141</v>
      </c>
      <c r="E557" s="236" t="s">
        <v>19</v>
      </c>
      <c r="F557" s="237" t="s">
        <v>910</v>
      </c>
      <c r="G557" s="235"/>
      <c r="H557" s="238">
        <v>0.515</v>
      </c>
      <c r="I557" s="239"/>
      <c r="J557" s="235"/>
      <c r="K557" s="235"/>
      <c r="L557" s="240"/>
      <c r="M557" s="241"/>
      <c r="N557" s="242"/>
      <c r="O557" s="242"/>
      <c r="P557" s="242"/>
      <c r="Q557" s="242"/>
      <c r="R557" s="242"/>
      <c r="S557" s="242"/>
      <c r="T557" s="243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4" t="s">
        <v>141</v>
      </c>
      <c r="AU557" s="244" t="s">
        <v>82</v>
      </c>
      <c r="AV557" s="14" t="s">
        <v>82</v>
      </c>
      <c r="AW557" s="14" t="s">
        <v>33</v>
      </c>
      <c r="AX557" s="14" t="s">
        <v>72</v>
      </c>
      <c r="AY557" s="244" t="s">
        <v>130</v>
      </c>
    </row>
    <row r="558" spans="1:51" s="15" customFormat="1" ht="12">
      <c r="A558" s="15"/>
      <c r="B558" s="245"/>
      <c r="C558" s="246"/>
      <c r="D558" s="225" t="s">
        <v>141</v>
      </c>
      <c r="E558" s="247" t="s">
        <v>19</v>
      </c>
      <c r="F558" s="248" t="s">
        <v>150</v>
      </c>
      <c r="G558" s="246"/>
      <c r="H558" s="249">
        <v>1.572</v>
      </c>
      <c r="I558" s="250"/>
      <c r="J558" s="246"/>
      <c r="K558" s="246"/>
      <c r="L558" s="251"/>
      <c r="M558" s="252"/>
      <c r="N558" s="253"/>
      <c r="O558" s="253"/>
      <c r="P558" s="253"/>
      <c r="Q558" s="253"/>
      <c r="R558" s="253"/>
      <c r="S558" s="253"/>
      <c r="T558" s="254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T558" s="255" t="s">
        <v>141</v>
      </c>
      <c r="AU558" s="255" t="s">
        <v>82</v>
      </c>
      <c r="AV558" s="15" t="s">
        <v>137</v>
      </c>
      <c r="AW558" s="15" t="s">
        <v>33</v>
      </c>
      <c r="AX558" s="15" t="s">
        <v>80</v>
      </c>
      <c r="AY558" s="255" t="s">
        <v>130</v>
      </c>
    </row>
    <row r="559" spans="1:51" s="14" customFormat="1" ht="12">
      <c r="A559" s="14"/>
      <c r="B559" s="234"/>
      <c r="C559" s="235"/>
      <c r="D559" s="225" t="s">
        <v>141</v>
      </c>
      <c r="E559" s="235"/>
      <c r="F559" s="237" t="s">
        <v>911</v>
      </c>
      <c r="G559" s="235"/>
      <c r="H559" s="238">
        <v>3.891</v>
      </c>
      <c r="I559" s="239"/>
      <c r="J559" s="235"/>
      <c r="K559" s="235"/>
      <c r="L559" s="240"/>
      <c r="M559" s="241"/>
      <c r="N559" s="242"/>
      <c r="O559" s="242"/>
      <c r="P559" s="242"/>
      <c r="Q559" s="242"/>
      <c r="R559" s="242"/>
      <c r="S559" s="242"/>
      <c r="T559" s="243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4" t="s">
        <v>141</v>
      </c>
      <c r="AU559" s="244" t="s">
        <v>82</v>
      </c>
      <c r="AV559" s="14" t="s">
        <v>82</v>
      </c>
      <c r="AW559" s="14" t="s">
        <v>4</v>
      </c>
      <c r="AX559" s="14" t="s">
        <v>80</v>
      </c>
      <c r="AY559" s="244" t="s">
        <v>130</v>
      </c>
    </row>
    <row r="560" spans="1:65" s="2" customFormat="1" ht="24.15" customHeight="1">
      <c r="A560" s="39"/>
      <c r="B560" s="40"/>
      <c r="C560" s="205" t="s">
        <v>712</v>
      </c>
      <c r="D560" s="205" t="s">
        <v>132</v>
      </c>
      <c r="E560" s="206" t="s">
        <v>689</v>
      </c>
      <c r="F560" s="207" t="s">
        <v>690</v>
      </c>
      <c r="G560" s="208" t="s">
        <v>197</v>
      </c>
      <c r="H560" s="209">
        <v>26.45</v>
      </c>
      <c r="I560" s="210"/>
      <c r="J560" s="211">
        <f>ROUND(I560*H560,2)</f>
        <v>0</v>
      </c>
      <c r="K560" s="207" t="s">
        <v>136</v>
      </c>
      <c r="L560" s="45"/>
      <c r="M560" s="212" t="s">
        <v>19</v>
      </c>
      <c r="N560" s="213" t="s">
        <v>43</v>
      </c>
      <c r="O560" s="85"/>
      <c r="P560" s="214">
        <f>O560*H560</f>
        <v>0</v>
      </c>
      <c r="Q560" s="214">
        <v>0.00635</v>
      </c>
      <c r="R560" s="214">
        <f>Q560*H560</f>
        <v>0.16795749999999998</v>
      </c>
      <c r="S560" s="214">
        <v>0</v>
      </c>
      <c r="T560" s="215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16" t="s">
        <v>244</v>
      </c>
      <c r="AT560" s="216" t="s">
        <v>132</v>
      </c>
      <c r="AU560" s="216" t="s">
        <v>82</v>
      </c>
      <c r="AY560" s="18" t="s">
        <v>130</v>
      </c>
      <c r="BE560" s="217">
        <f>IF(N560="základní",J560,0)</f>
        <v>0</v>
      </c>
      <c r="BF560" s="217">
        <f>IF(N560="snížená",J560,0)</f>
        <v>0</v>
      </c>
      <c r="BG560" s="217">
        <f>IF(N560="zákl. přenesená",J560,0)</f>
        <v>0</v>
      </c>
      <c r="BH560" s="217">
        <f>IF(N560="sníž. přenesená",J560,0)</f>
        <v>0</v>
      </c>
      <c r="BI560" s="217">
        <f>IF(N560="nulová",J560,0)</f>
        <v>0</v>
      </c>
      <c r="BJ560" s="18" t="s">
        <v>80</v>
      </c>
      <c r="BK560" s="217">
        <f>ROUND(I560*H560,2)</f>
        <v>0</v>
      </c>
      <c r="BL560" s="18" t="s">
        <v>244</v>
      </c>
      <c r="BM560" s="216" t="s">
        <v>912</v>
      </c>
    </row>
    <row r="561" spans="1:47" s="2" customFormat="1" ht="12">
      <c r="A561" s="39"/>
      <c r="B561" s="40"/>
      <c r="C561" s="41"/>
      <c r="D561" s="218" t="s">
        <v>139</v>
      </c>
      <c r="E561" s="41"/>
      <c r="F561" s="219" t="s">
        <v>692</v>
      </c>
      <c r="G561" s="41"/>
      <c r="H561" s="41"/>
      <c r="I561" s="220"/>
      <c r="J561" s="41"/>
      <c r="K561" s="41"/>
      <c r="L561" s="45"/>
      <c r="M561" s="221"/>
      <c r="N561" s="222"/>
      <c r="O561" s="85"/>
      <c r="P561" s="85"/>
      <c r="Q561" s="85"/>
      <c r="R561" s="85"/>
      <c r="S561" s="85"/>
      <c r="T561" s="86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139</v>
      </c>
      <c r="AU561" s="18" t="s">
        <v>82</v>
      </c>
    </row>
    <row r="562" spans="1:51" s="13" customFormat="1" ht="12">
      <c r="A562" s="13"/>
      <c r="B562" s="223"/>
      <c r="C562" s="224"/>
      <c r="D562" s="225" t="s">
        <v>141</v>
      </c>
      <c r="E562" s="226" t="s">
        <v>19</v>
      </c>
      <c r="F562" s="227" t="s">
        <v>762</v>
      </c>
      <c r="G562" s="224"/>
      <c r="H562" s="226" t="s">
        <v>19</v>
      </c>
      <c r="I562" s="228"/>
      <c r="J562" s="224"/>
      <c r="K562" s="224"/>
      <c r="L562" s="229"/>
      <c r="M562" s="230"/>
      <c r="N562" s="231"/>
      <c r="O562" s="231"/>
      <c r="P562" s="231"/>
      <c r="Q562" s="231"/>
      <c r="R562" s="231"/>
      <c r="S562" s="231"/>
      <c r="T562" s="232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3" t="s">
        <v>141</v>
      </c>
      <c r="AU562" s="233" t="s">
        <v>82</v>
      </c>
      <c r="AV562" s="13" t="s">
        <v>80</v>
      </c>
      <c r="AW562" s="13" t="s">
        <v>33</v>
      </c>
      <c r="AX562" s="13" t="s">
        <v>72</v>
      </c>
      <c r="AY562" s="233" t="s">
        <v>130</v>
      </c>
    </row>
    <row r="563" spans="1:51" s="13" customFormat="1" ht="12">
      <c r="A563" s="13"/>
      <c r="B563" s="223"/>
      <c r="C563" s="224"/>
      <c r="D563" s="225" t="s">
        <v>141</v>
      </c>
      <c r="E563" s="226" t="s">
        <v>19</v>
      </c>
      <c r="F563" s="227" t="s">
        <v>807</v>
      </c>
      <c r="G563" s="224"/>
      <c r="H563" s="226" t="s">
        <v>19</v>
      </c>
      <c r="I563" s="228"/>
      <c r="J563" s="224"/>
      <c r="K563" s="224"/>
      <c r="L563" s="229"/>
      <c r="M563" s="230"/>
      <c r="N563" s="231"/>
      <c r="O563" s="231"/>
      <c r="P563" s="231"/>
      <c r="Q563" s="231"/>
      <c r="R563" s="231"/>
      <c r="S563" s="231"/>
      <c r="T563" s="232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3" t="s">
        <v>141</v>
      </c>
      <c r="AU563" s="233" t="s">
        <v>82</v>
      </c>
      <c r="AV563" s="13" t="s">
        <v>80</v>
      </c>
      <c r="AW563" s="13" t="s">
        <v>33</v>
      </c>
      <c r="AX563" s="13" t="s">
        <v>72</v>
      </c>
      <c r="AY563" s="233" t="s">
        <v>130</v>
      </c>
    </row>
    <row r="564" spans="1:51" s="14" customFormat="1" ht="12">
      <c r="A564" s="14"/>
      <c r="B564" s="234"/>
      <c r="C564" s="235"/>
      <c r="D564" s="225" t="s">
        <v>141</v>
      </c>
      <c r="E564" s="236" t="s">
        <v>19</v>
      </c>
      <c r="F564" s="237" t="s">
        <v>826</v>
      </c>
      <c r="G564" s="235"/>
      <c r="H564" s="238">
        <v>18.29</v>
      </c>
      <c r="I564" s="239"/>
      <c r="J564" s="235"/>
      <c r="K564" s="235"/>
      <c r="L564" s="240"/>
      <c r="M564" s="241"/>
      <c r="N564" s="242"/>
      <c r="O564" s="242"/>
      <c r="P564" s="242"/>
      <c r="Q564" s="242"/>
      <c r="R564" s="242"/>
      <c r="S564" s="242"/>
      <c r="T564" s="243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4" t="s">
        <v>141</v>
      </c>
      <c r="AU564" s="244" t="s">
        <v>82</v>
      </c>
      <c r="AV564" s="14" t="s">
        <v>82</v>
      </c>
      <c r="AW564" s="14" t="s">
        <v>33</v>
      </c>
      <c r="AX564" s="14" t="s">
        <v>72</v>
      </c>
      <c r="AY564" s="244" t="s">
        <v>130</v>
      </c>
    </row>
    <row r="565" spans="1:51" s="13" customFormat="1" ht="12">
      <c r="A565" s="13"/>
      <c r="B565" s="223"/>
      <c r="C565" s="224"/>
      <c r="D565" s="225" t="s">
        <v>141</v>
      </c>
      <c r="E565" s="226" t="s">
        <v>19</v>
      </c>
      <c r="F565" s="227" t="s">
        <v>810</v>
      </c>
      <c r="G565" s="224"/>
      <c r="H565" s="226" t="s">
        <v>19</v>
      </c>
      <c r="I565" s="228"/>
      <c r="J565" s="224"/>
      <c r="K565" s="224"/>
      <c r="L565" s="229"/>
      <c r="M565" s="230"/>
      <c r="N565" s="231"/>
      <c r="O565" s="231"/>
      <c r="P565" s="231"/>
      <c r="Q565" s="231"/>
      <c r="R565" s="231"/>
      <c r="S565" s="231"/>
      <c r="T565" s="232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33" t="s">
        <v>141</v>
      </c>
      <c r="AU565" s="233" t="s">
        <v>82</v>
      </c>
      <c r="AV565" s="13" t="s">
        <v>80</v>
      </c>
      <c r="AW565" s="13" t="s">
        <v>33</v>
      </c>
      <c r="AX565" s="13" t="s">
        <v>72</v>
      </c>
      <c r="AY565" s="233" t="s">
        <v>130</v>
      </c>
    </row>
    <row r="566" spans="1:51" s="14" customFormat="1" ht="12">
      <c r="A566" s="14"/>
      <c r="B566" s="234"/>
      <c r="C566" s="235"/>
      <c r="D566" s="225" t="s">
        <v>141</v>
      </c>
      <c r="E566" s="236" t="s">
        <v>19</v>
      </c>
      <c r="F566" s="237" t="s">
        <v>827</v>
      </c>
      <c r="G566" s="235"/>
      <c r="H566" s="238">
        <v>8.16</v>
      </c>
      <c r="I566" s="239"/>
      <c r="J566" s="235"/>
      <c r="K566" s="235"/>
      <c r="L566" s="240"/>
      <c r="M566" s="241"/>
      <c r="N566" s="242"/>
      <c r="O566" s="242"/>
      <c r="P566" s="242"/>
      <c r="Q566" s="242"/>
      <c r="R566" s="242"/>
      <c r="S566" s="242"/>
      <c r="T566" s="243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44" t="s">
        <v>141</v>
      </c>
      <c r="AU566" s="244" t="s">
        <v>82</v>
      </c>
      <c r="AV566" s="14" t="s">
        <v>82</v>
      </c>
      <c r="AW566" s="14" t="s">
        <v>33</v>
      </c>
      <c r="AX566" s="14" t="s">
        <v>72</v>
      </c>
      <c r="AY566" s="244" t="s">
        <v>130</v>
      </c>
    </row>
    <row r="567" spans="1:51" s="15" customFormat="1" ht="12">
      <c r="A567" s="15"/>
      <c r="B567" s="245"/>
      <c r="C567" s="246"/>
      <c r="D567" s="225" t="s">
        <v>141</v>
      </c>
      <c r="E567" s="247" t="s">
        <v>19</v>
      </c>
      <c r="F567" s="248" t="s">
        <v>150</v>
      </c>
      <c r="G567" s="246"/>
      <c r="H567" s="249">
        <v>26.45</v>
      </c>
      <c r="I567" s="250"/>
      <c r="J567" s="246"/>
      <c r="K567" s="246"/>
      <c r="L567" s="251"/>
      <c r="M567" s="252"/>
      <c r="N567" s="253"/>
      <c r="O567" s="253"/>
      <c r="P567" s="253"/>
      <c r="Q567" s="253"/>
      <c r="R567" s="253"/>
      <c r="S567" s="253"/>
      <c r="T567" s="254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255" t="s">
        <v>141</v>
      </c>
      <c r="AU567" s="255" t="s">
        <v>82</v>
      </c>
      <c r="AV567" s="15" t="s">
        <v>137</v>
      </c>
      <c r="AW567" s="15" t="s">
        <v>33</v>
      </c>
      <c r="AX567" s="15" t="s">
        <v>80</v>
      </c>
      <c r="AY567" s="255" t="s">
        <v>130</v>
      </c>
    </row>
    <row r="568" spans="1:65" s="2" customFormat="1" ht="16.5" customHeight="1">
      <c r="A568" s="39"/>
      <c r="B568" s="40"/>
      <c r="C568" s="256" t="s">
        <v>727</v>
      </c>
      <c r="D568" s="256" t="s">
        <v>275</v>
      </c>
      <c r="E568" s="257" t="s">
        <v>679</v>
      </c>
      <c r="F568" s="258" t="s">
        <v>680</v>
      </c>
      <c r="G568" s="259" t="s">
        <v>197</v>
      </c>
      <c r="H568" s="260">
        <v>29.095</v>
      </c>
      <c r="I568" s="261"/>
      <c r="J568" s="262">
        <f>ROUND(I568*H568,2)</f>
        <v>0</v>
      </c>
      <c r="K568" s="258" t="s">
        <v>136</v>
      </c>
      <c r="L568" s="263"/>
      <c r="M568" s="264" t="s">
        <v>19</v>
      </c>
      <c r="N568" s="265" t="s">
        <v>43</v>
      </c>
      <c r="O568" s="85"/>
      <c r="P568" s="214">
        <f>O568*H568</f>
        <v>0</v>
      </c>
      <c r="Q568" s="214">
        <v>0.018</v>
      </c>
      <c r="R568" s="214">
        <f>Q568*H568</f>
        <v>0.5237099999999999</v>
      </c>
      <c r="S568" s="214">
        <v>0</v>
      </c>
      <c r="T568" s="215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16" t="s">
        <v>363</v>
      </c>
      <c r="AT568" s="216" t="s">
        <v>275</v>
      </c>
      <c r="AU568" s="216" t="s">
        <v>82</v>
      </c>
      <c r="AY568" s="18" t="s">
        <v>130</v>
      </c>
      <c r="BE568" s="217">
        <f>IF(N568="základní",J568,0)</f>
        <v>0</v>
      </c>
      <c r="BF568" s="217">
        <f>IF(N568="snížená",J568,0)</f>
        <v>0</v>
      </c>
      <c r="BG568" s="217">
        <f>IF(N568="zákl. přenesená",J568,0)</f>
        <v>0</v>
      </c>
      <c r="BH568" s="217">
        <f>IF(N568="sníž. přenesená",J568,0)</f>
        <v>0</v>
      </c>
      <c r="BI568" s="217">
        <f>IF(N568="nulová",J568,0)</f>
        <v>0</v>
      </c>
      <c r="BJ568" s="18" t="s">
        <v>80</v>
      </c>
      <c r="BK568" s="217">
        <f>ROUND(I568*H568,2)</f>
        <v>0</v>
      </c>
      <c r="BL568" s="18" t="s">
        <v>244</v>
      </c>
      <c r="BM568" s="216" t="s">
        <v>913</v>
      </c>
    </row>
    <row r="569" spans="1:47" s="2" customFormat="1" ht="12">
      <c r="A569" s="39"/>
      <c r="B569" s="40"/>
      <c r="C569" s="41"/>
      <c r="D569" s="218" t="s">
        <v>139</v>
      </c>
      <c r="E569" s="41"/>
      <c r="F569" s="219" t="s">
        <v>682</v>
      </c>
      <c r="G569" s="41"/>
      <c r="H569" s="41"/>
      <c r="I569" s="220"/>
      <c r="J569" s="41"/>
      <c r="K569" s="41"/>
      <c r="L569" s="45"/>
      <c r="M569" s="221"/>
      <c r="N569" s="222"/>
      <c r="O569" s="85"/>
      <c r="P569" s="85"/>
      <c r="Q569" s="85"/>
      <c r="R569" s="85"/>
      <c r="S569" s="85"/>
      <c r="T569" s="86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139</v>
      </c>
      <c r="AU569" s="18" t="s">
        <v>82</v>
      </c>
    </row>
    <row r="570" spans="1:51" s="14" customFormat="1" ht="12">
      <c r="A570" s="14"/>
      <c r="B570" s="234"/>
      <c r="C570" s="235"/>
      <c r="D570" s="225" t="s">
        <v>141</v>
      </c>
      <c r="E570" s="235"/>
      <c r="F570" s="237" t="s">
        <v>914</v>
      </c>
      <c r="G570" s="235"/>
      <c r="H570" s="238">
        <v>29.095</v>
      </c>
      <c r="I570" s="239"/>
      <c r="J570" s="235"/>
      <c r="K570" s="235"/>
      <c r="L570" s="240"/>
      <c r="M570" s="241"/>
      <c r="N570" s="242"/>
      <c r="O570" s="242"/>
      <c r="P570" s="242"/>
      <c r="Q570" s="242"/>
      <c r="R570" s="242"/>
      <c r="S570" s="242"/>
      <c r="T570" s="243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44" t="s">
        <v>141</v>
      </c>
      <c r="AU570" s="244" t="s">
        <v>82</v>
      </c>
      <c r="AV570" s="14" t="s">
        <v>82</v>
      </c>
      <c r="AW570" s="14" t="s">
        <v>4</v>
      </c>
      <c r="AX570" s="14" t="s">
        <v>80</v>
      </c>
      <c r="AY570" s="244" t="s">
        <v>130</v>
      </c>
    </row>
    <row r="571" spans="1:65" s="2" customFormat="1" ht="16.5" customHeight="1">
      <c r="A571" s="39"/>
      <c r="B571" s="40"/>
      <c r="C571" s="205" t="s">
        <v>732</v>
      </c>
      <c r="D571" s="205" t="s">
        <v>132</v>
      </c>
      <c r="E571" s="206" t="s">
        <v>697</v>
      </c>
      <c r="F571" s="207" t="s">
        <v>698</v>
      </c>
      <c r="G571" s="208" t="s">
        <v>328</v>
      </c>
      <c r="H571" s="209">
        <v>31.02</v>
      </c>
      <c r="I571" s="210"/>
      <c r="J571" s="211">
        <f>ROUND(I571*H571,2)</f>
        <v>0</v>
      </c>
      <c r="K571" s="207" t="s">
        <v>136</v>
      </c>
      <c r="L571" s="45"/>
      <c r="M571" s="212" t="s">
        <v>19</v>
      </c>
      <c r="N571" s="213" t="s">
        <v>43</v>
      </c>
      <c r="O571" s="85"/>
      <c r="P571" s="214">
        <f>O571*H571</f>
        <v>0</v>
      </c>
      <c r="Q571" s="214">
        <v>3E-05</v>
      </c>
      <c r="R571" s="214">
        <f>Q571*H571</f>
        <v>0.0009306</v>
      </c>
      <c r="S571" s="214">
        <v>0</v>
      </c>
      <c r="T571" s="215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16" t="s">
        <v>244</v>
      </c>
      <c r="AT571" s="216" t="s">
        <v>132</v>
      </c>
      <c r="AU571" s="216" t="s">
        <v>82</v>
      </c>
      <c r="AY571" s="18" t="s">
        <v>130</v>
      </c>
      <c r="BE571" s="217">
        <f>IF(N571="základní",J571,0)</f>
        <v>0</v>
      </c>
      <c r="BF571" s="217">
        <f>IF(N571="snížená",J571,0)</f>
        <v>0</v>
      </c>
      <c r="BG571" s="217">
        <f>IF(N571="zákl. přenesená",J571,0)</f>
        <v>0</v>
      </c>
      <c r="BH571" s="217">
        <f>IF(N571="sníž. přenesená",J571,0)</f>
        <v>0</v>
      </c>
      <c r="BI571" s="217">
        <f>IF(N571="nulová",J571,0)</f>
        <v>0</v>
      </c>
      <c r="BJ571" s="18" t="s">
        <v>80</v>
      </c>
      <c r="BK571" s="217">
        <f>ROUND(I571*H571,2)</f>
        <v>0</v>
      </c>
      <c r="BL571" s="18" t="s">
        <v>244</v>
      </c>
      <c r="BM571" s="216" t="s">
        <v>915</v>
      </c>
    </row>
    <row r="572" spans="1:47" s="2" customFormat="1" ht="12">
      <c r="A572" s="39"/>
      <c r="B572" s="40"/>
      <c r="C572" s="41"/>
      <c r="D572" s="218" t="s">
        <v>139</v>
      </c>
      <c r="E572" s="41"/>
      <c r="F572" s="219" t="s">
        <v>700</v>
      </c>
      <c r="G572" s="41"/>
      <c r="H572" s="41"/>
      <c r="I572" s="220"/>
      <c r="J572" s="41"/>
      <c r="K572" s="41"/>
      <c r="L572" s="45"/>
      <c r="M572" s="221"/>
      <c r="N572" s="222"/>
      <c r="O572" s="85"/>
      <c r="P572" s="85"/>
      <c r="Q572" s="85"/>
      <c r="R572" s="85"/>
      <c r="S572" s="85"/>
      <c r="T572" s="86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139</v>
      </c>
      <c r="AU572" s="18" t="s">
        <v>82</v>
      </c>
    </row>
    <row r="573" spans="1:51" s="13" customFormat="1" ht="12">
      <c r="A573" s="13"/>
      <c r="B573" s="223"/>
      <c r="C573" s="224"/>
      <c r="D573" s="225" t="s">
        <v>141</v>
      </c>
      <c r="E573" s="226" t="s">
        <v>19</v>
      </c>
      <c r="F573" s="227" t="s">
        <v>762</v>
      </c>
      <c r="G573" s="224"/>
      <c r="H573" s="226" t="s">
        <v>19</v>
      </c>
      <c r="I573" s="228"/>
      <c r="J573" s="224"/>
      <c r="K573" s="224"/>
      <c r="L573" s="229"/>
      <c r="M573" s="230"/>
      <c r="N573" s="231"/>
      <c r="O573" s="231"/>
      <c r="P573" s="231"/>
      <c r="Q573" s="231"/>
      <c r="R573" s="231"/>
      <c r="S573" s="231"/>
      <c r="T573" s="232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3" t="s">
        <v>141</v>
      </c>
      <c r="AU573" s="233" t="s">
        <v>82</v>
      </c>
      <c r="AV573" s="13" t="s">
        <v>80</v>
      </c>
      <c r="AW573" s="13" t="s">
        <v>33</v>
      </c>
      <c r="AX573" s="13" t="s">
        <v>72</v>
      </c>
      <c r="AY573" s="233" t="s">
        <v>130</v>
      </c>
    </row>
    <row r="574" spans="1:51" s="13" customFormat="1" ht="12">
      <c r="A574" s="13"/>
      <c r="B574" s="223"/>
      <c r="C574" s="224"/>
      <c r="D574" s="225" t="s">
        <v>141</v>
      </c>
      <c r="E574" s="226" t="s">
        <v>19</v>
      </c>
      <c r="F574" s="227" t="s">
        <v>807</v>
      </c>
      <c r="G574" s="224"/>
      <c r="H574" s="226" t="s">
        <v>19</v>
      </c>
      <c r="I574" s="228"/>
      <c r="J574" s="224"/>
      <c r="K574" s="224"/>
      <c r="L574" s="229"/>
      <c r="M574" s="230"/>
      <c r="N574" s="231"/>
      <c r="O574" s="231"/>
      <c r="P574" s="231"/>
      <c r="Q574" s="231"/>
      <c r="R574" s="231"/>
      <c r="S574" s="231"/>
      <c r="T574" s="232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3" t="s">
        <v>141</v>
      </c>
      <c r="AU574" s="233" t="s">
        <v>82</v>
      </c>
      <c r="AV574" s="13" t="s">
        <v>80</v>
      </c>
      <c r="AW574" s="13" t="s">
        <v>33</v>
      </c>
      <c r="AX574" s="13" t="s">
        <v>72</v>
      </c>
      <c r="AY574" s="233" t="s">
        <v>130</v>
      </c>
    </row>
    <row r="575" spans="1:51" s="14" customFormat="1" ht="12">
      <c r="A575" s="14"/>
      <c r="B575" s="234"/>
      <c r="C575" s="235"/>
      <c r="D575" s="225" t="s">
        <v>141</v>
      </c>
      <c r="E575" s="236" t="s">
        <v>19</v>
      </c>
      <c r="F575" s="237" t="s">
        <v>916</v>
      </c>
      <c r="G575" s="235"/>
      <c r="H575" s="238">
        <v>19.74</v>
      </c>
      <c r="I575" s="239"/>
      <c r="J575" s="235"/>
      <c r="K575" s="235"/>
      <c r="L575" s="240"/>
      <c r="M575" s="241"/>
      <c r="N575" s="242"/>
      <c r="O575" s="242"/>
      <c r="P575" s="242"/>
      <c r="Q575" s="242"/>
      <c r="R575" s="242"/>
      <c r="S575" s="242"/>
      <c r="T575" s="243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4" t="s">
        <v>141</v>
      </c>
      <c r="AU575" s="244" t="s">
        <v>82</v>
      </c>
      <c r="AV575" s="14" t="s">
        <v>82</v>
      </c>
      <c r="AW575" s="14" t="s">
        <v>33</v>
      </c>
      <c r="AX575" s="14" t="s">
        <v>72</v>
      </c>
      <c r="AY575" s="244" t="s">
        <v>130</v>
      </c>
    </row>
    <row r="576" spans="1:51" s="13" customFormat="1" ht="12">
      <c r="A576" s="13"/>
      <c r="B576" s="223"/>
      <c r="C576" s="224"/>
      <c r="D576" s="225" t="s">
        <v>141</v>
      </c>
      <c r="E576" s="226" t="s">
        <v>19</v>
      </c>
      <c r="F576" s="227" t="s">
        <v>810</v>
      </c>
      <c r="G576" s="224"/>
      <c r="H576" s="226" t="s">
        <v>19</v>
      </c>
      <c r="I576" s="228"/>
      <c r="J576" s="224"/>
      <c r="K576" s="224"/>
      <c r="L576" s="229"/>
      <c r="M576" s="230"/>
      <c r="N576" s="231"/>
      <c r="O576" s="231"/>
      <c r="P576" s="231"/>
      <c r="Q576" s="231"/>
      <c r="R576" s="231"/>
      <c r="S576" s="231"/>
      <c r="T576" s="232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3" t="s">
        <v>141</v>
      </c>
      <c r="AU576" s="233" t="s">
        <v>82</v>
      </c>
      <c r="AV576" s="13" t="s">
        <v>80</v>
      </c>
      <c r="AW576" s="13" t="s">
        <v>33</v>
      </c>
      <c r="AX576" s="13" t="s">
        <v>72</v>
      </c>
      <c r="AY576" s="233" t="s">
        <v>130</v>
      </c>
    </row>
    <row r="577" spans="1:51" s="14" customFormat="1" ht="12">
      <c r="A577" s="14"/>
      <c r="B577" s="234"/>
      <c r="C577" s="235"/>
      <c r="D577" s="225" t="s">
        <v>141</v>
      </c>
      <c r="E577" s="236" t="s">
        <v>19</v>
      </c>
      <c r="F577" s="237" t="s">
        <v>917</v>
      </c>
      <c r="G577" s="235"/>
      <c r="H577" s="238">
        <v>11.28</v>
      </c>
      <c r="I577" s="239"/>
      <c r="J577" s="235"/>
      <c r="K577" s="235"/>
      <c r="L577" s="240"/>
      <c r="M577" s="241"/>
      <c r="N577" s="242"/>
      <c r="O577" s="242"/>
      <c r="P577" s="242"/>
      <c r="Q577" s="242"/>
      <c r="R577" s="242"/>
      <c r="S577" s="242"/>
      <c r="T577" s="243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44" t="s">
        <v>141</v>
      </c>
      <c r="AU577" s="244" t="s">
        <v>82</v>
      </c>
      <c r="AV577" s="14" t="s">
        <v>82</v>
      </c>
      <c r="AW577" s="14" t="s">
        <v>33</v>
      </c>
      <c r="AX577" s="14" t="s">
        <v>72</v>
      </c>
      <c r="AY577" s="244" t="s">
        <v>130</v>
      </c>
    </row>
    <row r="578" spans="1:51" s="15" customFormat="1" ht="12">
      <c r="A578" s="15"/>
      <c r="B578" s="245"/>
      <c r="C578" s="246"/>
      <c r="D578" s="225" t="s">
        <v>141</v>
      </c>
      <c r="E578" s="247" t="s">
        <v>19</v>
      </c>
      <c r="F578" s="248" t="s">
        <v>150</v>
      </c>
      <c r="G578" s="246"/>
      <c r="H578" s="249">
        <v>31.019999999999996</v>
      </c>
      <c r="I578" s="250"/>
      <c r="J578" s="246"/>
      <c r="K578" s="246"/>
      <c r="L578" s="251"/>
      <c r="M578" s="252"/>
      <c r="N578" s="253"/>
      <c r="O578" s="253"/>
      <c r="P578" s="253"/>
      <c r="Q578" s="253"/>
      <c r="R578" s="253"/>
      <c r="S578" s="253"/>
      <c r="T578" s="254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55" t="s">
        <v>141</v>
      </c>
      <c r="AU578" s="255" t="s">
        <v>82</v>
      </c>
      <c r="AV578" s="15" t="s">
        <v>137</v>
      </c>
      <c r="AW578" s="15" t="s">
        <v>33</v>
      </c>
      <c r="AX578" s="15" t="s">
        <v>80</v>
      </c>
      <c r="AY578" s="255" t="s">
        <v>130</v>
      </c>
    </row>
    <row r="579" spans="1:65" s="2" customFormat="1" ht="24.15" customHeight="1">
      <c r="A579" s="39"/>
      <c r="B579" s="40"/>
      <c r="C579" s="205" t="s">
        <v>737</v>
      </c>
      <c r="D579" s="205" t="s">
        <v>132</v>
      </c>
      <c r="E579" s="206" t="s">
        <v>706</v>
      </c>
      <c r="F579" s="207" t="s">
        <v>707</v>
      </c>
      <c r="G579" s="208" t="s">
        <v>165</v>
      </c>
      <c r="H579" s="209">
        <v>0.775</v>
      </c>
      <c r="I579" s="210"/>
      <c r="J579" s="211">
        <f>ROUND(I579*H579,2)</f>
        <v>0</v>
      </c>
      <c r="K579" s="207" t="s">
        <v>136</v>
      </c>
      <c r="L579" s="45"/>
      <c r="M579" s="212" t="s">
        <v>19</v>
      </c>
      <c r="N579" s="213" t="s">
        <v>43</v>
      </c>
      <c r="O579" s="85"/>
      <c r="P579" s="214">
        <f>O579*H579</f>
        <v>0</v>
      </c>
      <c r="Q579" s="214">
        <v>0</v>
      </c>
      <c r="R579" s="214">
        <f>Q579*H579</f>
        <v>0</v>
      </c>
      <c r="S579" s="214">
        <v>0</v>
      </c>
      <c r="T579" s="215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16" t="s">
        <v>244</v>
      </c>
      <c r="AT579" s="216" t="s">
        <v>132</v>
      </c>
      <c r="AU579" s="216" t="s">
        <v>82</v>
      </c>
      <c r="AY579" s="18" t="s">
        <v>130</v>
      </c>
      <c r="BE579" s="217">
        <f>IF(N579="základní",J579,0)</f>
        <v>0</v>
      </c>
      <c r="BF579" s="217">
        <f>IF(N579="snížená",J579,0)</f>
        <v>0</v>
      </c>
      <c r="BG579" s="217">
        <f>IF(N579="zákl. přenesená",J579,0)</f>
        <v>0</v>
      </c>
      <c r="BH579" s="217">
        <f>IF(N579="sníž. přenesená",J579,0)</f>
        <v>0</v>
      </c>
      <c r="BI579" s="217">
        <f>IF(N579="nulová",J579,0)</f>
        <v>0</v>
      </c>
      <c r="BJ579" s="18" t="s">
        <v>80</v>
      </c>
      <c r="BK579" s="217">
        <f>ROUND(I579*H579,2)</f>
        <v>0</v>
      </c>
      <c r="BL579" s="18" t="s">
        <v>244</v>
      </c>
      <c r="BM579" s="216" t="s">
        <v>918</v>
      </c>
    </row>
    <row r="580" spans="1:47" s="2" customFormat="1" ht="12">
      <c r="A580" s="39"/>
      <c r="B580" s="40"/>
      <c r="C580" s="41"/>
      <c r="D580" s="218" t="s">
        <v>139</v>
      </c>
      <c r="E580" s="41"/>
      <c r="F580" s="219" t="s">
        <v>709</v>
      </c>
      <c r="G580" s="41"/>
      <c r="H580" s="41"/>
      <c r="I580" s="220"/>
      <c r="J580" s="41"/>
      <c r="K580" s="41"/>
      <c r="L580" s="45"/>
      <c r="M580" s="221"/>
      <c r="N580" s="222"/>
      <c r="O580" s="85"/>
      <c r="P580" s="85"/>
      <c r="Q580" s="85"/>
      <c r="R580" s="85"/>
      <c r="S580" s="85"/>
      <c r="T580" s="86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139</v>
      </c>
      <c r="AU580" s="18" t="s">
        <v>82</v>
      </c>
    </row>
    <row r="581" spans="1:63" s="12" customFormat="1" ht="22.8" customHeight="1">
      <c r="A581" s="12"/>
      <c r="B581" s="189"/>
      <c r="C581" s="190"/>
      <c r="D581" s="191" t="s">
        <v>71</v>
      </c>
      <c r="E581" s="203" t="s">
        <v>710</v>
      </c>
      <c r="F581" s="203" t="s">
        <v>711</v>
      </c>
      <c r="G581" s="190"/>
      <c r="H581" s="190"/>
      <c r="I581" s="193"/>
      <c r="J581" s="204">
        <f>BK581</f>
        <v>0</v>
      </c>
      <c r="K581" s="190"/>
      <c r="L581" s="195"/>
      <c r="M581" s="196"/>
      <c r="N581" s="197"/>
      <c r="O581" s="197"/>
      <c r="P581" s="198">
        <f>SUM(P582:P611)</f>
        <v>0</v>
      </c>
      <c r="Q581" s="197"/>
      <c r="R581" s="198">
        <f>SUM(R582:R611)</f>
        <v>0.01850634</v>
      </c>
      <c r="S581" s="197"/>
      <c r="T581" s="199">
        <f>SUM(T582:T611)</f>
        <v>0</v>
      </c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R581" s="200" t="s">
        <v>82</v>
      </c>
      <c r="AT581" s="201" t="s">
        <v>71</v>
      </c>
      <c r="AU581" s="201" t="s">
        <v>80</v>
      </c>
      <c r="AY581" s="200" t="s">
        <v>130</v>
      </c>
      <c r="BK581" s="202">
        <f>SUM(BK582:BK611)</f>
        <v>0</v>
      </c>
    </row>
    <row r="582" spans="1:65" s="2" customFormat="1" ht="21.75" customHeight="1">
      <c r="A582" s="39"/>
      <c r="B582" s="40"/>
      <c r="C582" s="205" t="s">
        <v>744</v>
      </c>
      <c r="D582" s="205" t="s">
        <v>132</v>
      </c>
      <c r="E582" s="206" t="s">
        <v>713</v>
      </c>
      <c r="F582" s="207" t="s">
        <v>714</v>
      </c>
      <c r="G582" s="208" t="s">
        <v>197</v>
      </c>
      <c r="H582" s="209">
        <v>43.038</v>
      </c>
      <c r="I582" s="210"/>
      <c r="J582" s="211">
        <f>ROUND(I582*H582,2)</f>
        <v>0</v>
      </c>
      <c r="K582" s="207" t="s">
        <v>136</v>
      </c>
      <c r="L582" s="45"/>
      <c r="M582" s="212" t="s">
        <v>19</v>
      </c>
      <c r="N582" s="213" t="s">
        <v>43</v>
      </c>
      <c r="O582" s="85"/>
      <c r="P582" s="214">
        <f>O582*H582</f>
        <v>0</v>
      </c>
      <c r="Q582" s="214">
        <v>7E-05</v>
      </c>
      <c r="R582" s="214">
        <f>Q582*H582</f>
        <v>0.0030126599999999995</v>
      </c>
      <c r="S582" s="214">
        <v>0</v>
      </c>
      <c r="T582" s="215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16" t="s">
        <v>244</v>
      </c>
      <c r="AT582" s="216" t="s">
        <v>132</v>
      </c>
      <c r="AU582" s="216" t="s">
        <v>82</v>
      </c>
      <c r="AY582" s="18" t="s">
        <v>130</v>
      </c>
      <c r="BE582" s="217">
        <f>IF(N582="základní",J582,0)</f>
        <v>0</v>
      </c>
      <c r="BF582" s="217">
        <f>IF(N582="snížená",J582,0)</f>
        <v>0</v>
      </c>
      <c r="BG582" s="217">
        <f>IF(N582="zákl. přenesená",J582,0)</f>
        <v>0</v>
      </c>
      <c r="BH582" s="217">
        <f>IF(N582="sníž. přenesená",J582,0)</f>
        <v>0</v>
      </c>
      <c r="BI582" s="217">
        <f>IF(N582="nulová",J582,0)</f>
        <v>0</v>
      </c>
      <c r="BJ582" s="18" t="s">
        <v>80</v>
      </c>
      <c r="BK582" s="217">
        <f>ROUND(I582*H582,2)</f>
        <v>0</v>
      </c>
      <c r="BL582" s="18" t="s">
        <v>244</v>
      </c>
      <c r="BM582" s="216" t="s">
        <v>919</v>
      </c>
    </row>
    <row r="583" spans="1:47" s="2" customFormat="1" ht="12">
      <c r="A583" s="39"/>
      <c r="B583" s="40"/>
      <c r="C583" s="41"/>
      <c r="D583" s="218" t="s">
        <v>139</v>
      </c>
      <c r="E583" s="41"/>
      <c r="F583" s="219" t="s">
        <v>716</v>
      </c>
      <c r="G583" s="41"/>
      <c r="H583" s="41"/>
      <c r="I583" s="220"/>
      <c r="J583" s="41"/>
      <c r="K583" s="41"/>
      <c r="L583" s="45"/>
      <c r="M583" s="221"/>
      <c r="N583" s="222"/>
      <c r="O583" s="85"/>
      <c r="P583" s="85"/>
      <c r="Q583" s="85"/>
      <c r="R583" s="85"/>
      <c r="S583" s="85"/>
      <c r="T583" s="86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T583" s="18" t="s">
        <v>139</v>
      </c>
      <c r="AU583" s="18" t="s">
        <v>82</v>
      </c>
    </row>
    <row r="584" spans="1:51" s="13" customFormat="1" ht="12">
      <c r="A584" s="13"/>
      <c r="B584" s="223"/>
      <c r="C584" s="224"/>
      <c r="D584" s="225" t="s">
        <v>141</v>
      </c>
      <c r="E584" s="226" t="s">
        <v>19</v>
      </c>
      <c r="F584" s="227" t="s">
        <v>762</v>
      </c>
      <c r="G584" s="224"/>
      <c r="H584" s="226" t="s">
        <v>19</v>
      </c>
      <c r="I584" s="228"/>
      <c r="J584" s="224"/>
      <c r="K584" s="224"/>
      <c r="L584" s="229"/>
      <c r="M584" s="230"/>
      <c r="N584" s="231"/>
      <c r="O584" s="231"/>
      <c r="P584" s="231"/>
      <c r="Q584" s="231"/>
      <c r="R584" s="231"/>
      <c r="S584" s="231"/>
      <c r="T584" s="232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3" t="s">
        <v>141</v>
      </c>
      <c r="AU584" s="233" t="s">
        <v>82</v>
      </c>
      <c r="AV584" s="13" t="s">
        <v>80</v>
      </c>
      <c r="AW584" s="13" t="s">
        <v>33</v>
      </c>
      <c r="AX584" s="13" t="s">
        <v>72</v>
      </c>
      <c r="AY584" s="233" t="s">
        <v>130</v>
      </c>
    </row>
    <row r="585" spans="1:51" s="13" customFormat="1" ht="12">
      <c r="A585" s="13"/>
      <c r="B585" s="223"/>
      <c r="C585" s="224"/>
      <c r="D585" s="225" t="s">
        <v>141</v>
      </c>
      <c r="E585" s="226" t="s">
        <v>19</v>
      </c>
      <c r="F585" s="227" t="s">
        <v>377</v>
      </c>
      <c r="G585" s="224"/>
      <c r="H585" s="226" t="s">
        <v>19</v>
      </c>
      <c r="I585" s="228"/>
      <c r="J585" s="224"/>
      <c r="K585" s="224"/>
      <c r="L585" s="229"/>
      <c r="M585" s="230"/>
      <c r="N585" s="231"/>
      <c r="O585" s="231"/>
      <c r="P585" s="231"/>
      <c r="Q585" s="231"/>
      <c r="R585" s="231"/>
      <c r="S585" s="231"/>
      <c r="T585" s="232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3" t="s">
        <v>141</v>
      </c>
      <c r="AU585" s="233" t="s">
        <v>82</v>
      </c>
      <c r="AV585" s="13" t="s">
        <v>80</v>
      </c>
      <c r="AW585" s="13" t="s">
        <v>33</v>
      </c>
      <c r="AX585" s="13" t="s">
        <v>72</v>
      </c>
      <c r="AY585" s="233" t="s">
        <v>130</v>
      </c>
    </row>
    <row r="586" spans="1:51" s="13" customFormat="1" ht="12">
      <c r="A586" s="13"/>
      <c r="B586" s="223"/>
      <c r="C586" s="224"/>
      <c r="D586" s="225" t="s">
        <v>141</v>
      </c>
      <c r="E586" s="226" t="s">
        <v>19</v>
      </c>
      <c r="F586" s="227" t="s">
        <v>378</v>
      </c>
      <c r="G586" s="224"/>
      <c r="H586" s="226" t="s">
        <v>19</v>
      </c>
      <c r="I586" s="228"/>
      <c r="J586" s="224"/>
      <c r="K586" s="224"/>
      <c r="L586" s="229"/>
      <c r="M586" s="230"/>
      <c r="N586" s="231"/>
      <c r="O586" s="231"/>
      <c r="P586" s="231"/>
      <c r="Q586" s="231"/>
      <c r="R586" s="231"/>
      <c r="S586" s="231"/>
      <c r="T586" s="232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3" t="s">
        <v>141</v>
      </c>
      <c r="AU586" s="233" t="s">
        <v>82</v>
      </c>
      <c r="AV586" s="13" t="s">
        <v>80</v>
      </c>
      <c r="AW586" s="13" t="s">
        <v>33</v>
      </c>
      <c r="AX586" s="13" t="s">
        <v>72</v>
      </c>
      <c r="AY586" s="233" t="s">
        <v>130</v>
      </c>
    </row>
    <row r="587" spans="1:51" s="14" customFormat="1" ht="12">
      <c r="A587" s="14"/>
      <c r="B587" s="234"/>
      <c r="C587" s="235"/>
      <c r="D587" s="225" t="s">
        <v>141</v>
      </c>
      <c r="E587" s="236" t="s">
        <v>19</v>
      </c>
      <c r="F587" s="237" t="s">
        <v>717</v>
      </c>
      <c r="G587" s="235"/>
      <c r="H587" s="238">
        <v>4.5</v>
      </c>
      <c r="I587" s="239"/>
      <c r="J587" s="235"/>
      <c r="K587" s="235"/>
      <c r="L587" s="240"/>
      <c r="M587" s="241"/>
      <c r="N587" s="242"/>
      <c r="O587" s="242"/>
      <c r="P587" s="242"/>
      <c r="Q587" s="242"/>
      <c r="R587" s="242"/>
      <c r="S587" s="242"/>
      <c r="T587" s="243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44" t="s">
        <v>141</v>
      </c>
      <c r="AU587" s="244" t="s">
        <v>82</v>
      </c>
      <c r="AV587" s="14" t="s">
        <v>82</v>
      </c>
      <c r="AW587" s="14" t="s">
        <v>33</v>
      </c>
      <c r="AX587" s="14" t="s">
        <v>72</v>
      </c>
      <c r="AY587" s="244" t="s">
        <v>130</v>
      </c>
    </row>
    <row r="588" spans="1:51" s="14" customFormat="1" ht="12">
      <c r="A588" s="14"/>
      <c r="B588" s="234"/>
      <c r="C588" s="235"/>
      <c r="D588" s="225" t="s">
        <v>141</v>
      </c>
      <c r="E588" s="236" t="s">
        <v>19</v>
      </c>
      <c r="F588" s="237" t="s">
        <v>718</v>
      </c>
      <c r="G588" s="235"/>
      <c r="H588" s="238">
        <v>2.82</v>
      </c>
      <c r="I588" s="239"/>
      <c r="J588" s="235"/>
      <c r="K588" s="235"/>
      <c r="L588" s="240"/>
      <c r="M588" s="241"/>
      <c r="N588" s="242"/>
      <c r="O588" s="242"/>
      <c r="P588" s="242"/>
      <c r="Q588" s="242"/>
      <c r="R588" s="242"/>
      <c r="S588" s="242"/>
      <c r="T588" s="243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44" t="s">
        <v>141</v>
      </c>
      <c r="AU588" s="244" t="s">
        <v>82</v>
      </c>
      <c r="AV588" s="14" t="s">
        <v>82</v>
      </c>
      <c r="AW588" s="14" t="s">
        <v>33</v>
      </c>
      <c r="AX588" s="14" t="s">
        <v>72</v>
      </c>
      <c r="AY588" s="244" t="s">
        <v>130</v>
      </c>
    </row>
    <row r="589" spans="1:51" s="14" customFormat="1" ht="12">
      <c r="A589" s="14"/>
      <c r="B589" s="234"/>
      <c r="C589" s="235"/>
      <c r="D589" s="225" t="s">
        <v>141</v>
      </c>
      <c r="E589" s="236" t="s">
        <v>19</v>
      </c>
      <c r="F589" s="237" t="s">
        <v>920</v>
      </c>
      <c r="G589" s="235"/>
      <c r="H589" s="238">
        <v>0.88</v>
      </c>
      <c r="I589" s="239"/>
      <c r="J589" s="235"/>
      <c r="K589" s="235"/>
      <c r="L589" s="240"/>
      <c r="M589" s="241"/>
      <c r="N589" s="242"/>
      <c r="O589" s="242"/>
      <c r="P589" s="242"/>
      <c r="Q589" s="242"/>
      <c r="R589" s="242"/>
      <c r="S589" s="242"/>
      <c r="T589" s="243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4" t="s">
        <v>141</v>
      </c>
      <c r="AU589" s="244" t="s">
        <v>82</v>
      </c>
      <c r="AV589" s="14" t="s">
        <v>82</v>
      </c>
      <c r="AW589" s="14" t="s">
        <v>33</v>
      </c>
      <c r="AX589" s="14" t="s">
        <v>72</v>
      </c>
      <c r="AY589" s="244" t="s">
        <v>130</v>
      </c>
    </row>
    <row r="590" spans="1:51" s="13" customFormat="1" ht="12">
      <c r="A590" s="13"/>
      <c r="B590" s="223"/>
      <c r="C590" s="224"/>
      <c r="D590" s="225" t="s">
        <v>141</v>
      </c>
      <c r="E590" s="226" t="s">
        <v>19</v>
      </c>
      <c r="F590" s="227" t="s">
        <v>382</v>
      </c>
      <c r="G590" s="224"/>
      <c r="H590" s="226" t="s">
        <v>19</v>
      </c>
      <c r="I590" s="228"/>
      <c r="J590" s="224"/>
      <c r="K590" s="224"/>
      <c r="L590" s="229"/>
      <c r="M590" s="230"/>
      <c r="N590" s="231"/>
      <c r="O590" s="231"/>
      <c r="P590" s="231"/>
      <c r="Q590" s="231"/>
      <c r="R590" s="231"/>
      <c r="S590" s="231"/>
      <c r="T590" s="232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3" t="s">
        <v>141</v>
      </c>
      <c r="AU590" s="233" t="s">
        <v>82</v>
      </c>
      <c r="AV590" s="13" t="s">
        <v>80</v>
      </c>
      <c r="AW590" s="13" t="s">
        <v>33</v>
      </c>
      <c r="AX590" s="13" t="s">
        <v>72</v>
      </c>
      <c r="AY590" s="233" t="s">
        <v>130</v>
      </c>
    </row>
    <row r="591" spans="1:51" s="14" customFormat="1" ht="12">
      <c r="A591" s="14"/>
      <c r="B591" s="234"/>
      <c r="C591" s="235"/>
      <c r="D591" s="225" t="s">
        <v>141</v>
      </c>
      <c r="E591" s="236" t="s">
        <v>19</v>
      </c>
      <c r="F591" s="237" t="s">
        <v>921</v>
      </c>
      <c r="G591" s="235"/>
      <c r="H591" s="238">
        <v>5</v>
      </c>
      <c r="I591" s="239"/>
      <c r="J591" s="235"/>
      <c r="K591" s="235"/>
      <c r="L591" s="240"/>
      <c r="M591" s="241"/>
      <c r="N591" s="242"/>
      <c r="O591" s="242"/>
      <c r="P591" s="242"/>
      <c r="Q591" s="242"/>
      <c r="R591" s="242"/>
      <c r="S591" s="242"/>
      <c r="T591" s="243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44" t="s">
        <v>141</v>
      </c>
      <c r="AU591" s="244" t="s">
        <v>82</v>
      </c>
      <c r="AV591" s="14" t="s">
        <v>82</v>
      </c>
      <c r="AW591" s="14" t="s">
        <v>33</v>
      </c>
      <c r="AX591" s="14" t="s">
        <v>72</v>
      </c>
      <c r="AY591" s="244" t="s">
        <v>130</v>
      </c>
    </row>
    <row r="592" spans="1:51" s="13" customFormat="1" ht="12">
      <c r="A592" s="13"/>
      <c r="B592" s="223"/>
      <c r="C592" s="224"/>
      <c r="D592" s="225" t="s">
        <v>141</v>
      </c>
      <c r="E592" s="226" t="s">
        <v>19</v>
      </c>
      <c r="F592" s="227" t="s">
        <v>384</v>
      </c>
      <c r="G592" s="224"/>
      <c r="H592" s="226" t="s">
        <v>19</v>
      </c>
      <c r="I592" s="228"/>
      <c r="J592" s="224"/>
      <c r="K592" s="224"/>
      <c r="L592" s="229"/>
      <c r="M592" s="230"/>
      <c r="N592" s="231"/>
      <c r="O592" s="231"/>
      <c r="P592" s="231"/>
      <c r="Q592" s="231"/>
      <c r="R592" s="231"/>
      <c r="S592" s="231"/>
      <c r="T592" s="232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3" t="s">
        <v>141</v>
      </c>
      <c r="AU592" s="233" t="s">
        <v>82</v>
      </c>
      <c r="AV592" s="13" t="s">
        <v>80</v>
      </c>
      <c r="AW592" s="13" t="s">
        <v>33</v>
      </c>
      <c r="AX592" s="13" t="s">
        <v>72</v>
      </c>
      <c r="AY592" s="233" t="s">
        <v>130</v>
      </c>
    </row>
    <row r="593" spans="1:51" s="14" customFormat="1" ht="12">
      <c r="A593" s="14"/>
      <c r="B593" s="234"/>
      <c r="C593" s="235"/>
      <c r="D593" s="225" t="s">
        <v>141</v>
      </c>
      <c r="E593" s="236" t="s">
        <v>19</v>
      </c>
      <c r="F593" s="237" t="s">
        <v>721</v>
      </c>
      <c r="G593" s="235"/>
      <c r="H593" s="238">
        <v>4.2</v>
      </c>
      <c r="I593" s="239"/>
      <c r="J593" s="235"/>
      <c r="K593" s="235"/>
      <c r="L593" s="240"/>
      <c r="M593" s="241"/>
      <c r="N593" s="242"/>
      <c r="O593" s="242"/>
      <c r="P593" s="242"/>
      <c r="Q593" s="242"/>
      <c r="R593" s="242"/>
      <c r="S593" s="242"/>
      <c r="T593" s="243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4" t="s">
        <v>141</v>
      </c>
      <c r="AU593" s="244" t="s">
        <v>82</v>
      </c>
      <c r="AV593" s="14" t="s">
        <v>82</v>
      </c>
      <c r="AW593" s="14" t="s">
        <v>33</v>
      </c>
      <c r="AX593" s="14" t="s">
        <v>72</v>
      </c>
      <c r="AY593" s="244" t="s">
        <v>130</v>
      </c>
    </row>
    <row r="594" spans="1:51" s="13" customFormat="1" ht="12">
      <c r="A594" s="13"/>
      <c r="B594" s="223"/>
      <c r="C594" s="224"/>
      <c r="D594" s="225" t="s">
        <v>141</v>
      </c>
      <c r="E594" s="226" t="s">
        <v>19</v>
      </c>
      <c r="F594" s="227" t="s">
        <v>386</v>
      </c>
      <c r="G594" s="224"/>
      <c r="H594" s="226" t="s">
        <v>19</v>
      </c>
      <c r="I594" s="228"/>
      <c r="J594" s="224"/>
      <c r="K594" s="224"/>
      <c r="L594" s="229"/>
      <c r="M594" s="230"/>
      <c r="N594" s="231"/>
      <c r="O594" s="231"/>
      <c r="P594" s="231"/>
      <c r="Q594" s="231"/>
      <c r="R594" s="231"/>
      <c r="S594" s="231"/>
      <c r="T594" s="232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3" t="s">
        <v>141</v>
      </c>
      <c r="AU594" s="233" t="s">
        <v>82</v>
      </c>
      <c r="AV594" s="13" t="s">
        <v>80</v>
      </c>
      <c r="AW594" s="13" t="s">
        <v>33</v>
      </c>
      <c r="AX594" s="13" t="s">
        <v>72</v>
      </c>
      <c r="AY594" s="233" t="s">
        <v>130</v>
      </c>
    </row>
    <row r="595" spans="1:51" s="14" customFormat="1" ht="12">
      <c r="A595" s="14"/>
      <c r="B595" s="234"/>
      <c r="C595" s="235"/>
      <c r="D595" s="225" t="s">
        <v>141</v>
      </c>
      <c r="E595" s="236" t="s">
        <v>19</v>
      </c>
      <c r="F595" s="237" t="s">
        <v>922</v>
      </c>
      <c r="G595" s="235"/>
      <c r="H595" s="238">
        <v>1.62</v>
      </c>
      <c r="I595" s="239"/>
      <c r="J595" s="235"/>
      <c r="K595" s="235"/>
      <c r="L595" s="240"/>
      <c r="M595" s="241"/>
      <c r="N595" s="242"/>
      <c r="O595" s="242"/>
      <c r="P595" s="242"/>
      <c r="Q595" s="242"/>
      <c r="R595" s="242"/>
      <c r="S595" s="242"/>
      <c r="T595" s="243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44" t="s">
        <v>141</v>
      </c>
      <c r="AU595" s="244" t="s">
        <v>82</v>
      </c>
      <c r="AV595" s="14" t="s">
        <v>82</v>
      </c>
      <c r="AW595" s="14" t="s">
        <v>33</v>
      </c>
      <c r="AX595" s="14" t="s">
        <v>72</v>
      </c>
      <c r="AY595" s="244" t="s">
        <v>130</v>
      </c>
    </row>
    <row r="596" spans="1:51" s="13" customFormat="1" ht="12">
      <c r="A596" s="13"/>
      <c r="B596" s="223"/>
      <c r="C596" s="224"/>
      <c r="D596" s="225" t="s">
        <v>141</v>
      </c>
      <c r="E596" s="226" t="s">
        <v>19</v>
      </c>
      <c r="F596" s="227" t="s">
        <v>388</v>
      </c>
      <c r="G596" s="224"/>
      <c r="H596" s="226" t="s">
        <v>19</v>
      </c>
      <c r="I596" s="228"/>
      <c r="J596" s="224"/>
      <c r="K596" s="224"/>
      <c r="L596" s="229"/>
      <c r="M596" s="230"/>
      <c r="N596" s="231"/>
      <c r="O596" s="231"/>
      <c r="P596" s="231"/>
      <c r="Q596" s="231"/>
      <c r="R596" s="231"/>
      <c r="S596" s="231"/>
      <c r="T596" s="232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33" t="s">
        <v>141</v>
      </c>
      <c r="AU596" s="233" t="s">
        <v>82</v>
      </c>
      <c r="AV596" s="13" t="s">
        <v>80</v>
      </c>
      <c r="AW596" s="13" t="s">
        <v>33</v>
      </c>
      <c r="AX596" s="13" t="s">
        <v>72</v>
      </c>
      <c r="AY596" s="233" t="s">
        <v>130</v>
      </c>
    </row>
    <row r="597" spans="1:51" s="14" customFormat="1" ht="12">
      <c r="A597" s="14"/>
      <c r="B597" s="234"/>
      <c r="C597" s="235"/>
      <c r="D597" s="225" t="s">
        <v>141</v>
      </c>
      <c r="E597" s="236" t="s">
        <v>19</v>
      </c>
      <c r="F597" s="237" t="s">
        <v>723</v>
      </c>
      <c r="G597" s="235"/>
      <c r="H597" s="238">
        <v>0.9</v>
      </c>
      <c r="I597" s="239"/>
      <c r="J597" s="235"/>
      <c r="K597" s="235"/>
      <c r="L597" s="240"/>
      <c r="M597" s="241"/>
      <c r="N597" s="242"/>
      <c r="O597" s="242"/>
      <c r="P597" s="242"/>
      <c r="Q597" s="242"/>
      <c r="R597" s="242"/>
      <c r="S597" s="242"/>
      <c r="T597" s="243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44" t="s">
        <v>141</v>
      </c>
      <c r="AU597" s="244" t="s">
        <v>82</v>
      </c>
      <c r="AV597" s="14" t="s">
        <v>82</v>
      </c>
      <c r="AW597" s="14" t="s">
        <v>33</v>
      </c>
      <c r="AX597" s="14" t="s">
        <v>72</v>
      </c>
      <c r="AY597" s="244" t="s">
        <v>130</v>
      </c>
    </row>
    <row r="598" spans="1:51" s="13" customFormat="1" ht="12">
      <c r="A598" s="13"/>
      <c r="B598" s="223"/>
      <c r="C598" s="224"/>
      <c r="D598" s="225" t="s">
        <v>141</v>
      </c>
      <c r="E598" s="226" t="s">
        <v>19</v>
      </c>
      <c r="F598" s="227" t="s">
        <v>390</v>
      </c>
      <c r="G598" s="224"/>
      <c r="H598" s="226" t="s">
        <v>19</v>
      </c>
      <c r="I598" s="228"/>
      <c r="J598" s="224"/>
      <c r="K598" s="224"/>
      <c r="L598" s="229"/>
      <c r="M598" s="230"/>
      <c r="N598" s="231"/>
      <c r="O598" s="231"/>
      <c r="P598" s="231"/>
      <c r="Q598" s="231"/>
      <c r="R598" s="231"/>
      <c r="S598" s="231"/>
      <c r="T598" s="232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33" t="s">
        <v>141</v>
      </c>
      <c r="AU598" s="233" t="s">
        <v>82</v>
      </c>
      <c r="AV598" s="13" t="s">
        <v>80</v>
      </c>
      <c r="AW598" s="13" t="s">
        <v>33</v>
      </c>
      <c r="AX598" s="13" t="s">
        <v>72</v>
      </c>
      <c r="AY598" s="233" t="s">
        <v>130</v>
      </c>
    </row>
    <row r="599" spans="1:51" s="14" customFormat="1" ht="12">
      <c r="A599" s="14"/>
      <c r="B599" s="234"/>
      <c r="C599" s="235"/>
      <c r="D599" s="225" t="s">
        <v>141</v>
      </c>
      <c r="E599" s="236" t="s">
        <v>19</v>
      </c>
      <c r="F599" s="237" t="s">
        <v>923</v>
      </c>
      <c r="G599" s="235"/>
      <c r="H599" s="238">
        <v>9.25</v>
      </c>
      <c r="I599" s="239"/>
      <c r="J599" s="235"/>
      <c r="K599" s="235"/>
      <c r="L599" s="240"/>
      <c r="M599" s="241"/>
      <c r="N599" s="242"/>
      <c r="O599" s="242"/>
      <c r="P599" s="242"/>
      <c r="Q599" s="242"/>
      <c r="R599" s="242"/>
      <c r="S599" s="242"/>
      <c r="T599" s="243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44" t="s">
        <v>141</v>
      </c>
      <c r="AU599" s="244" t="s">
        <v>82</v>
      </c>
      <c r="AV599" s="14" t="s">
        <v>82</v>
      </c>
      <c r="AW599" s="14" t="s">
        <v>33</v>
      </c>
      <c r="AX599" s="14" t="s">
        <v>72</v>
      </c>
      <c r="AY599" s="244" t="s">
        <v>130</v>
      </c>
    </row>
    <row r="600" spans="1:51" s="13" customFormat="1" ht="12">
      <c r="A600" s="13"/>
      <c r="B600" s="223"/>
      <c r="C600" s="224"/>
      <c r="D600" s="225" t="s">
        <v>141</v>
      </c>
      <c r="E600" s="226" t="s">
        <v>19</v>
      </c>
      <c r="F600" s="227" t="s">
        <v>392</v>
      </c>
      <c r="G600" s="224"/>
      <c r="H600" s="226" t="s">
        <v>19</v>
      </c>
      <c r="I600" s="228"/>
      <c r="J600" s="224"/>
      <c r="K600" s="224"/>
      <c r="L600" s="229"/>
      <c r="M600" s="230"/>
      <c r="N600" s="231"/>
      <c r="O600" s="231"/>
      <c r="P600" s="231"/>
      <c r="Q600" s="231"/>
      <c r="R600" s="231"/>
      <c r="S600" s="231"/>
      <c r="T600" s="232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3" t="s">
        <v>141</v>
      </c>
      <c r="AU600" s="233" t="s">
        <v>82</v>
      </c>
      <c r="AV600" s="13" t="s">
        <v>80</v>
      </c>
      <c r="AW600" s="13" t="s">
        <v>33</v>
      </c>
      <c r="AX600" s="13" t="s">
        <v>72</v>
      </c>
      <c r="AY600" s="233" t="s">
        <v>130</v>
      </c>
    </row>
    <row r="601" spans="1:51" s="13" customFormat="1" ht="12">
      <c r="A601" s="13"/>
      <c r="B601" s="223"/>
      <c r="C601" s="224"/>
      <c r="D601" s="225" t="s">
        <v>141</v>
      </c>
      <c r="E601" s="226" t="s">
        <v>19</v>
      </c>
      <c r="F601" s="227" t="s">
        <v>393</v>
      </c>
      <c r="G601" s="224"/>
      <c r="H601" s="226" t="s">
        <v>19</v>
      </c>
      <c r="I601" s="228"/>
      <c r="J601" s="224"/>
      <c r="K601" s="224"/>
      <c r="L601" s="229"/>
      <c r="M601" s="230"/>
      <c r="N601" s="231"/>
      <c r="O601" s="231"/>
      <c r="P601" s="231"/>
      <c r="Q601" s="231"/>
      <c r="R601" s="231"/>
      <c r="S601" s="231"/>
      <c r="T601" s="232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3" t="s">
        <v>141</v>
      </c>
      <c r="AU601" s="233" t="s">
        <v>82</v>
      </c>
      <c r="AV601" s="13" t="s">
        <v>80</v>
      </c>
      <c r="AW601" s="13" t="s">
        <v>33</v>
      </c>
      <c r="AX601" s="13" t="s">
        <v>72</v>
      </c>
      <c r="AY601" s="233" t="s">
        <v>130</v>
      </c>
    </row>
    <row r="602" spans="1:51" s="14" customFormat="1" ht="12">
      <c r="A602" s="14"/>
      <c r="B602" s="234"/>
      <c r="C602" s="235"/>
      <c r="D602" s="225" t="s">
        <v>141</v>
      </c>
      <c r="E602" s="236" t="s">
        <v>19</v>
      </c>
      <c r="F602" s="237" t="s">
        <v>924</v>
      </c>
      <c r="G602" s="235"/>
      <c r="H602" s="238">
        <v>12.388</v>
      </c>
      <c r="I602" s="239"/>
      <c r="J602" s="235"/>
      <c r="K602" s="235"/>
      <c r="L602" s="240"/>
      <c r="M602" s="241"/>
      <c r="N602" s="242"/>
      <c r="O602" s="242"/>
      <c r="P602" s="242"/>
      <c r="Q602" s="242"/>
      <c r="R602" s="242"/>
      <c r="S602" s="242"/>
      <c r="T602" s="243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44" t="s">
        <v>141</v>
      </c>
      <c r="AU602" s="244" t="s">
        <v>82</v>
      </c>
      <c r="AV602" s="14" t="s">
        <v>82</v>
      </c>
      <c r="AW602" s="14" t="s">
        <v>33</v>
      </c>
      <c r="AX602" s="14" t="s">
        <v>72</v>
      </c>
      <c r="AY602" s="244" t="s">
        <v>130</v>
      </c>
    </row>
    <row r="603" spans="1:51" s="13" customFormat="1" ht="12">
      <c r="A603" s="13"/>
      <c r="B603" s="223"/>
      <c r="C603" s="224"/>
      <c r="D603" s="225" t="s">
        <v>141</v>
      </c>
      <c r="E603" s="226" t="s">
        <v>19</v>
      </c>
      <c r="F603" s="227" t="s">
        <v>395</v>
      </c>
      <c r="G603" s="224"/>
      <c r="H603" s="226" t="s">
        <v>19</v>
      </c>
      <c r="I603" s="228"/>
      <c r="J603" s="224"/>
      <c r="K603" s="224"/>
      <c r="L603" s="229"/>
      <c r="M603" s="230"/>
      <c r="N603" s="231"/>
      <c r="O603" s="231"/>
      <c r="P603" s="231"/>
      <c r="Q603" s="231"/>
      <c r="R603" s="231"/>
      <c r="S603" s="231"/>
      <c r="T603" s="232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3" t="s">
        <v>141</v>
      </c>
      <c r="AU603" s="233" t="s">
        <v>82</v>
      </c>
      <c r="AV603" s="13" t="s">
        <v>80</v>
      </c>
      <c r="AW603" s="13" t="s">
        <v>33</v>
      </c>
      <c r="AX603" s="13" t="s">
        <v>72</v>
      </c>
      <c r="AY603" s="233" t="s">
        <v>130</v>
      </c>
    </row>
    <row r="604" spans="1:51" s="14" customFormat="1" ht="12">
      <c r="A604" s="14"/>
      <c r="B604" s="234"/>
      <c r="C604" s="235"/>
      <c r="D604" s="225" t="s">
        <v>141</v>
      </c>
      <c r="E604" s="236" t="s">
        <v>19</v>
      </c>
      <c r="F604" s="237" t="s">
        <v>925</v>
      </c>
      <c r="G604" s="235"/>
      <c r="H604" s="238">
        <v>1.48</v>
      </c>
      <c r="I604" s="239"/>
      <c r="J604" s="235"/>
      <c r="K604" s="235"/>
      <c r="L604" s="240"/>
      <c r="M604" s="241"/>
      <c r="N604" s="242"/>
      <c r="O604" s="242"/>
      <c r="P604" s="242"/>
      <c r="Q604" s="242"/>
      <c r="R604" s="242"/>
      <c r="S604" s="242"/>
      <c r="T604" s="243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44" t="s">
        <v>141</v>
      </c>
      <c r="AU604" s="244" t="s">
        <v>82</v>
      </c>
      <c r="AV604" s="14" t="s">
        <v>82</v>
      </c>
      <c r="AW604" s="14" t="s">
        <v>33</v>
      </c>
      <c r="AX604" s="14" t="s">
        <v>72</v>
      </c>
      <c r="AY604" s="244" t="s">
        <v>130</v>
      </c>
    </row>
    <row r="605" spans="1:51" s="15" customFormat="1" ht="12">
      <c r="A605" s="15"/>
      <c r="B605" s="245"/>
      <c r="C605" s="246"/>
      <c r="D605" s="225" t="s">
        <v>141</v>
      </c>
      <c r="E605" s="247" t="s">
        <v>19</v>
      </c>
      <c r="F605" s="248" t="s">
        <v>150</v>
      </c>
      <c r="G605" s="246"/>
      <c r="H605" s="249">
        <v>43.038</v>
      </c>
      <c r="I605" s="250"/>
      <c r="J605" s="246"/>
      <c r="K605" s="246"/>
      <c r="L605" s="251"/>
      <c r="M605" s="252"/>
      <c r="N605" s="253"/>
      <c r="O605" s="253"/>
      <c r="P605" s="253"/>
      <c r="Q605" s="253"/>
      <c r="R605" s="253"/>
      <c r="S605" s="253"/>
      <c r="T605" s="254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T605" s="255" t="s">
        <v>141</v>
      </c>
      <c r="AU605" s="255" t="s">
        <v>82</v>
      </c>
      <c r="AV605" s="15" t="s">
        <v>137</v>
      </c>
      <c r="AW605" s="15" t="s">
        <v>33</v>
      </c>
      <c r="AX605" s="15" t="s">
        <v>80</v>
      </c>
      <c r="AY605" s="255" t="s">
        <v>130</v>
      </c>
    </row>
    <row r="606" spans="1:65" s="2" customFormat="1" ht="21.75" customHeight="1">
      <c r="A606" s="39"/>
      <c r="B606" s="40"/>
      <c r="C606" s="205" t="s">
        <v>926</v>
      </c>
      <c r="D606" s="205" t="s">
        <v>132</v>
      </c>
      <c r="E606" s="206" t="s">
        <v>728</v>
      </c>
      <c r="F606" s="207" t="s">
        <v>729</v>
      </c>
      <c r="G606" s="208" t="s">
        <v>197</v>
      </c>
      <c r="H606" s="209">
        <v>43.038</v>
      </c>
      <c r="I606" s="210"/>
      <c r="J606" s="211">
        <f>ROUND(I606*H606,2)</f>
        <v>0</v>
      </c>
      <c r="K606" s="207" t="s">
        <v>136</v>
      </c>
      <c r="L606" s="45"/>
      <c r="M606" s="212" t="s">
        <v>19</v>
      </c>
      <c r="N606" s="213" t="s">
        <v>43</v>
      </c>
      <c r="O606" s="85"/>
      <c r="P606" s="214">
        <f>O606*H606</f>
        <v>0</v>
      </c>
      <c r="Q606" s="214">
        <v>7E-05</v>
      </c>
      <c r="R606" s="214">
        <f>Q606*H606</f>
        <v>0.0030126599999999995</v>
      </c>
      <c r="S606" s="214">
        <v>0</v>
      </c>
      <c r="T606" s="215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16" t="s">
        <v>244</v>
      </c>
      <c r="AT606" s="216" t="s">
        <v>132</v>
      </c>
      <c r="AU606" s="216" t="s">
        <v>82</v>
      </c>
      <c r="AY606" s="18" t="s">
        <v>130</v>
      </c>
      <c r="BE606" s="217">
        <f>IF(N606="základní",J606,0)</f>
        <v>0</v>
      </c>
      <c r="BF606" s="217">
        <f>IF(N606="snížená",J606,0)</f>
        <v>0</v>
      </c>
      <c r="BG606" s="217">
        <f>IF(N606="zákl. přenesená",J606,0)</f>
        <v>0</v>
      </c>
      <c r="BH606" s="217">
        <f>IF(N606="sníž. přenesená",J606,0)</f>
        <v>0</v>
      </c>
      <c r="BI606" s="217">
        <f>IF(N606="nulová",J606,0)</f>
        <v>0</v>
      </c>
      <c r="BJ606" s="18" t="s">
        <v>80</v>
      </c>
      <c r="BK606" s="217">
        <f>ROUND(I606*H606,2)</f>
        <v>0</v>
      </c>
      <c r="BL606" s="18" t="s">
        <v>244</v>
      </c>
      <c r="BM606" s="216" t="s">
        <v>927</v>
      </c>
    </row>
    <row r="607" spans="1:47" s="2" customFormat="1" ht="12">
      <c r="A607" s="39"/>
      <c r="B607" s="40"/>
      <c r="C607" s="41"/>
      <c r="D607" s="218" t="s">
        <v>139</v>
      </c>
      <c r="E607" s="41"/>
      <c r="F607" s="219" t="s">
        <v>731</v>
      </c>
      <c r="G607" s="41"/>
      <c r="H607" s="41"/>
      <c r="I607" s="220"/>
      <c r="J607" s="41"/>
      <c r="K607" s="41"/>
      <c r="L607" s="45"/>
      <c r="M607" s="221"/>
      <c r="N607" s="222"/>
      <c r="O607" s="85"/>
      <c r="P607" s="85"/>
      <c r="Q607" s="85"/>
      <c r="R607" s="85"/>
      <c r="S607" s="85"/>
      <c r="T607" s="86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T607" s="18" t="s">
        <v>139</v>
      </c>
      <c r="AU607" s="18" t="s">
        <v>82</v>
      </c>
    </row>
    <row r="608" spans="1:65" s="2" customFormat="1" ht="16.5" customHeight="1">
      <c r="A608" s="39"/>
      <c r="B608" s="40"/>
      <c r="C608" s="205" t="s">
        <v>928</v>
      </c>
      <c r="D608" s="205" t="s">
        <v>132</v>
      </c>
      <c r="E608" s="206" t="s">
        <v>733</v>
      </c>
      <c r="F608" s="207" t="s">
        <v>734</v>
      </c>
      <c r="G608" s="208" t="s">
        <v>197</v>
      </c>
      <c r="H608" s="209">
        <v>43.038</v>
      </c>
      <c r="I608" s="210"/>
      <c r="J608" s="211">
        <f>ROUND(I608*H608,2)</f>
        <v>0</v>
      </c>
      <c r="K608" s="207" t="s">
        <v>136</v>
      </c>
      <c r="L608" s="45"/>
      <c r="M608" s="212" t="s">
        <v>19</v>
      </c>
      <c r="N608" s="213" t="s">
        <v>43</v>
      </c>
      <c r="O608" s="85"/>
      <c r="P608" s="214">
        <f>O608*H608</f>
        <v>0</v>
      </c>
      <c r="Q608" s="214">
        <v>0.00017</v>
      </c>
      <c r="R608" s="214">
        <f>Q608*H608</f>
        <v>0.00731646</v>
      </c>
      <c r="S608" s="214">
        <v>0</v>
      </c>
      <c r="T608" s="215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16" t="s">
        <v>244</v>
      </c>
      <c r="AT608" s="216" t="s">
        <v>132</v>
      </c>
      <c r="AU608" s="216" t="s">
        <v>82</v>
      </c>
      <c r="AY608" s="18" t="s">
        <v>130</v>
      </c>
      <c r="BE608" s="217">
        <f>IF(N608="základní",J608,0)</f>
        <v>0</v>
      </c>
      <c r="BF608" s="217">
        <f>IF(N608="snížená",J608,0)</f>
        <v>0</v>
      </c>
      <c r="BG608" s="217">
        <f>IF(N608="zákl. přenesená",J608,0)</f>
        <v>0</v>
      </c>
      <c r="BH608" s="217">
        <f>IF(N608="sníž. přenesená",J608,0)</f>
        <v>0</v>
      </c>
      <c r="BI608" s="217">
        <f>IF(N608="nulová",J608,0)</f>
        <v>0</v>
      </c>
      <c r="BJ608" s="18" t="s">
        <v>80</v>
      </c>
      <c r="BK608" s="217">
        <f>ROUND(I608*H608,2)</f>
        <v>0</v>
      </c>
      <c r="BL608" s="18" t="s">
        <v>244</v>
      </c>
      <c r="BM608" s="216" t="s">
        <v>929</v>
      </c>
    </row>
    <row r="609" spans="1:47" s="2" customFormat="1" ht="12">
      <c r="A609" s="39"/>
      <c r="B609" s="40"/>
      <c r="C609" s="41"/>
      <c r="D609" s="218" t="s">
        <v>139</v>
      </c>
      <c r="E609" s="41"/>
      <c r="F609" s="219" t="s">
        <v>736</v>
      </c>
      <c r="G609" s="41"/>
      <c r="H609" s="41"/>
      <c r="I609" s="220"/>
      <c r="J609" s="41"/>
      <c r="K609" s="41"/>
      <c r="L609" s="45"/>
      <c r="M609" s="221"/>
      <c r="N609" s="222"/>
      <c r="O609" s="85"/>
      <c r="P609" s="85"/>
      <c r="Q609" s="85"/>
      <c r="R609" s="85"/>
      <c r="S609" s="85"/>
      <c r="T609" s="86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T609" s="18" t="s">
        <v>139</v>
      </c>
      <c r="AU609" s="18" t="s">
        <v>82</v>
      </c>
    </row>
    <row r="610" spans="1:65" s="2" customFormat="1" ht="16.5" customHeight="1">
      <c r="A610" s="39"/>
      <c r="B610" s="40"/>
      <c r="C610" s="205" t="s">
        <v>930</v>
      </c>
      <c r="D610" s="205" t="s">
        <v>132</v>
      </c>
      <c r="E610" s="206" t="s">
        <v>738</v>
      </c>
      <c r="F610" s="207" t="s">
        <v>739</v>
      </c>
      <c r="G610" s="208" t="s">
        <v>197</v>
      </c>
      <c r="H610" s="209">
        <v>43.038</v>
      </c>
      <c r="I610" s="210"/>
      <c r="J610" s="211">
        <f>ROUND(I610*H610,2)</f>
        <v>0</v>
      </c>
      <c r="K610" s="207" t="s">
        <v>136</v>
      </c>
      <c r="L610" s="45"/>
      <c r="M610" s="212" t="s">
        <v>19</v>
      </c>
      <c r="N610" s="213" t="s">
        <v>43</v>
      </c>
      <c r="O610" s="85"/>
      <c r="P610" s="214">
        <f>O610*H610</f>
        <v>0</v>
      </c>
      <c r="Q610" s="214">
        <v>0.00012</v>
      </c>
      <c r="R610" s="214">
        <f>Q610*H610</f>
        <v>0.0051645599999999995</v>
      </c>
      <c r="S610" s="214">
        <v>0</v>
      </c>
      <c r="T610" s="215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16" t="s">
        <v>244</v>
      </c>
      <c r="AT610" s="216" t="s">
        <v>132</v>
      </c>
      <c r="AU610" s="216" t="s">
        <v>82</v>
      </c>
      <c r="AY610" s="18" t="s">
        <v>130</v>
      </c>
      <c r="BE610" s="217">
        <f>IF(N610="základní",J610,0)</f>
        <v>0</v>
      </c>
      <c r="BF610" s="217">
        <f>IF(N610="snížená",J610,0)</f>
        <v>0</v>
      </c>
      <c r="BG610" s="217">
        <f>IF(N610="zákl. přenesená",J610,0)</f>
        <v>0</v>
      </c>
      <c r="BH610" s="217">
        <f>IF(N610="sníž. přenesená",J610,0)</f>
        <v>0</v>
      </c>
      <c r="BI610" s="217">
        <f>IF(N610="nulová",J610,0)</f>
        <v>0</v>
      </c>
      <c r="BJ610" s="18" t="s">
        <v>80</v>
      </c>
      <c r="BK610" s="217">
        <f>ROUND(I610*H610,2)</f>
        <v>0</v>
      </c>
      <c r="BL610" s="18" t="s">
        <v>244</v>
      </c>
      <c r="BM610" s="216" t="s">
        <v>931</v>
      </c>
    </row>
    <row r="611" spans="1:47" s="2" customFormat="1" ht="12">
      <c r="A611" s="39"/>
      <c r="B611" s="40"/>
      <c r="C611" s="41"/>
      <c r="D611" s="218" t="s">
        <v>139</v>
      </c>
      <c r="E611" s="41"/>
      <c r="F611" s="219" t="s">
        <v>741</v>
      </c>
      <c r="G611" s="41"/>
      <c r="H611" s="41"/>
      <c r="I611" s="220"/>
      <c r="J611" s="41"/>
      <c r="K611" s="41"/>
      <c r="L611" s="45"/>
      <c r="M611" s="221"/>
      <c r="N611" s="222"/>
      <c r="O611" s="85"/>
      <c r="P611" s="85"/>
      <c r="Q611" s="85"/>
      <c r="R611" s="85"/>
      <c r="S611" s="85"/>
      <c r="T611" s="86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T611" s="18" t="s">
        <v>139</v>
      </c>
      <c r="AU611" s="18" t="s">
        <v>82</v>
      </c>
    </row>
    <row r="612" spans="1:63" s="12" customFormat="1" ht="22.8" customHeight="1">
      <c r="A612" s="12"/>
      <c r="B612" s="189"/>
      <c r="C612" s="190"/>
      <c r="D612" s="191" t="s">
        <v>71</v>
      </c>
      <c r="E612" s="203" t="s">
        <v>742</v>
      </c>
      <c r="F612" s="203" t="s">
        <v>743</v>
      </c>
      <c r="G612" s="190"/>
      <c r="H612" s="190"/>
      <c r="I612" s="193"/>
      <c r="J612" s="204">
        <f>BK612</f>
        <v>0</v>
      </c>
      <c r="K612" s="190"/>
      <c r="L612" s="195"/>
      <c r="M612" s="196"/>
      <c r="N612" s="197"/>
      <c r="O612" s="197"/>
      <c r="P612" s="198">
        <f>SUM(P613:P619)</f>
        <v>0</v>
      </c>
      <c r="Q612" s="197"/>
      <c r="R612" s="198">
        <f>SUM(R613:R619)</f>
        <v>0.007476839999999999</v>
      </c>
      <c r="S612" s="197"/>
      <c r="T612" s="199">
        <f>SUM(T613:T619)</f>
        <v>0</v>
      </c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R612" s="200" t="s">
        <v>82</v>
      </c>
      <c r="AT612" s="201" t="s">
        <v>71</v>
      </c>
      <c r="AU612" s="201" t="s">
        <v>80</v>
      </c>
      <c r="AY612" s="200" t="s">
        <v>130</v>
      </c>
      <c r="BK612" s="202">
        <f>SUM(BK613:BK619)</f>
        <v>0</v>
      </c>
    </row>
    <row r="613" spans="1:65" s="2" customFormat="1" ht="24.15" customHeight="1">
      <c r="A613" s="39"/>
      <c r="B613" s="40"/>
      <c r="C613" s="205" t="s">
        <v>932</v>
      </c>
      <c r="D613" s="205" t="s">
        <v>132</v>
      </c>
      <c r="E613" s="206" t="s">
        <v>745</v>
      </c>
      <c r="F613" s="207" t="s">
        <v>746</v>
      </c>
      <c r="G613" s="208" t="s">
        <v>197</v>
      </c>
      <c r="H613" s="209">
        <v>26.703</v>
      </c>
      <c r="I613" s="210"/>
      <c r="J613" s="211">
        <f>ROUND(I613*H613,2)</f>
        <v>0</v>
      </c>
      <c r="K613" s="207" t="s">
        <v>136</v>
      </c>
      <c r="L613" s="45"/>
      <c r="M613" s="212" t="s">
        <v>19</v>
      </c>
      <c r="N613" s="213" t="s">
        <v>43</v>
      </c>
      <c r="O613" s="85"/>
      <c r="P613" s="214">
        <f>O613*H613</f>
        <v>0</v>
      </c>
      <c r="Q613" s="214">
        <v>0.00028</v>
      </c>
      <c r="R613" s="214">
        <f>Q613*H613</f>
        <v>0.007476839999999999</v>
      </c>
      <c r="S613" s="214">
        <v>0</v>
      </c>
      <c r="T613" s="215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16" t="s">
        <v>244</v>
      </c>
      <c r="AT613" s="216" t="s">
        <v>132</v>
      </c>
      <c r="AU613" s="216" t="s">
        <v>82</v>
      </c>
      <c r="AY613" s="18" t="s">
        <v>130</v>
      </c>
      <c r="BE613" s="217">
        <f>IF(N613="základní",J613,0)</f>
        <v>0</v>
      </c>
      <c r="BF613" s="217">
        <f>IF(N613="snížená",J613,0)</f>
        <v>0</v>
      </c>
      <c r="BG613" s="217">
        <f>IF(N613="zákl. přenesená",J613,0)</f>
        <v>0</v>
      </c>
      <c r="BH613" s="217">
        <f>IF(N613="sníž. přenesená",J613,0)</f>
        <v>0</v>
      </c>
      <c r="BI613" s="217">
        <f>IF(N613="nulová",J613,0)</f>
        <v>0</v>
      </c>
      <c r="BJ613" s="18" t="s">
        <v>80</v>
      </c>
      <c r="BK613" s="217">
        <f>ROUND(I613*H613,2)</f>
        <v>0</v>
      </c>
      <c r="BL613" s="18" t="s">
        <v>244</v>
      </c>
      <c r="BM613" s="216" t="s">
        <v>933</v>
      </c>
    </row>
    <row r="614" spans="1:47" s="2" customFormat="1" ht="12">
      <c r="A614" s="39"/>
      <c r="B614" s="40"/>
      <c r="C614" s="41"/>
      <c r="D614" s="218" t="s">
        <v>139</v>
      </c>
      <c r="E614" s="41"/>
      <c r="F614" s="219" t="s">
        <v>748</v>
      </c>
      <c r="G614" s="41"/>
      <c r="H614" s="41"/>
      <c r="I614" s="220"/>
      <c r="J614" s="41"/>
      <c r="K614" s="41"/>
      <c r="L614" s="45"/>
      <c r="M614" s="221"/>
      <c r="N614" s="222"/>
      <c r="O614" s="85"/>
      <c r="P614" s="85"/>
      <c r="Q614" s="85"/>
      <c r="R614" s="85"/>
      <c r="S614" s="85"/>
      <c r="T614" s="86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T614" s="18" t="s">
        <v>139</v>
      </c>
      <c r="AU614" s="18" t="s">
        <v>82</v>
      </c>
    </row>
    <row r="615" spans="1:51" s="13" customFormat="1" ht="12">
      <c r="A615" s="13"/>
      <c r="B615" s="223"/>
      <c r="C615" s="224"/>
      <c r="D615" s="225" t="s">
        <v>141</v>
      </c>
      <c r="E615" s="226" t="s">
        <v>19</v>
      </c>
      <c r="F615" s="227" t="s">
        <v>807</v>
      </c>
      <c r="G615" s="224"/>
      <c r="H615" s="226" t="s">
        <v>19</v>
      </c>
      <c r="I615" s="228"/>
      <c r="J615" s="224"/>
      <c r="K615" s="224"/>
      <c r="L615" s="229"/>
      <c r="M615" s="230"/>
      <c r="N615" s="231"/>
      <c r="O615" s="231"/>
      <c r="P615" s="231"/>
      <c r="Q615" s="231"/>
      <c r="R615" s="231"/>
      <c r="S615" s="231"/>
      <c r="T615" s="232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33" t="s">
        <v>141</v>
      </c>
      <c r="AU615" s="233" t="s">
        <v>82</v>
      </c>
      <c r="AV615" s="13" t="s">
        <v>80</v>
      </c>
      <c r="AW615" s="13" t="s">
        <v>33</v>
      </c>
      <c r="AX615" s="13" t="s">
        <v>72</v>
      </c>
      <c r="AY615" s="233" t="s">
        <v>130</v>
      </c>
    </row>
    <row r="616" spans="1:51" s="14" customFormat="1" ht="12">
      <c r="A616" s="14"/>
      <c r="B616" s="234"/>
      <c r="C616" s="235"/>
      <c r="D616" s="225" t="s">
        <v>141</v>
      </c>
      <c r="E616" s="236" t="s">
        <v>19</v>
      </c>
      <c r="F616" s="237" t="s">
        <v>808</v>
      </c>
      <c r="G616" s="235"/>
      <c r="H616" s="238">
        <v>18.662</v>
      </c>
      <c r="I616" s="239"/>
      <c r="J616" s="235"/>
      <c r="K616" s="235"/>
      <c r="L616" s="240"/>
      <c r="M616" s="241"/>
      <c r="N616" s="242"/>
      <c r="O616" s="242"/>
      <c r="P616" s="242"/>
      <c r="Q616" s="242"/>
      <c r="R616" s="242"/>
      <c r="S616" s="242"/>
      <c r="T616" s="243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44" t="s">
        <v>141</v>
      </c>
      <c r="AU616" s="244" t="s">
        <v>82</v>
      </c>
      <c r="AV616" s="14" t="s">
        <v>82</v>
      </c>
      <c r="AW616" s="14" t="s">
        <v>33</v>
      </c>
      <c r="AX616" s="14" t="s">
        <v>72</v>
      </c>
      <c r="AY616" s="244" t="s">
        <v>130</v>
      </c>
    </row>
    <row r="617" spans="1:51" s="13" customFormat="1" ht="12">
      <c r="A617" s="13"/>
      <c r="B617" s="223"/>
      <c r="C617" s="224"/>
      <c r="D617" s="225" t="s">
        <v>141</v>
      </c>
      <c r="E617" s="226" t="s">
        <v>19</v>
      </c>
      <c r="F617" s="227" t="s">
        <v>810</v>
      </c>
      <c r="G617" s="224"/>
      <c r="H617" s="226" t="s">
        <v>19</v>
      </c>
      <c r="I617" s="228"/>
      <c r="J617" s="224"/>
      <c r="K617" s="224"/>
      <c r="L617" s="229"/>
      <c r="M617" s="230"/>
      <c r="N617" s="231"/>
      <c r="O617" s="231"/>
      <c r="P617" s="231"/>
      <c r="Q617" s="231"/>
      <c r="R617" s="231"/>
      <c r="S617" s="231"/>
      <c r="T617" s="232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3" t="s">
        <v>141</v>
      </c>
      <c r="AU617" s="233" t="s">
        <v>82</v>
      </c>
      <c r="AV617" s="13" t="s">
        <v>80</v>
      </c>
      <c r="AW617" s="13" t="s">
        <v>33</v>
      </c>
      <c r="AX617" s="13" t="s">
        <v>72</v>
      </c>
      <c r="AY617" s="233" t="s">
        <v>130</v>
      </c>
    </row>
    <row r="618" spans="1:51" s="14" customFormat="1" ht="12">
      <c r="A618" s="14"/>
      <c r="B618" s="234"/>
      <c r="C618" s="235"/>
      <c r="D618" s="225" t="s">
        <v>141</v>
      </c>
      <c r="E618" s="236" t="s">
        <v>19</v>
      </c>
      <c r="F618" s="237" t="s">
        <v>811</v>
      </c>
      <c r="G618" s="235"/>
      <c r="H618" s="238">
        <v>8.041</v>
      </c>
      <c r="I618" s="239"/>
      <c r="J618" s="235"/>
      <c r="K618" s="235"/>
      <c r="L618" s="240"/>
      <c r="M618" s="241"/>
      <c r="N618" s="242"/>
      <c r="O618" s="242"/>
      <c r="P618" s="242"/>
      <c r="Q618" s="242"/>
      <c r="R618" s="242"/>
      <c r="S618" s="242"/>
      <c r="T618" s="243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44" t="s">
        <v>141</v>
      </c>
      <c r="AU618" s="244" t="s">
        <v>82</v>
      </c>
      <c r="AV618" s="14" t="s">
        <v>82</v>
      </c>
      <c r="AW618" s="14" t="s">
        <v>33</v>
      </c>
      <c r="AX618" s="14" t="s">
        <v>72</v>
      </c>
      <c r="AY618" s="244" t="s">
        <v>130</v>
      </c>
    </row>
    <row r="619" spans="1:51" s="15" customFormat="1" ht="12">
      <c r="A619" s="15"/>
      <c r="B619" s="245"/>
      <c r="C619" s="246"/>
      <c r="D619" s="225" t="s">
        <v>141</v>
      </c>
      <c r="E619" s="247" t="s">
        <v>19</v>
      </c>
      <c r="F619" s="248" t="s">
        <v>150</v>
      </c>
      <c r="G619" s="246"/>
      <c r="H619" s="249">
        <v>26.703</v>
      </c>
      <c r="I619" s="250"/>
      <c r="J619" s="246"/>
      <c r="K619" s="246"/>
      <c r="L619" s="251"/>
      <c r="M619" s="267"/>
      <c r="N619" s="268"/>
      <c r="O619" s="268"/>
      <c r="P619" s="268"/>
      <c r="Q619" s="268"/>
      <c r="R619" s="268"/>
      <c r="S619" s="268"/>
      <c r="T619" s="269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T619" s="255" t="s">
        <v>141</v>
      </c>
      <c r="AU619" s="255" t="s">
        <v>82</v>
      </c>
      <c r="AV619" s="15" t="s">
        <v>137</v>
      </c>
      <c r="AW619" s="15" t="s">
        <v>33</v>
      </c>
      <c r="AX619" s="15" t="s">
        <v>80</v>
      </c>
      <c r="AY619" s="255" t="s">
        <v>130</v>
      </c>
    </row>
    <row r="620" spans="1:31" s="2" customFormat="1" ht="6.95" customHeight="1">
      <c r="A620" s="39"/>
      <c r="B620" s="60"/>
      <c r="C620" s="61"/>
      <c r="D620" s="61"/>
      <c r="E620" s="61"/>
      <c r="F620" s="61"/>
      <c r="G620" s="61"/>
      <c r="H620" s="61"/>
      <c r="I620" s="61"/>
      <c r="J620" s="61"/>
      <c r="K620" s="61"/>
      <c r="L620" s="45"/>
      <c r="M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</row>
  </sheetData>
  <sheetProtection password="CC35" sheet="1" objects="1" scenarios="1" formatColumns="0" formatRows="0" autoFilter="0"/>
  <autoFilter ref="C97:K619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hyperlinks>
    <hyperlink ref="F102" r:id="rId1" display="https://podminky.urs.cz/item/CS_URS_2021_02/122251101"/>
    <hyperlink ref="F106" r:id="rId2" display="https://podminky.urs.cz/item/CS_URS_2021_02/133251101"/>
    <hyperlink ref="F111" r:id="rId3" display="https://podminky.urs.cz/item/CS_URS_2021_02/162751114"/>
    <hyperlink ref="F116" r:id="rId4" display="https://podminky.urs.cz/item/CS_URS_2021_02/171201231"/>
    <hyperlink ref="F122" r:id="rId5" display="https://podminky.urs.cz/item/CS_URS_2021_02/171251201"/>
    <hyperlink ref="F128" r:id="rId6" display="https://podminky.urs.cz/item/CS_URS_2021_02/271532213"/>
    <hyperlink ref="F136" r:id="rId7" display="https://podminky.urs.cz/item/CS_URS_2021_02/271572211"/>
    <hyperlink ref="F142" r:id="rId8" display="https://podminky.urs.cz/item/CS_URS_2021_02/273313711"/>
    <hyperlink ref="F148" r:id="rId9" display="https://podminky.urs.cz/item/CS_URS_2021_02/273351121"/>
    <hyperlink ref="F152" r:id="rId10" display="https://podminky.urs.cz/item/CS_URS_2021_02/273351122"/>
    <hyperlink ref="F155" r:id="rId11" display="https://podminky.urs.cz/item/CS_URS_2021_02/273362021"/>
    <hyperlink ref="F162" r:id="rId12" display="https://podminky.urs.cz/item/CS_URS_2021_02/275313611"/>
    <hyperlink ref="F168" r:id="rId13" display="https://podminky.urs.cz/item/CS_URS_2021_02/279113146"/>
    <hyperlink ref="F174" r:id="rId14" display="https://podminky.urs.cz/item/CS_URS_2021_02/279361821"/>
    <hyperlink ref="F181" r:id="rId15" display="https://podminky.urs.cz/item/CS_URS_2021_02/317234410"/>
    <hyperlink ref="F189" r:id="rId16" display="https://podminky.urs.cz/item/CS_URS_2021_02/317944323"/>
    <hyperlink ref="F197" r:id="rId17" display="https://podminky.urs.cz/item/CS_URS_2021_02/342151111"/>
    <hyperlink ref="F207" r:id="rId18" display="https://podminky.urs.cz/item/CS_URS_2021_02/55324735A"/>
    <hyperlink ref="F210" r:id="rId19" display="https://podminky.urs.cz/item/CS_URS_2021_02/346244381"/>
    <hyperlink ref="F218" r:id="rId20" display="https://podminky.urs.cz/item/CS_URS_2021_02/346481111"/>
    <hyperlink ref="F228" r:id="rId21" display="https://podminky.urs.cz/item/CS_URS_2021_02/444151111"/>
    <hyperlink ref="F232" r:id="rId22" display="https://podminky.urs.cz/item/CS_URS_2021_02/55324612A"/>
    <hyperlink ref="F236" r:id="rId23" display="https://podminky.urs.cz/item/CS_URS_2021_02/612131121"/>
    <hyperlink ref="F238" r:id="rId24" display="https://podminky.urs.cz/item/CS_URS_2021_02/612311131"/>
    <hyperlink ref="F240" r:id="rId25" display="https://podminky.urs.cz/item/CS_URS_2021_02/612315411"/>
    <hyperlink ref="F252" r:id="rId26" display="https://podminky.urs.cz/item/CS_URS_2021_02/612315223"/>
    <hyperlink ref="F261" r:id="rId27" display="https://podminky.urs.cz/item/CS_URS_2021_02/612325302"/>
    <hyperlink ref="F270" r:id="rId28" display="https://podminky.urs.cz/item/CS_URS_2021_02/619995001"/>
    <hyperlink ref="F279" r:id="rId29" display="https://podminky.urs.cz/item/CS_URS_2021_02/631311125"/>
    <hyperlink ref="F283" r:id="rId30" display="https://podminky.urs.cz/item/CS_URS_2021_02/631319173"/>
    <hyperlink ref="F285" r:id="rId31" display="https://podminky.urs.cz/item/CS_URS_2021_02/631362021"/>
    <hyperlink ref="F293" r:id="rId32" display="https://podminky.urs.cz/item/CS_URS_2021_02/949101111"/>
    <hyperlink ref="F301" r:id="rId33" display="https://podminky.urs.cz/item/CS_URS_2021_02/953946112"/>
    <hyperlink ref="F325" r:id="rId34" display="https://podminky.urs.cz/item/CS_URS_2021_02/13314007"/>
    <hyperlink ref="F339" r:id="rId35" display="https://podminky.urs.cz/item/CS_URS_2021_02/13010524"/>
    <hyperlink ref="F352" r:id="rId36" display="https://podminky.urs.cz/item/CS_URS_2021_02/13611238"/>
    <hyperlink ref="F362" r:id="rId37" display="https://podminky.urs.cz/item/CS_URS_2021_02/953961214"/>
    <hyperlink ref="F370" r:id="rId38" display="https://podminky.urs.cz/item/CS_URS_2021_02/953965131"/>
    <hyperlink ref="F372" r:id="rId39" display="https://podminky.urs.cz/item/CS_URS_2021_02/967031132"/>
    <hyperlink ref="F381" r:id="rId40" display="https://podminky.urs.cz/item/CS_URS_2021_02/971033641"/>
    <hyperlink ref="F389" r:id="rId41" display="https://podminky.urs.cz/item/CS_URS_2021_02/975022241"/>
    <hyperlink ref="F397" r:id="rId42" display="https://podminky.urs.cz/item/CS_URS_2021_02/978013121"/>
    <hyperlink ref="F410" r:id="rId43" display="https://podminky.urs.cz/item/CS_URS_2021_02/997013111"/>
    <hyperlink ref="F412" r:id="rId44" display="https://podminky.urs.cz/item/CS_URS_2021_02/997013501"/>
    <hyperlink ref="F414" r:id="rId45" display="https://podminky.urs.cz/item/CS_URS_2021_02/997013509"/>
    <hyperlink ref="F417" r:id="rId46" display="https://podminky.urs.cz/item/CS_URS_2021_02/997013631"/>
    <hyperlink ref="F420" r:id="rId47" display="https://podminky.urs.cz/item/CS_URS_2021_02/998014211"/>
    <hyperlink ref="F424" r:id="rId48" display="https://podminky.urs.cz/item/CS_URS_2021_02/711111001"/>
    <hyperlink ref="F431" r:id="rId49" display="https://podminky.urs.cz/item/CS_URS_2021_02/11163150"/>
    <hyperlink ref="F434" r:id="rId50" display="https://podminky.urs.cz/item/CS_URS_2021_02/711141559"/>
    <hyperlink ref="F442" r:id="rId51" display="https://podminky.urs.cz/item/CS_URS_2021_02/998711101"/>
    <hyperlink ref="F445" r:id="rId52" display="https://podminky.urs.cz/item/CS_URS_2021_02/713121121"/>
    <hyperlink ref="F449" r:id="rId53" display="https://podminky.urs.cz/item/CS_URS_2021_02/28375914"/>
    <hyperlink ref="F454" r:id="rId54" display="https://podminky.urs.cz/item/CS_URS_2021_02/998713101"/>
    <hyperlink ref="F461" r:id="rId55" display="https://podminky.urs.cz/item/CS_URS_2021_02/741810001"/>
    <hyperlink ref="F464" r:id="rId56" display="https://podminky.urs.cz/item/CS_URS_2021_02/764212633"/>
    <hyperlink ref="F469" r:id="rId57" display="https://podminky.urs.cz/item/CS_URS_2021_02/764212663"/>
    <hyperlink ref="F480" r:id="rId58" display="https://podminky.urs.cz/item/CS_URS_2021_02/764311604"/>
    <hyperlink ref="F485" r:id="rId59" display="https://podminky.urs.cz/item/CS_URS_2021_02/764511602"/>
    <hyperlink ref="F492" r:id="rId60" display="https://podminky.urs.cz/item/CS_URS_2021_02/764511642"/>
    <hyperlink ref="F495" r:id="rId61" display="https://podminky.urs.cz/item/CS_URS_2021_02/764518622"/>
    <hyperlink ref="F498" r:id="rId62" display="https://podminky.urs.cz/item/CS_URS_2021_02/998764101"/>
    <hyperlink ref="F501" r:id="rId63" display="https://podminky.urs.cz/item/CS_URS_2021_02/766660358"/>
    <hyperlink ref="F507" r:id="rId64" display="https://podminky.urs.cz/item/CS_URS_2021_02/61162077"/>
    <hyperlink ref="F510" r:id="rId65" display="https://podminky.urs.cz/item/CS_URS_2021_02/766660352"/>
    <hyperlink ref="F515" r:id="rId66" display="https://podminky.urs.cz/item/CS_URS_2021_02/61182352"/>
    <hyperlink ref="F517" r:id="rId67" display="https://podminky.urs.cz/item/CS_URS_2021_02/61162077"/>
    <hyperlink ref="F520" r:id="rId68" display="https://podminky.urs.cz/item/CS_URS_2021_02/998766101"/>
    <hyperlink ref="F523" r:id="rId69" display="https://podminky.urs.cz/item/CS_URS_2021_02/767810112"/>
    <hyperlink ref="F527" r:id="rId70" display="https://podminky.urs.cz/item/CS_URS_2021_02/55341410"/>
    <hyperlink ref="F529" r:id="rId71" display="https://podminky.urs.cz/item/CS_URS_2021_02/998767101"/>
    <hyperlink ref="F532" r:id="rId72" display="https://podminky.urs.cz/item/CS_URS_2021_02/771111011"/>
    <hyperlink ref="F534" r:id="rId73" display="https://podminky.urs.cz/item/CS_URS_2021_02/771121011"/>
    <hyperlink ref="F542" r:id="rId74" display="https://podminky.urs.cz/item/CS_URS_2021_02/771474112"/>
    <hyperlink ref="F551" r:id="rId75" display="https://podminky.urs.cz/item/CS_URS_2021_02/59761003"/>
    <hyperlink ref="F561" r:id="rId76" display="https://podminky.urs.cz/item/CS_URS_2021_02/771574113"/>
    <hyperlink ref="F569" r:id="rId77" display="https://podminky.urs.cz/item/CS_URS_2021_02/59761003"/>
    <hyperlink ref="F572" r:id="rId78" display="https://podminky.urs.cz/item/CS_URS_2021_02/771591115"/>
    <hyperlink ref="F580" r:id="rId79" display="https://podminky.urs.cz/item/CS_URS_2021_02/998771101"/>
    <hyperlink ref="F583" r:id="rId80" display="https://podminky.urs.cz/item/CS_URS_2021_02/783301303"/>
    <hyperlink ref="F607" r:id="rId81" display="https://podminky.urs.cz/item/CS_URS_2021_02/783301313"/>
    <hyperlink ref="F609" r:id="rId82" display="https://podminky.urs.cz/item/CS_URS_2021_02/783314201"/>
    <hyperlink ref="F611" r:id="rId83" display="https://podminky.urs.cz/item/CS_URS_2021_02/783317101"/>
    <hyperlink ref="F614" r:id="rId84" display="https://podminky.urs.cz/item/CS_URS_2021_02/78421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89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Skladové kóje, Sportovní hala U přívozu Lovosice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934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21. 2. 2022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ROUND((SUM(BE83:BE94)),2)</f>
        <v>0</v>
      </c>
      <c r="G33" s="39"/>
      <c r="H33" s="39"/>
      <c r="I33" s="149">
        <v>0.21</v>
      </c>
      <c r="J33" s="148">
        <f>ROUND(((SUM(BE83:BE94))*I33),2)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ROUND((SUM(BF83:BF94)),2)</f>
        <v>0</v>
      </c>
      <c r="G34" s="39"/>
      <c r="H34" s="39"/>
      <c r="I34" s="149">
        <v>0.15</v>
      </c>
      <c r="J34" s="148">
        <f>ROUND(((SUM(BF83:BF94))*I34),2)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ROUND((SUM(BG83:BG94)),2)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ROUND((SUM(BH83:BH94)),2)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ROUND((SUM(BI83:BI94)),2)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Skladové kóje, Sportovní hala U přívozu Lovosice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003 - VRN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Lovosice</v>
      </c>
      <c r="G52" s="41"/>
      <c r="H52" s="41"/>
      <c r="I52" s="33" t="s">
        <v>23</v>
      </c>
      <c r="J52" s="73" t="str">
        <f>IF(J12="","",J12)</f>
        <v>21. 2. 2022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Město Lovosice, Školní 407/2, 41002 Lovosice</v>
      </c>
      <c r="G54" s="41"/>
      <c r="H54" s="41"/>
      <c r="I54" s="33" t="s">
        <v>31</v>
      </c>
      <c r="J54" s="37" t="str">
        <f>E21</f>
        <v>HOT Project - Jan Hrdlička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HOT Project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93</v>
      </c>
      <c r="D57" s="163"/>
      <c r="E57" s="163"/>
      <c r="F57" s="163"/>
      <c r="G57" s="163"/>
      <c r="H57" s="163"/>
      <c r="I57" s="163"/>
      <c r="J57" s="164" t="s">
        <v>94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95</v>
      </c>
    </row>
    <row r="60" spans="1:31" s="9" customFormat="1" ht="24.95" customHeight="1">
      <c r="A60" s="9"/>
      <c r="B60" s="166"/>
      <c r="C60" s="167"/>
      <c r="D60" s="168" t="s">
        <v>935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936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937</v>
      </c>
      <c r="E62" s="175"/>
      <c r="F62" s="175"/>
      <c r="G62" s="175"/>
      <c r="H62" s="175"/>
      <c r="I62" s="175"/>
      <c r="J62" s="176">
        <f>J90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938</v>
      </c>
      <c r="E63" s="175"/>
      <c r="F63" s="175"/>
      <c r="G63" s="175"/>
      <c r="H63" s="175"/>
      <c r="I63" s="175"/>
      <c r="J63" s="176">
        <f>J92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115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1" t="str">
        <f>E7</f>
        <v>Skladové kóje, Sportovní hala U přívozu Lovosice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90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003 - VRN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Lovosice</v>
      </c>
      <c r="G77" s="41"/>
      <c r="H77" s="41"/>
      <c r="I77" s="33" t="s">
        <v>23</v>
      </c>
      <c r="J77" s="73" t="str">
        <f>IF(J12="","",J12)</f>
        <v>21. 2. 2022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5.65" customHeight="1">
      <c r="A79" s="39"/>
      <c r="B79" s="40"/>
      <c r="C79" s="33" t="s">
        <v>25</v>
      </c>
      <c r="D79" s="41"/>
      <c r="E79" s="41"/>
      <c r="F79" s="28" t="str">
        <f>E15</f>
        <v>Město Lovosice, Školní 407/2, 41002 Lovosice</v>
      </c>
      <c r="G79" s="41"/>
      <c r="H79" s="41"/>
      <c r="I79" s="33" t="s">
        <v>31</v>
      </c>
      <c r="J79" s="37" t="str">
        <f>E21</f>
        <v>HOT Project - Jan Hrdlička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34</v>
      </c>
      <c r="J80" s="37" t="str">
        <f>E24</f>
        <v>HOT Project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116</v>
      </c>
      <c r="D82" s="181" t="s">
        <v>57</v>
      </c>
      <c r="E82" s="181" t="s">
        <v>53</v>
      </c>
      <c r="F82" s="181" t="s">
        <v>54</v>
      </c>
      <c r="G82" s="181" t="s">
        <v>117</v>
      </c>
      <c r="H82" s="181" t="s">
        <v>118</v>
      </c>
      <c r="I82" s="181" t="s">
        <v>119</v>
      </c>
      <c r="J82" s="181" t="s">
        <v>94</v>
      </c>
      <c r="K82" s="182" t="s">
        <v>120</v>
      </c>
      <c r="L82" s="183"/>
      <c r="M82" s="93" t="s">
        <v>19</v>
      </c>
      <c r="N82" s="94" t="s">
        <v>42</v>
      </c>
      <c r="O82" s="94" t="s">
        <v>121</v>
      </c>
      <c r="P82" s="94" t="s">
        <v>122</v>
      </c>
      <c r="Q82" s="94" t="s">
        <v>123</v>
      </c>
      <c r="R82" s="94" t="s">
        <v>124</v>
      </c>
      <c r="S82" s="94" t="s">
        <v>125</v>
      </c>
      <c r="T82" s="95" t="s">
        <v>126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127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0</v>
      </c>
      <c r="S83" s="97"/>
      <c r="T83" s="187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71</v>
      </c>
      <c r="AU83" s="18" t="s">
        <v>95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71</v>
      </c>
      <c r="E84" s="192" t="s">
        <v>87</v>
      </c>
      <c r="F84" s="192" t="s">
        <v>939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P85+P90+P92</f>
        <v>0</v>
      </c>
      <c r="Q84" s="197"/>
      <c r="R84" s="198">
        <f>R85+R90+R92</f>
        <v>0</v>
      </c>
      <c r="S84" s="197"/>
      <c r="T84" s="199">
        <f>T85+T90+T92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162</v>
      </c>
      <c r="AT84" s="201" t="s">
        <v>71</v>
      </c>
      <c r="AU84" s="201" t="s">
        <v>72</v>
      </c>
      <c r="AY84" s="200" t="s">
        <v>130</v>
      </c>
      <c r="BK84" s="202">
        <f>BK85+BK90+BK92</f>
        <v>0</v>
      </c>
    </row>
    <row r="85" spans="1:63" s="12" customFormat="1" ht="22.8" customHeight="1">
      <c r="A85" s="12"/>
      <c r="B85" s="189"/>
      <c r="C85" s="190"/>
      <c r="D85" s="191" t="s">
        <v>71</v>
      </c>
      <c r="E85" s="203" t="s">
        <v>940</v>
      </c>
      <c r="F85" s="203" t="s">
        <v>941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SUM(P86:P89)</f>
        <v>0</v>
      </c>
      <c r="Q85" s="197"/>
      <c r="R85" s="198">
        <f>SUM(R86:R89)</f>
        <v>0</v>
      </c>
      <c r="S85" s="197"/>
      <c r="T85" s="199">
        <f>SUM(T86:T89)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162</v>
      </c>
      <c r="AT85" s="201" t="s">
        <v>71</v>
      </c>
      <c r="AU85" s="201" t="s">
        <v>80</v>
      </c>
      <c r="AY85" s="200" t="s">
        <v>130</v>
      </c>
      <c r="BK85" s="202">
        <f>SUM(BK86:BK89)</f>
        <v>0</v>
      </c>
    </row>
    <row r="86" spans="1:65" s="2" customFormat="1" ht="16.5" customHeight="1">
      <c r="A86" s="39"/>
      <c r="B86" s="40"/>
      <c r="C86" s="205" t="s">
        <v>80</v>
      </c>
      <c r="D86" s="205" t="s">
        <v>132</v>
      </c>
      <c r="E86" s="206" t="s">
        <v>942</v>
      </c>
      <c r="F86" s="207" t="s">
        <v>943</v>
      </c>
      <c r="G86" s="208" t="s">
        <v>541</v>
      </c>
      <c r="H86" s="209">
        <v>1</v>
      </c>
      <c r="I86" s="210"/>
      <c r="J86" s="211">
        <f>ROUND(I86*H86,2)</f>
        <v>0</v>
      </c>
      <c r="K86" s="207" t="s">
        <v>136</v>
      </c>
      <c r="L86" s="45"/>
      <c r="M86" s="212" t="s">
        <v>19</v>
      </c>
      <c r="N86" s="213" t="s">
        <v>43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944</v>
      </c>
      <c r="AT86" s="216" t="s">
        <v>132</v>
      </c>
      <c r="AU86" s="216" t="s">
        <v>82</v>
      </c>
      <c r="AY86" s="18" t="s">
        <v>130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80</v>
      </c>
      <c r="BK86" s="217">
        <f>ROUND(I86*H86,2)</f>
        <v>0</v>
      </c>
      <c r="BL86" s="18" t="s">
        <v>944</v>
      </c>
      <c r="BM86" s="216" t="s">
        <v>945</v>
      </c>
    </row>
    <row r="87" spans="1:47" s="2" customFormat="1" ht="12">
      <c r="A87" s="39"/>
      <c r="B87" s="40"/>
      <c r="C87" s="41"/>
      <c r="D87" s="218" t="s">
        <v>139</v>
      </c>
      <c r="E87" s="41"/>
      <c r="F87" s="219" t="s">
        <v>946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139</v>
      </c>
      <c r="AU87" s="18" t="s">
        <v>82</v>
      </c>
    </row>
    <row r="88" spans="1:65" s="2" customFormat="1" ht="16.5" customHeight="1">
      <c r="A88" s="39"/>
      <c r="B88" s="40"/>
      <c r="C88" s="205" t="s">
        <v>82</v>
      </c>
      <c r="D88" s="205" t="s">
        <v>132</v>
      </c>
      <c r="E88" s="206" t="s">
        <v>947</v>
      </c>
      <c r="F88" s="207" t="s">
        <v>948</v>
      </c>
      <c r="G88" s="208" t="s">
        <v>541</v>
      </c>
      <c r="H88" s="209">
        <v>1</v>
      </c>
      <c r="I88" s="210"/>
      <c r="J88" s="211">
        <f>ROUND(I88*H88,2)</f>
        <v>0</v>
      </c>
      <c r="K88" s="207" t="s">
        <v>136</v>
      </c>
      <c r="L88" s="45"/>
      <c r="M88" s="212" t="s">
        <v>19</v>
      </c>
      <c r="N88" s="213" t="s">
        <v>43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944</v>
      </c>
      <c r="AT88" s="216" t="s">
        <v>132</v>
      </c>
      <c r="AU88" s="216" t="s">
        <v>82</v>
      </c>
      <c r="AY88" s="18" t="s">
        <v>130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80</v>
      </c>
      <c r="BK88" s="217">
        <f>ROUND(I88*H88,2)</f>
        <v>0</v>
      </c>
      <c r="BL88" s="18" t="s">
        <v>944</v>
      </c>
      <c r="BM88" s="216" t="s">
        <v>949</v>
      </c>
    </row>
    <row r="89" spans="1:47" s="2" customFormat="1" ht="12">
      <c r="A89" s="39"/>
      <c r="B89" s="40"/>
      <c r="C89" s="41"/>
      <c r="D89" s="218" t="s">
        <v>139</v>
      </c>
      <c r="E89" s="41"/>
      <c r="F89" s="219" t="s">
        <v>950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139</v>
      </c>
      <c r="AU89" s="18" t="s">
        <v>82</v>
      </c>
    </row>
    <row r="90" spans="1:63" s="12" customFormat="1" ht="22.8" customHeight="1">
      <c r="A90" s="12"/>
      <c r="B90" s="189"/>
      <c r="C90" s="190"/>
      <c r="D90" s="191" t="s">
        <v>71</v>
      </c>
      <c r="E90" s="203" t="s">
        <v>951</v>
      </c>
      <c r="F90" s="203" t="s">
        <v>952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P91</f>
        <v>0</v>
      </c>
      <c r="Q90" s="197"/>
      <c r="R90" s="198">
        <f>R91</f>
        <v>0</v>
      </c>
      <c r="S90" s="197"/>
      <c r="T90" s="199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162</v>
      </c>
      <c r="AT90" s="201" t="s">
        <v>71</v>
      </c>
      <c r="AU90" s="201" t="s">
        <v>80</v>
      </c>
      <c r="AY90" s="200" t="s">
        <v>130</v>
      </c>
      <c r="BK90" s="202">
        <f>BK91</f>
        <v>0</v>
      </c>
    </row>
    <row r="91" spans="1:65" s="2" customFormat="1" ht="16.5" customHeight="1">
      <c r="A91" s="39"/>
      <c r="B91" s="40"/>
      <c r="C91" s="205" t="s">
        <v>151</v>
      </c>
      <c r="D91" s="205" t="s">
        <v>132</v>
      </c>
      <c r="E91" s="206" t="s">
        <v>953</v>
      </c>
      <c r="F91" s="207" t="s">
        <v>952</v>
      </c>
      <c r="G91" s="208" t="s">
        <v>541</v>
      </c>
      <c r="H91" s="209">
        <v>1</v>
      </c>
      <c r="I91" s="210"/>
      <c r="J91" s="211">
        <f>ROUND(I91*H91,2)</f>
        <v>0</v>
      </c>
      <c r="K91" s="207" t="s">
        <v>954</v>
      </c>
      <c r="L91" s="45"/>
      <c r="M91" s="212" t="s">
        <v>19</v>
      </c>
      <c r="N91" s="213" t="s">
        <v>43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944</v>
      </c>
      <c r="AT91" s="216" t="s">
        <v>132</v>
      </c>
      <c r="AU91" s="216" t="s">
        <v>82</v>
      </c>
      <c r="AY91" s="18" t="s">
        <v>130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80</v>
      </c>
      <c r="BK91" s="217">
        <f>ROUND(I91*H91,2)</f>
        <v>0</v>
      </c>
      <c r="BL91" s="18" t="s">
        <v>944</v>
      </c>
      <c r="BM91" s="216" t="s">
        <v>955</v>
      </c>
    </row>
    <row r="92" spans="1:63" s="12" customFormat="1" ht="22.8" customHeight="1">
      <c r="A92" s="12"/>
      <c r="B92" s="189"/>
      <c r="C92" s="190"/>
      <c r="D92" s="191" t="s">
        <v>71</v>
      </c>
      <c r="E92" s="203" t="s">
        <v>956</v>
      </c>
      <c r="F92" s="203" t="s">
        <v>957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SUM(P93:P94)</f>
        <v>0</v>
      </c>
      <c r="Q92" s="197"/>
      <c r="R92" s="198">
        <f>SUM(R93:R94)</f>
        <v>0</v>
      </c>
      <c r="S92" s="197"/>
      <c r="T92" s="199">
        <f>SUM(T93:T94)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162</v>
      </c>
      <c r="AT92" s="201" t="s">
        <v>71</v>
      </c>
      <c r="AU92" s="201" t="s">
        <v>80</v>
      </c>
      <c r="AY92" s="200" t="s">
        <v>130</v>
      </c>
      <c r="BK92" s="202">
        <f>SUM(BK93:BK94)</f>
        <v>0</v>
      </c>
    </row>
    <row r="93" spans="1:65" s="2" customFormat="1" ht="16.5" customHeight="1">
      <c r="A93" s="39"/>
      <c r="B93" s="40"/>
      <c r="C93" s="205" t="s">
        <v>137</v>
      </c>
      <c r="D93" s="205" t="s">
        <v>132</v>
      </c>
      <c r="E93" s="206" t="s">
        <v>958</v>
      </c>
      <c r="F93" s="207" t="s">
        <v>959</v>
      </c>
      <c r="G93" s="208" t="s">
        <v>541</v>
      </c>
      <c r="H93" s="209">
        <v>1</v>
      </c>
      <c r="I93" s="210"/>
      <c r="J93" s="211">
        <f>ROUND(I93*H93,2)</f>
        <v>0</v>
      </c>
      <c r="K93" s="207" t="s">
        <v>136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944</v>
      </c>
      <c r="AT93" s="216" t="s">
        <v>132</v>
      </c>
      <c r="AU93" s="216" t="s">
        <v>82</v>
      </c>
      <c r="AY93" s="18" t="s">
        <v>130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944</v>
      </c>
      <c r="BM93" s="216" t="s">
        <v>960</v>
      </c>
    </row>
    <row r="94" spans="1:47" s="2" customFormat="1" ht="12">
      <c r="A94" s="39"/>
      <c r="B94" s="40"/>
      <c r="C94" s="41"/>
      <c r="D94" s="218" t="s">
        <v>139</v>
      </c>
      <c r="E94" s="41"/>
      <c r="F94" s="219" t="s">
        <v>961</v>
      </c>
      <c r="G94" s="41"/>
      <c r="H94" s="41"/>
      <c r="I94" s="220"/>
      <c r="J94" s="41"/>
      <c r="K94" s="41"/>
      <c r="L94" s="45"/>
      <c r="M94" s="270"/>
      <c r="N94" s="271"/>
      <c r="O94" s="272"/>
      <c r="P94" s="272"/>
      <c r="Q94" s="272"/>
      <c r="R94" s="272"/>
      <c r="S94" s="272"/>
      <c r="T94" s="273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139</v>
      </c>
      <c r="AU94" s="18" t="s">
        <v>82</v>
      </c>
    </row>
    <row r="95" spans="1:31" s="2" customFormat="1" ht="6.95" customHeight="1">
      <c r="A95" s="39"/>
      <c r="B95" s="60"/>
      <c r="C95" s="61"/>
      <c r="D95" s="61"/>
      <c r="E95" s="61"/>
      <c r="F95" s="61"/>
      <c r="G95" s="61"/>
      <c r="H95" s="61"/>
      <c r="I95" s="61"/>
      <c r="J95" s="61"/>
      <c r="K95" s="61"/>
      <c r="L95" s="45"/>
      <c r="M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</sheetData>
  <sheetProtection password="CC35" sheet="1" objects="1" scenarios="1" formatColumns="0" formatRows="0" autoFilter="0"/>
  <autoFilter ref="C82:K94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1_02/012002000"/>
    <hyperlink ref="F89" r:id="rId2" display="https://podminky.urs.cz/item/CS_URS_2021_02/013002000"/>
    <hyperlink ref="F94" r:id="rId3" display="https://podminky.urs.cz/item/CS_URS_2021_02/071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4" customWidth="1"/>
    <col min="2" max="2" width="1.7109375" style="274" customWidth="1"/>
    <col min="3" max="4" width="5.00390625" style="274" customWidth="1"/>
    <col min="5" max="5" width="11.7109375" style="274" customWidth="1"/>
    <col min="6" max="6" width="9.140625" style="274" customWidth="1"/>
    <col min="7" max="7" width="5.00390625" style="274" customWidth="1"/>
    <col min="8" max="8" width="77.8515625" style="274" customWidth="1"/>
    <col min="9" max="10" width="20.00390625" style="274" customWidth="1"/>
    <col min="11" max="11" width="1.7109375" style="274" customWidth="1"/>
  </cols>
  <sheetData>
    <row r="1" s="1" customFormat="1" ht="37.5" customHeight="1"/>
    <row r="2" spans="2:11" s="1" customFormat="1" ht="7.5" customHeight="1">
      <c r="B2" s="275"/>
      <c r="C2" s="276"/>
      <c r="D2" s="276"/>
      <c r="E2" s="276"/>
      <c r="F2" s="276"/>
      <c r="G2" s="276"/>
      <c r="H2" s="276"/>
      <c r="I2" s="276"/>
      <c r="J2" s="276"/>
      <c r="K2" s="277"/>
    </row>
    <row r="3" spans="2:11" s="16" customFormat="1" ht="45" customHeight="1">
      <c r="B3" s="278"/>
      <c r="C3" s="279" t="s">
        <v>962</v>
      </c>
      <c r="D3" s="279"/>
      <c r="E3" s="279"/>
      <c r="F3" s="279"/>
      <c r="G3" s="279"/>
      <c r="H3" s="279"/>
      <c r="I3" s="279"/>
      <c r="J3" s="279"/>
      <c r="K3" s="280"/>
    </row>
    <row r="4" spans="2:11" s="1" customFormat="1" ht="25.5" customHeight="1">
      <c r="B4" s="281"/>
      <c r="C4" s="282" t="s">
        <v>963</v>
      </c>
      <c r="D4" s="282"/>
      <c r="E4" s="282"/>
      <c r="F4" s="282"/>
      <c r="G4" s="282"/>
      <c r="H4" s="282"/>
      <c r="I4" s="282"/>
      <c r="J4" s="282"/>
      <c r="K4" s="283"/>
    </row>
    <row r="5" spans="2:11" s="1" customFormat="1" ht="5.25" customHeight="1">
      <c r="B5" s="281"/>
      <c r="C5" s="284"/>
      <c r="D5" s="284"/>
      <c r="E5" s="284"/>
      <c r="F5" s="284"/>
      <c r="G5" s="284"/>
      <c r="H5" s="284"/>
      <c r="I5" s="284"/>
      <c r="J5" s="284"/>
      <c r="K5" s="283"/>
    </row>
    <row r="6" spans="2:11" s="1" customFormat="1" ht="15" customHeight="1">
      <c r="B6" s="281"/>
      <c r="C6" s="285" t="s">
        <v>964</v>
      </c>
      <c r="D6" s="285"/>
      <c r="E6" s="285"/>
      <c r="F6" s="285"/>
      <c r="G6" s="285"/>
      <c r="H6" s="285"/>
      <c r="I6" s="285"/>
      <c r="J6" s="285"/>
      <c r="K6" s="283"/>
    </row>
    <row r="7" spans="2:11" s="1" customFormat="1" ht="15" customHeight="1">
      <c r="B7" s="286"/>
      <c r="C7" s="285" t="s">
        <v>965</v>
      </c>
      <c r="D7" s="285"/>
      <c r="E7" s="285"/>
      <c r="F7" s="285"/>
      <c r="G7" s="285"/>
      <c r="H7" s="285"/>
      <c r="I7" s="285"/>
      <c r="J7" s="285"/>
      <c r="K7" s="283"/>
    </row>
    <row r="8" spans="2:11" s="1" customFormat="1" ht="12.75" customHeight="1">
      <c r="B8" s="286"/>
      <c r="C8" s="285"/>
      <c r="D8" s="285"/>
      <c r="E8" s="285"/>
      <c r="F8" s="285"/>
      <c r="G8" s="285"/>
      <c r="H8" s="285"/>
      <c r="I8" s="285"/>
      <c r="J8" s="285"/>
      <c r="K8" s="283"/>
    </row>
    <row r="9" spans="2:11" s="1" customFormat="1" ht="15" customHeight="1">
      <c r="B9" s="286"/>
      <c r="C9" s="285" t="s">
        <v>966</v>
      </c>
      <c r="D9" s="285"/>
      <c r="E9" s="285"/>
      <c r="F9" s="285"/>
      <c r="G9" s="285"/>
      <c r="H9" s="285"/>
      <c r="I9" s="285"/>
      <c r="J9" s="285"/>
      <c r="K9" s="283"/>
    </row>
    <row r="10" spans="2:11" s="1" customFormat="1" ht="15" customHeight="1">
      <c r="B10" s="286"/>
      <c r="C10" s="285"/>
      <c r="D10" s="285" t="s">
        <v>967</v>
      </c>
      <c r="E10" s="285"/>
      <c r="F10" s="285"/>
      <c r="G10" s="285"/>
      <c r="H10" s="285"/>
      <c r="I10" s="285"/>
      <c r="J10" s="285"/>
      <c r="K10" s="283"/>
    </row>
    <row r="11" spans="2:11" s="1" customFormat="1" ht="15" customHeight="1">
      <c r="B11" s="286"/>
      <c r="C11" s="287"/>
      <c r="D11" s="285" t="s">
        <v>968</v>
      </c>
      <c r="E11" s="285"/>
      <c r="F11" s="285"/>
      <c r="G11" s="285"/>
      <c r="H11" s="285"/>
      <c r="I11" s="285"/>
      <c r="J11" s="285"/>
      <c r="K11" s="283"/>
    </row>
    <row r="12" spans="2:11" s="1" customFormat="1" ht="15" customHeight="1">
      <c r="B12" s="286"/>
      <c r="C12" s="287"/>
      <c r="D12" s="285"/>
      <c r="E12" s="285"/>
      <c r="F12" s="285"/>
      <c r="G12" s="285"/>
      <c r="H12" s="285"/>
      <c r="I12" s="285"/>
      <c r="J12" s="285"/>
      <c r="K12" s="283"/>
    </row>
    <row r="13" spans="2:11" s="1" customFormat="1" ht="15" customHeight="1">
      <c r="B13" s="286"/>
      <c r="C13" s="287"/>
      <c r="D13" s="288" t="s">
        <v>969</v>
      </c>
      <c r="E13" s="285"/>
      <c r="F13" s="285"/>
      <c r="G13" s="285"/>
      <c r="H13" s="285"/>
      <c r="I13" s="285"/>
      <c r="J13" s="285"/>
      <c r="K13" s="283"/>
    </row>
    <row r="14" spans="2:11" s="1" customFormat="1" ht="12.75" customHeight="1">
      <c r="B14" s="286"/>
      <c r="C14" s="287"/>
      <c r="D14" s="287"/>
      <c r="E14" s="287"/>
      <c r="F14" s="287"/>
      <c r="G14" s="287"/>
      <c r="H14" s="287"/>
      <c r="I14" s="287"/>
      <c r="J14" s="287"/>
      <c r="K14" s="283"/>
    </row>
    <row r="15" spans="2:11" s="1" customFormat="1" ht="15" customHeight="1">
      <c r="B15" s="286"/>
      <c r="C15" s="287"/>
      <c r="D15" s="285" t="s">
        <v>970</v>
      </c>
      <c r="E15" s="285"/>
      <c r="F15" s="285"/>
      <c r="G15" s="285"/>
      <c r="H15" s="285"/>
      <c r="I15" s="285"/>
      <c r="J15" s="285"/>
      <c r="K15" s="283"/>
    </row>
    <row r="16" spans="2:11" s="1" customFormat="1" ht="15" customHeight="1">
      <c r="B16" s="286"/>
      <c r="C16" s="287"/>
      <c r="D16" s="285" t="s">
        <v>971</v>
      </c>
      <c r="E16" s="285"/>
      <c r="F16" s="285"/>
      <c r="G16" s="285"/>
      <c r="H16" s="285"/>
      <c r="I16" s="285"/>
      <c r="J16" s="285"/>
      <c r="K16" s="283"/>
    </row>
    <row r="17" spans="2:11" s="1" customFormat="1" ht="15" customHeight="1">
      <c r="B17" s="286"/>
      <c r="C17" s="287"/>
      <c r="D17" s="285" t="s">
        <v>972</v>
      </c>
      <c r="E17" s="285"/>
      <c r="F17" s="285"/>
      <c r="G17" s="285"/>
      <c r="H17" s="285"/>
      <c r="I17" s="285"/>
      <c r="J17" s="285"/>
      <c r="K17" s="283"/>
    </row>
    <row r="18" spans="2:11" s="1" customFormat="1" ht="15" customHeight="1">
      <c r="B18" s="286"/>
      <c r="C18" s="287"/>
      <c r="D18" s="287"/>
      <c r="E18" s="289" t="s">
        <v>79</v>
      </c>
      <c r="F18" s="285" t="s">
        <v>973</v>
      </c>
      <c r="G18" s="285"/>
      <c r="H18" s="285"/>
      <c r="I18" s="285"/>
      <c r="J18" s="285"/>
      <c r="K18" s="283"/>
    </row>
    <row r="19" spans="2:11" s="1" customFormat="1" ht="15" customHeight="1">
      <c r="B19" s="286"/>
      <c r="C19" s="287"/>
      <c r="D19" s="287"/>
      <c r="E19" s="289" t="s">
        <v>974</v>
      </c>
      <c r="F19" s="285" t="s">
        <v>975</v>
      </c>
      <c r="G19" s="285"/>
      <c r="H19" s="285"/>
      <c r="I19" s="285"/>
      <c r="J19" s="285"/>
      <c r="K19" s="283"/>
    </row>
    <row r="20" spans="2:11" s="1" customFormat="1" ht="15" customHeight="1">
      <c r="B20" s="286"/>
      <c r="C20" s="287"/>
      <c r="D20" s="287"/>
      <c r="E20" s="289" t="s">
        <v>976</v>
      </c>
      <c r="F20" s="285" t="s">
        <v>977</v>
      </c>
      <c r="G20" s="285"/>
      <c r="H20" s="285"/>
      <c r="I20" s="285"/>
      <c r="J20" s="285"/>
      <c r="K20" s="283"/>
    </row>
    <row r="21" spans="2:11" s="1" customFormat="1" ht="15" customHeight="1">
      <c r="B21" s="286"/>
      <c r="C21" s="287"/>
      <c r="D21" s="287"/>
      <c r="E21" s="289" t="s">
        <v>978</v>
      </c>
      <c r="F21" s="285" t="s">
        <v>979</v>
      </c>
      <c r="G21" s="285"/>
      <c r="H21" s="285"/>
      <c r="I21" s="285"/>
      <c r="J21" s="285"/>
      <c r="K21" s="283"/>
    </row>
    <row r="22" spans="2:11" s="1" customFormat="1" ht="15" customHeight="1">
      <c r="B22" s="286"/>
      <c r="C22" s="287"/>
      <c r="D22" s="287"/>
      <c r="E22" s="289" t="s">
        <v>980</v>
      </c>
      <c r="F22" s="285" t="s">
        <v>981</v>
      </c>
      <c r="G22" s="285"/>
      <c r="H22" s="285"/>
      <c r="I22" s="285"/>
      <c r="J22" s="285"/>
      <c r="K22" s="283"/>
    </row>
    <row r="23" spans="2:11" s="1" customFormat="1" ht="15" customHeight="1">
      <c r="B23" s="286"/>
      <c r="C23" s="287"/>
      <c r="D23" s="287"/>
      <c r="E23" s="289" t="s">
        <v>982</v>
      </c>
      <c r="F23" s="285" t="s">
        <v>983</v>
      </c>
      <c r="G23" s="285"/>
      <c r="H23" s="285"/>
      <c r="I23" s="285"/>
      <c r="J23" s="285"/>
      <c r="K23" s="283"/>
    </row>
    <row r="24" spans="2:11" s="1" customFormat="1" ht="12.75" customHeight="1">
      <c r="B24" s="286"/>
      <c r="C24" s="287"/>
      <c r="D24" s="287"/>
      <c r="E24" s="287"/>
      <c r="F24" s="287"/>
      <c r="G24" s="287"/>
      <c r="H24" s="287"/>
      <c r="I24" s="287"/>
      <c r="J24" s="287"/>
      <c r="K24" s="283"/>
    </row>
    <row r="25" spans="2:11" s="1" customFormat="1" ht="15" customHeight="1">
      <c r="B25" s="286"/>
      <c r="C25" s="285" t="s">
        <v>984</v>
      </c>
      <c r="D25" s="285"/>
      <c r="E25" s="285"/>
      <c r="F25" s="285"/>
      <c r="G25" s="285"/>
      <c r="H25" s="285"/>
      <c r="I25" s="285"/>
      <c r="J25" s="285"/>
      <c r="K25" s="283"/>
    </row>
    <row r="26" spans="2:11" s="1" customFormat="1" ht="15" customHeight="1">
      <c r="B26" s="286"/>
      <c r="C26" s="285" t="s">
        <v>985</v>
      </c>
      <c r="D26" s="285"/>
      <c r="E26" s="285"/>
      <c r="F26" s="285"/>
      <c r="G26" s="285"/>
      <c r="H26" s="285"/>
      <c r="I26" s="285"/>
      <c r="J26" s="285"/>
      <c r="K26" s="283"/>
    </row>
    <row r="27" spans="2:11" s="1" customFormat="1" ht="15" customHeight="1">
      <c r="B27" s="286"/>
      <c r="C27" s="285"/>
      <c r="D27" s="285" t="s">
        <v>986</v>
      </c>
      <c r="E27" s="285"/>
      <c r="F27" s="285"/>
      <c r="G27" s="285"/>
      <c r="H27" s="285"/>
      <c r="I27" s="285"/>
      <c r="J27" s="285"/>
      <c r="K27" s="283"/>
    </row>
    <row r="28" spans="2:11" s="1" customFormat="1" ht="15" customHeight="1">
      <c r="B28" s="286"/>
      <c r="C28" s="287"/>
      <c r="D28" s="285" t="s">
        <v>987</v>
      </c>
      <c r="E28" s="285"/>
      <c r="F28" s="285"/>
      <c r="G28" s="285"/>
      <c r="H28" s="285"/>
      <c r="I28" s="285"/>
      <c r="J28" s="285"/>
      <c r="K28" s="283"/>
    </row>
    <row r="29" spans="2:11" s="1" customFormat="1" ht="12.75" customHeight="1">
      <c r="B29" s="286"/>
      <c r="C29" s="287"/>
      <c r="D29" s="287"/>
      <c r="E29" s="287"/>
      <c r="F29" s="287"/>
      <c r="G29" s="287"/>
      <c r="H29" s="287"/>
      <c r="I29" s="287"/>
      <c r="J29" s="287"/>
      <c r="K29" s="283"/>
    </row>
    <row r="30" spans="2:11" s="1" customFormat="1" ht="15" customHeight="1">
      <c r="B30" s="286"/>
      <c r="C30" s="287"/>
      <c r="D30" s="285" t="s">
        <v>988</v>
      </c>
      <c r="E30" s="285"/>
      <c r="F30" s="285"/>
      <c r="G30" s="285"/>
      <c r="H30" s="285"/>
      <c r="I30" s="285"/>
      <c r="J30" s="285"/>
      <c r="K30" s="283"/>
    </row>
    <row r="31" spans="2:11" s="1" customFormat="1" ht="15" customHeight="1">
      <c r="B31" s="286"/>
      <c r="C31" s="287"/>
      <c r="D31" s="285" t="s">
        <v>989</v>
      </c>
      <c r="E31" s="285"/>
      <c r="F31" s="285"/>
      <c r="G31" s="285"/>
      <c r="H31" s="285"/>
      <c r="I31" s="285"/>
      <c r="J31" s="285"/>
      <c r="K31" s="283"/>
    </row>
    <row r="32" spans="2:11" s="1" customFormat="1" ht="12.75" customHeight="1">
      <c r="B32" s="286"/>
      <c r="C32" s="287"/>
      <c r="D32" s="287"/>
      <c r="E32" s="287"/>
      <c r="F32" s="287"/>
      <c r="G32" s="287"/>
      <c r="H32" s="287"/>
      <c r="I32" s="287"/>
      <c r="J32" s="287"/>
      <c r="K32" s="283"/>
    </row>
    <row r="33" spans="2:11" s="1" customFormat="1" ht="15" customHeight="1">
      <c r="B33" s="286"/>
      <c r="C33" s="287"/>
      <c r="D33" s="285" t="s">
        <v>990</v>
      </c>
      <c r="E33" s="285"/>
      <c r="F33" s="285"/>
      <c r="G33" s="285"/>
      <c r="H33" s="285"/>
      <c r="I33" s="285"/>
      <c r="J33" s="285"/>
      <c r="K33" s="283"/>
    </row>
    <row r="34" spans="2:11" s="1" customFormat="1" ht="15" customHeight="1">
      <c r="B34" s="286"/>
      <c r="C34" s="287"/>
      <c r="D34" s="285" t="s">
        <v>991</v>
      </c>
      <c r="E34" s="285"/>
      <c r="F34" s="285"/>
      <c r="G34" s="285"/>
      <c r="H34" s="285"/>
      <c r="I34" s="285"/>
      <c r="J34" s="285"/>
      <c r="K34" s="283"/>
    </row>
    <row r="35" spans="2:11" s="1" customFormat="1" ht="15" customHeight="1">
      <c r="B35" s="286"/>
      <c r="C35" s="287"/>
      <c r="D35" s="285" t="s">
        <v>992</v>
      </c>
      <c r="E35" s="285"/>
      <c r="F35" s="285"/>
      <c r="G35" s="285"/>
      <c r="H35" s="285"/>
      <c r="I35" s="285"/>
      <c r="J35" s="285"/>
      <c r="K35" s="283"/>
    </row>
    <row r="36" spans="2:11" s="1" customFormat="1" ht="15" customHeight="1">
      <c r="B36" s="286"/>
      <c r="C36" s="287"/>
      <c r="D36" s="285"/>
      <c r="E36" s="288" t="s">
        <v>116</v>
      </c>
      <c r="F36" s="285"/>
      <c r="G36" s="285" t="s">
        <v>993</v>
      </c>
      <c r="H36" s="285"/>
      <c r="I36" s="285"/>
      <c r="J36" s="285"/>
      <c r="K36" s="283"/>
    </row>
    <row r="37" spans="2:11" s="1" customFormat="1" ht="30.75" customHeight="1">
      <c r="B37" s="286"/>
      <c r="C37" s="287"/>
      <c r="D37" s="285"/>
      <c r="E37" s="288" t="s">
        <v>994</v>
      </c>
      <c r="F37" s="285"/>
      <c r="G37" s="285" t="s">
        <v>995</v>
      </c>
      <c r="H37" s="285"/>
      <c r="I37" s="285"/>
      <c r="J37" s="285"/>
      <c r="K37" s="283"/>
    </row>
    <row r="38" spans="2:11" s="1" customFormat="1" ht="15" customHeight="1">
      <c r="B38" s="286"/>
      <c r="C38" s="287"/>
      <c r="D38" s="285"/>
      <c r="E38" s="288" t="s">
        <v>53</v>
      </c>
      <c r="F38" s="285"/>
      <c r="G38" s="285" t="s">
        <v>996</v>
      </c>
      <c r="H38" s="285"/>
      <c r="I38" s="285"/>
      <c r="J38" s="285"/>
      <c r="K38" s="283"/>
    </row>
    <row r="39" spans="2:11" s="1" customFormat="1" ht="15" customHeight="1">
      <c r="B39" s="286"/>
      <c r="C39" s="287"/>
      <c r="D39" s="285"/>
      <c r="E39" s="288" t="s">
        <v>54</v>
      </c>
      <c r="F39" s="285"/>
      <c r="G39" s="285" t="s">
        <v>997</v>
      </c>
      <c r="H39" s="285"/>
      <c r="I39" s="285"/>
      <c r="J39" s="285"/>
      <c r="K39" s="283"/>
    </row>
    <row r="40" spans="2:11" s="1" customFormat="1" ht="15" customHeight="1">
      <c r="B40" s="286"/>
      <c r="C40" s="287"/>
      <c r="D40" s="285"/>
      <c r="E40" s="288" t="s">
        <v>117</v>
      </c>
      <c r="F40" s="285"/>
      <c r="G40" s="285" t="s">
        <v>998</v>
      </c>
      <c r="H40" s="285"/>
      <c r="I40" s="285"/>
      <c r="J40" s="285"/>
      <c r="K40" s="283"/>
    </row>
    <row r="41" spans="2:11" s="1" customFormat="1" ht="15" customHeight="1">
      <c r="B41" s="286"/>
      <c r="C41" s="287"/>
      <c r="D41" s="285"/>
      <c r="E41" s="288" t="s">
        <v>118</v>
      </c>
      <c r="F41" s="285"/>
      <c r="G41" s="285" t="s">
        <v>999</v>
      </c>
      <c r="H41" s="285"/>
      <c r="I41" s="285"/>
      <c r="J41" s="285"/>
      <c r="K41" s="283"/>
    </row>
    <row r="42" spans="2:11" s="1" customFormat="1" ht="15" customHeight="1">
      <c r="B42" s="286"/>
      <c r="C42" s="287"/>
      <c r="D42" s="285"/>
      <c r="E42" s="288" t="s">
        <v>1000</v>
      </c>
      <c r="F42" s="285"/>
      <c r="G42" s="285" t="s">
        <v>1001</v>
      </c>
      <c r="H42" s="285"/>
      <c r="I42" s="285"/>
      <c r="J42" s="285"/>
      <c r="K42" s="283"/>
    </row>
    <row r="43" spans="2:11" s="1" customFormat="1" ht="15" customHeight="1">
      <c r="B43" s="286"/>
      <c r="C43" s="287"/>
      <c r="D43" s="285"/>
      <c r="E43" s="288"/>
      <c r="F43" s="285"/>
      <c r="G43" s="285" t="s">
        <v>1002</v>
      </c>
      <c r="H43" s="285"/>
      <c r="I43" s="285"/>
      <c r="J43" s="285"/>
      <c r="K43" s="283"/>
    </row>
    <row r="44" spans="2:11" s="1" customFormat="1" ht="15" customHeight="1">
      <c r="B44" s="286"/>
      <c r="C44" s="287"/>
      <c r="D44" s="285"/>
      <c r="E44" s="288" t="s">
        <v>1003</v>
      </c>
      <c r="F44" s="285"/>
      <c r="G44" s="285" t="s">
        <v>1004</v>
      </c>
      <c r="H44" s="285"/>
      <c r="I44" s="285"/>
      <c r="J44" s="285"/>
      <c r="K44" s="283"/>
    </row>
    <row r="45" spans="2:11" s="1" customFormat="1" ht="15" customHeight="1">
      <c r="B45" s="286"/>
      <c r="C45" s="287"/>
      <c r="D45" s="285"/>
      <c r="E45" s="288" t="s">
        <v>120</v>
      </c>
      <c r="F45" s="285"/>
      <c r="G45" s="285" t="s">
        <v>1005</v>
      </c>
      <c r="H45" s="285"/>
      <c r="I45" s="285"/>
      <c r="J45" s="285"/>
      <c r="K45" s="283"/>
    </row>
    <row r="46" spans="2:11" s="1" customFormat="1" ht="12.75" customHeight="1">
      <c r="B46" s="286"/>
      <c r="C46" s="287"/>
      <c r="D46" s="285"/>
      <c r="E46" s="285"/>
      <c r="F46" s="285"/>
      <c r="G46" s="285"/>
      <c r="H46" s="285"/>
      <c r="I46" s="285"/>
      <c r="J46" s="285"/>
      <c r="K46" s="283"/>
    </row>
    <row r="47" spans="2:11" s="1" customFormat="1" ht="15" customHeight="1">
      <c r="B47" s="286"/>
      <c r="C47" s="287"/>
      <c r="D47" s="285" t="s">
        <v>1006</v>
      </c>
      <c r="E47" s="285"/>
      <c r="F47" s="285"/>
      <c r="G47" s="285"/>
      <c r="H47" s="285"/>
      <c r="I47" s="285"/>
      <c r="J47" s="285"/>
      <c r="K47" s="283"/>
    </row>
    <row r="48" spans="2:11" s="1" customFormat="1" ht="15" customHeight="1">
      <c r="B48" s="286"/>
      <c r="C48" s="287"/>
      <c r="D48" s="287"/>
      <c r="E48" s="285" t="s">
        <v>1007</v>
      </c>
      <c r="F48" s="285"/>
      <c r="G48" s="285"/>
      <c r="H48" s="285"/>
      <c r="I48" s="285"/>
      <c r="J48" s="285"/>
      <c r="K48" s="283"/>
    </row>
    <row r="49" spans="2:11" s="1" customFormat="1" ht="15" customHeight="1">
      <c r="B49" s="286"/>
      <c r="C49" s="287"/>
      <c r="D49" s="287"/>
      <c r="E49" s="285" t="s">
        <v>1008</v>
      </c>
      <c r="F49" s="285"/>
      <c r="G49" s="285"/>
      <c r="H49" s="285"/>
      <c r="I49" s="285"/>
      <c r="J49" s="285"/>
      <c r="K49" s="283"/>
    </row>
    <row r="50" spans="2:11" s="1" customFormat="1" ht="15" customHeight="1">
      <c r="B50" s="286"/>
      <c r="C50" s="287"/>
      <c r="D50" s="287"/>
      <c r="E50" s="285" t="s">
        <v>1009</v>
      </c>
      <c r="F50" s="285"/>
      <c r="G50" s="285"/>
      <c r="H50" s="285"/>
      <c r="I50" s="285"/>
      <c r="J50" s="285"/>
      <c r="K50" s="283"/>
    </row>
    <row r="51" spans="2:11" s="1" customFormat="1" ht="15" customHeight="1">
      <c r="B51" s="286"/>
      <c r="C51" s="287"/>
      <c r="D51" s="285" t="s">
        <v>1010</v>
      </c>
      <c r="E51" s="285"/>
      <c r="F51" s="285"/>
      <c r="G51" s="285"/>
      <c r="H51" s="285"/>
      <c r="I51" s="285"/>
      <c r="J51" s="285"/>
      <c r="K51" s="283"/>
    </row>
    <row r="52" spans="2:11" s="1" customFormat="1" ht="25.5" customHeight="1">
      <c r="B52" s="281"/>
      <c r="C52" s="282" t="s">
        <v>1011</v>
      </c>
      <c r="D52" s="282"/>
      <c r="E52" s="282"/>
      <c r="F52" s="282"/>
      <c r="G52" s="282"/>
      <c r="H52" s="282"/>
      <c r="I52" s="282"/>
      <c r="J52" s="282"/>
      <c r="K52" s="283"/>
    </row>
    <row r="53" spans="2:11" s="1" customFormat="1" ht="5.25" customHeight="1">
      <c r="B53" s="281"/>
      <c r="C53" s="284"/>
      <c r="D53" s="284"/>
      <c r="E53" s="284"/>
      <c r="F53" s="284"/>
      <c r="G53" s="284"/>
      <c r="H53" s="284"/>
      <c r="I53" s="284"/>
      <c r="J53" s="284"/>
      <c r="K53" s="283"/>
    </row>
    <row r="54" spans="2:11" s="1" customFormat="1" ht="15" customHeight="1">
      <c r="B54" s="281"/>
      <c r="C54" s="285" t="s">
        <v>1012</v>
      </c>
      <c r="D54" s="285"/>
      <c r="E54" s="285"/>
      <c r="F54" s="285"/>
      <c r="G54" s="285"/>
      <c r="H54" s="285"/>
      <c r="I54" s="285"/>
      <c r="J54" s="285"/>
      <c r="K54" s="283"/>
    </row>
    <row r="55" spans="2:11" s="1" customFormat="1" ht="15" customHeight="1">
      <c r="B55" s="281"/>
      <c r="C55" s="285" t="s">
        <v>1013</v>
      </c>
      <c r="D55" s="285"/>
      <c r="E55" s="285"/>
      <c r="F55" s="285"/>
      <c r="G55" s="285"/>
      <c r="H55" s="285"/>
      <c r="I55" s="285"/>
      <c r="J55" s="285"/>
      <c r="K55" s="283"/>
    </row>
    <row r="56" spans="2:11" s="1" customFormat="1" ht="12.75" customHeight="1">
      <c r="B56" s="281"/>
      <c r="C56" s="285"/>
      <c r="D56" s="285"/>
      <c r="E56" s="285"/>
      <c r="F56" s="285"/>
      <c r="G56" s="285"/>
      <c r="H56" s="285"/>
      <c r="I56" s="285"/>
      <c r="J56" s="285"/>
      <c r="K56" s="283"/>
    </row>
    <row r="57" spans="2:11" s="1" customFormat="1" ht="15" customHeight="1">
      <c r="B57" s="281"/>
      <c r="C57" s="285" t="s">
        <v>1014</v>
      </c>
      <c r="D57" s="285"/>
      <c r="E57" s="285"/>
      <c r="F57" s="285"/>
      <c r="G57" s="285"/>
      <c r="H57" s="285"/>
      <c r="I57" s="285"/>
      <c r="J57" s="285"/>
      <c r="K57" s="283"/>
    </row>
    <row r="58" spans="2:11" s="1" customFormat="1" ht="15" customHeight="1">
      <c r="B58" s="281"/>
      <c r="C58" s="287"/>
      <c r="D58" s="285" t="s">
        <v>1015</v>
      </c>
      <c r="E58" s="285"/>
      <c r="F58" s="285"/>
      <c r="G58" s="285"/>
      <c r="H58" s="285"/>
      <c r="I58" s="285"/>
      <c r="J58" s="285"/>
      <c r="K58" s="283"/>
    </row>
    <row r="59" spans="2:11" s="1" customFormat="1" ht="15" customHeight="1">
      <c r="B59" s="281"/>
      <c r="C59" s="287"/>
      <c r="D59" s="285" t="s">
        <v>1016</v>
      </c>
      <c r="E59" s="285"/>
      <c r="F59" s="285"/>
      <c r="G59" s="285"/>
      <c r="H59" s="285"/>
      <c r="I59" s="285"/>
      <c r="J59" s="285"/>
      <c r="K59" s="283"/>
    </row>
    <row r="60" spans="2:11" s="1" customFormat="1" ht="15" customHeight="1">
      <c r="B60" s="281"/>
      <c r="C60" s="287"/>
      <c r="D60" s="285" t="s">
        <v>1017</v>
      </c>
      <c r="E60" s="285"/>
      <c r="F60" s="285"/>
      <c r="G60" s="285"/>
      <c r="H60" s="285"/>
      <c r="I60" s="285"/>
      <c r="J60" s="285"/>
      <c r="K60" s="283"/>
    </row>
    <row r="61" spans="2:11" s="1" customFormat="1" ht="15" customHeight="1">
      <c r="B61" s="281"/>
      <c r="C61" s="287"/>
      <c r="D61" s="285" t="s">
        <v>1018</v>
      </c>
      <c r="E61" s="285"/>
      <c r="F61" s="285"/>
      <c r="G61" s="285"/>
      <c r="H61" s="285"/>
      <c r="I61" s="285"/>
      <c r="J61" s="285"/>
      <c r="K61" s="283"/>
    </row>
    <row r="62" spans="2:11" s="1" customFormat="1" ht="15" customHeight="1">
      <c r="B62" s="281"/>
      <c r="C62" s="287"/>
      <c r="D62" s="290" t="s">
        <v>1019</v>
      </c>
      <c r="E62" s="290"/>
      <c r="F62" s="290"/>
      <c r="G62" s="290"/>
      <c r="H62" s="290"/>
      <c r="I62" s="290"/>
      <c r="J62" s="290"/>
      <c r="K62" s="283"/>
    </row>
    <row r="63" spans="2:11" s="1" customFormat="1" ht="15" customHeight="1">
      <c r="B63" s="281"/>
      <c r="C63" s="287"/>
      <c r="D63" s="285" t="s">
        <v>1020</v>
      </c>
      <c r="E63" s="285"/>
      <c r="F63" s="285"/>
      <c r="G63" s="285"/>
      <c r="H63" s="285"/>
      <c r="I63" s="285"/>
      <c r="J63" s="285"/>
      <c r="K63" s="283"/>
    </row>
    <row r="64" spans="2:11" s="1" customFormat="1" ht="12.75" customHeight="1">
      <c r="B64" s="281"/>
      <c r="C64" s="287"/>
      <c r="D64" s="287"/>
      <c r="E64" s="291"/>
      <c r="F64" s="287"/>
      <c r="G64" s="287"/>
      <c r="H64" s="287"/>
      <c r="I64" s="287"/>
      <c r="J64" s="287"/>
      <c r="K64" s="283"/>
    </row>
    <row r="65" spans="2:11" s="1" customFormat="1" ht="15" customHeight="1">
      <c r="B65" s="281"/>
      <c r="C65" s="287"/>
      <c r="D65" s="285" t="s">
        <v>1021</v>
      </c>
      <c r="E65" s="285"/>
      <c r="F65" s="285"/>
      <c r="G65" s="285"/>
      <c r="H65" s="285"/>
      <c r="I65" s="285"/>
      <c r="J65" s="285"/>
      <c r="K65" s="283"/>
    </row>
    <row r="66" spans="2:11" s="1" customFormat="1" ht="15" customHeight="1">
      <c r="B66" s="281"/>
      <c r="C66" s="287"/>
      <c r="D66" s="290" t="s">
        <v>1022</v>
      </c>
      <c r="E66" s="290"/>
      <c r="F66" s="290"/>
      <c r="G66" s="290"/>
      <c r="H66" s="290"/>
      <c r="I66" s="290"/>
      <c r="J66" s="290"/>
      <c r="K66" s="283"/>
    </row>
    <row r="67" spans="2:11" s="1" customFormat="1" ht="15" customHeight="1">
      <c r="B67" s="281"/>
      <c r="C67" s="287"/>
      <c r="D67" s="285" t="s">
        <v>1023</v>
      </c>
      <c r="E67" s="285"/>
      <c r="F67" s="285"/>
      <c r="G67" s="285"/>
      <c r="H67" s="285"/>
      <c r="I67" s="285"/>
      <c r="J67" s="285"/>
      <c r="K67" s="283"/>
    </row>
    <row r="68" spans="2:11" s="1" customFormat="1" ht="15" customHeight="1">
      <c r="B68" s="281"/>
      <c r="C68" s="287"/>
      <c r="D68" s="285" t="s">
        <v>1024</v>
      </c>
      <c r="E68" s="285"/>
      <c r="F68" s="285"/>
      <c r="G68" s="285"/>
      <c r="H68" s="285"/>
      <c r="I68" s="285"/>
      <c r="J68" s="285"/>
      <c r="K68" s="283"/>
    </row>
    <row r="69" spans="2:11" s="1" customFormat="1" ht="15" customHeight="1">
      <c r="B69" s="281"/>
      <c r="C69" s="287"/>
      <c r="D69" s="285" t="s">
        <v>1025</v>
      </c>
      <c r="E69" s="285"/>
      <c r="F69" s="285"/>
      <c r="G69" s="285"/>
      <c r="H69" s="285"/>
      <c r="I69" s="285"/>
      <c r="J69" s="285"/>
      <c r="K69" s="283"/>
    </row>
    <row r="70" spans="2:11" s="1" customFormat="1" ht="15" customHeight="1">
      <c r="B70" s="281"/>
      <c r="C70" s="287"/>
      <c r="D70" s="285" t="s">
        <v>1026</v>
      </c>
      <c r="E70" s="285"/>
      <c r="F70" s="285"/>
      <c r="G70" s="285"/>
      <c r="H70" s="285"/>
      <c r="I70" s="285"/>
      <c r="J70" s="285"/>
      <c r="K70" s="283"/>
    </row>
    <row r="71" spans="2:11" s="1" customFormat="1" ht="12.75" customHeight="1">
      <c r="B71" s="292"/>
      <c r="C71" s="293"/>
      <c r="D71" s="293"/>
      <c r="E71" s="293"/>
      <c r="F71" s="293"/>
      <c r="G71" s="293"/>
      <c r="H71" s="293"/>
      <c r="I71" s="293"/>
      <c r="J71" s="293"/>
      <c r="K71" s="294"/>
    </row>
    <row r="72" spans="2:11" s="1" customFormat="1" ht="18.75" customHeight="1">
      <c r="B72" s="295"/>
      <c r="C72" s="295"/>
      <c r="D72" s="295"/>
      <c r="E72" s="295"/>
      <c r="F72" s="295"/>
      <c r="G72" s="295"/>
      <c r="H72" s="295"/>
      <c r="I72" s="295"/>
      <c r="J72" s="295"/>
      <c r="K72" s="296"/>
    </row>
    <row r="73" spans="2:11" s="1" customFormat="1" ht="18.75" customHeight="1">
      <c r="B73" s="296"/>
      <c r="C73" s="296"/>
      <c r="D73" s="296"/>
      <c r="E73" s="296"/>
      <c r="F73" s="296"/>
      <c r="G73" s="296"/>
      <c r="H73" s="296"/>
      <c r="I73" s="296"/>
      <c r="J73" s="296"/>
      <c r="K73" s="296"/>
    </row>
    <row r="74" spans="2:11" s="1" customFormat="1" ht="7.5" customHeight="1">
      <c r="B74" s="297"/>
      <c r="C74" s="298"/>
      <c r="D74" s="298"/>
      <c r="E74" s="298"/>
      <c r="F74" s="298"/>
      <c r="G74" s="298"/>
      <c r="H74" s="298"/>
      <c r="I74" s="298"/>
      <c r="J74" s="298"/>
      <c r="K74" s="299"/>
    </row>
    <row r="75" spans="2:11" s="1" customFormat="1" ht="45" customHeight="1">
      <c r="B75" s="300"/>
      <c r="C75" s="301" t="s">
        <v>1027</v>
      </c>
      <c r="D75" s="301"/>
      <c r="E75" s="301"/>
      <c r="F75" s="301"/>
      <c r="G75" s="301"/>
      <c r="H75" s="301"/>
      <c r="I75" s="301"/>
      <c r="J75" s="301"/>
      <c r="K75" s="302"/>
    </row>
    <row r="76" spans="2:11" s="1" customFormat="1" ht="17.25" customHeight="1">
      <c r="B76" s="300"/>
      <c r="C76" s="303" t="s">
        <v>1028</v>
      </c>
      <c r="D76" s="303"/>
      <c r="E76" s="303"/>
      <c r="F76" s="303" t="s">
        <v>1029</v>
      </c>
      <c r="G76" s="304"/>
      <c r="H76" s="303" t="s">
        <v>54</v>
      </c>
      <c r="I76" s="303" t="s">
        <v>57</v>
      </c>
      <c r="J76" s="303" t="s">
        <v>1030</v>
      </c>
      <c r="K76" s="302"/>
    </row>
    <row r="77" spans="2:11" s="1" customFormat="1" ht="17.25" customHeight="1">
      <c r="B77" s="300"/>
      <c r="C77" s="305" t="s">
        <v>1031</v>
      </c>
      <c r="D77" s="305"/>
      <c r="E77" s="305"/>
      <c r="F77" s="306" t="s">
        <v>1032</v>
      </c>
      <c r="G77" s="307"/>
      <c r="H77" s="305"/>
      <c r="I77" s="305"/>
      <c r="J77" s="305" t="s">
        <v>1033</v>
      </c>
      <c r="K77" s="302"/>
    </row>
    <row r="78" spans="2:11" s="1" customFormat="1" ht="5.25" customHeight="1">
      <c r="B78" s="300"/>
      <c r="C78" s="308"/>
      <c r="D78" s="308"/>
      <c r="E78" s="308"/>
      <c r="F78" s="308"/>
      <c r="G78" s="309"/>
      <c r="H78" s="308"/>
      <c r="I78" s="308"/>
      <c r="J78" s="308"/>
      <c r="K78" s="302"/>
    </row>
    <row r="79" spans="2:11" s="1" customFormat="1" ht="15" customHeight="1">
      <c r="B79" s="300"/>
      <c r="C79" s="288" t="s">
        <v>53</v>
      </c>
      <c r="D79" s="310"/>
      <c r="E79" s="310"/>
      <c r="F79" s="311" t="s">
        <v>1034</v>
      </c>
      <c r="G79" s="312"/>
      <c r="H79" s="288" t="s">
        <v>1035</v>
      </c>
      <c r="I79" s="288" t="s">
        <v>1036</v>
      </c>
      <c r="J79" s="288">
        <v>20</v>
      </c>
      <c r="K79" s="302"/>
    </row>
    <row r="80" spans="2:11" s="1" customFormat="1" ht="15" customHeight="1">
      <c r="B80" s="300"/>
      <c r="C80" s="288" t="s">
        <v>1037</v>
      </c>
      <c r="D80" s="288"/>
      <c r="E80" s="288"/>
      <c r="F80" s="311" t="s">
        <v>1034</v>
      </c>
      <c r="G80" s="312"/>
      <c r="H80" s="288" t="s">
        <v>1038</v>
      </c>
      <c r="I80" s="288" t="s">
        <v>1036</v>
      </c>
      <c r="J80" s="288">
        <v>120</v>
      </c>
      <c r="K80" s="302"/>
    </row>
    <row r="81" spans="2:11" s="1" customFormat="1" ht="15" customHeight="1">
      <c r="B81" s="313"/>
      <c r="C81" s="288" t="s">
        <v>1039</v>
      </c>
      <c r="D81" s="288"/>
      <c r="E81" s="288"/>
      <c r="F81" s="311" t="s">
        <v>1040</v>
      </c>
      <c r="G81" s="312"/>
      <c r="H81" s="288" t="s">
        <v>1041</v>
      </c>
      <c r="I81" s="288" t="s">
        <v>1036</v>
      </c>
      <c r="J81" s="288">
        <v>50</v>
      </c>
      <c r="K81" s="302"/>
    </row>
    <row r="82" spans="2:11" s="1" customFormat="1" ht="15" customHeight="1">
      <c r="B82" s="313"/>
      <c r="C82" s="288" t="s">
        <v>1042</v>
      </c>
      <c r="D82" s="288"/>
      <c r="E82" s="288"/>
      <c r="F82" s="311" t="s">
        <v>1034</v>
      </c>
      <c r="G82" s="312"/>
      <c r="H82" s="288" t="s">
        <v>1043</v>
      </c>
      <c r="I82" s="288" t="s">
        <v>1044</v>
      </c>
      <c r="J82" s="288"/>
      <c r="K82" s="302"/>
    </row>
    <row r="83" spans="2:11" s="1" customFormat="1" ht="15" customHeight="1">
      <c r="B83" s="313"/>
      <c r="C83" s="314" t="s">
        <v>1045</v>
      </c>
      <c r="D83" s="314"/>
      <c r="E83" s="314"/>
      <c r="F83" s="315" t="s">
        <v>1040</v>
      </c>
      <c r="G83" s="314"/>
      <c r="H83" s="314" t="s">
        <v>1046</v>
      </c>
      <c r="I83" s="314" t="s">
        <v>1036</v>
      </c>
      <c r="J83" s="314">
        <v>15</v>
      </c>
      <c r="K83" s="302"/>
    </row>
    <row r="84" spans="2:11" s="1" customFormat="1" ht="15" customHeight="1">
      <c r="B84" s="313"/>
      <c r="C84" s="314" t="s">
        <v>1047</v>
      </c>
      <c r="D84" s="314"/>
      <c r="E84" s="314"/>
      <c r="F84" s="315" t="s">
        <v>1040</v>
      </c>
      <c r="G84" s="314"/>
      <c r="H84" s="314" t="s">
        <v>1048</v>
      </c>
      <c r="I84" s="314" t="s">
        <v>1036</v>
      </c>
      <c r="J84" s="314">
        <v>15</v>
      </c>
      <c r="K84" s="302"/>
    </row>
    <row r="85" spans="2:11" s="1" customFormat="1" ht="15" customHeight="1">
      <c r="B85" s="313"/>
      <c r="C85" s="314" t="s">
        <v>1049</v>
      </c>
      <c r="D85" s="314"/>
      <c r="E85" s="314"/>
      <c r="F85" s="315" t="s">
        <v>1040</v>
      </c>
      <c r="G85" s="314"/>
      <c r="H85" s="314" t="s">
        <v>1050</v>
      </c>
      <c r="I85" s="314" t="s">
        <v>1036</v>
      </c>
      <c r="J85" s="314">
        <v>20</v>
      </c>
      <c r="K85" s="302"/>
    </row>
    <row r="86" spans="2:11" s="1" customFormat="1" ht="15" customHeight="1">
      <c r="B86" s="313"/>
      <c r="C86" s="314" t="s">
        <v>1051</v>
      </c>
      <c r="D86" s="314"/>
      <c r="E86" s="314"/>
      <c r="F86" s="315" t="s">
        <v>1040</v>
      </c>
      <c r="G86" s="314"/>
      <c r="H86" s="314" t="s">
        <v>1052</v>
      </c>
      <c r="I86" s="314" t="s">
        <v>1036</v>
      </c>
      <c r="J86" s="314">
        <v>20</v>
      </c>
      <c r="K86" s="302"/>
    </row>
    <row r="87" spans="2:11" s="1" customFormat="1" ht="15" customHeight="1">
      <c r="B87" s="313"/>
      <c r="C87" s="288" t="s">
        <v>1053</v>
      </c>
      <c r="D87" s="288"/>
      <c r="E87" s="288"/>
      <c r="F87" s="311" t="s">
        <v>1040</v>
      </c>
      <c r="G87" s="312"/>
      <c r="H87" s="288" t="s">
        <v>1054</v>
      </c>
      <c r="I87" s="288" t="s">
        <v>1036</v>
      </c>
      <c r="J87" s="288">
        <v>50</v>
      </c>
      <c r="K87" s="302"/>
    </row>
    <row r="88" spans="2:11" s="1" customFormat="1" ht="15" customHeight="1">
      <c r="B88" s="313"/>
      <c r="C88" s="288" t="s">
        <v>1055</v>
      </c>
      <c r="D88" s="288"/>
      <c r="E88" s="288"/>
      <c r="F88" s="311" t="s">
        <v>1040</v>
      </c>
      <c r="G88" s="312"/>
      <c r="H88" s="288" t="s">
        <v>1056</v>
      </c>
      <c r="I88" s="288" t="s">
        <v>1036</v>
      </c>
      <c r="J88" s="288">
        <v>20</v>
      </c>
      <c r="K88" s="302"/>
    </row>
    <row r="89" spans="2:11" s="1" customFormat="1" ht="15" customHeight="1">
      <c r="B89" s="313"/>
      <c r="C89" s="288" t="s">
        <v>1057</v>
      </c>
      <c r="D89" s="288"/>
      <c r="E89" s="288"/>
      <c r="F89" s="311" t="s">
        <v>1040</v>
      </c>
      <c r="G89" s="312"/>
      <c r="H89" s="288" t="s">
        <v>1058</v>
      </c>
      <c r="I89" s="288" t="s">
        <v>1036</v>
      </c>
      <c r="J89" s="288">
        <v>20</v>
      </c>
      <c r="K89" s="302"/>
    </row>
    <row r="90" spans="2:11" s="1" customFormat="1" ht="15" customHeight="1">
      <c r="B90" s="313"/>
      <c r="C90" s="288" t="s">
        <v>1059</v>
      </c>
      <c r="D90" s="288"/>
      <c r="E90" s="288"/>
      <c r="F90" s="311" t="s">
        <v>1040</v>
      </c>
      <c r="G90" s="312"/>
      <c r="H90" s="288" t="s">
        <v>1060</v>
      </c>
      <c r="I90" s="288" t="s">
        <v>1036</v>
      </c>
      <c r="J90" s="288">
        <v>50</v>
      </c>
      <c r="K90" s="302"/>
    </row>
    <row r="91" spans="2:11" s="1" customFormat="1" ht="15" customHeight="1">
      <c r="B91" s="313"/>
      <c r="C91" s="288" t="s">
        <v>1061</v>
      </c>
      <c r="D91" s="288"/>
      <c r="E91" s="288"/>
      <c r="F91" s="311" t="s">
        <v>1040</v>
      </c>
      <c r="G91" s="312"/>
      <c r="H91" s="288" t="s">
        <v>1061</v>
      </c>
      <c r="I91" s="288" t="s">
        <v>1036</v>
      </c>
      <c r="J91" s="288">
        <v>50</v>
      </c>
      <c r="K91" s="302"/>
    </row>
    <row r="92" spans="2:11" s="1" customFormat="1" ht="15" customHeight="1">
      <c r="B92" s="313"/>
      <c r="C92" s="288" t="s">
        <v>1062</v>
      </c>
      <c r="D92" s="288"/>
      <c r="E92" s="288"/>
      <c r="F92" s="311" t="s">
        <v>1040</v>
      </c>
      <c r="G92" s="312"/>
      <c r="H92" s="288" t="s">
        <v>1063</v>
      </c>
      <c r="I92" s="288" t="s">
        <v>1036</v>
      </c>
      <c r="J92" s="288">
        <v>255</v>
      </c>
      <c r="K92" s="302"/>
    </row>
    <row r="93" spans="2:11" s="1" customFormat="1" ht="15" customHeight="1">
      <c r="B93" s="313"/>
      <c r="C93" s="288" t="s">
        <v>1064</v>
      </c>
      <c r="D93" s="288"/>
      <c r="E93" s="288"/>
      <c r="F93" s="311" t="s">
        <v>1034</v>
      </c>
      <c r="G93" s="312"/>
      <c r="H93" s="288" t="s">
        <v>1065</v>
      </c>
      <c r="I93" s="288" t="s">
        <v>1066</v>
      </c>
      <c r="J93" s="288"/>
      <c r="K93" s="302"/>
    </row>
    <row r="94" spans="2:11" s="1" customFormat="1" ht="15" customHeight="1">
      <c r="B94" s="313"/>
      <c r="C94" s="288" t="s">
        <v>1067</v>
      </c>
      <c r="D94" s="288"/>
      <c r="E94" s="288"/>
      <c r="F94" s="311" t="s">
        <v>1034</v>
      </c>
      <c r="G94" s="312"/>
      <c r="H94" s="288" t="s">
        <v>1068</v>
      </c>
      <c r="I94" s="288" t="s">
        <v>1069</v>
      </c>
      <c r="J94" s="288"/>
      <c r="K94" s="302"/>
    </row>
    <row r="95" spans="2:11" s="1" customFormat="1" ht="15" customHeight="1">
      <c r="B95" s="313"/>
      <c r="C95" s="288" t="s">
        <v>1070</v>
      </c>
      <c r="D95" s="288"/>
      <c r="E95" s="288"/>
      <c r="F95" s="311" t="s">
        <v>1034</v>
      </c>
      <c r="G95" s="312"/>
      <c r="H95" s="288" t="s">
        <v>1070</v>
      </c>
      <c r="I95" s="288" t="s">
        <v>1069</v>
      </c>
      <c r="J95" s="288"/>
      <c r="K95" s="302"/>
    </row>
    <row r="96" spans="2:11" s="1" customFormat="1" ht="15" customHeight="1">
      <c r="B96" s="313"/>
      <c r="C96" s="288" t="s">
        <v>38</v>
      </c>
      <c r="D96" s="288"/>
      <c r="E96" s="288"/>
      <c r="F96" s="311" t="s">
        <v>1034</v>
      </c>
      <c r="G96" s="312"/>
      <c r="H96" s="288" t="s">
        <v>1071</v>
      </c>
      <c r="I96" s="288" t="s">
        <v>1069</v>
      </c>
      <c r="J96" s="288"/>
      <c r="K96" s="302"/>
    </row>
    <row r="97" spans="2:11" s="1" customFormat="1" ht="15" customHeight="1">
      <c r="B97" s="313"/>
      <c r="C97" s="288" t="s">
        <v>48</v>
      </c>
      <c r="D97" s="288"/>
      <c r="E97" s="288"/>
      <c r="F97" s="311" t="s">
        <v>1034</v>
      </c>
      <c r="G97" s="312"/>
      <c r="H97" s="288" t="s">
        <v>1072</v>
      </c>
      <c r="I97" s="288" t="s">
        <v>1069</v>
      </c>
      <c r="J97" s="288"/>
      <c r="K97" s="302"/>
    </row>
    <row r="98" spans="2:11" s="1" customFormat="1" ht="15" customHeight="1">
      <c r="B98" s="316"/>
      <c r="C98" s="317"/>
      <c r="D98" s="317"/>
      <c r="E98" s="317"/>
      <c r="F98" s="317"/>
      <c r="G98" s="317"/>
      <c r="H98" s="317"/>
      <c r="I98" s="317"/>
      <c r="J98" s="317"/>
      <c r="K98" s="318"/>
    </row>
    <row r="99" spans="2:11" s="1" customFormat="1" ht="18.75" customHeight="1">
      <c r="B99" s="319"/>
      <c r="C99" s="320"/>
      <c r="D99" s="320"/>
      <c r="E99" s="320"/>
      <c r="F99" s="320"/>
      <c r="G99" s="320"/>
      <c r="H99" s="320"/>
      <c r="I99" s="320"/>
      <c r="J99" s="320"/>
      <c r="K99" s="319"/>
    </row>
    <row r="100" spans="2:11" s="1" customFormat="1" ht="18.75" customHeight="1"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</row>
    <row r="101" spans="2:11" s="1" customFormat="1" ht="7.5" customHeight="1">
      <c r="B101" s="297"/>
      <c r="C101" s="298"/>
      <c r="D101" s="298"/>
      <c r="E101" s="298"/>
      <c r="F101" s="298"/>
      <c r="G101" s="298"/>
      <c r="H101" s="298"/>
      <c r="I101" s="298"/>
      <c r="J101" s="298"/>
      <c r="K101" s="299"/>
    </row>
    <row r="102" spans="2:11" s="1" customFormat="1" ht="45" customHeight="1">
      <c r="B102" s="300"/>
      <c r="C102" s="301" t="s">
        <v>1073</v>
      </c>
      <c r="D102" s="301"/>
      <c r="E102" s="301"/>
      <c r="F102" s="301"/>
      <c r="G102" s="301"/>
      <c r="H102" s="301"/>
      <c r="I102" s="301"/>
      <c r="J102" s="301"/>
      <c r="K102" s="302"/>
    </row>
    <row r="103" spans="2:11" s="1" customFormat="1" ht="17.25" customHeight="1">
      <c r="B103" s="300"/>
      <c r="C103" s="303" t="s">
        <v>1028</v>
      </c>
      <c r="D103" s="303"/>
      <c r="E103" s="303"/>
      <c r="F103" s="303" t="s">
        <v>1029</v>
      </c>
      <c r="G103" s="304"/>
      <c r="H103" s="303" t="s">
        <v>54</v>
      </c>
      <c r="I103" s="303" t="s">
        <v>57</v>
      </c>
      <c r="J103" s="303" t="s">
        <v>1030</v>
      </c>
      <c r="K103" s="302"/>
    </row>
    <row r="104" spans="2:11" s="1" customFormat="1" ht="17.25" customHeight="1">
      <c r="B104" s="300"/>
      <c r="C104" s="305" t="s">
        <v>1031</v>
      </c>
      <c r="D104" s="305"/>
      <c r="E104" s="305"/>
      <c r="F104" s="306" t="s">
        <v>1032</v>
      </c>
      <c r="G104" s="307"/>
      <c r="H104" s="305"/>
      <c r="I104" s="305"/>
      <c r="J104" s="305" t="s">
        <v>1033</v>
      </c>
      <c r="K104" s="302"/>
    </row>
    <row r="105" spans="2:11" s="1" customFormat="1" ht="5.25" customHeight="1">
      <c r="B105" s="300"/>
      <c r="C105" s="303"/>
      <c r="D105" s="303"/>
      <c r="E105" s="303"/>
      <c r="F105" s="303"/>
      <c r="G105" s="321"/>
      <c r="H105" s="303"/>
      <c r="I105" s="303"/>
      <c r="J105" s="303"/>
      <c r="K105" s="302"/>
    </row>
    <row r="106" spans="2:11" s="1" customFormat="1" ht="15" customHeight="1">
      <c r="B106" s="300"/>
      <c r="C106" s="288" t="s">
        <v>53</v>
      </c>
      <c r="D106" s="310"/>
      <c r="E106" s="310"/>
      <c r="F106" s="311" t="s">
        <v>1034</v>
      </c>
      <c r="G106" s="288"/>
      <c r="H106" s="288" t="s">
        <v>1074</v>
      </c>
      <c r="I106" s="288" t="s">
        <v>1036</v>
      </c>
      <c r="J106" s="288">
        <v>20</v>
      </c>
      <c r="K106" s="302"/>
    </row>
    <row r="107" spans="2:11" s="1" customFormat="1" ht="15" customHeight="1">
      <c r="B107" s="300"/>
      <c r="C107" s="288" t="s">
        <v>1037</v>
      </c>
      <c r="D107" s="288"/>
      <c r="E107" s="288"/>
      <c r="F107" s="311" t="s">
        <v>1034</v>
      </c>
      <c r="G107" s="288"/>
      <c r="H107" s="288" t="s">
        <v>1074</v>
      </c>
      <c r="I107" s="288" t="s">
        <v>1036</v>
      </c>
      <c r="J107" s="288">
        <v>120</v>
      </c>
      <c r="K107" s="302"/>
    </row>
    <row r="108" spans="2:11" s="1" customFormat="1" ht="15" customHeight="1">
      <c r="B108" s="313"/>
      <c r="C108" s="288" t="s">
        <v>1039</v>
      </c>
      <c r="D108" s="288"/>
      <c r="E108" s="288"/>
      <c r="F108" s="311" t="s">
        <v>1040</v>
      </c>
      <c r="G108" s="288"/>
      <c r="H108" s="288" t="s">
        <v>1074</v>
      </c>
      <c r="I108" s="288" t="s">
        <v>1036</v>
      </c>
      <c r="J108" s="288">
        <v>50</v>
      </c>
      <c r="K108" s="302"/>
    </row>
    <row r="109" spans="2:11" s="1" customFormat="1" ht="15" customHeight="1">
      <c r="B109" s="313"/>
      <c r="C109" s="288" t="s">
        <v>1042</v>
      </c>
      <c r="D109" s="288"/>
      <c r="E109" s="288"/>
      <c r="F109" s="311" t="s">
        <v>1034</v>
      </c>
      <c r="G109" s="288"/>
      <c r="H109" s="288" t="s">
        <v>1074</v>
      </c>
      <c r="I109" s="288" t="s">
        <v>1044</v>
      </c>
      <c r="J109" s="288"/>
      <c r="K109" s="302"/>
    </row>
    <row r="110" spans="2:11" s="1" customFormat="1" ht="15" customHeight="1">
      <c r="B110" s="313"/>
      <c r="C110" s="288" t="s">
        <v>1053</v>
      </c>
      <c r="D110" s="288"/>
      <c r="E110" s="288"/>
      <c r="F110" s="311" t="s">
        <v>1040</v>
      </c>
      <c r="G110" s="288"/>
      <c r="H110" s="288" t="s">
        <v>1074</v>
      </c>
      <c r="I110" s="288" t="s">
        <v>1036</v>
      </c>
      <c r="J110" s="288">
        <v>50</v>
      </c>
      <c r="K110" s="302"/>
    </row>
    <row r="111" spans="2:11" s="1" customFormat="1" ht="15" customHeight="1">
      <c r="B111" s="313"/>
      <c r="C111" s="288" t="s">
        <v>1061</v>
      </c>
      <c r="D111" s="288"/>
      <c r="E111" s="288"/>
      <c r="F111" s="311" t="s">
        <v>1040</v>
      </c>
      <c r="G111" s="288"/>
      <c r="H111" s="288" t="s">
        <v>1074</v>
      </c>
      <c r="I111" s="288" t="s">
        <v>1036</v>
      </c>
      <c r="J111" s="288">
        <v>50</v>
      </c>
      <c r="K111" s="302"/>
    </row>
    <row r="112" spans="2:11" s="1" customFormat="1" ht="15" customHeight="1">
      <c r="B112" s="313"/>
      <c r="C112" s="288" t="s">
        <v>1059</v>
      </c>
      <c r="D112" s="288"/>
      <c r="E112" s="288"/>
      <c r="F112" s="311" t="s">
        <v>1040</v>
      </c>
      <c r="G112" s="288"/>
      <c r="H112" s="288" t="s">
        <v>1074</v>
      </c>
      <c r="I112" s="288" t="s">
        <v>1036</v>
      </c>
      <c r="J112" s="288">
        <v>50</v>
      </c>
      <c r="K112" s="302"/>
    </row>
    <row r="113" spans="2:11" s="1" customFormat="1" ht="15" customHeight="1">
      <c r="B113" s="313"/>
      <c r="C113" s="288" t="s">
        <v>53</v>
      </c>
      <c r="D113" s="288"/>
      <c r="E113" s="288"/>
      <c r="F113" s="311" t="s">
        <v>1034</v>
      </c>
      <c r="G113" s="288"/>
      <c r="H113" s="288" t="s">
        <v>1075</v>
      </c>
      <c r="I113" s="288" t="s">
        <v>1036</v>
      </c>
      <c r="J113" s="288">
        <v>20</v>
      </c>
      <c r="K113" s="302"/>
    </row>
    <row r="114" spans="2:11" s="1" customFormat="1" ht="15" customHeight="1">
      <c r="B114" s="313"/>
      <c r="C114" s="288" t="s">
        <v>1076</v>
      </c>
      <c r="D114" s="288"/>
      <c r="E114" s="288"/>
      <c r="F114" s="311" t="s">
        <v>1034</v>
      </c>
      <c r="G114" s="288"/>
      <c r="H114" s="288" t="s">
        <v>1077</v>
      </c>
      <c r="I114" s="288" t="s">
        <v>1036</v>
      </c>
      <c r="J114" s="288">
        <v>120</v>
      </c>
      <c r="K114" s="302"/>
    </row>
    <row r="115" spans="2:11" s="1" customFormat="1" ht="15" customHeight="1">
      <c r="B115" s="313"/>
      <c r="C115" s="288" t="s">
        <v>38</v>
      </c>
      <c r="D115" s="288"/>
      <c r="E115" s="288"/>
      <c r="F115" s="311" t="s">
        <v>1034</v>
      </c>
      <c r="G115" s="288"/>
      <c r="H115" s="288" t="s">
        <v>1078</v>
      </c>
      <c r="I115" s="288" t="s">
        <v>1069</v>
      </c>
      <c r="J115" s="288"/>
      <c r="K115" s="302"/>
    </row>
    <row r="116" spans="2:11" s="1" customFormat="1" ht="15" customHeight="1">
      <c r="B116" s="313"/>
      <c r="C116" s="288" t="s">
        <v>48</v>
      </c>
      <c r="D116" s="288"/>
      <c r="E116" s="288"/>
      <c r="F116" s="311" t="s">
        <v>1034</v>
      </c>
      <c r="G116" s="288"/>
      <c r="H116" s="288" t="s">
        <v>1079</v>
      </c>
      <c r="I116" s="288" t="s">
        <v>1069</v>
      </c>
      <c r="J116" s="288"/>
      <c r="K116" s="302"/>
    </row>
    <row r="117" spans="2:11" s="1" customFormat="1" ht="15" customHeight="1">
      <c r="B117" s="313"/>
      <c r="C117" s="288" t="s">
        <v>57</v>
      </c>
      <c r="D117" s="288"/>
      <c r="E117" s="288"/>
      <c r="F117" s="311" t="s">
        <v>1034</v>
      </c>
      <c r="G117" s="288"/>
      <c r="H117" s="288" t="s">
        <v>1080</v>
      </c>
      <c r="I117" s="288" t="s">
        <v>1081</v>
      </c>
      <c r="J117" s="288"/>
      <c r="K117" s="302"/>
    </row>
    <row r="118" spans="2:11" s="1" customFormat="1" ht="15" customHeight="1">
      <c r="B118" s="316"/>
      <c r="C118" s="322"/>
      <c r="D118" s="322"/>
      <c r="E118" s="322"/>
      <c r="F118" s="322"/>
      <c r="G118" s="322"/>
      <c r="H118" s="322"/>
      <c r="I118" s="322"/>
      <c r="J118" s="322"/>
      <c r="K118" s="318"/>
    </row>
    <row r="119" spans="2:11" s="1" customFormat="1" ht="18.75" customHeight="1">
      <c r="B119" s="323"/>
      <c r="C119" s="324"/>
      <c r="D119" s="324"/>
      <c r="E119" s="324"/>
      <c r="F119" s="325"/>
      <c r="G119" s="324"/>
      <c r="H119" s="324"/>
      <c r="I119" s="324"/>
      <c r="J119" s="324"/>
      <c r="K119" s="323"/>
    </row>
    <row r="120" spans="2:11" s="1" customFormat="1" ht="18.75" customHeight="1">
      <c r="B120" s="296"/>
      <c r="C120" s="296"/>
      <c r="D120" s="296"/>
      <c r="E120" s="296"/>
      <c r="F120" s="296"/>
      <c r="G120" s="296"/>
      <c r="H120" s="296"/>
      <c r="I120" s="296"/>
      <c r="J120" s="296"/>
      <c r="K120" s="296"/>
    </row>
    <row r="121" spans="2:11" s="1" customFormat="1" ht="7.5" customHeight="1">
      <c r="B121" s="326"/>
      <c r="C121" s="327"/>
      <c r="D121" s="327"/>
      <c r="E121" s="327"/>
      <c r="F121" s="327"/>
      <c r="G121" s="327"/>
      <c r="H121" s="327"/>
      <c r="I121" s="327"/>
      <c r="J121" s="327"/>
      <c r="K121" s="328"/>
    </row>
    <row r="122" spans="2:11" s="1" customFormat="1" ht="45" customHeight="1">
      <c r="B122" s="329"/>
      <c r="C122" s="279" t="s">
        <v>1082</v>
      </c>
      <c r="D122" s="279"/>
      <c r="E122" s="279"/>
      <c r="F122" s="279"/>
      <c r="G122" s="279"/>
      <c r="H122" s="279"/>
      <c r="I122" s="279"/>
      <c r="J122" s="279"/>
      <c r="K122" s="330"/>
    </row>
    <row r="123" spans="2:11" s="1" customFormat="1" ht="17.25" customHeight="1">
      <c r="B123" s="331"/>
      <c r="C123" s="303" t="s">
        <v>1028</v>
      </c>
      <c r="D123" s="303"/>
      <c r="E123" s="303"/>
      <c r="F123" s="303" t="s">
        <v>1029</v>
      </c>
      <c r="G123" s="304"/>
      <c r="H123" s="303" t="s">
        <v>54</v>
      </c>
      <c r="I123" s="303" t="s">
        <v>57</v>
      </c>
      <c r="J123" s="303" t="s">
        <v>1030</v>
      </c>
      <c r="K123" s="332"/>
    </row>
    <row r="124" spans="2:11" s="1" customFormat="1" ht="17.25" customHeight="1">
      <c r="B124" s="331"/>
      <c r="C124" s="305" t="s">
        <v>1031</v>
      </c>
      <c r="D124" s="305"/>
      <c r="E124" s="305"/>
      <c r="F124" s="306" t="s">
        <v>1032</v>
      </c>
      <c r="G124" s="307"/>
      <c r="H124" s="305"/>
      <c r="I124" s="305"/>
      <c r="J124" s="305" t="s">
        <v>1033</v>
      </c>
      <c r="K124" s="332"/>
    </row>
    <row r="125" spans="2:11" s="1" customFormat="1" ht="5.25" customHeight="1">
      <c r="B125" s="333"/>
      <c r="C125" s="308"/>
      <c r="D125" s="308"/>
      <c r="E125" s="308"/>
      <c r="F125" s="308"/>
      <c r="G125" s="334"/>
      <c r="H125" s="308"/>
      <c r="I125" s="308"/>
      <c r="J125" s="308"/>
      <c r="K125" s="335"/>
    </row>
    <row r="126" spans="2:11" s="1" customFormat="1" ht="15" customHeight="1">
      <c r="B126" s="333"/>
      <c r="C126" s="288" t="s">
        <v>1037</v>
      </c>
      <c r="D126" s="310"/>
      <c r="E126" s="310"/>
      <c r="F126" s="311" t="s">
        <v>1034</v>
      </c>
      <c r="G126" s="288"/>
      <c r="H126" s="288" t="s">
        <v>1074</v>
      </c>
      <c r="I126" s="288" t="s">
        <v>1036</v>
      </c>
      <c r="J126" s="288">
        <v>120</v>
      </c>
      <c r="K126" s="336"/>
    </row>
    <row r="127" spans="2:11" s="1" customFormat="1" ht="15" customHeight="1">
      <c r="B127" s="333"/>
      <c r="C127" s="288" t="s">
        <v>1083</v>
      </c>
      <c r="D127" s="288"/>
      <c r="E127" s="288"/>
      <c r="F127" s="311" t="s">
        <v>1034</v>
      </c>
      <c r="G127" s="288"/>
      <c r="H127" s="288" t="s">
        <v>1084</v>
      </c>
      <c r="I127" s="288" t="s">
        <v>1036</v>
      </c>
      <c r="J127" s="288" t="s">
        <v>1085</v>
      </c>
      <c r="K127" s="336"/>
    </row>
    <row r="128" spans="2:11" s="1" customFormat="1" ht="15" customHeight="1">
      <c r="B128" s="333"/>
      <c r="C128" s="288" t="s">
        <v>982</v>
      </c>
      <c r="D128" s="288"/>
      <c r="E128" s="288"/>
      <c r="F128" s="311" t="s">
        <v>1034</v>
      </c>
      <c r="G128" s="288"/>
      <c r="H128" s="288" t="s">
        <v>1086</v>
      </c>
      <c r="I128" s="288" t="s">
        <v>1036</v>
      </c>
      <c r="J128" s="288" t="s">
        <v>1085</v>
      </c>
      <c r="K128" s="336"/>
    </row>
    <row r="129" spans="2:11" s="1" customFormat="1" ht="15" customHeight="1">
      <c r="B129" s="333"/>
      <c r="C129" s="288" t="s">
        <v>1045</v>
      </c>
      <c r="D129" s="288"/>
      <c r="E129" s="288"/>
      <c r="F129" s="311" t="s">
        <v>1040</v>
      </c>
      <c r="G129" s="288"/>
      <c r="H129" s="288" t="s">
        <v>1046</v>
      </c>
      <c r="I129" s="288" t="s">
        <v>1036</v>
      </c>
      <c r="J129" s="288">
        <v>15</v>
      </c>
      <c r="K129" s="336"/>
    </row>
    <row r="130" spans="2:11" s="1" customFormat="1" ht="15" customHeight="1">
      <c r="B130" s="333"/>
      <c r="C130" s="314" t="s">
        <v>1047</v>
      </c>
      <c r="D130" s="314"/>
      <c r="E130" s="314"/>
      <c r="F130" s="315" t="s">
        <v>1040</v>
      </c>
      <c r="G130" s="314"/>
      <c r="H130" s="314" t="s">
        <v>1048</v>
      </c>
      <c r="I130" s="314" t="s">
        <v>1036</v>
      </c>
      <c r="J130" s="314">
        <v>15</v>
      </c>
      <c r="K130" s="336"/>
    </row>
    <row r="131" spans="2:11" s="1" customFormat="1" ht="15" customHeight="1">
      <c r="B131" s="333"/>
      <c r="C131" s="314" t="s">
        <v>1049</v>
      </c>
      <c r="D131" s="314"/>
      <c r="E131" s="314"/>
      <c r="F131" s="315" t="s">
        <v>1040</v>
      </c>
      <c r="G131" s="314"/>
      <c r="H131" s="314" t="s">
        <v>1050</v>
      </c>
      <c r="I131" s="314" t="s">
        <v>1036</v>
      </c>
      <c r="J131" s="314">
        <v>20</v>
      </c>
      <c r="K131" s="336"/>
    </row>
    <row r="132" spans="2:11" s="1" customFormat="1" ht="15" customHeight="1">
      <c r="B132" s="333"/>
      <c r="C132" s="314" t="s">
        <v>1051</v>
      </c>
      <c r="D132" s="314"/>
      <c r="E132" s="314"/>
      <c r="F132" s="315" t="s">
        <v>1040</v>
      </c>
      <c r="G132" s="314"/>
      <c r="H132" s="314" t="s">
        <v>1052</v>
      </c>
      <c r="I132" s="314" t="s">
        <v>1036</v>
      </c>
      <c r="J132" s="314">
        <v>20</v>
      </c>
      <c r="K132" s="336"/>
    </row>
    <row r="133" spans="2:11" s="1" customFormat="1" ht="15" customHeight="1">
      <c r="B133" s="333"/>
      <c r="C133" s="288" t="s">
        <v>1039</v>
      </c>
      <c r="D133" s="288"/>
      <c r="E133" s="288"/>
      <c r="F133" s="311" t="s">
        <v>1040</v>
      </c>
      <c r="G133" s="288"/>
      <c r="H133" s="288" t="s">
        <v>1074</v>
      </c>
      <c r="I133" s="288" t="s">
        <v>1036</v>
      </c>
      <c r="J133" s="288">
        <v>50</v>
      </c>
      <c r="K133" s="336"/>
    </row>
    <row r="134" spans="2:11" s="1" customFormat="1" ht="15" customHeight="1">
      <c r="B134" s="333"/>
      <c r="C134" s="288" t="s">
        <v>1053</v>
      </c>
      <c r="D134" s="288"/>
      <c r="E134" s="288"/>
      <c r="F134" s="311" t="s">
        <v>1040</v>
      </c>
      <c r="G134" s="288"/>
      <c r="H134" s="288" t="s">
        <v>1074</v>
      </c>
      <c r="I134" s="288" t="s">
        <v>1036</v>
      </c>
      <c r="J134" s="288">
        <v>50</v>
      </c>
      <c r="K134" s="336"/>
    </row>
    <row r="135" spans="2:11" s="1" customFormat="1" ht="15" customHeight="1">
      <c r="B135" s="333"/>
      <c r="C135" s="288" t="s">
        <v>1059</v>
      </c>
      <c r="D135" s="288"/>
      <c r="E135" s="288"/>
      <c r="F135" s="311" t="s">
        <v>1040</v>
      </c>
      <c r="G135" s="288"/>
      <c r="H135" s="288" t="s">
        <v>1074</v>
      </c>
      <c r="I135" s="288" t="s">
        <v>1036</v>
      </c>
      <c r="J135" s="288">
        <v>50</v>
      </c>
      <c r="K135" s="336"/>
    </row>
    <row r="136" spans="2:11" s="1" customFormat="1" ht="15" customHeight="1">
      <c r="B136" s="333"/>
      <c r="C136" s="288" t="s">
        <v>1061</v>
      </c>
      <c r="D136" s="288"/>
      <c r="E136" s="288"/>
      <c r="F136" s="311" t="s">
        <v>1040</v>
      </c>
      <c r="G136" s="288"/>
      <c r="H136" s="288" t="s">
        <v>1074</v>
      </c>
      <c r="I136" s="288" t="s">
        <v>1036</v>
      </c>
      <c r="J136" s="288">
        <v>50</v>
      </c>
      <c r="K136" s="336"/>
    </row>
    <row r="137" spans="2:11" s="1" customFormat="1" ht="15" customHeight="1">
      <c r="B137" s="333"/>
      <c r="C137" s="288" t="s">
        <v>1062</v>
      </c>
      <c r="D137" s="288"/>
      <c r="E137" s="288"/>
      <c r="F137" s="311" t="s">
        <v>1040</v>
      </c>
      <c r="G137" s="288"/>
      <c r="H137" s="288" t="s">
        <v>1087</v>
      </c>
      <c r="I137" s="288" t="s">
        <v>1036</v>
      </c>
      <c r="J137" s="288">
        <v>255</v>
      </c>
      <c r="K137" s="336"/>
    </row>
    <row r="138" spans="2:11" s="1" customFormat="1" ht="15" customHeight="1">
      <c r="B138" s="333"/>
      <c r="C138" s="288" t="s">
        <v>1064</v>
      </c>
      <c r="D138" s="288"/>
      <c r="E138" s="288"/>
      <c r="F138" s="311" t="s">
        <v>1034</v>
      </c>
      <c r="G138" s="288"/>
      <c r="H138" s="288" t="s">
        <v>1088</v>
      </c>
      <c r="I138" s="288" t="s">
        <v>1066</v>
      </c>
      <c r="J138" s="288"/>
      <c r="K138" s="336"/>
    </row>
    <row r="139" spans="2:11" s="1" customFormat="1" ht="15" customHeight="1">
      <c r="B139" s="333"/>
      <c r="C139" s="288" t="s">
        <v>1067</v>
      </c>
      <c r="D139" s="288"/>
      <c r="E139" s="288"/>
      <c r="F139" s="311" t="s">
        <v>1034</v>
      </c>
      <c r="G139" s="288"/>
      <c r="H139" s="288" t="s">
        <v>1089</v>
      </c>
      <c r="I139" s="288" t="s">
        <v>1069</v>
      </c>
      <c r="J139" s="288"/>
      <c r="K139" s="336"/>
    </row>
    <row r="140" spans="2:11" s="1" customFormat="1" ht="15" customHeight="1">
      <c r="B140" s="333"/>
      <c r="C140" s="288" t="s">
        <v>1070</v>
      </c>
      <c r="D140" s="288"/>
      <c r="E140" s="288"/>
      <c r="F140" s="311" t="s">
        <v>1034</v>
      </c>
      <c r="G140" s="288"/>
      <c r="H140" s="288" t="s">
        <v>1070</v>
      </c>
      <c r="I140" s="288" t="s">
        <v>1069</v>
      </c>
      <c r="J140" s="288"/>
      <c r="K140" s="336"/>
    </row>
    <row r="141" spans="2:11" s="1" customFormat="1" ht="15" customHeight="1">
      <c r="B141" s="333"/>
      <c r="C141" s="288" t="s">
        <v>38</v>
      </c>
      <c r="D141" s="288"/>
      <c r="E141" s="288"/>
      <c r="F141" s="311" t="s">
        <v>1034</v>
      </c>
      <c r="G141" s="288"/>
      <c r="H141" s="288" t="s">
        <v>1090</v>
      </c>
      <c r="I141" s="288" t="s">
        <v>1069</v>
      </c>
      <c r="J141" s="288"/>
      <c r="K141" s="336"/>
    </row>
    <row r="142" spans="2:11" s="1" customFormat="1" ht="15" customHeight="1">
      <c r="B142" s="333"/>
      <c r="C142" s="288" t="s">
        <v>1091</v>
      </c>
      <c r="D142" s="288"/>
      <c r="E142" s="288"/>
      <c r="F142" s="311" t="s">
        <v>1034</v>
      </c>
      <c r="G142" s="288"/>
      <c r="H142" s="288" t="s">
        <v>1092</v>
      </c>
      <c r="I142" s="288" t="s">
        <v>1069</v>
      </c>
      <c r="J142" s="288"/>
      <c r="K142" s="336"/>
    </row>
    <row r="143" spans="2:11" s="1" customFormat="1" ht="15" customHeight="1">
      <c r="B143" s="337"/>
      <c r="C143" s="338"/>
      <c r="D143" s="338"/>
      <c r="E143" s="338"/>
      <c r="F143" s="338"/>
      <c r="G143" s="338"/>
      <c r="H143" s="338"/>
      <c r="I143" s="338"/>
      <c r="J143" s="338"/>
      <c r="K143" s="339"/>
    </row>
    <row r="144" spans="2:11" s="1" customFormat="1" ht="18.75" customHeight="1">
      <c r="B144" s="324"/>
      <c r="C144" s="324"/>
      <c r="D144" s="324"/>
      <c r="E144" s="324"/>
      <c r="F144" s="325"/>
      <c r="G144" s="324"/>
      <c r="H144" s="324"/>
      <c r="I144" s="324"/>
      <c r="J144" s="324"/>
      <c r="K144" s="324"/>
    </row>
    <row r="145" spans="2:11" s="1" customFormat="1" ht="18.75" customHeight="1"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</row>
    <row r="146" spans="2:11" s="1" customFormat="1" ht="7.5" customHeight="1">
      <c r="B146" s="297"/>
      <c r="C146" s="298"/>
      <c r="D146" s="298"/>
      <c r="E146" s="298"/>
      <c r="F146" s="298"/>
      <c r="G146" s="298"/>
      <c r="H146" s="298"/>
      <c r="I146" s="298"/>
      <c r="J146" s="298"/>
      <c r="K146" s="299"/>
    </row>
    <row r="147" spans="2:11" s="1" customFormat="1" ht="45" customHeight="1">
      <c r="B147" s="300"/>
      <c r="C147" s="301" t="s">
        <v>1093</v>
      </c>
      <c r="D147" s="301"/>
      <c r="E147" s="301"/>
      <c r="F147" s="301"/>
      <c r="G147" s="301"/>
      <c r="H147" s="301"/>
      <c r="I147" s="301"/>
      <c r="J147" s="301"/>
      <c r="K147" s="302"/>
    </row>
    <row r="148" spans="2:11" s="1" customFormat="1" ht="17.25" customHeight="1">
      <c r="B148" s="300"/>
      <c r="C148" s="303" t="s">
        <v>1028</v>
      </c>
      <c r="D148" s="303"/>
      <c r="E148" s="303"/>
      <c r="F148" s="303" t="s">
        <v>1029</v>
      </c>
      <c r="G148" s="304"/>
      <c r="H148" s="303" t="s">
        <v>54</v>
      </c>
      <c r="I148" s="303" t="s">
        <v>57</v>
      </c>
      <c r="J148" s="303" t="s">
        <v>1030</v>
      </c>
      <c r="K148" s="302"/>
    </row>
    <row r="149" spans="2:11" s="1" customFormat="1" ht="17.25" customHeight="1">
      <c r="B149" s="300"/>
      <c r="C149" s="305" t="s">
        <v>1031</v>
      </c>
      <c r="D149" s="305"/>
      <c r="E149" s="305"/>
      <c r="F149" s="306" t="s">
        <v>1032</v>
      </c>
      <c r="G149" s="307"/>
      <c r="H149" s="305"/>
      <c r="I149" s="305"/>
      <c r="J149" s="305" t="s">
        <v>1033</v>
      </c>
      <c r="K149" s="302"/>
    </row>
    <row r="150" spans="2:11" s="1" customFormat="1" ht="5.25" customHeight="1">
      <c r="B150" s="313"/>
      <c r="C150" s="308"/>
      <c r="D150" s="308"/>
      <c r="E150" s="308"/>
      <c r="F150" s="308"/>
      <c r="G150" s="309"/>
      <c r="H150" s="308"/>
      <c r="I150" s="308"/>
      <c r="J150" s="308"/>
      <c r="K150" s="336"/>
    </row>
    <row r="151" spans="2:11" s="1" customFormat="1" ht="15" customHeight="1">
      <c r="B151" s="313"/>
      <c r="C151" s="340" t="s">
        <v>1037</v>
      </c>
      <c r="D151" s="288"/>
      <c r="E151" s="288"/>
      <c r="F151" s="341" t="s">
        <v>1034</v>
      </c>
      <c r="G151" s="288"/>
      <c r="H151" s="340" t="s">
        <v>1074</v>
      </c>
      <c r="I151" s="340" t="s">
        <v>1036</v>
      </c>
      <c r="J151" s="340">
        <v>120</v>
      </c>
      <c r="K151" s="336"/>
    </row>
    <row r="152" spans="2:11" s="1" customFormat="1" ht="15" customHeight="1">
      <c r="B152" s="313"/>
      <c r="C152" s="340" t="s">
        <v>1083</v>
      </c>
      <c r="D152" s="288"/>
      <c r="E152" s="288"/>
      <c r="F152" s="341" t="s">
        <v>1034</v>
      </c>
      <c r="G152" s="288"/>
      <c r="H152" s="340" t="s">
        <v>1094</v>
      </c>
      <c r="I152" s="340" t="s">
        <v>1036</v>
      </c>
      <c r="J152" s="340" t="s">
        <v>1085</v>
      </c>
      <c r="K152" s="336"/>
    </row>
    <row r="153" spans="2:11" s="1" customFormat="1" ht="15" customHeight="1">
      <c r="B153" s="313"/>
      <c r="C153" s="340" t="s">
        <v>982</v>
      </c>
      <c r="D153" s="288"/>
      <c r="E153" s="288"/>
      <c r="F153" s="341" t="s">
        <v>1034</v>
      </c>
      <c r="G153" s="288"/>
      <c r="H153" s="340" t="s">
        <v>1095</v>
      </c>
      <c r="I153" s="340" t="s">
        <v>1036</v>
      </c>
      <c r="J153" s="340" t="s">
        <v>1085</v>
      </c>
      <c r="K153" s="336"/>
    </row>
    <row r="154" spans="2:11" s="1" customFormat="1" ht="15" customHeight="1">
      <c r="B154" s="313"/>
      <c r="C154" s="340" t="s">
        <v>1039</v>
      </c>
      <c r="D154" s="288"/>
      <c r="E154" s="288"/>
      <c r="F154" s="341" t="s">
        <v>1040</v>
      </c>
      <c r="G154" s="288"/>
      <c r="H154" s="340" t="s">
        <v>1074</v>
      </c>
      <c r="I154" s="340" t="s">
        <v>1036</v>
      </c>
      <c r="J154" s="340">
        <v>50</v>
      </c>
      <c r="K154" s="336"/>
    </row>
    <row r="155" spans="2:11" s="1" customFormat="1" ht="15" customHeight="1">
      <c r="B155" s="313"/>
      <c r="C155" s="340" t="s">
        <v>1042</v>
      </c>
      <c r="D155" s="288"/>
      <c r="E155" s="288"/>
      <c r="F155" s="341" t="s">
        <v>1034</v>
      </c>
      <c r="G155" s="288"/>
      <c r="H155" s="340" t="s">
        <v>1074</v>
      </c>
      <c r="I155" s="340" t="s">
        <v>1044</v>
      </c>
      <c r="J155" s="340"/>
      <c r="K155" s="336"/>
    </row>
    <row r="156" spans="2:11" s="1" customFormat="1" ht="15" customHeight="1">
      <c r="B156" s="313"/>
      <c r="C156" s="340" t="s">
        <v>1053</v>
      </c>
      <c r="D156" s="288"/>
      <c r="E156" s="288"/>
      <c r="F156" s="341" t="s">
        <v>1040</v>
      </c>
      <c r="G156" s="288"/>
      <c r="H156" s="340" t="s">
        <v>1074</v>
      </c>
      <c r="I156" s="340" t="s">
        <v>1036</v>
      </c>
      <c r="J156" s="340">
        <v>50</v>
      </c>
      <c r="K156" s="336"/>
    </row>
    <row r="157" spans="2:11" s="1" customFormat="1" ht="15" customHeight="1">
      <c r="B157" s="313"/>
      <c r="C157" s="340" t="s">
        <v>1061</v>
      </c>
      <c r="D157" s="288"/>
      <c r="E157" s="288"/>
      <c r="F157" s="341" t="s">
        <v>1040</v>
      </c>
      <c r="G157" s="288"/>
      <c r="H157" s="340" t="s">
        <v>1074</v>
      </c>
      <c r="I157" s="340" t="s">
        <v>1036</v>
      </c>
      <c r="J157" s="340">
        <v>50</v>
      </c>
      <c r="K157" s="336"/>
    </row>
    <row r="158" spans="2:11" s="1" customFormat="1" ht="15" customHeight="1">
      <c r="B158" s="313"/>
      <c r="C158" s="340" t="s">
        <v>1059</v>
      </c>
      <c r="D158" s="288"/>
      <c r="E158" s="288"/>
      <c r="F158" s="341" t="s">
        <v>1040</v>
      </c>
      <c r="G158" s="288"/>
      <c r="H158" s="340" t="s">
        <v>1074</v>
      </c>
      <c r="I158" s="340" t="s">
        <v>1036</v>
      </c>
      <c r="J158" s="340">
        <v>50</v>
      </c>
      <c r="K158" s="336"/>
    </row>
    <row r="159" spans="2:11" s="1" customFormat="1" ht="15" customHeight="1">
      <c r="B159" s="313"/>
      <c r="C159" s="340" t="s">
        <v>93</v>
      </c>
      <c r="D159" s="288"/>
      <c r="E159" s="288"/>
      <c r="F159" s="341" t="s">
        <v>1034</v>
      </c>
      <c r="G159" s="288"/>
      <c r="H159" s="340" t="s">
        <v>1096</v>
      </c>
      <c r="I159" s="340" t="s">
        <v>1036</v>
      </c>
      <c r="J159" s="340" t="s">
        <v>1097</v>
      </c>
      <c r="K159" s="336"/>
    </row>
    <row r="160" spans="2:11" s="1" customFormat="1" ht="15" customHeight="1">
      <c r="B160" s="313"/>
      <c r="C160" s="340" t="s">
        <v>1098</v>
      </c>
      <c r="D160" s="288"/>
      <c r="E160" s="288"/>
      <c r="F160" s="341" t="s">
        <v>1034</v>
      </c>
      <c r="G160" s="288"/>
      <c r="H160" s="340" t="s">
        <v>1099</v>
      </c>
      <c r="I160" s="340" t="s">
        <v>1069</v>
      </c>
      <c r="J160" s="340"/>
      <c r="K160" s="336"/>
    </row>
    <row r="161" spans="2:11" s="1" customFormat="1" ht="15" customHeight="1">
      <c r="B161" s="342"/>
      <c r="C161" s="322"/>
      <c r="D161" s="322"/>
      <c r="E161" s="322"/>
      <c r="F161" s="322"/>
      <c r="G161" s="322"/>
      <c r="H161" s="322"/>
      <c r="I161" s="322"/>
      <c r="J161" s="322"/>
      <c r="K161" s="343"/>
    </row>
    <row r="162" spans="2:11" s="1" customFormat="1" ht="18.75" customHeight="1">
      <c r="B162" s="324"/>
      <c r="C162" s="334"/>
      <c r="D162" s="334"/>
      <c r="E162" s="334"/>
      <c r="F162" s="344"/>
      <c r="G162" s="334"/>
      <c r="H162" s="334"/>
      <c r="I162" s="334"/>
      <c r="J162" s="334"/>
      <c r="K162" s="324"/>
    </row>
    <row r="163" spans="2:11" s="1" customFormat="1" ht="18.75" customHeight="1">
      <c r="B163" s="296"/>
      <c r="C163" s="296"/>
      <c r="D163" s="296"/>
      <c r="E163" s="296"/>
      <c r="F163" s="296"/>
      <c r="G163" s="296"/>
      <c r="H163" s="296"/>
      <c r="I163" s="296"/>
      <c r="J163" s="296"/>
      <c r="K163" s="296"/>
    </row>
    <row r="164" spans="2:11" s="1" customFormat="1" ht="7.5" customHeight="1">
      <c r="B164" s="275"/>
      <c r="C164" s="276"/>
      <c r="D164" s="276"/>
      <c r="E164" s="276"/>
      <c r="F164" s="276"/>
      <c r="G164" s="276"/>
      <c r="H164" s="276"/>
      <c r="I164" s="276"/>
      <c r="J164" s="276"/>
      <c r="K164" s="277"/>
    </row>
    <row r="165" spans="2:11" s="1" customFormat="1" ht="45" customHeight="1">
      <c r="B165" s="278"/>
      <c r="C165" s="279" t="s">
        <v>1100</v>
      </c>
      <c r="D165" s="279"/>
      <c r="E165" s="279"/>
      <c r="F165" s="279"/>
      <c r="G165" s="279"/>
      <c r="H165" s="279"/>
      <c r="I165" s="279"/>
      <c r="J165" s="279"/>
      <c r="K165" s="280"/>
    </row>
    <row r="166" spans="2:11" s="1" customFormat="1" ht="17.25" customHeight="1">
      <c r="B166" s="278"/>
      <c r="C166" s="303" t="s">
        <v>1028</v>
      </c>
      <c r="D166" s="303"/>
      <c r="E166" s="303"/>
      <c r="F166" s="303" t="s">
        <v>1029</v>
      </c>
      <c r="G166" s="345"/>
      <c r="H166" s="346" t="s">
        <v>54</v>
      </c>
      <c r="I166" s="346" t="s">
        <v>57</v>
      </c>
      <c r="J166" s="303" t="s">
        <v>1030</v>
      </c>
      <c r="K166" s="280"/>
    </row>
    <row r="167" spans="2:11" s="1" customFormat="1" ht="17.25" customHeight="1">
      <c r="B167" s="281"/>
      <c r="C167" s="305" t="s">
        <v>1031</v>
      </c>
      <c r="D167" s="305"/>
      <c r="E167" s="305"/>
      <c r="F167" s="306" t="s">
        <v>1032</v>
      </c>
      <c r="G167" s="347"/>
      <c r="H167" s="348"/>
      <c r="I167" s="348"/>
      <c r="J167" s="305" t="s">
        <v>1033</v>
      </c>
      <c r="K167" s="283"/>
    </row>
    <row r="168" spans="2:11" s="1" customFormat="1" ht="5.25" customHeight="1">
      <c r="B168" s="313"/>
      <c r="C168" s="308"/>
      <c r="D168" s="308"/>
      <c r="E168" s="308"/>
      <c r="F168" s="308"/>
      <c r="G168" s="309"/>
      <c r="H168" s="308"/>
      <c r="I168" s="308"/>
      <c r="J168" s="308"/>
      <c r="K168" s="336"/>
    </row>
    <row r="169" spans="2:11" s="1" customFormat="1" ht="15" customHeight="1">
      <c r="B169" s="313"/>
      <c r="C169" s="288" t="s">
        <v>1037</v>
      </c>
      <c r="D169" s="288"/>
      <c r="E169" s="288"/>
      <c r="F169" s="311" t="s">
        <v>1034</v>
      </c>
      <c r="G169" s="288"/>
      <c r="H169" s="288" t="s">
        <v>1074</v>
      </c>
      <c r="I169" s="288" t="s">
        <v>1036</v>
      </c>
      <c r="J169" s="288">
        <v>120</v>
      </c>
      <c r="K169" s="336"/>
    </row>
    <row r="170" spans="2:11" s="1" customFormat="1" ht="15" customHeight="1">
      <c r="B170" s="313"/>
      <c r="C170" s="288" t="s">
        <v>1083</v>
      </c>
      <c r="D170" s="288"/>
      <c r="E170" s="288"/>
      <c r="F170" s="311" t="s">
        <v>1034</v>
      </c>
      <c r="G170" s="288"/>
      <c r="H170" s="288" t="s">
        <v>1084</v>
      </c>
      <c r="I170" s="288" t="s">
        <v>1036</v>
      </c>
      <c r="J170" s="288" t="s">
        <v>1085</v>
      </c>
      <c r="K170" s="336"/>
    </row>
    <row r="171" spans="2:11" s="1" customFormat="1" ht="15" customHeight="1">
      <c r="B171" s="313"/>
      <c r="C171" s="288" t="s">
        <v>982</v>
      </c>
      <c r="D171" s="288"/>
      <c r="E171" s="288"/>
      <c r="F171" s="311" t="s">
        <v>1034</v>
      </c>
      <c r="G171" s="288"/>
      <c r="H171" s="288" t="s">
        <v>1101</v>
      </c>
      <c r="I171" s="288" t="s">
        <v>1036</v>
      </c>
      <c r="J171" s="288" t="s">
        <v>1085</v>
      </c>
      <c r="K171" s="336"/>
    </row>
    <row r="172" spans="2:11" s="1" customFormat="1" ht="15" customHeight="1">
      <c r="B172" s="313"/>
      <c r="C172" s="288" t="s">
        <v>1039</v>
      </c>
      <c r="D172" s="288"/>
      <c r="E172" s="288"/>
      <c r="F172" s="311" t="s">
        <v>1040</v>
      </c>
      <c r="G172" s="288"/>
      <c r="H172" s="288" t="s">
        <v>1101</v>
      </c>
      <c r="I172" s="288" t="s">
        <v>1036</v>
      </c>
      <c r="J172" s="288">
        <v>50</v>
      </c>
      <c r="K172" s="336"/>
    </row>
    <row r="173" spans="2:11" s="1" customFormat="1" ht="15" customHeight="1">
      <c r="B173" s="313"/>
      <c r="C173" s="288" t="s">
        <v>1042</v>
      </c>
      <c r="D173" s="288"/>
      <c r="E173" s="288"/>
      <c r="F173" s="311" t="s">
        <v>1034</v>
      </c>
      <c r="G173" s="288"/>
      <c r="H173" s="288" t="s">
        <v>1101</v>
      </c>
      <c r="I173" s="288" t="s">
        <v>1044</v>
      </c>
      <c r="J173" s="288"/>
      <c r="K173" s="336"/>
    </row>
    <row r="174" spans="2:11" s="1" customFormat="1" ht="15" customHeight="1">
      <c r="B174" s="313"/>
      <c r="C174" s="288" t="s">
        <v>1053</v>
      </c>
      <c r="D174" s="288"/>
      <c r="E174" s="288"/>
      <c r="F174" s="311" t="s">
        <v>1040</v>
      </c>
      <c r="G174" s="288"/>
      <c r="H174" s="288" t="s">
        <v>1101</v>
      </c>
      <c r="I174" s="288" t="s">
        <v>1036</v>
      </c>
      <c r="J174" s="288">
        <v>50</v>
      </c>
      <c r="K174" s="336"/>
    </row>
    <row r="175" spans="2:11" s="1" customFormat="1" ht="15" customHeight="1">
      <c r="B175" s="313"/>
      <c r="C175" s="288" t="s">
        <v>1061</v>
      </c>
      <c r="D175" s="288"/>
      <c r="E175" s="288"/>
      <c r="F175" s="311" t="s">
        <v>1040</v>
      </c>
      <c r="G175" s="288"/>
      <c r="H175" s="288" t="s">
        <v>1101</v>
      </c>
      <c r="I175" s="288" t="s">
        <v>1036</v>
      </c>
      <c r="J175" s="288">
        <v>50</v>
      </c>
      <c r="K175" s="336"/>
    </row>
    <row r="176" spans="2:11" s="1" customFormat="1" ht="15" customHeight="1">
      <c r="B176" s="313"/>
      <c r="C176" s="288" t="s">
        <v>1059</v>
      </c>
      <c r="D176" s="288"/>
      <c r="E176" s="288"/>
      <c r="F176" s="311" t="s">
        <v>1040</v>
      </c>
      <c r="G176" s="288"/>
      <c r="H176" s="288" t="s">
        <v>1101</v>
      </c>
      <c r="I176" s="288" t="s">
        <v>1036</v>
      </c>
      <c r="J176" s="288">
        <v>50</v>
      </c>
      <c r="K176" s="336"/>
    </row>
    <row r="177" spans="2:11" s="1" customFormat="1" ht="15" customHeight="1">
      <c r="B177" s="313"/>
      <c r="C177" s="288" t="s">
        <v>116</v>
      </c>
      <c r="D177" s="288"/>
      <c r="E177" s="288"/>
      <c r="F177" s="311" t="s">
        <v>1034</v>
      </c>
      <c r="G177" s="288"/>
      <c r="H177" s="288" t="s">
        <v>1102</v>
      </c>
      <c r="I177" s="288" t="s">
        <v>1103</v>
      </c>
      <c r="J177" s="288"/>
      <c r="K177" s="336"/>
    </row>
    <row r="178" spans="2:11" s="1" customFormat="1" ht="15" customHeight="1">
      <c r="B178" s="313"/>
      <c r="C178" s="288" t="s">
        <v>57</v>
      </c>
      <c r="D178" s="288"/>
      <c r="E178" s="288"/>
      <c r="F178" s="311" t="s">
        <v>1034</v>
      </c>
      <c r="G178" s="288"/>
      <c r="H178" s="288" t="s">
        <v>1104</v>
      </c>
      <c r="I178" s="288" t="s">
        <v>1105</v>
      </c>
      <c r="J178" s="288">
        <v>1</v>
      </c>
      <c r="K178" s="336"/>
    </row>
    <row r="179" spans="2:11" s="1" customFormat="1" ht="15" customHeight="1">
      <c r="B179" s="313"/>
      <c r="C179" s="288" t="s">
        <v>53</v>
      </c>
      <c r="D179" s="288"/>
      <c r="E179" s="288"/>
      <c r="F179" s="311" t="s">
        <v>1034</v>
      </c>
      <c r="G179" s="288"/>
      <c r="H179" s="288" t="s">
        <v>1106</v>
      </c>
      <c r="I179" s="288" t="s">
        <v>1036</v>
      </c>
      <c r="J179" s="288">
        <v>20</v>
      </c>
      <c r="K179" s="336"/>
    </row>
    <row r="180" spans="2:11" s="1" customFormat="1" ht="15" customHeight="1">
      <c r="B180" s="313"/>
      <c r="C180" s="288" t="s">
        <v>54</v>
      </c>
      <c r="D180" s="288"/>
      <c r="E180" s="288"/>
      <c r="F180" s="311" t="s">
        <v>1034</v>
      </c>
      <c r="G180" s="288"/>
      <c r="H180" s="288" t="s">
        <v>1107</v>
      </c>
      <c r="I180" s="288" t="s">
        <v>1036</v>
      </c>
      <c r="J180" s="288">
        <v>255</v>
      </c>
      <c r="K180" s="336"/>
    </row>
    <row r="181" spans="2:11" s="1" customFormat="1" ht="15" customHeight="1">
      <c r="B181" s="313"/>
      <c r="C181" s="288" t="s">
        <v>117</v>
      </c>
      <c r="D181" s="288"/>
      <c r="E181" s="288"/>
      <c r="F181" s="311" t="s">
        <v>1034</v>
      </c>
      <c r="G181" s="288"/>
      <c r="H181" s="288" t="s">
        <v>998</v>
      </c>
      <c r="I181" s="288" t="s">
        <v>1036</v>
      </c>
      <c r="J181" s="288">
        <v>10</v>
      </c>
      <c r="K181" s="336"/>
    </row>
    <row r="182" spans="2:11" s="1" customFormat="1" ht="15" customHeight="1">
      <c r="B182" s="313"/>
      <c r="C182" s="288" t="s">
        <v>118</v>
      </c>
      <c r="D182" s="288"/>
      <c r="E182" s="288"/>
      <c r="F182" s="311" t="s">
        <v>1034</v>
      </c>
      <c r="G182" s="288"/>
      <c r="H182" s="288" t="s">
        <v>1108</v>
      </c>
      <c r="I182" s="288" t="s">
        <v>1069</v>
      </c>
      <c r="J182" s="288"/>
      <c r="K182" s="336"/>
    </row>
    <row r="183" spans="2:11" s="1" customFormat="1" ht="15" customHeight="1">
      <c r="B183" s="313"/>
      <c r="C183" s="288" t="s">
        <v>1109</v>
      </c>
      <c r="D183" s="288"/>
      <c r="E183" s="288"/>
      <c r="F183" s="311" t="s">
        <v>1034</v>
      </c>
      <c r="G183" s="288"/>
      <c r="H183" s="288" t="s">
        <v>1110</v>
      </c>
      <c r="I183" s="288" t="s">
        <v>1069</v>
      </c>
      <c r="J183" s="288"/>
      <c r="K183" s="336"/>
    </row>
    <row r="184" spans="2:11" s="1" customFormat="1" ht="15" customHeight="1">
      <c r="B184" s="313"/>
      <c r="C184" s="288" t="s">
        <v>1098</v>
      </c>
      <c r="D184" s="288"/>
      <c r="E184" s="288"/>
      <c r="F184" s="311" t="s">
        <v>1034</v>
      </c>
      <c r="G184" s="288"/>
      <c r="H184" s="288" t="s">
        <v>1111</v>
      </c>
      <c r="I184" s="288" t="s">
        <v>1069</v>
      </c>
      <c r="J184" s="288"/>
      <c r="K184" s="336"/>
    </row>
    <row r="185" spans="2:11" s="1" customFormat="1" ht="15" customHeight="1">
      <c r="B185" s="313"/>
      <c r="C185" s="288" t="s">
        <v>120</v>
      </c>
      <c r="D185" s="288"/>
      <c r="E185" s="288"/>
      <c r="F185" s="311" t="s">
        <v>1040</v>
      </c>
      <c r="G185" s="288"/>
      <c r="H185" s="288" t="s">
        <v>1112</v>
      </c>
      <c r="I185" s="288" t="s">
        <v>1036</v>
      </c>
      <c r="J185" s="288">
        <v>50</v>
      </c>
      <c r="K185" s="336"/>
    </row>
    <row r="186" spans="2:11" s="1" customFormat="1" ht="15" customHeight="1">
      <c r="B186" s="313"/>
      <c r="C186" s="288" t="s">
        <v>1113</v>
      </c>
      <c r="D186" s="288"/>
      <c r="E186" s="288"/>
      <c r="F186" s="311" t="s">
        <v>1040</v>
      </c>
      <c r="G186" s="288"/>
      <c r="H186" s="288" t="s">
        <v>1114</v>
      </c>
      <c r="I186" s="288" t="s">
        <v>1115</v>
      </c>
      <c r="J186" s="288"/>
      <c r="K186" s="336"/>
    </row>
    <row r="187" spans="2:11" s="1" customFormat="1" ht="15" customHeight="1">
      <c r="B187" s="313"/>
      <c r="C187" s="288" t="s">
        <v>1116</v>
      </c>
      <c r="D187" s="288"/>
      <c r="E187" s="288"/>
      <c r="F187" s="311" t="s">
        <v>1040</v>
      </c>
      <c r="G187" s="288"/>
      <c r="H187" s="288" t="s">
        <v>1117</v>
      </c>
      <c r="I187" s="288" t="s">
        <v>1115</v>
      </c>
      <c r="J187" s="288"/>
      <c r="K187" s="336"/>
    </row>
    <row r="188" spans="2:11" s="1" customFormat="1" ht="15" customHeight="1">
      <c r="B188" s="313"/>
      <c r="C188" s="288" t="s">
        <v>1118</v>
      </c>
      <c r="D188" s="288"/>
      <c r="E188" s="288"/>
      <c r="F188" s="311" t="s">
        <v>1040</v>
      </c>
      <c r="G188" s="288"/>
      <c r="H188" s="288" t="s">
        <v>1119</v>
      </c>
      <c r="I188" s="288" t="s">
        <v>1115</v>
      </c>
      <c r="J188" s="288"/>
      <c r="K188" s="336"/>
    </row>
    <row r="189" spans="2:11" s="1" customFormat="1" ht="15" customHeight="1">
      <c r="B189" s="313"/>
      <c r="C189" s="349" t="s">
        <v>1120</v>
      </c>
      <c r="D189" s="288"/>
      <c r="E189" s="288"/>
      <c r="F189" s="311" t="s">
        <v>1040</v>
      </c>
      <c r="G189" s="288"/>
      <c r="H189" s="288" t="s">
        <v>1121</v>
      </c>
      <c r="I189" s="288" t="s">
        <v>1122</v>
      </c>
      <c r="J189" s="350" t="s">
        <v>1123</v>
      </c>
      <c r="K189" s="336"/>
    </row>
    <row r="190" spans="2:11" s="1" customFormat="1" ht="15" customHeight="1">
      <c r="B190" s="313"/>
      <c r="C190" s="349" t="s">
        <v>42</v>
      </c>
      <c r="D190" s="288"/>
      <c r="E190" s="288"/>
      <c r="F190" s="311" t="s">
        <v>1034</v>
      </c>
      <c r="G190" s="288"/>
      <c r="H190" s="285" t="s">
        <v>1124</v>
      </c>
      <c r="I190" s="288" t="s">
        <v>1125</v>
      </c>
      <c r="J190" s="288"/>
      <c r="K190" s="336"/>
    </row>
    <row r="191" spans="2:11" s="1" customFormat="1" ht="15" customHeight="1">
      <c r="B191" s="313"/>
      <c r="C191" s="349" t="s">
        <v>1126</v>
      </c>
      <c r="D191" s="288"/>
      <c r="E191" s="288"/>
      <c r="F191" s="311" t="s">
        <v>1034</v>
      </c>
      <c r="G191" s="288"/>
      <c r="H191" s="288" t="s">
        <v>1127</v>
      </c>
      <c r="I191" s="288" t="s">
        <v>1069</v>
      </c>
      <c r="J191" s="288"/>
      <c r="K191" s="336"/>
    </row>
    <row r="192" spans="2:11" s="1" customFormat="1" ht="15" customHeight="1">
      <c r="B192" s="313"/>
      <c r="C192" s="349" t="s">
        <v>1128</v>
      </c>
      <c r="D192" s="288"/>
      <c r="E192" s="288"/>
      <c r="F192" s="311" t="s">
        <v>1034</v>
      </c>
      <c r="G192" s="288"/>
      <c r="H192" s="288" t="s">
        <v>1129</v>
      </c>
      <c r="I192" s="288" t="s">
        <v>1069</v>
      </c>
      <c r="J192" s="288"/>
      <c r="K192" s="336"/>
    </row>
    <row r="193" spans="2:11" s="1" customFormat="1" ht="15" customHeight="1">
      <c r="B193" s="313"/>
      <c r="C193" s="349" t="s">
        <v>1130</v>
      </c>
      <c r="D193" s="288"/>
      <c r="E193" s="288"/>
      <c r="F193" s="311" t="s">
        <v>1040</v>
      </c>
      <c r="G193" s="288"/>
      <c r="H193" s="288" t="s">
        <v>1131</v>
      </c>
      <c r="I193" s="288" t="s">
        <v>1069</v>
      </c>
      <c r="J193" s="288"/>
      <c r="K193" s="336"/>
    </row>
    <row r="194" spans="2:11" s="1" customFormat="1" ht="15" customHeight="1">
      <c r="B194" s="342"/>
      <c r="C194" s="351"/>
      <c r="D194" s="322"/>
      <c r="E194" s="322"/>
      <c r="F194" s="322"/>
      <c r="G194" s="322"/>
      <c r="H194" s="322"/>
      <c r="I194" s="322"/>
      <c r="J194" s="322"/>
      <c r="K194" s="343"/>
    </row>
    <row r="195" spans="2:11" s="1" customFormat="1" ht="18.75" customHeight="1">
      <c r="B195" s="324"/>
      <c r="C195" s="334"/>
      <c r="D195" s="334"/>
      <c r="E195" s="334"/>
      <c r="F195" s="344"/>
      <c r="G195" s="334"/>
      <c r="H195" s="334"/>
      <c r="I195" s="334"/>
      <c r="J195" s="334"/>
      <c r="K195" s="324"/>
    </row>
    <row r="196" spans="2:11" s="1" customFormat="1" ht="18.75" customHeight="1">
      <c r="B196" s="324"/>
      <c r="C196" s="334"/>
      <c r="D196" s="334"/>
      <c r="E196" s="334"/>
      <c r="F196" s="344"/>
      <c r="G196" s="334"/>
      <c r="H196" s="334"/>
      <c r="I196" s="334"/>
      <c r="J196" s="334"/>
      <c r="K196" s="324"/>
    </row>
    <row r="197" spans="2:11" s="1" customFormat="1" ht="18.75" customHeight="1">
      <c r="B197" s="296"/>
      <c r="C197" s="296"/>
      <c r="D197" s="296"/>
      <c r="E197" s="296"/>
      <c r="F197" s="296"/>
      <c r="G197" s="296"/>
      <c r="H197" s="296"/>
      <c r="I197" s="296"/>
      <c r="J197" s="296"/>
      <c r="K197" s="296"/>
    </row>
    <row r="198" spans="2:11" s="1" customFormat="1" ht="13.5">
      <c r="B198" s="275"/>
      <c r="C198" s="276"/>
      <c r="D198" s="276"/>
      <c r="E198" s="276"/>
      <c r="F198" s="276"/>
      <c r="G198" s="276"/>
      <c r="H198" s="276"/>
      <c r="I198" s="276"/>
      <c r="J198" s="276"/>
      <c r="K198" s="277"/>
    </row>
    <row r="199" spans="2:11" s="1" customFormat="1" ht="21">
      <c r="B199" s="278"/>
      <c r="C199" s="279" t="s">
        <v>1132</v>
      </c>
      <c r="D199" s="279"/>
      <c r="E199" s="279"/>
      <c r="F199" s="279"/>
      <c r="G199" s="279"/>
      <c r="H199" s="279"/>
      <c r="I199" s="279"/>
      <c r="J199" s="279"/>
      <c r="K199" s="280"/>
    </row>
    <row r="200" spans="2:11" s="1" customFormat="1" ht="25.5" customHeight="1">
      <c r="B200" s="278"/>
      <c r="C200" s="352" t="s">
        <v>1133</v>
      </c>
      <c r="D200" s="352"/>
      <c r="E200" s="352"/>
      <c r="F200" s="352" t="s">
        <v>1134</v>
      </c>
      <c r="G200" s="353"/>
      <c r="H200" s="352" t="s">
        <v>1135</v>
      </c>
      <c r="I200" s="352"/>
      <c r="J200" s="352"/>
      <c r="K200" s="280"/>
    </row>
    <row r="201" spans="2:11" s="1" customFormat="1" ht="5.25" customHeight="1">
      <c r="B201" s="313"/>
      <c r="C201" s="308"/>
      <c r="D201" s="308"/>
      <c r="E201" s="308"/>
      <c r="F201" s="308"/>
      <c r="G201" s="334"/>
      <c r="H201" s="308"/>
      <c r="I201" s="308"/>
      <c r="J201" s="308"/>
      <c r="K201" s="336"/>
    </row>
    <row r="202" spans="2:11" s="1" customFormat="1" ht="15" customHeight="1">
      <c r="B202" s="313"/>
      <c r="C202" s="288" t="s">
        <v>1125</v>
      </c>
      <c r="D202" s="288"/>
      <c r="E202" s="288"/>
      <c r="F202" s="311" t="s">
        <v>43</v>
      </c>
      <c r="G202" s="288"/>
      <c r="H202" s="288" t="s">
        <v>1136</v>
      </c>
      <c r="I202" s="288"/>
      <c r="J202" s="288"/>
      <c r="K202" s="336"/>
    </row>
    <row r="203" spans="2:11" s="1" customFormat="1" ht="15" customHeight="1">
      <c r="B203" s="313"/>
      <c r="C203" s="288"/>
      <c r="D203" s="288"/>
      <c r="E203" s="288"/>
      <c r="F203" s="311" t="s">
        <v>44</v>
      </c>
      <c r="G203" s="288"/>
      <c r="H203" s="288" t="s">
        <v>1137</v>
      </c>
      <c r="I203" s="288"/>
      <c r="J203" s="288"/>
      <c r="K203" s="336"/>
    </row>
    <row r="204" spans="2:11" s="1" customFormat="1" ht="15" customHeight="1">
      <c r="B204" s="313"/>
      <c r="C204" s="288"/>
      <c r="D204" s="288"/>
      <c r="E204" s="288"/>
      <c r="F204" s="311" t="s">
        <v>47</v>
      </c>
      <c r="G204" s="288"/>
      <c r="H204" s="288" t="s">
        <v>1138</v>
      </c>
      <c r="I204" s="288"/>
      <c r="J204" s="288"/>
      <c r="K204" s="336"/>
    </row>
    <row r="205" spans="2:11" s="1" customFormat="1" ht="15" customHeight="1">
      <c r="B205" s="313"/>
      <c r="C205" s="288"/>
      <c r="D205" s="288"/>
      <c r="E205" s="288"/>
      <c r="F205" s="311" t="s">
        <v>45</v>
      </c>
      <c r="G205" s="288"/>
      <c r="H205" s="288" t="s">
        <v>1139</v>
      </c>
      <c r="I205" s="288"/>
      <c r="J205" s="288"/>
      <c r="K205" s="336"/>
    </row>
    <row r="206" spans="2:11" s="1" customFormat="1" ht="15" customHeight="1">
      <c r="B206" s="313"/>
      <c r="C206" s="288"/>
      <c r="D206" s="288"/>
      <c r="E206" s="288"/>
      <c r="F206" s="311" t="s">
        <v>46</v>
      </c>
      <c r="G206" s="288"/>
      <c r="H206" s="288" t="s">
        <v>1140</v>
      </c>
      <c r="I206" s="288"/>
      <c r="J206" s="288"/>
      <c r="K206" s="336"/>
    </row>
    <row r="207" spans="2:11" s="1" customFormat="1" ht="15" customHeight="1">
      <c r="B207" s="313"/>
      <c r="C207" s="288"/>
      <c r="D207" s="288"/>
      <c r="E207" s="288"/>
      <c r="F207" s="311"/>
      <c r="G207" s="288"/>
      <c r="H207" s="288"/>
      <c r="I207" s="288"/>
      <c r="J207" s="288"/>
      <c r="K207" s="336"/>
    </row>
    <row r="208" spans="2:11" s="1" customFormat="1" ht="15" customHeight="1">
      <c r="B208" s="313"/>
      <c r="C208" s="288" t="s">
        <v>1081</v>
      </c>
      <c r="D208" s="288"/>
      <c r="E208" s="288"/>
      <c r="F208" s="311" t="s">
        <v>79</v>
      </c>
      <c r="G208" s="288"/>
      <c r="H208" s="288" t="s">
        <v>1141</v>
      </c>
      <c r="I208" s="288"/>
      <c r="J208" s="288"/>
      <c r="K208" s="336"/>
    </row>
    <row r="209" spans="2:11" s="1" customFormat="1" ht="15" customHeight="1">
      <c r="B209" s="313"/>
      <c r="C209" s="288"/>
      <c r="D209" s="288"/>
      <c r="E209" s="288"/>
      <c r="F209" s="311" t="s">
        <v>976</v>
      </c>
      <c r="G209" s="288"/>
      <c r="H209" s="288" t="s">
        <v>977</v>
      </c>
      <c r="I209" s="288"/>
      <c r="J209" s="288"/>
      <c r="K209" s="336"/>
    </row>
    <row r="210" spans="2:11" s="1" customFormat="1" ht="15" customHeight="1">
      <c r="B210" s="313"/>
      <c r="C210" s="288"/>
      <c r="D210" s="288"/>
      <c r="E210" s="288"/>
      <c r="F210" s="311" t="s">
        <v>974</v>
      </c>
      <c r="G210" s="288"/>
      <c r="H210" s="288" t="s">
        <v>1142</v>
      </c>
      <c r="I210" s="288"/>
      <c r="J210" s="288"/>
      <c r="K210" s="336"/>
    </row>
    <row r="211" spans="2:11" s="1" customFormat="1" ht="15" customHeight="1">
      <c r="B211" s="354"/>
      <c r="C211" s="288"/>
      <c r="D211" s="288"/>
      <c r="E211" s="288"/>
      <c r="F211" s="311" t="s">
        <v>978</v>
      </c>
      <c r="G211" s="349"/>
      <c r="H211" s="340" t="s">
        <v>979</v>
      </c>
      <c r="I211" s="340"/>
      <c r="J211" s="340"/>
      <c r="K211" s="355"/>
    </row>
    <row r="212" spans="2:11" s="1" customFormat="1" ht="15" customHeight="1">
      <c r="B212" s="354"/>
      <c r="C212" s="288"/>
      <c r="D212" s="288"/>
      <c r="E212" s="288"/>
      <c r="F212" s="311" t="s">
        <v>980</v>
      </c>
      <c r="G212" s="349"/>
      <c r="H212" s="340" t="s">
        <v>1143</v>
      </c>
      <c r="I212" s="340"/>
      <c r="J212" s="340"/>
      <c r="K212" s="355"/>
    </row>
    <row r="213" spans="2:11" s="1" customFormat="1" ht="15" customHeight="1">
      <c r="B213" s="354"/>
      <c r="C213" s="288"/>
      <c r="D213" s="288"/>
      <c r="E213" s="288"/>
      <c r="F213" s="311"/>
      <c r="G213" s="349"/>
      <c r="H213" s="340"/>
      <c r="I213" s="340"/>
      <c r="J213" s="340"/>
      <c r="K213" s="355"/>
    </row>
    <row r="214" spans="2:11" s="1" customFormat="1" ht="15" customHeight="1">
      <c r="B214" s="354"/>
      <c r="C214" s="288" t="s">
        <v>1105</v>
      </c>
      <c r="D214" s="288"/>
      <c r="E214" s="288"/>
      <c r="F214" s="311">
        <v>1</v>
      </c>
      <c r="G214" s="349"/>
      <c r="H214" s="340" t="s">
        <v>1144</v>
      </c>
      <c r="I214" s="340"/>
      <c r="J214" s="340"/>
      <c r="K214" s="355"/>
    </row>
    <row r="215" spans="2:11" s="1" customFormat="1" ht="15" customHeight="1">
      <c r="B215" s="354"/>
      <c r="C215" s="288"/>
      <c r="D215" s="288"/>
      <c r="E215" s="288"/>
      <c r="F215" s="311">
        <v>2</v>
      </c>
      <c r="G215" s="349"/>
      <c r="H215" s="340" t="s">
        <v>1145</v>
      </c>
      <c r="I215" s="340"/>
      <c r="J215" s="340"/>
      <c r="K215" s="355"/>
    </row>
    <row r="216" spans="2:11" s="1" customFormat="1" ht="15" customHeight="1">
      <c r="B216" s="354"/>
      <c r="C216" s="288"/>
      <c r="D216" s="288"/>
      <c r="E216" s="288"/>
      <c r="F216" s="311">
        <v>3</v>
      </c>
      <c r="G216" s="349"/>
      <c r="H216" s="340" t="s">
        <v>1146</v>
      </c>
      <c r="I216" s="340"/>
      <c r="J216" s="340"/>
      <c r="K216" s="355"/>
    </row>
    <row r="217" spans="2:11" s="1" customFormat="1" ht="15" customHeight="1">
      <c r="B217" s="354"/>
      <c r="C217" s="288"/>
      <c r="D217" s="288"/>
      <c r="E217" s="288"/>
      <c r="F217" s="311">
        <v>4</v>
      </c>
      <c r="G217" s="349"/>
      <c r="H217" s="340" t="s">
        <v>1147</v>
      </c>
      <c r="I217" s="340"/>
      <c r="J217" s="340"/>
      <c r="K217" s="355"/>
    </row>
    <row r="218" spans="2:11" s="1" customFormat="1" ht="12.75" customHeight="1">
      <c r="B218" s="356"/>
      <c r="C218" s="357"/>
      <c r="D218" s="357"/>
      <c r="E218" s="357"/>
      <c r="F218" s="357"/>
      <c r="G218" s="357"/>
      <c r="H218" s="357"/>
      <c r="I218" s="357"/>
      <c r="J218" s="357"/>
      <c r="K218" s="35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DESKTOP-LUKAS\lpleyer</dc:creator>
  <cp:keywords/>
  <dc:description/>
  <cp:lastModifiedBy>DESKTOP-LUKAS\lpleyer</cp:lastModifiedBy>
  <dcterms:created xsi:type="dcterms:W3CDTF">2022-02-23T18:22:49Z</dcterms:created>
  <dcterms:modified xsi:type="dcterms:W3CDTF">2022-02-23T18:22:56Z</dcterms:modified>
  <cp:category/>
  <cp:version/>
  <cp:contentType/>
  <cp:contentStatus/>
</cp:coreProperties>
</file>