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1625" activeTab="0"/>
  </bookViews>
  <sheets>
    <sheet name="Rekapitulace stavby" sheetId="1" r:id="rId1"/>
    <sheet name="P052021 - Oprava lávky u DPS" sheetId="2" r:id="rId2"/>
  </sheets>
  <definedNames>
    <definedName name="_xlnm._FilterDatabase" localSheetId="1" hidden="1">'P052021 - Oprava lávky u DPS'!$C$124:$K$163</definedName>
    <definedName name="_xlnm.Print_Area" localSheetId="1">'P052021 - Oprava lávky u DPS'!$C$4:$J$76,'P052021 - Oprava lávky u DPS'!$C$82:$J$108,'P052021 - Oprava lávky u DPS'!$C$114:$J$163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'P052021 - Oprava lávky u DPS'!$124:$124</definedName>
  </definedNames>
  <calcPr calcId="191029"/>
</workbook>
</file>

<file path=xl/sharedStrings.xml><?xml version="1.0" encoding="utf-8"?>
<sst xmlns="http://schemas.openxmlformats.org/spreadsheetml/2006/main" count="687" uniqueCount="239">
  <si>
    <t>Export Komplet</t>
  </si>
  <si>
    <t/>
  </si>
  <si>
    <t>2.0</t>
  </si>
  <si>
    <t>ZAMOK</t>
  </si>
  <si>
    <t>False</t>
  </si>
  <si>
    <t>{23091ffa-04e9-4adb-9a63-fae998172350}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</si>
  <si>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</si>
  <si>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</si>
  <si>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</si>
  <si>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</si>
  <si>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</si>
  <si>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</si>
  <si>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</si>
  <si>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</si>
  <si>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P052021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</si>
  <si>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</si>
  <si>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</si>
  <si>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lávky u DPS</t>
  </si>
  <si>
    <t>KSO:</t>
  </si>
  <si>
    <t>CC-CZ:</t>
  </si>
  <si>
    <t>Místo:</t>
  </si>
  <si>
    <t xml:space="preserve"> </t>
  </si>
  <si>
    <t>Datum:</t>
  </si>
  <si>
    <t>29. 4. 2021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</si>
  <si>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</si>
  <si>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</si>
  <si>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</si>
  <si>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</si>
  <si>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</si>
  <si>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</si>
  <si>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</si>
  <si>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</si>
  <si>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</si>
  <si>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</si>
  <si>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</si>
  <si>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</si>
  <si>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</si>
  <si>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</si>
  <si>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</si>
  <si>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</si>
  <si>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</si>
  <si>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</si>
  <si>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</si>
  <si>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</si>
  <si>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</si>
  <si>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</si>
  <si>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</si>
  <si>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</si>
  <si>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</si>
  <si>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</si>
  <si>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</si>
  <si>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</si>
  <si>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</si>
  <si>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</si>
  <si>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</si>
  <si>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</si>
  <si>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</si>
  <si>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</si>
  <si>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</si>
  <si>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</si>
  <si>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</si>
  <si>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</si>
  <si>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</si>
  <si>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</si>
  <si>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</si>
  <si>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</si>
  <si>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</si>
  <si>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</si>
  <si>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</si>
  <si>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</si>
  <si>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</si>
  <si>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</si>
  <si>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</si>
  <si>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</si>
  <si>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</si>
  <si>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</si>
  <si>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</si>
  <si>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</si>
  <si>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</si>
  <si>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</si>
  <si>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</si>
  <si>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</si>
  <si>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</si>
  <si>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</si>
  <si>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</si>
  <si>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</si>
  <si>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</si>
  <si>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</si>
  <si>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</si>
  <si>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</si>
  <si>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</si>
  <si>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</si>
  <si>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</si>
  <si>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</si>
  <si>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</si>
  <si>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715 - Izolace proti chemickým vlivům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</si>
  <si>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</si>
  <si>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</si>
  <si>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</si>
  <si>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</si>
  <si>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</si>
  <si>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</si>
  <si>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</si>
  <si>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</si>
  <si>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</si>
  <si>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</si>
  <si>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</si>
  <si>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</si>
  <si>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</si>
  <si>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</si>
  <si>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</si>
  <si>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</si>
  <si>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</si>
  <si>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</si>
  <si>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</si>
  <si>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</si>
  <si>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</si>
  <si>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</si>
  <si>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</si>
  <si>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</si>
  <si>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</si>
  <si>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</si>
  <si>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1494229172</t>
  </si>
  <si>
    <t>3</t>
  </si>
  <si>
    <t>Svislé a kompletní konstrukce</t>
  </si>
  <si>
    <t>317321119r</t>
  </si>
  <si>
    <t>Mostní římsy ze ŽB C 35/45 - opravy a doplnění kpl</t>
  </si>
  <si>
    <t>m3</t>
  </si>
  <si>
    <t>-1997015943</t>
  </si>
  <si>
    <t>317321191r</t>
  </si>
  <si>
    <t>Mostní římsy ze ŽB za betonáž malého rozsahu do 25 m3 - opravy a doplnění kpl</t>
  </si>
  <si>
    <t>-1140759555</t>
  </si>
  <si>
    <t>5</t>
  </si>
  <si>
    <t>Komunikace pozemní</t>
  </si>
  <si>
    <t>566501111</t>
  </si>
  <si>
    <t>Úprava krytu z kameniva drceného pro nový kryt s doplněním kameniva drceného do 0,10 m3/m2</t>
  </si>
  <si>
    <t>347253932</t>
  </si>
  <si>
    <t>596211110</t>
  </si>
  <si>
    <t>Kladení zámkové dlažby komunikací pro pěší tl 60 mm skupiny A pl do 50 m2</t>
  </si>
  <si>
    <t>1398829148</t>
  </si>
  <si>
    <t>6</t>
  </si>
  <si>
    <t>M</t>
  </si>
  <si>
    <t>59245018</t>
  </si>
  <si>
    <t>dlažba tvar obdélník betonová 200x100x60mm přírodní (doplnění cca 10%)</t>
  </si>
  <si>
    <t>8</t>
  </si>
  <si>
    <t>1511628349</t>
  </si>
  <si>
    <t>Úpravy povrchů, podlahy a osazování výplní</t>
  </si>
  <si>
    <t>7</t>
  </si>
  <si>
    <t>628612101</t>
  </si>
  <si>
    <t>Nátěr mostních říms epoxipolyamidový základní a vrchní</t>
  </si>
  <si>
    <t>1382370864</t>
  </si>
  <si>
    <t>628613112</t>
  </si>
  <si>
    <t>Oprava nátěru částí OK mostů včetně očištění 2x základní 2xvrchní syntetický nátěr přes 50 m2 vč. ošetření patních desek</t>
  </si>
  <si>
    <t>1027127717</t>
  </si>
  <si>
    <t>9</t>
  </si>
  <si>
    <t>629992112</t>
  </si>
  <si>
    <t>Zatmelení spar mezi mostními prefabrikáty a konstrukcemi š do 20 mm PUR tmelem včetně výplně PUR pěnou</t>
  </si>
  <si>
    <t>m</t>
  </si>
  <si>
    <t>-1485201195</t>
  </si>
  <si>
    <t>10</t>
  </si>
  <si>
    <t>629992114</t>
  </si>
  <si>
    <t>Zatmelení spar mezi mostními prefabrikáty a konstrukcemi š do 40 mm PUR tmelem včetně výplně PUR pěnou</t>
  </si>
  <si>
    <t>1007744898</t>
  </si>
  <si>
    <t>11</t>
  </si>
  <si>
    <t>629995101</t>
  </si>
  <si>
    <t>Očištění vnějších ploch tlakovou vodou</t>
  </si>
  <si>
    <t>-1382701363</t>
  </si>
  <si>
    <t>12</t>
  </si>
  <si>
    <t>632664111</t>
  </si>
  <si>
    <t>Nátěr betonové podlahy mostu epoxidový 2x penetrační</t>
  </si>
  <si>
    <t>2047002549</t>
  </si>
  <si>
    <t>13</t>
  </si>
  <si>
    <t>632664112</t>
  </si>
  <si>
    <t>Nátěr betonové podlahy mostu epoxidový 1x podkladní pod polyuretan PU</t>
  </si>
  <si>
    <t>-270002773</t>
  </si>
  <si>
    <t>14</t>
  </si>
  <si>
    <t>632664113</t>
  </si>
  <si>
    <t>Nátěr betonové podlahy mostu epoxidový 1x ochranný protiskluzový</t>
  </si>
  <si>
    <t>178997984</t>
  </si>
  <si>
    <t>Ostatní konstrukce a práce, bourání</t>
  </si>
  <si>
    <t>938111111</t>
  </si>
  <si>
    <t>Čištění zdiva opěr, pilířů, křídel od mechu a jiné vegetace (cca)</t>
  </si>
  <si>
    <t>2025532851</t>
  </si>
  <si>
    <t>16</t>
  </si>
  <si>
    <t>938121111</t>
  </si>
  <si>
    <t>Odstranění náletových křovin, dřevin a travnatého porostu ve výškách v okolí říms a křídel</t>
  </si>
  <si>
    <t>-1321066117</t>
  </si>
  <si>
    <t>17</t>
  </si>
  <si>
    <t>938532111</t>
  </si>
  <si>
    <t>Broušení nerovností mostovky do 2 mm</t>
  </si>
  <si>
    <t>647649296</t>
  </si>
  <si>
    <t>18</t>
  </si>
  <si>
    <t>938905121r</t>
  </si>
  <si>
    <t xml:space="preserve">Údržba OK mostů - jednotlivá výměna nýtu nebo šroubu do M 16 (odhad 25%) </t>
  </si>
  <si>
    <t>kus</t>
  </si>
  <si>
    <t>-2064722212</t>
  </si>
  <si>
    <t>19</t>
  </si>
  <si>
    <t>952904131</t>
  </si>
  <si>
    <t>Čištění mostních objektů - propláchnutí odvodnění</t>
  </si>
  <si>
    <t>1224353050</t>
  </si>
  <si>
    <t>20</t>
  </si>
  <si>
    <t>979054451</t>
  </si>
  <si>
    <t>Očištění vybouraných zámkových dlaždic s původním spárováním z kameniva těženého</t>
  </si>
  <si>
    <t>846509246</t>
  </si>
  <si>
    <t>998</t>
  </si>
  <si>
    <t>Přesun hmot</t>
  </si>
  <si>
    <t>998212111</t>
  </si>
  <si>
    <t>Přesun hmot pro mosty zděné, monolitické betonové nebo ocelové v do 20 m</t>
  </si>
  <si>
    <t>t</t>
  </si>
  <si>
    <t>253057112</t>
  </si>
  <si>
    <t>PSV</t>
  </si>
  <si>
    <t>Práce a dodávky PSV</t>
  </si>
  <si>
    <t>715</t>
  </si>
  <si>
    <t>Izolace proti chemickým vlivům</t>
  </si>
  <si>
    <t>22</t>
  </si>
  <si>
    <t>715101812r</t>
  </si>
  <si>
    <t>Odstranění izolací stěrkových tmelů za studena plochy přes 1 m2</t>
  </si>
  <si>
    <t>225439458</t>
  </si>
  <si>
    <t>VRN</t>
  </si>
  <si>
    <t>Vedlejší rozpočtové náklady</t>
  </si>
  <si>
    <t>VRN3</t>
  </si>
  <si>
    <t>Zařízení staveniště</t>
  </si>
  <si>
    <t>23</t>
  </si>
  <si>
    <t>030001000</t>
  </si>
  <si>
    <t>Kč</t>
  </si>
  <si>
    <t>1024</t>
  </si>
  <si>
    <t>303656058</t>
  </si>
  <si>
    <t>VRN4</t>
  </si>
  <si>
    <t>Inženýrská činnost</t>
  </si>
  <si>
    <t>24</t>
  </si>
  <si>
    <t>042002000</t>
  </si>
  <si>
    <t>Posudky</t>
  </si>
  <si>
    <t>-1309411163</t>
  </si>
  <si>
    <t>VRN7</t>
  </si>
  <si>
    <t>Provozní vlivy</t>
  </si>
  <si>
    <t>25</t>
  </si>
  <si>
    <t>072103001</t>
  </si>
  <si>
    <t>Projednání DIO a zajištění</t>
  </si>
  <si>
    <t>-950761357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</si>
</sst>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10"/>
      <c r="BS13" s="14" t="s">
        <v>6</v>
      </c>
    </row>
    <row r="14" spans="2:71" ht="12.75">
      <c r="B14" s="18"/>
      <c r="C14" s="19"/>
      <c r="D14" s="19"/>
      <c r="E14" s="215" t="s">
        <v>28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34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35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36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24" t="s">
        <v>45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P052021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Oprava lávky u DPS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 t="str">
        <f>IF(AN8="","",AN8)</f>
        <v>29. 4. 2021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53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54</v>
      </c>
      <c r="D92" s="240"/>
      <c r="E92" s="240"/>
      <c r="F92" s="240"/>
      <c r="G92" s="240"/>
      <c r="H92" s="70"/>
      <c r="I92" s="241" t="s">
        <v>55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56</v>
      </c>
      <c r="AH92" s="240"/>
      <c r="AI92" s="240"/>
      <c r="AJ92" s="240"/>
      <c r="AK92" s="240"/>
      <c r="AL92" s="240"/>
      <c r="AM92" s="240"/>
      <c r="AN92" s="241" t="s">
        <v>57</v>
      </c>
      <c r="AO92" s="240"/>
      <c r="AP92" s="243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0" s="7" customFormat="1" ht="16.5" customHeight="1">
      <c r="A95" s="89" t="s">
        <v>76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'P052021 - Oprava lávky u DPS'!J28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77</v>
      </c>
      <c r="AR95" s="94"/>
      <c r="AS95" s="95">
        <v>0</v>
      </c>
      <c r="AT95" s="96">
        <f>ROUND(SUM(AV95:AW95),2)</f>
        <v>0</v>
      </c>
      <c r="AU95" s="97">
        <f>'P052021 - Oprava lávky u DPS'!P125</f>
        <v>0</v>
      </c>
      <c r="AV95" s="96">
        <f>'P052021 - Oprava lávky u DPS'!J31</f>
        <v>0</v>
      </c>
      <c r="AW95" s="96">
        <f>'P052021 - Oprava lávky u DPS'!J32</f>
        <v>0</v>
      </c>
      <c r="AX95" s="96">
        <f>'P052021 - Oprava lávky u DPS'!J33</f>
        <v>0</v>
      </c>
      <c r="AY95" s="96">
        <f>'P052021 - Oprava lávky u DPS'!J34</f>
        <v>0</v>
      </c>
      <c r="AZ95" s="96">
        <f>'P052021 - Oprava lávky u DPS'!F31</f>
        <v>0</v>
      </c>
      <c r="BA95" s="96">
        <f>'P052021 - Oprava lávky u DPS'!F32</f>
        <v>0</v>
      </c>
      <c r="BB95" s="96">
        <f>'P052021 - Oprava lávky u DPS'!F33</f>
        <v>0</v>
      </c>
      <c r="BC95" s="96">
        <f>'P052021 - Oprava lávky u DPS'!F34</f>
        <v>0</v>
      </c>
      <c r="BD95" s="98">
        <f>'P052021 - Oprava lávky u DPS'!F35</f>
        <v>0</v>
      </c>
      <c r="BT95" s="99" t="s">
        <v>78</v>
      </c>
      <c r="BU95" s="99" t="s">
        <v>79</v>
      </c>
      <c r="BV95" s="99" t="s">
        <v>74</v>
      </c>
      <c r="BW95" s="99" t="s">
        <v>5</v>
      </c>
      <c r="BX95" s="99" t="s">
        <v>75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gP3pr2r53aFyYpcVCaFPU9G5fKqLFjGuNNen9ye+qqDmprmE8VN2/Ewrj6WJtD+EnF/TsY79BQSH13USJ/ih6A==" saltValue="4rNQBUmV3PlhmXc9eBEdVJHa4A0ls65T28ST6jUSZubAy1B1ndwQhurRZNosrOOPMzOhPHcBa3/GrR9oKWbsF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P052021 - Oprava lávky u DPS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80</v>
      </c>
    </row>
    <row r="4" spans="2:46" s="1" customFormat="1" ht="24.95" customHeight="1">
      <c r="B4" s="17"/>
      <c r="D4" s="102" t="s">
        <v>81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29. 4. 2021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tr">
        <f>IF('Rekapitulace stavby'!E11="","",'Rekapitulace stavby'!E11)</f>
        <v xml:space="preserve"> </v>
      </c>
      <c r="F13" s="31"/>
      <c r="G13" s="31"/>
      <c r="H13" s="31"/>
      <c r="I13" s="104" t="s">
        <v>26</v>
      </c>
      <c r="J13" s="105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27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2" t="str">
        <f>'Rekapitulace stavby'!E14</f>
        <v>Vyplň údaj</v>
      </c>
      <c r="F16" s="253"/>
      <c r="G16" s="253"/>
      <c r="H16" s="253"/>
      <c r="I16" s="104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29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26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26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32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33</v>
      </c>
      <c r="E28" s="31"/>
      <c r="F28" s="31"/>
      <c r="G28" s="31"/>
      <c r="H28" s="31"/>
      <c r="I28" s="31"/>
      <c r="J28" s="112">
        <f>ROUND(J125,2)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35</v>
      </c>
      <c r="G30" s="31"/>
      <c r="H30" s="31"/>
      <c r="I30" s="113" t="s">
        <v>34</v>
      </c>
      <c r="J30" s="113" t="s">
        <v>36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37</v>
      </c>
      <c r="E31" s="104" t="s">
        <v>38</v>
      </c>
      <c r="F31" s="115">
        <f>ROUND((SUM(BE125:BE163)),2)</f>
        <v>0</v>
      </c>
      <c r="G31" s="31"/>
      <c r="H31" s="31"/>
      <c r="I31" s="116">
        <v>0.21</v>
      </c>
      <c r="J31" s="115">
        <f>ROUND(((SUM(BE125:BE163))*I31),2)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39</v>
      </c>
      <c r="F32" s="115">
        <f>ROUND((SUM(BF125:BF163)),2)</f>
        <v>0</v>
      </c>
      <c r="G32" s="31"/>
      <c r="H32" s="31"/>
      <c r="I32" s="116">
        <v>0.15</v>
      </c>
      <c r="J32" s="115">
        <f>ROUND(((SUM(BF125:BF163))*I32),2)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40</v>
      </c>
      <c r="F33" s="115">
        <f>ROUND((SUM(BG125:BG163)),2)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41</v>
      </c>
      <c r="F34" s="115">
        <f>ROUND((SUM(BH125:BH163)),2)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42</v>
      </c>
      <c r="F35" s="115">
        <f>ROUND((SUM(BI125:BI163)),2)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43</v>
      </c>
      <c r="E37" s="119"/>
      <c r="F37" s="119"/>
      <c r="G37" s="120" t="s">
        <v>44</v>
      </c>
      <c r="H37" s="121" t="s">
        <v>45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8" t="str">
        <f>E7</f>
        <v>Oprava lávky u DPS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 t="str">
        <f>IF(J10="","",J10)</f>
        <v>29. 4. 2021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26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83</v>
      </c>
      <c r="D92" s="136"/>
      <c r="E92" s="136"/>
      <c r="F92" s="136"/>
      <c r="G92" s="136"/>
      <c r="H92" s="136"/>
      <c r="I92" s="136"/>
      <c r="J92" s="137" t="s">
        <v>84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85</v>
      </c>
      <c r="D94" s="33"/>
      <c r="E94" s="33"/>
      <c r="F94" s="33"/>
      <c r="G94" s="33"/>
      <c r="H94" s="33"/>
      <c r="I94" s="33"/>
      <c r="J94" s="81">
        <f>J125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2:12" s="9" customFormat="1" ht="24.95" customHeight="1">
      <c r="B95" s="139"/>
      <c r="C95" s="140"/>
      <c r="D95" s="141" t="s">
        <v>87</v>
      </c>
      <c r="E95" s="142"/>
      <c r="F95" s="142"/>
      <c r="G95" s="142"/>
      <c r="H95" s="142"/>
      <c r="I95" s="142"/>
      <c r="J95" s="143">
        <f>J126</f>
        <v>0</v>
      </c>
      <c r="K95" s="140"/>
      <c r="L95" s="144"/>
    </row>
    <row r="96" spans="2:12" s="10" customFormat="1" ht="19.9" customHeight="1">
      <c r="B96" s="145"/>
      <c r="C96" s="146"/>
      <c r="D96" s="147" t="s">
        <v>88</v>
      </c>
      <c r="E96" s="148"/>
      <c r="F96" s="148"/>
      <c r="G96" s="148"/>
      <c r="H96" s="148"/>
      <c r="I96" s="148"/>
      <c r="J96" s="149">
        <f>J127</f>
        <v>0</v>
      </c>
      <c r="K96" s="146"/>
      <c r="L96" s="150"/>
    </row>
    <row r="97" spans="2:12" s="10" customFormat="1" ht="19.9" customHeight="1">
      <c r="B97" s="145"/>
      <c r="C97" s="146"/>
      <c r="D97" s="147" t="s">
        <v>89</v>
      </c>
      <c r="E97" s="148"/>
      <c r="F97" s="148"/>
      <c r="G97" s="148"/>
      <c r="H97" s="148"/>
      <c r="I97" s="148"/>
      <c r="J97" s="149">
        <f>J129</f>
        <v>0</v>
      </c>
      <c r="K97" s="146"/>
      <c r="L97" s="150"/>
    </row>
    <row r="98" spans="2:12" s="10" customFormat="1" ht="19.9" customHeight="1">
      <c r="B98" s="145"/>
      <c r="C98" s="146"/>
      <c r="D98" s="147" t="s">
        <v>90</v>
      </c>
      <c r="E98" s="148"/>
      <c r="F98" s="148"/>
      <c r="G98" s="148"/>
      <c r="H98" s="148"/>
      <c r="I98" s="148"/>
      <c r="J98" s="149">
        <f>J132</f>
        <v>0</v>
      </c>
      <c r="K98" s="146"/>
      <c r="L98" s="150"/>
    </row>
    <row r="99" spans="2:12" s="10" customFormat="1" ht="19.9" customHeight="1">
      <c r="B99" s="145"/>
      <c r="C99" s="146"/>
      <c r="D99" s="147" t="s">
        <v>91</v>
      </c>
      <c r="E99" s="148"/>
      <c r="F99" s="148"/>
      <c r="G99" s="148"/>
      <c r="H99" s="148"/>
      <c r="I99" s="148"/>
      <c r="J99" s="149">
        <f>J136</f>
        <v>0</v>
      </c>
      <c r="K99" s="146"/>
      <c r="L99" s="150"/>
    </row>
    <row r="100" spans="2:12" s="10" customFormat="1" ht="19.9" customHeight="1">
      <c r="B100" s="145"/>
      <c r="C100" s="146"/>
      <c r="D100" s="147" t="s">
        <v>92</v>
      </c>
      <c r="E100" s="148"/>
      <c r="F100" s="148"/>
      <c r="G100" s="148"/>
      <c r="H100" s="148"/>
      <c r="I100" s="148"/>
      <c r="J100" s="149">
        <f>J145</f>
        <v>0</v>
      </c>
      <c r="K100" s="146"/>
      <c r="L100" s="150"/>
    </row>
    <row r="101" spans="2:12" s="10" customFormat="1" ht="19.9" customHeight="1">
      <c r="B101" s="145"/>
      <c r="C101" s="146"/>
      <c r="D101" s="147" t="s">
        <v>93</v>
      </c>
      <c r="E101" s="148"/>
      <c r="F101" s="148"/>
      <c r="G101" s="148"/>
      <c r="H101" s="148"/>
      <c r="I101" s="148"/>
      <c r="J101" s="149">
        <f>J152</f>
        <v>0</v>
      </c>
      <c r="K101" s="146"/>
      <c r="L101" s="150"/>
    </row>
    <row r="102" spans="2:12" s="9" customFormat="1" ht="24.95" customHeight="1">
      <c r="B102" s="139"/>
      <c r="C102" s="140"/>
      <c r="D102" s="141" t="s">
        <v>94</v>
      </c>
      <c r="E102" s="142"/>
      <c r="F102" s="142"/>
      <c r="G102" s="142"/>
      <c r="H102" s="142"/>
      <c r="I102" s="142"/>
      <c r="J102" s="143">
        <f>J154</f>
        <v>0</v>
      </c>
      <c r="K102" s="140"/>
      <c r="L102" s="144"/>
    </row>
    <row r="103" spans="2:12" s="10" customFormat="1" ht="19.9" customHeight="1">
      <c r="B103" s="145"/>
      <c r="C103" s="146"/>
      <c r="D103" s="147" t="s">
        <v>95</v>
      </c>
      <c r="E103" s="148"/>
      <c r="F103" s="148"/>
      <c r="G103" s="148"/>
      <c r="H103" s="148"/>
      <c r="I103" s="148"/>
      <c r="J103" s="149">
        <f>J155</f>
        <v>0</v>
      </c>
      <c r="K103" s="146"/>
      <c r="L103" s="150"/>
    </row>
    <row r="104" spans="2:12" s="9" customFormat="1" ht="24.95" customHeight="1">
      <c r="B104" s="139"/>
      <c r="C104" s="140"/>
      <c r="D104" s="141" t="s">
        <v>96</v>
      </c>
      <c r="E104" s="142"/>
      <c r="F104" s="142"/>
      <c r="G104" s="142"/>
      <c r="H104" s="142"/>
      <c r="I104" s="142"/>
      <c r="J104" s="143">
        <f>J157</f>
        <v>0</v>
      </c>
      <c r="K104" s="140"/>
      <c r="L104" s="144"/>
    </row>
    <row r="105" spans="2:12" s="10" customFormat="1" ht="19.9" customHeight="1">
      <c r="B105" s="145"/>
      <c r="C105" s="146"/>
      <c r="D105" s="147" t="s">
        <v>97</v>
      </c>
      <c r="E105" s="148"/>
      <c r="F105" s="148"/>
      <c r="G105" s="148"/>
      <c r="H105" s="148"/>
      <c r="I105" s="148"/>
      <c r="J105" s="149">
        <f>J158</f>
        <v>0</v>
      </c>
      <c r="K105" s="146"/>
      <c r="L105" s="150"/>
    </row>
    <row r="106" spans="2:12" s="10" customFormat="1" ht="19.9" customHeight="1">
      <c r="B106" s="145"/>
      <c r="C106" s="146"/>
      <c r="D106" s="147" t="s">
        <v>98</v>
      </c>
      <c r="E106" s="148"/>
      <c r="F106" s="148"/>
      <c r="G106" s="148"/>
      <c r="H106" s="148"/>
      <c r="I106" s="148"/>
      <c r="J106" s="149">
        <f>J160</f>
        <v>0</v>
      </c>
      <c r="K106" s="146"/>
      <c r="L106" s="150"/>
    </row>
    <row r="107" spans="2:12" s="10" customFormat="1" ht="19.9" customHeight="1">
      <c r="B107" s="145"/>
      <c r="C107" s="146"/>
      <c r="D107" s="147" t="s">
        <v>99</v>
      </c>
      <c r="E107" s="148"/>
      <c r="F107" s="148"/>
      <c r="G107" s="148"/>
      <c r="H107" s="148"/>
      <c r="I107" s="148"/>
      <c r="J107" s="149">
        <f>J162</f>
        <v>0</v>
      </c>
      <c r="K107" s="146"/>
      <c r="L107" s="150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100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28" t="str">
        <f>E7</f>
        <v>Oprava lávky u DPS</v>
      </c>
      <c r="F117" s="255"/>
      <c r="G117" s="255"/>
      <c r="H117" s="255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F10</f>
        <v xml:space="preserve"> </v>
      </c>
      <c r="G119" s="33"/>
      <c r="H119" s="33"/>
      <c r="I119" s="26" t="s">
        <v>22</v>
      </c>
      <c r="J119" s="63" t="str">
        <f>IF(J10="","",J10)</f>
        <v>29. 4. 2021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E13</f>
        <v xml:space="preserve"> </v>
      </c>
      <c r="G121" s="33"/>
      <c r="H121" s="33"/>
      <c r="I121" s="26" t="s">
        <v>29</v>
      </c>
      <c r="J121" s="29" t="str">
        <f>E19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27</v>
      </c>
      <c r="D122" s="33"/>
      <c r="E122" s="33"/>
      <c r="F122" s="24" t="str">
        <f>IF(E16="","",E16)</f>
        <v>Vyplň údaj</v>
      </c>
      <c r="G122" s="33"/>
      <c r="H122" s="33"/>
      <c r="I122" s="26" t="s">
        <v>31</v>
      </c>
      <c r="J122" s="29" t="str">
        <f>E22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51"/>
      <c r="B124" s="152"/>
      <c r="C124" s="153" t="s">
        <v>101</v>
      </c>
      <c r="D124" s="154" t="s">
        <v>58</v>
      </c>
      <c r="E124" s="154" t="s">
        <v>54</v>
      </c>
      <c r="F124" s="154" t="s">
        <v>55</v>
      </c>
      <c r="G124" s="154" t="s">
        <v>102</v>
      </c>
      <c r="H124" s="154" t="s">
        <v>103</v>
      </c>
      <c r="I124" s="154" t="s">
        <v>104</v>
      </c>
      <c r="J124" s="155" t="s">
        <v>84</v>
      </c>
      <c r="K124" s="156" t="s">
        <v>105</v>
      </c>
      <c r="L124" s="157"/>
      <c r="M124" s="72" t="s">
        <v>1</v>
      </c>
      <c r="N124" s="73" t="s">
        <v>37</v>
      </c>
      <c r="O124" s="73" t="s">
        <v>106</v>
      </c>
      <c r="P124" s="73" t="s">
        <v>107</v>
      </c>
      <c r="Q124" s="73" t="s">
        <v>108</v>
      </c>
      <c r="R124" s="73" t="s">
        <v>109</v>
      </c>
      <c r="S124" s="73" t="s">
        <v>110</v>
      </c>
      <c r="T124" s="74" t="s">
        <v>111</v>
      </c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</row>
    <row r="125" spans="1:63" s="2" customFormat="1" ht="22.9" customHeight="1">
      <c r="A125" s="31"/>
      <c r="B125" s="32"/>
      <c r="C125" s="79" t="s">
        <v>112</v>
      </c>
      <c r="D125" s="33"/>
      <c r="E125" s="33"/>
      <c r="F125" s="33"/>
      <c r="G125" s="33"/>
      <c r="H125" s="33"/>
      <c r="I125" s="33"/>
      <c r="J125" s="158">
        <f>BK125</f>
        <v>0</v>
      </c>
      <c r="K125" s="33"/>
      <c r="L125" s="36"/>
      <c r="M125" s="75"/>
      <c r="N125" s="159"/>
      <c r="O125" s="76"/>
      <c r="P125" s="160">
        <f>P126+P154+P157</f>
        <v>0</v>
      </c>
      <c r="Q125" s="76"/>
      <c r="R125" s="160">
        <f>R126+R154+R157</f>
        <v>26.1657264</v>
      </c>
      <c r="S125" s="76"/>
      <c r="T125" s="161">
        <f>T126+T154+T157</f>
        <v>24.5373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86</v>
      </c>
      <c r="BK125" s="162">
        <f>BK126+BK154+BK157</f>
        <v>0</v>
      </c>
    </row>
    <row r="126" spans="2:63" s="12" customFormat="1" ht="25.9" customHeight="1">
      <c r="B126" s="163"/>
      <c r="C126" s="164"/>
      <c r="D126" s="165" t="s">
        <v>72</v>
      </c>
      <c r="E126" s="166" t="s">
        <v>113</v>
      </c>
      <c r="F126" s="166" t="s">
        <v>114</v>
      </c>
      <c r="G126" s="164"/>
      <c r="H126" s="164"/>
      <c r="I126" s="167"/>
      <c r="J126" s="168">
        <f>BK126</f>
        <v>0</v>
      </c>
      <c r="K126" s="164"/>
      <c r="L126" s="169"/>
      <c r="M126" s="170"/>
      <c r="N126" s="171"/>
      <c r="O126" s="171"/>
      <c r="P126" s="172">
        <f>P127+P129+P132+P136+P145+P152</f>
        <v>0</v>
      </c>
      <c r="Q126" s="171"/>
      <c r="R126" s="172">
        <f>R127+R129+R132+R136+R145+R152</f>
        <v>26.1657264</v>
      </c>
      <c r="S126" s="171"/>
      <c r="T126" s="173">
        <f>T127+T129+T132+T136+T145+T152</f>
        <v>24.2393</v>
      </c>
      <c r="AR126" s="174" t="s">
        <v>78</v>
      </c>
      <c r="AT126" s="175" t="s">
        <v>72</v>
      </c>
      <c r="AU126" s="175" t="s">
        <v>73</v>
      </c>
      <c r="AY126" s="174" t="s">
        <v>115</v>
      </c>
      <c r="BK126" s="176">
        <f>BK127+BK129+BK132+BK136+BK145+BK152</f>
        <v>0</v>
      </c>
    </row>
    <row r="127" spans="2:63" s="12" customFormat="1" ht="22.9" customHeight="1">
      <c r="B127" s="163"/>
      <c r="C127" s="164"/>
      <c r="D127" s="165" t="s">
        <v>72</v>
      </c>
      <c r="E127" s="177" t="s">
        <v>78</v>
      </c>
      <c r="F127" s="177" t="s">
        <v>116</v>
      </c>
      <c r="G127" s="164"/>
      <c r="H127" s="164"/>
      <c r="I127" s="167"/>
      <c r="J127" s="178">
        <f>BK127</f>
        <v>0</v>
      </c>
      <c r="K127" s="164"/>
      <c r="L127" s="169"/>
      <c r="M127" s="170"/>
      <c r="N127" s="171"/>
      <c r="O127" s="171"/>
      <c r="P127" s="172">
        <f>P128</f>
        <v>0</v>
      </c>
      <c r="Q127" s="171"/>
      <c r="R127" s="172">
        <f>R128</f>
        <v>0</v>
      </c>
      <c r="S127" s="171"/>
      <c r="T127" s="173">
        <f>T128</f>
        <v>24.18</v>
      </c>
      <c r="AR127" s="174" t="s">
        <v>78</v>
      </c>
      <c r="AT127" s="175" t="s">
        <v>72</v>
      </c>
      <c r="AU127" s="175" t="s">
        <v>78</v>
      </c>
      <c r="AY127" s="174" t="s">
        <v>115</v>
      </c>
      <c r="BK127" s="176">
        <f>BK128</f>
        <v>0</v>
      </c>
    </row>
    <row r="128" spans="1:65" s="2" customFormat="1" ht="24.2" customHeight="1">
      <c r="A128" s="31"/>
      <c r="B128" s="32"/>
      <c r="C128" s="179" t="s">
        <v>78</v>
      </c>
      <c r="D128" s="179" t="s">
        <v>117</v>
      </c>
      <c r="E128" s="180" t="s">
        <v>118</v>
      </c>
      <c r="F128" s="181" t="s">
        <v>119</v>
      </c>
      <c r="G128" s="182" t="s">
        <v>120</v>
      </c>
      <c r="H128" s="183">
        <v>93</v>
      </c>
      <c r="I128" s="184"/>
      <c r="J128" s="185">
        <f>ROUND(I128*H128,2)</f>
        <v>0</v>
      </c>
      <c r="K128" s="186"/>
      <c r="L128" s="36"/>
      <c r="M128" s="187" t="s">
        <v>1</v>
      </c>
      <c r="N128" s="188" t="s">
        <v>38</v>
      </c>
      <c r="O128" s="68"/>
      <c r="P128" s="189">
        <f>O128*H128</f>
        <v>0</v>
      </c>
      <c r="Q128" s="189">
        <v>0</v>
      </c>
      <c r="R128" s="189">
        <f>Q128*H128</f>
        <v>0</v>
      </c>
      <c r="S128" s="189">
        <v>0.26</v>
      </c>
      <c r="T128" s="190">
        <f>S128*H128</f>
        <v>24.18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121</v>
      </c>
      <c r="AT128" s="191" t="s">
        <v>117</v>
      </c>
      <c r="AU128" s="191" t="s">
        <v>80</v>
      </c>
      <c r="AY128" s="14" t="s">
        <v>115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4" t="s">
        <v>78</v>
      </c>
      <c r="BK128" s="192">
        <f>ROUND(I128*H128,2)</f>
        <v>0</v>
      </c>
      <c r="BL128" s="14" t="s">
        <v>121</v>
      </c>
      <c r="BM128" s="191" t="s">
        <v>122</v>
      </c>
    </row>
    <row r="129" spans="2:63" s="12" customFormat="1" ht="22.9" customHeight="1">
      <c r="B129" s="163"/>
      <c r="C129" s="164"/>
      <c r="D129" s="165" t="s">
        <v>72</v>
      </c>
      <c r="E129" s="177" t="s">
        <v>123</v>
      </c>
      <c r="F129" s="177" t="s">
        <v>124</v>
      </c>
      <c r="G129" s="164"/>
      <c r="H129" s="164"/>
      <c r="I129" s="167"/>
      <c r="J129" s="178">
        <f>BK129</f>
        <v>0</v>
      </c>
      <c r="K129" s="164"/>
      <c r="L129" s="169"/>
      <c r="M129" s="170"/>
      <c r="N129" s="171"/>
      <c r="O129" s="171"/>
      <c r="P129" s="172">
        <f>SUM(P130:P131)</f>
        <v>0</v>
      </c>
      <c r="Q129" s="171"/>
      <c r="R129" s="172">
        <f>SUM(R130:R131)</f>
        <v>0.1593424</v>
      </c>
      <c r="S129" s="171"/>
      <c r="T129" s="173">
        <f>SUM(T130:T131)</f>
        <v>0</v>
      </c>
      <c r="AR129" s="174" t="s">
        <v>78</v>
      </c>
      <c r="AT129" s="175" t="s">
        <v>72</v>
      </c>
      <c r="AU129" s="175" t="s">
        <v>78</v>
      </c>
      <c r="AY129" s="174" t="s">
        <v>115</v>
      </c>
      <c r="BK129" s="176">
        <f>SUM(BK130:BK131)</f>
        <v>0</v>
      </c>
    </row>
    <row r="130" spans="1:65" s="2" customFormat="1" ht="21.75" customHeight="1">
      <c r="A130" s="31"/>
      <c r="B130" s="32"/>
      <c r="C130" s="179" t="s">
        <v>80</v>
      </c>
      <c r="D130" s="179" t="s">
        <v>117</v>
      </c>
      <c r="E130" s="180" t="s">
        <v>125</v>
      </c>
      <c r="F130" s="181" t="s">
        <v>126</v>
      </c>
      <c r="G130" s="182" t="s">
        <v>127</v>
      </c>
      <c r="H130" s="183">
        <v>3.28</v>
      </c>
      <c r="I130" s="184"/>
      <c r="J130" s="185">
        <f>ROUND(I130*H130,2)</f>
        <v>0</v>
      </c>
      <c r="K130" s="186"/>
      <c r="L130" s="36"/>
      <c r="M130" s="187" t="s">
        <v>1</v>
      </c>
      <c r="N130" s="188" t="s">
        <v>38</v>
      </c>
      <c r="O130" s="6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121</v>
      </c>
      <c r="AT130" s="191" t="s">
        <v>117</v>
      </c>
      <c r="AU130" s="191" t="s">
        <v>80</v>
      </c>
      <c r="AY130" s="14" t="s">
        <v>115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78</v>
      </c>
      <c r="BK130" s="192">
        <f>ROUND(I130*H130,2)</f>
        <v>0</v>
      </c>
      <c r="BL130" s="14" t="s">
        <v>121</v>
      </c>
      <c r="BM130" s="191" t="s">
        <v>128</v>
      </c>
    </row>
    <row r="131" spans="1:65" s="2" customFormat="1" ht="24.2" customHeight="1">
      <c r="A131" s="31"/>
      <c r="B131" s="32"/>
      <c r="C131" s="179" t="s">
        <v>123</v>
      </c>
      <c r="D131" s="179" t="s">
        <v>117</v>
      </c>
      <c r="E131" s="180" t="s">
        <v>129</v>
      </c>
      <c r="F131" s="181" t="s">
        <v>130</v>
      </c>
      <c r="G131" s="182" t="s">
        <v>127</v>
      </c>
      <c r="H131" s="183">
        <v>3.28</v>
      </c>
      <c r="I131" s="184"/>
      <c r="J131" s="185">
        <f>ROUND(I131*H131,2)</f>
        <v>0</v>
      </c>
      <c r="K131" s="186"/>
      <c r="L131" s="36"/>
      <c r="M131" s="187" t="s">
        <v>1</v>
      </c>
      <c r="N131" s="188" t="s">
        <v>38</v>
      </c>
      <c r="O131" s="68"/>
      <c r="P131" s="189">
        <f>O131*H131</f>
        <v>0</v>
      </c>
      <c r="Q131" s="189">
        <v>0.04858</v>
      </c>
      <c r="R131" s="189">
        <f>Q131*H131</f>
        <v>0.1593424</v>
      </c>
      <c r="S131" s="189">
        <v>0</v>
      </c>
      <c r="T131" s="190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121</v>
      </c>
      <c r="AT131" s="191" t="s">
        <v>117</v>
      </c>
      <c r="AU131" s="191" t="s">
        <v>80</v>
      </c>
      <c r="AY131" s="14" t="s">
        <v>115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4" t="s">
        <v>78</v>
      </c>
      <c r="BK131" s="192">
        <f>ROUND(I131*H131,2)</f>
        <v>0</v>
      </c>
      <c r="BL131" s="14" t="s">
        <v>121</v>
      </c>
      <c r="BM131" s="191" t="s">
        <v>131</v>
      </c>
    </row>
    <row r="132" spans="2:63" s="12" customFormat="1" ht="22.9" customHeight="1">
      <c r="B132" s="163"/>
      <c r="C132" s="164"/>
      <c r="D132" s="165" t="s">
        <v>72</v>
      </c>
      <c r="E132" s="177" t="s">
        <v>132</v>
      </c>
      <c r="F132" s="177" t="s">
        <v>133</v>
      </c>
      <c r="G132" s="164"/>
      <c r="H132" s="164"/>
      <c r="I132" s="167"/>
      <c r="J132" s="178">
        <f>BK132</f>
        <v>0</v>
      </c>
      <c r="K132" s="164"/>
      <c r="L132" s="169"/>
      <c r="M132" s="170"/>
      <c r="N132" s="171"/>
      <c r="O132" s="171"/>
      <c r="P132" s="172">
        <f>SUM(P133:P135)</f>
        <v>0</v>
      </c>
      <c r="Q132" s="171"/>
      <c r="R132" s="172">
        <f>SUM(R133:R135)</f>
        <v>25.53873</v>
      </c>
      <c r="S132" s="171"/>
      <c r="T132" s="173">
        <f>SUM(T133:T135)</f>
        <v>0</v>
      </c>
      <c r="AR132" s="174" t="s">
        <v>78</v>
      </c>
      <c r="AT132" s="175" t="s">
        <v>72</v>
      </c>
      <c r="AU132" s="175" t="s">
        <v>78</v>
      </c>
      <c r="AY132" s="174" t="s">
        <v>115</v>
      </c>
      <c r="BK132" s="176">
        <f>SUM(BK133:BK135)</f>
        <v>0</v>
      </c>
    </row>
    <row r="133" spans="1:65" s="2" customFormat="1" ht="33" customHeight="1">
      <c r="A133" s="31"/>
      <c r="B133" s="32"/>
      <c r="C133" s="179" t="s">
        <v>121</v>
      </c>
      <c r="D133" s="179" t="s">
        <v>117</v>
      </c>
      <c r="E133" s="180" t="s">
        <v>134</v>
      </c>
      <c r="F133" s="181" t="s">
        <v>135</v>
      </c>
      <c r="G133" s="182" t="s">
        <v>120</v>
      </c>
      <c r="H133" s="183">
        <v>93</v>
      </c>
      <c r="I133" s="184"/>
      <c r="J133" s="185">
        <f>ROUND(I133*H133,2)</f>
        <v>0</v>
      </c>
      <c r="K133" s="186"/>
      <c r="L133" s="36"/>
      <c r="M133" s="187" t="s">
        <v>1</v>
      </c>
      <c r="N133" s="188" t="s">
        <v>38</v>
      </c>
      <c r="O133" s="68"/>
      <c r="P133" s="189">
        <f>O133*H133</f>
        <v>0</v>
      </c>
      <c r="Q133" s="189">
        <v>0.17726</v>
      </c>
      <c r="R133" s="189">
        <f>Q133*H133</f>
        <v>16.48518</v>
      </c>
      <c r="S133" s="189">
        <v>0</v>
      </c>
      <c r="T133" s="190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121</v>
      </c>
      <c r="AT133" s="191" t="s">
        <v>117</v>
      </c>
      <c r="AU133" s="191" t="s">
        <v>80</v>
      </c>
      <c r="AY133" s="14" t="s">
        <v>115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4" t="s">
        <v>78</v>
      </c>
      <c r="BK133" s="192">
        <f>ROUND(I133*H133,2)</f>
        <v>0</v>
      </c>
      <c r="BL133" s="14" t="s">
        <v>121</v>
      </c>
      <c r="BM133" s="191" t="s">
        <v>136</v>
      </c>
    </row>
    <row r="134" spans="1:65" s="2" customFormat="1" ht="24.2" customHeight="1">
      <c r="A134" s="31"/>
      <c r="B134" s="32"/>
      <c r="C134" s="179" t="s">
        <v>132</v>
      </c>
      <c r="D134" s="179" t="s">
        <v>117</v>
      </c>
      <c r="E134" s="180" t="s">
        <v>137</v>
      </c>
      <c r="F134" s="181" t="s">
        <v>138</v>
      </c>
      <c r="G134" s="182" t="s">
        <v>120</v>
      </c>
      <c r="H134" s="183">
        <v>93</v>
      </c>
      <c r="I134" s="184"/>
      <c r="J134" s="185">
        <f>ROUND(I134*H134,2)</f>
        <v>0</v>
      </c>
      <c r="K134" s="186"/>
      <c r="L134" s="36"/>
      <c r="M134" s="187" t="s">
        <v>1</v>
      </c>
      <c r="N134" s="188" t="s">
        <v>38</v>
      </c>
      <c r="O134" s="68"/>
      <c r="P134" s="189">
        <f>O134*H134</f>
        <v>0</v>
      </c>
      <c r="Q134" s="189">
        <v>0.08425</v>
      </c>
      <c r="R134" s="189">
        <f>Q134*H134</f>
        <v>7.83525</v>
      </c>
      <c r="S134" s="189">
        <v>0</v>
      </c>
      <c r="T134" s="19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121</v>
      </c>
      <c r="AT134" s="191" t="s">
        <v>117</v>
      </c>
      <c r="AU134" s="191" t="s">
        <v>80</v>
      </c>
      <c r="AY134" s="14" t="s">
        <v>115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4" t="s">
        <v>78</v>
      </c>
      <c r="BK134" s="192">
        <f>ROUND(I134*H134,2)</f>
        <v>0</v>
      </c>
      <c r="BL134" s="14" t="s">
        <v>121</v>
      </c>
      <c r="BM134" s="191" t="s">
        <v>139</v>
      </c>
    </row>
    <row r="135" spans="1:65" s="2" customFormat="1" ht="24.2" customHeight="1">
      <c r="A135" s="31"/>
      <c r="B135" s="32"/>
      <c r="C135" s="193" t="s">
        <v>140</v>
      </c>
      <c r="D135" s="193" t="s">
        <v>141</v>
      </c>
      <c r="E135" s="194" t="s">
        <v>142</v>
      </c>
      <c r="F135" s="195" t="s">
        <v>143</v>
      </c>
      <c r="G135" s="196" t="s">
        <v>120</v>
      </c>
      <c r="H135" s="197">
        <v>9.3</v>
      </c>
      <c r="I135" s="198"/>
      <c r="J135" s="199">
        <f>ROUND(I135*H135,2)</f>
        <v>0</v>
      </c>
      <c r="K135" s="200"/>
      <c r="L135" s="201"/>
      <c r="M135" s="202" t="s">
        <v>1</v>
      </c>
      <c r="N135" s="203" t="s">
        <v>38</v>
      </c>
      <c r="O135" s="68"/>
      <c r="P135" s="189">
        <f>O135*H135</f>
        <v>0</v>
      </c>
      <c r="Q135" s="189">
        <v>0.131</v>
      </c>
      <c r="R135" s="189">
        <f>Q135*H135</f>
        <v>1.2183000000000002</v>
      </c>
      <c r="S135" s="189">
        <v>0</v>
      </c>
      <c r="T135" s="190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144</v>
      </c>
      <c r="AT135" s="191" t="s">
        <v>141</v>
      </c>
      <c r="AU135" s="191" t="s">
        <v>80</v>
      </c>
      <c r="AY135" s="14" t="s">
        <v>115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4" t="s">
        <v>78</v>
      </c>
      <c r="BK135" s="192">
        <f>ROUND(I135*H135,2)</f>
        <v>0</v>
      </c>
      <c r="BL135" s="14" t="s">
        <v>121</v>
      </c>
      <c r="BM135" s="191" t="s">
        <v>145</v>
      </c>
    </row>
    <row r="136" spans="2:63" s="12" customFormat="1" ht="22.9" customHeight="1">
      <c r="B136" s="163"/>
      <c r="C136" s="164"/>
      <c r="D136" s="165" t="s">
        <v>72</v>
      </c>
      <c r="E136" s="177" t="s">
        <v>140</v>
      </c>
      <c r="F136" s="177" t="s">
        <v>146</v>
      </c>
      <c r="G136" s="164"/>
      <c r="H136" s="164"/>
      <c r="I136" s="167"/>
      <c r="J136" s="178">
        <f>BK136</f>
        <v>0</v>
      </c>
      <c r="K136" s="164"/>
      <c r="L136" s="169"/>
      <c r="M136" s="170"/>
      <c r="N136" s="171"/>
      <c r="O136" s="171"/>
      <c r="P136" s="172">
        <f>SUM(P137:P144)</f>
        <v>0</v>
      </c>
      <c r="Q136" s="171"/>
      <c r="R136" s="172">
        <f>SUM(R137:R144)</f>
        <v>0.46237399999999995</v>
      </c>
      <c r="S136" s="171"/>
      <c r="T136" s="173">
        <f>SUM(T137:T144)</f>
        <v>0</v>
      </c>
      <c r="AR136" s="174" t="s">
        <v>78</v>
      </c>
      <c r="AT136" s="175" t="s">
        <v>72</v>
      </c>
      <c r="AU136" s="175" t="s">
        <v>78</v>
      </c>
      <c r="AY136" s="174" t="s">
        <v>115</v>
      </c>
      <c r="BK136" s="176">
        <f>SUM(BK137:BK144)</f>
        <v>0</v>
      </c>
    </row>
    <row r="137" spans="1:65" s="2" customFormat="1" ht="24.2" customHeight="1">
      <c r="A137" s="31"/>
      <c r="B137" s="32"/>
      <c r="C137" s="179" t="s">
        <v>147</v>
      </c>
      <c r="D137" s="179" t="s">
        <v>117</v>
      </c>
      <c r="E137" s="180" t="s">
        <v>148</v>
      </c>
      <c r="F137" s="181" t="s">
        <v>149</v>
      </c>
      <c r="G137" s="182" t="s">
        <v>120</v>
      </c>
      <c r="H137" s="183">
        <v>58.6</v>
      </c>
      <c r="I137" s="184"/>
      <c r="J137" s="185">
        <f aca="true" t="shared" si="0" ref="J137:J144">ROUND(I137*H137,2)</f>
        <v>0</v>
      </c>
      <c r="K137" s="186"/>
      <c r="L137" s="36"/>
      <c r="M137" s="187" t="s">
        <v>1</v>
      </c>
      <c r="N137" s="188" t="s">
        <v>38</v>
      </c>
      <c r="O137" s="68"/>
      <c r="P137" s="189">
        <f aca="true" t="shared" si="1" ref="P137:P144">O137*H137</f>
        <v>0</v>
      </c>
      <c r="Q137" s="189">
        <v>0.00079</v>
      </c>
      <c r="R137" s="189">
        <f aca="true" t="shared" si="2" ref="R137:R144">Q137*H137</f>
        <v>0.046294</v>
      </c>
      <c r="S137" s="189">
        <v>0</v>
      </c>
      <c r="T137" s="190">
        <f aca="true" t="shared" si="3" ref="T137:T144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121</v>
      </c>
      <c r="AT137" s="191" t="s">
        <v>117</v>
      </c>
      <c r="AU137" s="191" t="s">
        <v>80</v>
      </c>
      <c r="AY137" s="14" t="s">
        <v>115</v>
      </c>
      <c r="BE137" s="192">
        <f aca="true" t="shared" si="4" ref="BE137:BE144">IF(N137="základní",J137,0)</f>
        <v>0</v>
      </c>
      <c r="BF137" s="192">
        <f aca="true" t="shared" si="5" ref="BF137:BF144">IF(N137="snížená",J137,0)</f>
        <v>0</v>
      </c>
      <c r="BG137" s="192">
        <f aca="true" t="shared" si="6" ref="BG137:BG144">IF(N137="zákl. přenesená",J137,0)</f>
        <v>0</v>
      </c>
      <c r="BH137" s="192">
        <f aca="true" t="shared" si="7" ref="BH137:BH144">IF(N137="sníž. přenesená",J137,0)</f>
        <v>0</v>
      </c>
      <c r="BI137" s="192">
        <f aca="true" t="shared" si="8" ref="BI137:BI144">IF(N137="nulová",J137,0)</f>
        <v>0</v>
      </c>
      <c r="BJ137" s="14" t="s">
        <v>78</v>
      </c>
      <c r="BK137" s="192">
        <f aca="true" t="shared" si="9" ref="BK137:BK144">ROUND(I137*H137,2)</f>
        <v>0</v>
      </c>
      <c r="BL137" s="14" t="s">
        <v>121</v>
      </c>
      <c r="BM137" s="191" t="s">
        <v>150</v>
      </c>
    </row>
    <row r="138" spans="1:65" s="2" customFormat="1" ht="37.9" customHeight="1">
      <c r="A138" s="31"/>
      <c r="B138" s="32"/>
      <c r="C138" s="179" t="s">
        <v>144</v>
      </c>
      <c r="D138" s="179" t="s">
        <v>117</v>
      </c>
      <c r="E138" s="180" t="s">
        <v>151</v>
      </c>
      <c r="F138" s="181" t="s">
        <v>152</v>
      </c>
      <c r="G138" s="182" t="s">
        <v>120</v>
      </c>
      <c r="H138" s="183">
        <v>212</v>
      </c>
      <c r="I138" s="184"/>
      <c r="J138" s="185">
        <f t="shared" si="0"/>
        <v>0</v>
      </c>
      <c r="K138" s="186"/>
      <c r="L138" s="36"/>
      <c r="M138" s="187" t="s">
        <v>1</v>
      </c>
      <c r="N138" s="188" t="s">
        <v>38</v>
      </c>
      <c r="O138" s="68"/>
      <c r="P138" s="189">
        <f t="shared" si="1"/>
        <v>0</v>
      </c>
      <c r="Q138" s="189">
        <v>0.00056</v>
      </c>
      <c r="R138" s="189">
        <f t="shared" si="2"/>
        <v>0.11871999999999999</v>
      </c>
      <c r="S138" s="189">
        <v>0</v>
      </c>
      <c r="T138" s="19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121</v>
      </c>
      <c r="AT138" s="191" t="s">
        <v>117</v>
      </c>
      <c r="AU138" s="191" t="s">
        <v>80</v>
      </c>
      <c r="AY138" s="14" t="s">
        <v>115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78</v>
      </c>
      <c r="BK138" s="192">
        <f t="shared" si="9"/>
        <v>0</v>
      </c>
      <c r="BL138" s="14" t="s">
        <v>121</v>
      </c>
      <c r="BM138" s="191" t="s">
        <v>153</v>
      </c>
    </row>
    <row r="139" spans="1:65" s="2" customFormat="1" ht="37.9" customHeight="1">
      <c r="A139" s="31"/>
      <c r="B139" s="32"/>
      <c r="C139" s="179" t="s">
        <v>154</v>
      </c>
      <c r="D139" s="179" t="s">
        <v>117</v>
      </c>
      <c r="E139" s="180" t="s">
        <v>155</v>
      </c>
      <c r="F139" s="181" t="s">
        <v>156</v>
      </c>
      <c r="G139" s="182" t="s">
        <v>157</v>
      </c>
      <c r="H139" s="183">
        <v>66</v>
      </c>
      <c r="I139" s="184"/>
      <c r="J139" s="185">
        <f t="shared" si="0"/>
        <v>0</v>
      </c>
      <c r="K139" s="186"/>
      <c r="L139" s="36"/>
      <c r="M139" s="187" t="s">
        <v>1</v>
      </c>
      <c r="N139" s="188" t="s">
        <v>38</v>
      </c>
      <c r="O139" s="68"/>
      <c r="P139" s="189">
        <f t="shared" si="1"/>
        <v>0</v>
      </c>
      <c r="Q139" s="189">
        <v>0.00047</v>
      </c>
      <c r="R139" s="189">
        <f t="shared" si="2"/>
        <v>0.03102</v>
      </c>
      <c r="S139" s="189">
        <v>0</v>
      </c>
      <c r="T139" s="19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121</v>
      </c>
      <c r="AT139" s="191" t="s">
        <v>117</v>
      </c>
      <c r="AU139" s="191" t="s">
        <v>80</v>
      </c>
      <c r="AY139" s="14" t="s">
        <v>115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4" t="s">
        <v>78</v>
      </c>
      <c r="BK139" s="192">
        <f t="shared" si="9"/>
        <v>0</v>
      </c>
      <c r="BL139" s="14" t="s">
        <v>121</v>
      </c>
      <c r="BM139" s="191" t="s">
        <v>158</v>
      </c>
    </row>
    <row r="140" spans="1:65" s="2" customFormat="1" ht="37.9" customHeight="1">
      <c r="A140" s="31"/>
      <c r="B140" s="32"/>
      <c r="C140" s="179" t="s">
        <v>159</v>
      </c>
      <c r="D140" s="179" t="s">
        <v>117</v>
      </c>
      <c r="E140" s="180" t="s">
        <v>160</v>
      </c>
      <c r="F140" s="181" t="s">
        <v>161</v>
      </c>
      <c r="G140" s="182" t="s">
        <v>157</v>
      </c>
      <c r="H140" s="183">
        <v>20</v>
      </c>
      <c r="I140" s="184"/>
      <c r="J140" s="185">
        <f t="shared" si="0"/>
        <v>0</v>
      </c>
      <c r="K140" s="186"/>
      <c r="L140" s="36"/>
      <c r="M140" s="187" t="s">
        <v>1</v>
      </c>
      <c r="N140" s="188" t="s">
        <v>38</v>
      </c>
      <c r="O140" s="68"/>
      <c r="P140" s="189">
        <f t="shared" si="1"/>
        <v>0</v>
      </c>
      <c r="Q140" s="189">
        <v>0.00095</v>
      </c>
      <c r="R140" s="189">
        <f t="shared" si="2"/>
        <v>0.019</v>
      </c>
      <c r="S140" s="189">
        <v>0</v>
      </c>
      <c r="T140" s="19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121</v>
      </c>
      <c r="AT140" s="191" t="s">
        <v>117</v>
      </c>
      <c r="AU140" s="191" t="s">
        <v>80</v>
      </c>
      <c r="AY140" s="14" t="s">
        <v>115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4" t="s">
        <v>78</v>
      </c>
      <c r="BK140" s="192">
        <f t="shared" si="9"/>
        <v>0</v>
      </c>
      <c r="BL140" s="14" t="s">
        <v>121</v>
      </c>
      <c r="BM140" s="191" t="s">
        <v>162</v>
      </c>
    </row>
    <row r="141" spans="1:65" s="2" customFormat="1" ht="16.5" customHeight="1">
      <c r="A141" s="31"/>
      <c r="B141" s="32"/>
      <c r="C141" s="179" t="s">
        <v>163</v>
      </c>
      <c r="D141" s="179" t="s">
        <v>117</v>
      </c>
      <c r="E141" s="180" t="s">
        <v>164</v>
      </c>
      <c r="F141" s="181" t="s">
        <v>165</v>
      </c>
      <c r="G141" s="182" t="s">
        <v>120</v>
      </c>
      <c r="H141" s="183">
        <v>149</v>
      </c>
      <c r="I141" s="184"/>
      <c r="J141" s="185">
        <f t="shared" si="0"/>
        <v>0</v>
      </c>
      <c r="K141" s="186"/>
      <c r="L141" s="36"/>
      <c r="M141" s="187" t="s">
        <v>1</v>
      </c>
      <c r="N141" s="188" t="s">
        <v>38</v>
      </c>
      <c r="O141" s="68"/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121</v>
      </c>
      <c r="AT141" s="191" t="s">
        <v>117</v>
      </c>
      <c r="AU141" s="191" t="s">
        <v>80</v>
      </c>
      <c r="AY141" s="14" t="s">
        <v>115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4" t="s">
        <v>78</v>
      </c>
      <c r="BK141" s="192">
        <f t="shared" si="9"/>
        <v>0</v>
      </c>
      <c r="BL141" s="14" t="s">
        <v>121</v>
      </c>
      <c r="BM141" s="191" t="s">
        <v>166</v>
      </c>
    </row>
    <row r="142" spans="1:65" s="2" customFormat="1" ht="21.75" customHeight="1">
      <c r="A142" s="31"/>
      <c r="B142" s="32"/>
      <c r="C142" s="179" t="s">
        <v>167</v>
      </c>
      <c r="D142" s="179" t="s">
        <v>117</v>
      </c>
      <c r="E142" s="180" t="s">
        <v>168</v>
      </c>
      <c r="F142" s="181" t="s">
        <v>169</v>
      </c>
      <c r="G142" s="182" t="s">
        <v>120</v>
      </c>
      <c r="H142" s="183">
        <v>149</v>
      </c>
      <c r="I142" s="184"/>
      <c r="J142" s="185">
        <f t="shared" si="0"/>
        <v>0</v>
      </c>
      <c r="K142" s="186"/>
      <c r="L142" s="36"/>
      <c r="M142" s="187" t="s">
        <v>1</v>
      </c>
      <c r="N142" s="188" t="s">
        <v>38</v>
      </c>
      <c r="O142" s="68"/>
      <c r="P142" s="189">
        <f t="shared" si="1"/>
        <v>0</v>
      </c>
      <c r="Q142" s="189">
        <v>0.0008</v>
      </c>
      <c r="R142" s="189">
        <f t="shared" si="2"/>
        <v>0.1192</v>
      </c>
      <c r="S142" s="189">
        <v>0</v>
      </c>
      <c r="T142" s="19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121</v>
      </c>
      <c r="AT142" s="191" t="s">
        <v>117</v>
      </c>
      <c r="AU142" s="191" t="s">
        <v>80</v>
      </c>
      <c r="AY142" s="14" t="s">
        <v>115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4" t="s">
        <v>78</v>
      </c>
      <c r="BK142" s="192">
        <f t="shared" si="9"/>
        <v>0</v>
      </c>
      <c r="BL142" s="14" t="s">
        <v>121</v>
      </c>
      <c r="BM142" s="191" t="s">
        <v>170</v>
      </c>
    </row>
    <row r="143" spans="1:65" s="2" customFormat="1" ht="24.2" customHeight="1">
      <c r="A143" s="31"/>
      <c r="B143" s="32"/>
      <c r="C143" s="179" t="s">
        <v>171</v>
      </c>
      <c r="D143" s="179" t="s">
        <v>117</v>
      </c>
      <c r="E143" s="180" t="s">
        <v>172</v>
      </c>
      <c r="F143" s="181" t="s">
        <v>173</v>
      </c>
      <c r="G143" s="182" t="s">
        <v>120</v>
      </c>
      <c r="H143" s="183">
        <v>149</v>
      </c>
      <c r="I143" s="184"/>
      <c r="J143" s="185">
        <f t="shared" si="0"/>
        <v>0</v>
      </c>
      <c r="K143" s="186"/>
      <c r="L143" s="36"/>
      <c r="M143" s="187" t="s">
        <v>1</v>
      </c>
      <c r="N143" s="188" t="s">
        <v>38</v>
      </c>
      <c r="O143" s="68"/>
      <c r="P143" s="189">
        <f t="shared" si="1"/>
        <v>0</v>
      </c>
      <c r="Q143" s="189">
        <v>0.0004</v>
      </c>
      <c r="R143" s="189">
        <f t="shared" si="2"/>
        <v>0.0596</v>
      </c>
      <c r="S143" s="189">
        <v>0</v>
      </c>
      <c r="T143" s="19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121</v>
      </c>
      <c r="AT143" s="191" t="s">
        <v>117</v>
      </c>
      <c r="AU143" s="191" t="s">
        <v>80</v>
      </c>
      <c r="AY143" s="14" t="s">
        <v>115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4" t="s">
        <v>78</v>
      </c>
      <c r="BK143" s="192">
        <f t="shared" si="9"/>
        <v>0</v>
      </c>
      <c r="BL143" s="14" t="s">
        <v>121</v>
      </c>
      <c r="BM143" s="191" t="s">
        <v>174</v>
      </c>
    </row>
    <row r="144" spans="1:65" s="2" customFormat="1" ht="24.2" customHeight="1">
      <c r="A144" s="31"/>
      <c r="B144" s="32"/>
      <c r="C144" s="179" t="s">
        <v>175</v>
      </c>
      <c r="D144" s="179" t="s">
        <v>117</v>
      </c>
      <c r="E144" s="180" t="s">
        <v>176</v>
      </c>
      <c r="F144" s="181" t="s">
        <v>177</v>
      </c>
      <c r="G144" s="182" t="s">
        <v>120</v>
      </c>
      <c r="H144" s="183">
        <v>149</v>
      </c>
      <c r="I144" s="184"/>
      <c r="J144" s="185">
        <f t="shared" si="0"/>
        <v>0</v>
      </c>
      <c r="K144" s="186"/>
      <c r="L144" s="36"/>
      <c r="M144" s="187" t="s">
        <v>1</v>
      </c>
      <c r="N144" s="188" t="s">
        <v>38</v>
      </c>
      <c r="O144" s="68"/>
      <c r="P144" s="189">
        <f t="shared" si="1"/>
        <v>0</v>
      </c>
      <c r="Q144" s="189">
        <v>0.00046</v>
      </c>
      <c r="R144" s="189">
        <f t="shared" si="2"/>
        <v>0.06854</v>
      </c>
      <c r="S144" s="189">
        <v>0</v>
      </c>
      <c r="T144" s="19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121</v>
      </c>
      <c r="AT144" s="191" t="s">
        <v>117</v>
      </c>
      <c r="AU144" s="191" t="s">
        <v>80</v>
      </c>
      <c r="AY144" s="14" t="s">
        <v>115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4" t="s">
        <v>78</v>
      </c>
      <c r="BK144" s="192">
        <f t="shared" si="9"/>
        <v>0</v>
      </c>
      <c r="BL144" s="14" t="s">
        <v>121</v>
      </c>
      <c r="BM144" s="191" t="s">
        <v>178</v>
      </c>
    </row>
    <row r="145" spans="2:63" s="12" customFormat="1" ht="22.9" customHeight="1">
      <c r="B145" s="163"/>
      <c r="C145" s="164"/>
      <c r="D145" s="165" t="s">
        <v>72</v>
      </c>
      <c r="E145" s="177" t="s">
        <v>154</v>
      </c>
      <c r="F145" s="177" t="s">
        <v>179</v>
      </c>
      <c r="G145" s="164"/>
      <c r="H145" s="164"/>
      <c r="I145" s="167"/>
      <c r="J145" s="178">
        <f>BK145</f>
        <v>0</v>
      </c>
      <c r="K145" s="164"/>
      <c r="L145" s="169"/>
      <c r="M145" s="170"/>
      <c r="N145" s="171"/>
      <c r="O145" s="171"/>
      <c r="P145" s="172">
        <f>SUM(P146:P151)</f>
        <v>0</v>
      </c>
      <c r="Q145" s="171"/>
      <c r="R145" s="172">
        <f>SUM(R146:R151)</f>
        <v>0.00528</v>
      </c>
      <c r="S145" s="171"/>
      <c r="T145" s="173">
        <f>SUM(T146:T151)</f>
        <v>0.0593</v>
      </c>
      <c r="AR145" s="174" t="s">
        <v>78</v>
      </c>
      <c r="AT145" s="175" t="s">
        <v>72</v>
      </c>
      <c r="AU145" s="175" t="s">
        <v>78</v>
      </c>
      <c r="AY145" s="174" t="s">
        <v>115</v>
      </c>
      <c r="BK145" s="176">
        <f>SUM(BK146:BK151)</f>
        <v>0</v>
      </c>
    </row>
    <row r="146" spans="1:65" s="2" customFormat="1" ht="24.2" customHeight="1">
      <c r="A146" s="31"/>
      <c r="B146" s="32"/>
      <c r="C146" s="179" t="s">
        <v>8</v>
      </c>
      <c r="D146" s="179" t="s">
        <v>117</v>
      </c>
      <c r="E146" s="180" t="s">
        <v>180</v>
      </c>
      <c r="F146" s="181" t="s">
        <v>181</v>
      </c>
      <c r="G146" s="182" t="s">
        <v>120</v>
      </c>
      <c r="H146" s="183">
        <v>50</v>
      </c>
      <c r="I146" s="184"/>
      <c r="J146" s="185">
        <f aca="true" t="shared" si="10" ref="J146:J151">ROUND(I146*H146,2)</f>
        <v>0</v>
      </c>
      <c r="K146" s="186"/>
      <c r="L146" s="36"/>
      <c r="M146" s="187" t="s">
        <v>1</v>
      </c>
      <c r="N146" s="188" t="s">
        <v>38</v>
      </c>
      <c r="O146" s="68"/>
      <c r="P146" s="189">
        <f aca="true" t="shared" si="11" ref="P146:P151">O146*H146</f>
        <v>0</v>
      </c>
      <c r="Q146" s="189">
        <v>0</v>
      </c>
      <c r="R146" s="189">
        <f aca="true" t="shared" si="12" ref="R146:R151">Q146*H146</f>
        <v>0</v>
      </c>
      <c r="S146" s="189">
        <v>0.0003</v>
      </c>
      <c r="T146" s="190">
        <f aca="true" t="shared" si="13" ref="T146:T151">S146*H146</f>
        <v>0.015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121</v>
      </c>
      <c r="AT146" s="191" t="s">
        <v>117</v>
      </c>
      <c r="AU146" s="191" t="s">
        <v>80</v>
      </c>
      <c r="AY146" s="14" t="s">
        <v>115</v>
      </c>
      <c r="BE146" s="192">
        <f aca="true" t="shared" si="14" ref="BE146:BE151">IF(N146="základní",J146,0)</f>
        <v>0</v>
      </c>
      <c r="BF146" s="192">
        <f aca="true" t="shared" si="15" ref="BF146:BF151">IF(N146="snížená",J146,0)</f>
        <v>0</v>
      </c>
      <c r="BG146" s="192">
        <f aca="true" t="shared" si="16" ref="BG146:BG151">IF(N146="zákl. přenesená",J146,0)</f>
        <v>0</v>
      </c>
      <c r="BH146" s="192">
        <f aca="true" t="shared" si="17" ref="BH146:BH151">IF(N146="sníž. přenesená",J146,0)</f>
        <v>0</v>
      </c>
      <c r="BI146" s="192">
        <f aca="true" t="shared" si="18" ref="BI146:BI151">IF(N146="nulová",J146,0)</f>
        <v>0</v>
      </c>
      <c r="BJ146" s="14" t="s">
        <v>78</v>
      </c>
      <c r="BK146" s="192">
        <f aca="true" t="shared" si="19" ref="BK146:BK151">ROUND(I146*H146,2)</f>
        <v>0</v>
      </c>
      <c r="BL146" s="14" t="s">
        <v>121</v>
      </c>
      <c r="BM146" s="191" t="s">
        <v>182</v>
      </c>
    </row>
    <row r="147" spans="1:65" s="2" customFormat="1" ht="24.2" customHeight="1">
      <c r="A147" s="31"/>
      <c r="B147" s="32"/>
      <c r="C147" s="179" t="s">
        <v>183</v>
      </c>
      <c r="D147" s="179" t="s">
        <v>117</v>
      </c>
      <c r="E147" s="180" t="s">
        <v>184</v>
      </c>
      <c r="F147" s="181" t="s">
        <v>185</v>
      </c>
      <c r="G147" s="182" t="s">
        <v>120</v>
      </c>
      <c r="H147" s="183">
        <v>58.6</v>
      </c>
      <c r="I147" s="184"/>
      <c r="J147" s="185">
        <f t="shared" si="10"/>
        <v>0</v>
      </c>
      <c r="K147" s="186"/>
      <c r="L147" s="36"/>
      <c r="M147" s="187" t="s">
        <v>1</v>
      </c>
      <c r="N147" s="188" t="s">
        <v>38</v>
      </c>
      <c r="O147" s="68"/>
      <c r="P147" s="189">
        <f t="shared" si="11"/>
        <v>0</v>
      </c>
      <c r="Q147" s="189">
        <v>0</v>
      </c>
      <c r="R147" s="189">
        <f t="shared" si="12"/>
        <v>0</v>
      </c>
      <c r="S147" s="189">
        <v>0.0005</v>
      </c>
      <c r="T147" s="190">
        <f t="shared" si="13"/>
        <v>0.0293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121</v>
      </c>
      <c r="AT147" s="191" t="s">
        <v>117</v>
      </c>
      <c r="AU147" s="191" t="s">
        <v>80</v>
      </c>
      <c r="AY147" s="14" t="s">
        <v>115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78</v>
      </c>
      <c r="BK147" s="192">
        <f t="shared" si="19"/>
        <v>0</v>
      </c>
      <c r="BL147" s="14" t="s">
        <v>121</v>
      </c>
      <c r="BM147" s="191" t="s">
        <v>186</v>
      </c>
    </row>
    <row r="148" spans="1:65" s="2" customFormat="1" ht="16.5" customHeight="1">
      <c r="A148" s="31"/>
      <c r="B148" s="32"/>
      <c r="C148" s="179" t="s">
        <v>187</v>
      </c>
      <c r="D148" s="179" t="s">
        <v>117</v>
      </c>
      <c r="E148" s="180" t="s">
        <v>188</v>
      </c>
      <c r="F148" s="181" t="s">
        <v>189</v>
      </c>
      <c r="G148" s="182" t="s">
        <v>120</v>
      </c>
      <c r="H148" s="183">
        <v>149</v>
      </c>
      <c r="I148" s="184"/>
      <c r="J148" s="185">
        <f t="shared" si="10"/>
        <v>0</v>
      </c>
      <c r="K148" s="186"/>
      <c r="L148" s="36"/>
      <c r="M148" s="187" t="s">
        <v>1</v>
      </c>
      <c r="N148" s="188" t="s">
        <v>38</v>
      </c>
      <c r="O148" s="68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121</v>
      </c>
      <c r="AT148" s="191" t="s">
        <v>117</v>
      </c>
      <c r="AU148" s="191" t="s">
        <v>80</v>
      </c>
      <c r="AY148" s="14" t="s">
        <v>115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78</v>
      </c>
      <c r="BK148" s="192">
        <f t="shared" si="19"/>
        <v>0</v>
      </c>
      <c r="BL148" s="14" t="s">
        <v>121</v>
      </c>
      <c r="BM148" s="191" t="s">
        <v>190</v>
      </c>
    </row>
    <row r="149" spans="1:65" s="2" customFormat="1" ht="24.2" customHeight="1">
      <c r="A149" s="31"/>
      <c r="B149" s="32"/>
      <c r="C149" s="179" t="s">
        <v>191</v>
      </c>
      <c r="D149" s="179" t="s">
        <v>117</v>
      </c>
      <c r="E149" s="180" t="s">
        <v>192</v>
      </c>
      <c r="F149" s="181" t="s">
        <v>193</v>
      </c>
      <c r="G149" s="182" t="s">
        <v>194</v>
      </c>
      <c r="H149" s="183">
        <v>48</v>
      </c>
      <c r="I149" s="184"/>
      <c r="J149" s="185">
        <f t="shared" si="10"/>
        <v>0</v>
      </c>
      <c r="K149" s="186"/>
      <c r="L149" s="36"/>
      <c r="M149" s="187" t="s">
        <v>1</v>
      </c>
      <c r="N149" s="188" t="s">
        <v>38</v>
      </c>
      <c r="O149" s="68"/>
      <c r="P149" s="189">
        <f t="shared" si="11"/>
        <v>0</v>
      </c>
      <c r="Q149" s="189">
        <v>0.00011</v>
      </c>
      <c r="R149" s="189">
        <f t="shared" si="12"/>
        <v>0.00528</v>
      </c>
      <c r="S149" s="189">
        <v>0</v>
      </c>
      <c r="T149" s="19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121</v>
      </c>
      <c r="AT149" s="191" t="s">
        <v>117</v>
      </c>
      <c r="AU149" s="191" t="s">
        <v>80</v>
      </c>
      <c r="AY149" s="14" t="s">
        <v>115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78</v>
      </c>
      <c r="BK149" s="192">
        <f t="shared" si="19"/>
        <v>0</v>
      </c>
      <c r="BL149" s="14" t="s">
        <v>121</v>
      </c>
      <c r="BM149" s="191" t="s">
        <v>195</v>
      </c>
    </row>
    <row r="150" spans="1:65" s="2" customFormat="1" ht="21.75" customHeight="1">
      <c r="A150" s="31"/>
      <c r="B150" s="32"/>
      <c r="C150" s="179" t="s">
        <v>196</v>
      </c>
      <c r="D150" s="179" t="s">
        <v>117</v>
      </c>
      <c r="E150" s="180" t="s">
        <v>197</v>
      </c>
      <c r="F150" s="181" t="s">
        <v>198</v>
      </c>
      <c r="G150" s="182" t="s">
        <v>157</v>
      </c>
      <c r="H150" s="183">
        <v>30</v>
      </c>
      <c r="I150" s="184"/>
      <c r="J150" s="185">
        <f t="shared" si="10"/>
        <v>0</v>
      </c>
      <c r="K150" s="186"/>
      <c r="L150" s="36"/>
      <c r="M150" s="187" t="s">
        <v>1</v>
      </c>
      <c r="N150" s="188" t="s">
        <v>38</v>
      </c>
      <c r="O150" s="68"/>
      <c r="P150" s="189">
        <f t="shared" si="11"/>
        <v>0</v>
      </c>
      <c r="Q150" s="189">
        <v>0</v>
      </c>
      <c r="R150" s="189">
        <f t="shared" si="12"/>
        <v>0</v>
      </c>
      <c r="S150" s="189">
        <v>0.0005</v>
      </c>
      <c r="T150" s="190">
        <f t="shared" si="13"/>
        <v>0.015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121</v>
      </c>
      <c r="AT150" s="191" t="s">
        <v>117</v>
      </c>
      <c r="AU150" s="191" t="s">
        <v>80</v>
      </c>
      <c r="AY150" s="14" t="s">
        <v>115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78</v>
      </c>
      <c r="BK150" s="192">
        <f t="shared" si="19"/>
        <v>0</v>
      </c>
      <c r="BL150" s="14" t="s">
        <v>121</v>
      </c>
      <c r="BM150" s="191" t="s">
        <v>199</v>
      </c>
    </row>
    <row r="151" spans="1:65" s="2" customFormat="1" ht="24.2" customHeight="1">
      <c r="A151" s="31"/>
      <c r="B151" s="32"/>
      <c r="C151" s="179" t="s">
        <v>200</v>
      </c>
      <c r="D151" s="179" t="s">
        <v>117</v>
      </c>
      <c r="E151" s="180" t="s">
        <v>201</v>
      </c>
      <c r="F151" s="181" t="s">
        <v>202</v>
      </c>
      <c r="G151" s="182" t="s">
        <v>120</v>
      </c>
      <c r="H151" s="183">
        <v>93</v>
      </c>
      <c r="I151" s="184"/>
      <c r="J151" s="185">
        <f t="shared" si="10"/>
        <v>0</v>
      </c>
      <c r="K151" s="186"/>
      <c r="L151" s="36"/>
      <c r="M151" s="187" t="s">
        <v>1</v>
      </c>
      <c r="N151" s="188" t="s">
        <v>38</v>
      </c>
      <c r="O151" s="68"/>
      <c r="P151" s="189">
        <f t="shared" si="11"/>
        <v>0</v>
      </c>
      <c r="Q151" s="189">
        <v>0</v>
      </c>
      <c r="R151" s="189">
        <f t="shared" si="12"/>
        <v>0</v>
      </c>
      <c r="S151" s="189">
        <v>0</v>
      </c>
      <c r="T151" s="19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121</v>
      </c>
      <c r="AT151" s="191" t="s">
        <v>117</v>
      </c>
      <c r="AU151" s="191" t="s">
        <v>80</v>
      </c>
      <c r="AY151" s="14" t="s">
        <v>115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78</v>
      </c>
      <c r="BK151" s="192">
        <f t="shared" si="19"/>
        <v>0</v>
      </c>
      <c r="BL151" s="14" t="s">
        <v>121</v>
      </c>
      <c r="BM151" s="191" t="s">
        <v>203</v>
      </c>
    </row>
    <row r="152" spans="2:63" s="12" customFormat="1" ht="22.9" customHeight="1">
      <c r="B152" s="163"/>
      <c r="C152" s="164"/>
      <c r="D152" s="165" t="s">
        <v>72</v>
      </c>
      <c r="E152" s="177" t="s">
        <v>204</v>
      </c>
      <c r="F152" s="177" t="s">
        <v>205</v>
      </c>
      <c r="G152" s="164"/>
      <c r="H152" s="164"/>
      <c r="I152" s="167"/>
      <c r="J152" s="178">
        <f>BK152</f>
        <v>0</v>
      </c>
      <c r="K152" s="164"/>
      <c r="L152" s="169"/>
      <c r="M152" s="170"/>
      <c r="N152" s="171"/>
      <c r="O152" s="171"/>
      <c r="P152" s="172">
        <f>P153</f>
        <v>0</v>
      </c>
      <c r="Q152" s="171"/>
      <c r="R152" s="172">
        <f>R153</f>
        <v>0</v>
      </c>
      <c r="S152" s="171"/>
      <c r="T152" s="173">
        <f>T153</f>
        <v>0</v>
      </c>
      <c r="AR152" s="174" t="s">
        <v>78</v>
      </c>
      <c r="AT152" s="175" t="s">
        <v>72</v>
      </c>
      <c r="AU152" s="175" t="s">
        <v>78</v>
      </c>
      <c r="AY152" s="174" t="s">
        <v>115</v>
      </c>
      <c r="BK152" s="176">
        <f>BK153</f>
        <v>0</v>
      </c>
    </row>
    <row r="153" spans="1:65" s="2" customFormat="1" ht="24.2" customHeight="1">
      <c r="A153" s="31"/>
      <c r="B153" s="32"/>
      <c r="C153" s="179" t="s">
        <v>7</v>
      </c>
      <c r="D153" s="179" t="s">
        <v>117</v>
      </c>
      <c r="E153" s="180" t="s">
        <v>206</v>
      </c>
      <c r="F153" s="181" t="s">
        <v>207</v>
      </c>
      <c r="G153" s="182" t="s">
        <v>208</v>
      </c>
      <c r="H153" s="183">
        <v>26.166</v>
      </c>
      <c r="I153" s="184"/>
      <c r="J153" s="185">
        <f>ROUND(I153*H153,2)</f>
        <v>0</v>
      </c>
      <c r="K153" s="186"/>
      <c r="L153" s="36"/>
      <c r="M153" s="187" t="s">
        <v>1</v>
      </c>
      <c r="N153" s="188" t="s">
        <v>38</v>
      </c>
      <c r="O153" s="6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121</v>
      </c>
      <c r="AT153" s="191" t="s">
        <v>117</v>
      </c>
      <c r="AU153" s="191" t="s">
        <v>80</v>
      </c>
      <c r="AY153" s="14" t="s">
        <v>115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4" t="s">
        <v>78</v>
      </c>
      <c r="BK153" s="192">
        <f>ROUND(I153*H153,2)</f>
        <v>0</v>
      </c>
      <c r="BL153" s="14" t="s">
        <v>121</v>
      </c>
      <c r="BM153" s="191" t="s">
        <v>209</v>
      </c>
    </row>
    <row r="154" spans="2:63" s="12" customFormat="1" ht="25.9" customHeight="1">
      <c r="B154" s="163"/>
      <c r="C154" s="164"/>
      <c r="D154" s="165" t="s">
        <v>72</v>
      </c>
      <c r="E154" s="166" t="s">
        <v>210</v>
      </c>
      <c r="F154" s="166" t="s">
        <v>211</v>
      </c>
      <c r="G154" s="164"/>
      <c r="H154" s="164"/>
      <c r="I154" s="167"/>
      <c r="J154" s="168">
        <f>BK154</f>
        <v>0</v>
      </c>
      <c r="K154" s="164"/>
      <c r="L154" s="169"/>
      <c r="M154" s="170"/>
      <c r="N154" s="171"/>
      <c r="O154" s="171"/>
      <c r="P154" s="172">
        <f>P155</f>
        <v>0</v>
      </c>
      <c r="Q154" s="171"/>
      <c r="R154" s="172">
        <f>R155</f>
        <v>0</v>
      </c>
      <c r="S154" s="171"/>
      <c r="T154" s="173">
        <f>T155</f>
        <v>0.298</v>
      </c>
      <c r="AR154" s="174" t="s">
        <v>80</v>
      </c>
      <c r="AT154" s="175" t="s">
        <v>72</v>
      </c>
      <c r="AU154" s="175" t="s">
        <v>73</v>
      </c>
      <c r="AY154" s="174" t="s">
        <v>115</v>
      </c>
      <c r="BK154" s="176">
        <f>BK155</f>
        <v>0</v>
      </c>
    </row>
    <row r="155" spans="2:63" s="12" customFormat="1" ht="22.9" customHeight="1">
      <c r="B155" s="163"/>
      <c r="C155" s="164"/>
      <c r="D155" s="165" t="s">
        <v>72</v>
      </c>
      <c r="E155" s="177" t="s">
        <v>212</v>
      </c>
      <c r="F155" s="177" t="s">
        <v>213</v>
      </c>
      <c r="G155" s="164"/>
      <c r="H155" s="164"/>
      <c r="I155" s="167"/>
      <c r="J155" s="178">
        <f>BK155</f>
        <v>0</v>
      </c>
      <c r="K155" s="164"/>
      <c r="L155" s="169"/>
      <c r="M155" s="170"/>
      <c r="N155" s="171"/>
      <c r="O155" s="171"/>
      <c r="P155" s="172">
        <f>P156</f>
        <v>0</v>
      </c>
      <c r="Q155" s="171"/>
      <c r="R155" s="172">
        <f>R156</f>
        <v>0</v>
      </c>
      <c r="S155" s="171"/>
      <c r="T155" s="173">
        <f>T156</f>
        <v>0.298</v>
      </c>
      <c r="AR155" s="174" t="s">
        <v>80</v>
      </c>
      <c r="AT155" s="175" t="s">
        <v>72</v>
      </c>
      <c r="AU155" s="175" t="s">
        <v>78</v>
      </c>
      <c r="AY155" s="174" t="s">
        <v>115</v>
      </c>
      <c r="BK155" s="176">
        <f>BK156</f>
        <v>0</v>
      </c>
    </row>
    <row r="156" spans="1:65" s="2" customFormat="1" ht="24.2" customHeight="1">
      <c r="A156" s="31"/>
      <c r="B156" s="32"/>
      <c r="C156" s="179" t="s">
        <v>214</v>
      </c>
      <c r="D156" s="179" t="s">
        <v>117</v>
      </c>
      <c r="E156" s="180" t="s">
        <v>215</v>
      </c>
      <c r="F156" s="181" t="s">
        <v>216</v>
      </c>
      <c r="G156" s="182" t="s">
        <v>120</v>
      </c>
      <c r="H156" s="183">
        <v>149</v>
      </c>
      <c r="I156" s="184"/>
      <c r="J156" s="185">
        <f>ROUND(I156*H156,2)</f>
        <v>0</v>
      </c>
      <c r="K156" s="186"/>
      <c r="L156" s="36"/>
      <c r="M156" s="187" t="s">
        <v>1</v>
      </c>
      <c r="N156" s="188" t="s">
        <v>38</v>
      </c>
      <c r="O156" s="68"/>
      <c r="P156" s="189">
        <f>O156*H156</f>
        <v>0</v>
      </c>
      <c r="Q156" s="189">
        <v>0</v>
      </c>
      <c r="R156" s="189">
        <f>Q156*H156</f>
        <v>0</v>
      </c>
      <c r="S156" s="189">
        <v>0.002</v>
      </c>
      <c r="T156" s="190">
        <f>S156*H156</f>
        <v>0.298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183</v>
      </c>
      <c r="AT156" s="191" t="s">
        <v>117</v>
      </c>
      <c r="AU156" s="191" t="s">
        <v>80</v>
      </c>
      <c r="AY156" s="14" t="s">
        <v>115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4" t="s">
        <v>78</v>
      </c>
      <c r="BK156" s="192">
        <f>ROUND(I156*H156,2)</f>
        <v>0</v>
      </c>
      <c r="BL156" s="14" t="s">
        <v>183</v>
      </c>
      <c r="BM156" s="191" t="s">
        <v>217</v>
      </c>
    </row>
    <row r="157" spans="2:63" s="12" customFormat="1" ht="25.9" customHeight="1">
      <c r="B157" s="163"/>
      <c r="C157" s="164"/>
      <c r="D157" s="165" t="s">
        <v>72</v>
      </c>
      <c r="E157" s="166" t="s">
        <v>218</v>
      </c>
      <c r="F157" s="166" t="s">
        <v>219</v>
      </c>
      <c r="G157" s="164"/>
      <c r="H157" s="164"/>
      <c r="I157" s="167"/>
      <c r="J157" s="168">
        <f>BK157</f>
        <v>0</v>
      </c>
      <c r="K157" s="164"/>
      <c r="L157" s="169"/>
      <c r="M157" s="170"/>
      <c r="N157" s="171"/>
      <c r="O157" s="171"/>
      <c r="P157" s="172">
        <f>P158+P160+P162</f>
        <v>0</v>
      </c>
      <c r="Q157" s="171"/>
      <c r="R157" s="172">
        <f>R158+R160+R162</f>
        <v>0</v>
      </c>
      <c r="S157" s="171"/>
      <c r="T157" s="173">
        <f>T158+T160+T162</f>
        <v>0</v>
      </c>
      <c r="AR157" s="174" t="s">
        <v>132</v>
      </c>
      <c r="AT157" s="175" t="s">
        <v>72</v>
      </c>
      <c r="AU157" s="175" t="s">
        <v>73</v>
      </c>
      <c r="AY157" s="174" t="s">
        <v>115</v>
      </c>
      <c r="BK157" s="176">
        <f>BK158+BK160+BK162</f>
        <v>0</v>
      </c>
    </row>
    <row r="158" spans="2:63" s="12" customFormat="1" ht="22.9" customHeight="1">
      <c r="B158" s="163"/>
      <c r="C158" s="164"/>
      <c r="D158" s="165" t="s">
        <v>72</v>
      </c>
      <c r="E158" s="177" t="s">
        <v>220</v>
      </c>
      <c r="F158" s="177" t="s">
        <v>221</v>
      </c>
      <c r="G158" s="164"/>
      <c r="H158" s="164"/>
      <c r="I158" s="167"/>
      <c r="J158" s="178">
        <f>BK158</f>
        <v>0</v>
      </c>
      <c r="K158" s="164"/>
      <c r="L158" s="169"/>
      <c r="M158" s="170"/>
      <c r="N158" s="171"/>
      <c r="O158" s="171"/>
      <c r="P158" s="172">
        <f>P159</f>
        <v>0</v>
      </c>
      <c r="Q158" s="171"/>
      <c r="R158" s="172">
        <f>R159</f>
        <v>0</v>
      </c>
      <c r="S158" s="171"/>
      <c r="T158" s="173">
        <f>T159</f>
        <v>0</v>
      </c>
      <c r="AR158" s="174" t="s">
        <v>132</v>
      </c>
      <c r="AT158" s="175" t="s">
        <v>72</v>
      </c>
      <c r="AU158" s="175" t="s">
        <v>78</v>
      </c>
      <c r="AY158" s="174" t="s">
        <v>115</v>
      </c>
      <c r="BK158" s="176">
        <f>BK159</f>
        <v>0</v>
      </c>
    </row>
    <row r="159" spans="1:65" s="2" customFormat="1" ht="16.5" customHeight="1">
      <c r="A159" s="31"/>
      <c r="B159" s="32"/>
      <c r="C159" s="179" t="s">
        <v>222</v>
      </c>
      <c r="D159" s="179" t="s">
        <v>117</v>
      </c>
      <c r="E159" s="180" t="s">
        <v>223</v>
      </c>
      <c r="F159" s="181" t="s">
        <v>221</v>
      </c>
      <c r="G159" s="182" t="s">
        <v>224</v>
      </c>
      <c r="H159" s="183">
        <v>1</v>
      </c>
      <c r="I159" s="184"/>
      <c r="J159" s="185">
        <f>ROUND(I159*H159,2)</f>
        <v>0</v>
      </c>
      <c r="K159" s="186"/>
      <c r="L159" s="36"/>
      <c r="M159" s="187" t="s">
        <v>1</v>
      </c>
      <c r="N159" s="188" t="s">
        <v>38</v>
      </c>
      <c r="O159" s="68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225</v>
      </c>
      <c r="AT159" s="191" t="s">
        <v>117</v>
      </c>
      <c r="AU159" s="191" t="s">
        <v>80</v>
      </c>
      <c r="AY159" s="14" t="s">
        <v>115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4" t="s">
        <v>78</v>
      </c>
      <c r="BK159" s="192">
        <f>ROUND(I159*H159,2)</f>
        <v>0</v>
      </c>
      <c r="BL159" s="14" t="s">
        <v>225</v>
      </c>
      <c r="BM159" s="191" t="s">
        <v>226</v>
      </c>
    </row>
    <row r="160" spans="2:63" s="12" customFormat="1" ht="22.9" customHeight="1">
      <c r="B160" s="163"/>
      <c r="C160" s="164"/>
      <c r="D160" s="165" t="s">
        <v>72</v>
      </c>
      <c r="E160" s="177" t="s">
        <v>227</v>
      </c>
      <c r="F160" s="177" t="s">
        <v>228</v>
      </c>
      <c r="G160" s="164"/>
      <c r="H160" s="164"/>
      <c r="I160" s="167"/>
      <c r="J160" s="178">
        <f>BK160</f>
        <v>0</v>
      </c>
      <c r="K160" s="164"/>
      <c r="L160" s="169"/>
      <c r="M160" s="170"/>
      <c r="N160" s="171"/>
      <c r="O160" s="171"/>
      <c r="P160" s="172">
        <f>P161</f>
        <v>0</v>
      </c>
      <c r="Q160" s="171"/>
      <c r="R160" s="172">
        <f>R161</f>
        <v>0</v>
      </c>
      <c r="S160" s="171"/>
      <c r="T160" s="173">
        <f>T161</f>
        <v>0</v>
      </c>
      <c r="AR160" s="174" t="s">
        <v>132</v>
      </c>
      <c r="AT160" s="175" t="s">
        <v>72</v>
      </c>
      <c r="AU160" s="175" t="s">
        <v>78</v>
      </c>
      <c r="AY160" s="174" t="s">
        <v>115</v>
      </c>
      <c r="BK160" s="176">
        <f>BK161</f>
        <v>0</v>
      </c>
    </row>
    <row r="161" spans="1:65" s="2" customFormat="1" ht="16.5" customHeight="1">
      <c r="A161" s="31"/>
      <c r="B161" s="32"/>
      <c r="C161" s="179" t="s">
        <v>229</v>
      </c>
      <c r="D161" s="179" t="s">
        <v>117</v>
      </c>
      <c r="E161" s="180" t="s">
        <v>230</v>
      </c>
      <c r="F161" s="181" t="s">
        <v>231</v>
      </c>
      <c r="G161" s="182" t="s">
        <v>224</v>
      </c>
      <c r="H161" s="183">
        <v>1</v>
      </c>
      <c r="I161" s="184"/>
      <c r="J161" s="185">
        <f>ROUND(I161*H161,2)</f>
        <v>0</v>
      </c>
      <c r="K161" s="186"/>
      <c r="L161" s="36"/>
      <c r="M161" s="187" t="s">
        <v>1</v>
      </c>
      <c r="N161" s="188" t="s">
        <v>38</v>
      </c>
      <c r="O161" s="68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1" t="s">
        <v>225</v>
      </c>
      <c r="AT161" s="191" t="s">
        <v>117</v>
      </c>
      <c r="AU161" s="191" t="s">
        <v>80</v>
      </c>
      <c r="AY161" s="14" t="s">
        <v>115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4" t="s">
        <v>78</v>
      </c>
      <c r="BK161" s="192">
        <f>ROUND(I161*H161,2)</f>
        <v>0</v>
      </c>
      <c r="BL161" s="14" t="s">
        <v>225</v>
      </c>
      <c r="BM161" s="191" t="s">
        <v>232</v>
      </c>
    </row>
    <row r="162" spans="2:63" s="12" customFormat="1" ht="22.9" customHeight="1">
      <c r="B162" s="163"/>
      <c r="C162" s="164"/>
      <c r="D162" s="165" t="s">
        <v>72</v>
      </c>
      <c r="E162" s="177" t="s">
        <v>233</v>
      </c>
      <c r="F162" s="177" t="s">
        <v>234</v>
      </c>
      <c r="G162" s="164"/>
      <c r="H162" s="164"/>
      <c r="I162" s="167"/>
      <c r="J162" s="178">
        <f>BK162</f>
        <v>0</v>
      </c>
      <c r="K162" s="164"/>
      <c r="L162" s="169"/>
      <c r="M162" s="170"/>
      <c r="N162" s="171"/>
      <c r="O162" s="171"/>
      <c r="P162" s="172">
        <f>P163</f>
        <v>0</v>
      </c>
      <c r="Q162" s="171"/>
      <c r="R162" s="172">
        <f>R163</f>
        <v>0</v>
      </c>
      <c r="S162" s="171"/>
      <c r="T162" s="173">
        <f>T163</f>
        <v>0</v>
      </c>
      <c r="AR162" s="174" t="s">
        <v>132</v>
      </c>
      <c r="AT162" s="175" t="s">
        <v>72</v>
      </c>
      <c r="AU162" s="175" t="s">
        <v>78</v>
      </c>
      <c r="AY162" s="174" t="s">
        <v>115</v>
      </c>
      <c r="BK162" s="176">
        <f>BK163</f>
        <v>0</v>
      </c>
    </row>
    <row r="163" spans="1:65" s="2" customFormat="1" ht="16.5" customHeight="1">
      <c r="A163" s="31"/>
      <c r="B163" s="32"/>
      <c r="C163" s="179" t="s">
        <v>235</v>
      </c>
      <c r="D163" s="179" t="s">
        <v>117</v>
      </c>
      <c r="E163" s="180" t="s">
        <v>236</v>
      </c>
      <c r="F163" s="181" t="s">
        <v>237</v>
      </c>
      <c r="G163" s="182" t="s">
        <v>224</v>
      </c>
      <c r="H163" s="183">
        <v>1</v>
      </c>
      <c r="I163" s="184"/>
      <c r="J163" s="185">
        <f>ROUND(I163*H163,2)</f>
        <v>0</v>
      </c>
      <c r="K163" s="186"/>
      <c r="L163" s="36"/>
      <c r="M163" s="204" t="s">
        <v>1</v>
      </c>
      <c r="N163" s="205" t="s">
        <v>38</v>
      </c>
      <c r="O163" s="206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1" t="s">
        <v>225</v>
      </c>
      <c r="AT163" s="191" t="s">
        <v>117</v>
      </c>
      <c r="AU163" s="191" t="s">
        <v>80</v>
      </c>
      <c r="AY163" s="14" t="s">
        <v>115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4" t="s">
        <v>78</v>
      </c>
      <c r="BK163" s="192">
        <f>ROUND(I163*H163,2)</f>
        <v>0</v>
      </c>
      <c r="BL163" s="14" t="s">
        <v>225</v>
      </c>
      <c r="BM163" s="191" t="s">
        <v>238</v>
      </c>
    </row>
    <row r="164" spans="1:31" s="2" customFormat="1" ht="6.95" customHeight="1">
      <c r="A164" s="31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36"/>
      <c r="M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</sheetData>
  <sheetProtection algorithmName="SHA-512" hashValue="fipadoQTNSqS2b4S+DYhFAWYluN+YjZNmrhCJ0bt62JSuTKu4vWPDAe2UssW5E5StjF3GcUdaTR4+jXtJX7ykg==" saltValue="p4C3iWZ+fBr6wfjdcNnVTwSXFHKgIU/H8mp6FoRIiVWXfqqXUa6RG51gnBq42RhtSpY8nIRc6308YeDEN1Dd4Q==" spinCount="100000" sheet="1" objects="1" scenarios="1" formatColumns="0" formatRows="0" autoFilter="0"/>
  <autoFilter ref="C124:K163"/>
  <mergeCells count="6">
    <mergeCell ref="L2:V2"/>
    <mergeCell ref="E7:H7"/>
    <mergeCell ref="E16:H16"/>
    <mergeCell ref="E25:H25"/>
    <mergeCell ref="E85:H8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Beránková Jiřina</cp:lastModifiedBy>
  <dcterms:created xsi:type="dcterms:W3CDTF">2022-04-27T14:33:39Z</dcterms:created>
  <dcterms:modified xsi:type="dcterms:W3CDTF">2022-05-06T10:26:12Z</dcterms:modified>
  <cp:category/>
  <cp:version/>
  <cp:contentType/>
  <cp:contentStatus/>
</cp:coreProperties>
</file>