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/>
  <bookViews>
    <workbookView xWindow="0" yWindow="0" windowWidth="28800" windowHeight="11625" activeTab="0"/>
  </bookViews>
  <sheets>
    <sheet name="Rekapitulace stavby" sheetId="1" r:id="rId1"/>
    <sheet name="SO 1 - 1.NP" sheetId="2" r:id="rId2"/>
    <sheet name="SO 2 - 2.NP" sheetId="3" r:id="rId3"/>
    <sheet name="SO 3 - 3.NP" sheetId="4" r:id="rId4"/>
    <sheet name="SO 4 - stoupačky" sheetId="5" r:id="rId5"/>
  </sheets>
  <definedNames>
    <definedName name="_xlnm._FilterDatabase" localSheetId="1" hidden="1">'SO 1 - 1.NP'!$C$136:$K$246</definedName>
    <definedName name="_xlnm._FilterDatabase" localSheetId="2" hidden="1">'SO 2 - 2.NP'!$C$136:$K$244</definedName>
    <definedName name="_xlnm._FilterDatabase" localSheetId="3" hidden="1">'SO 3 - 3.NP'!$C$136:$K$244</definedName>
    <definedName name="_xlnm._FilterDatabase" localSheetId="4" hidden="1">'SO 4 - stoupačky'!$C$124:$K$153</definedName>
    <definedName name="_xlnm.Print_Area" localSheetId="0">'Rekapitulace stavby'!$D$4:$AO$76,'Rekapitulace stavby'!$C$82:$AQ$99</definedName>
    <definedName name="_xlnm.Print_Area" localSheetId="1">'SO 1 - 1.NP'!$C$4:$J$76,'SO 1 - 1.NP'!$C$82:$J$118,'SO 1 - 1.NP'!$C$124:$J$246</definedName>
    <definedName name="_xlnm.Print_Area" localSheetId="2">'SO 2 - 2.NP'!$C$4:$J$76,'SO 2 - 2.NP'!$C$82:$J$118,'SO 2 - 2.NP'!$C$124:$J$244</definedName>
    <definedName name="_xlnm.Print_Area" localSheetId="3">'SO 3 - 3.NP'!$C$4:$J$76,'SO 3 - 3.NP'!$C$82:$J$118,'SO 3 - 3.NP'!$C$124:$J$244</definedName>
    <definedName name="_xlnm.Print_Area" localSheetId="4">'SO 4 - stoupačky'!$C$4:$J$76,'SO 4 - stoupačky'!$C$82:$J$106,'SO 4 - stoupačky'!$C$112:$J$153</definedName>
    <definedName name="_xlnm.Print_Titles" localSheetId="0">'Rekapitulace stavby'!$92:$92</definedName>
    <definedName name="_xlnm.Print_Titles" localSheetId="1">'SO 1 - 1.NP'!$136:$136</definedName>
    <definedName name="_xlnm.Print_Titles" localSheetId="2">'SO 2 - 2.NP'!$136:$136</definedName>
    <definedName name="_xlnm.Print_Titles" localSheetId="3">'SO 3 - 3.NP'!$136:$136</definedName>
    <definedName name="_xlnm.Print_Titles" localSheetId="4">'SO 4 - stoupačky'!$124:$124</definedName>
  </definedNames>
  <calcPr calcId="191029"/>
</workbook>
</file>

<file path=xl/sharedStrings.xml><?xml version="1.0" encoding="utf-8"?>
<sst xmlns="http://schemas.openxmlformats.org/spreadsheetml/2006/main" count="5037" uniqueCount="616">
  <si>
    <t>Export Komplet</t>
  </si>
  <si>
    <t/>
  </si>
  <si>
    <t>2.0</t>
  </si>
  <si>
    <t>ZAMOK</t>
  </si>
  <si>
    <t>False</t>
  </si>
  <si>
    <t>{585dea61-ff27-4d7c-a503-d82e87327534}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</si>
  <si>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</si>
  <si>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</si>
  <si>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</si>
  <si>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</si>
  <si>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</si>
  <si>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</si>
  <si>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</si>
  <si>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</si>
  <si>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P042022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</si>
  <si>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</si>
  <si>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</si>
  <si>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1.ZŠ sociálky - chlapci</t>
  </si>
  <si>
    <t>KSO:</t>
  </si>
  <si>
    <t>CC-CZ:</t>
  </si>
  <si>
    <t>Místo:</t>
  </si>
  <si>
    <t xml:space="preserve"> </t>
  </si>
  <si>
    <t>Datum:</t>
  </si>
  <si>
    <t>15. 5. 2022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</si>
  <si>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</si>
  <si>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</si>
  <si>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</si>
  <si>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</si>
  <si>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</si>
  <si>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</si>
  <si>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</si>
  <si>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</si>
  <si>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</si>
  <si>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</si>
  <si>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</si>
  <si>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</si>
  <si>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</si>
  <si>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</si>
  <si>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</si>
  <si>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</si>
  <si>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</si>
  <si>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</si>
  <si>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</si>
  <si>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</si>
  <si>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</si>
  <si>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</si>
  <si>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</si>
  <si>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</si>
  <si>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</si>
  <si>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</si>
  <si>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</si>
  <si>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</si>
  <si>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</si>
  <si>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</si>
  <si>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</si>
  <si>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</si>
  <si>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</si>
  <si>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</si>
  <si>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</si>
  <si>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</si>
  <si>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</si>
  <si>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</si>
  <si>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</si>
  <si>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</si>
  <si>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</si>
  <si>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</si>
  <si>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</si>
  <si>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</si>
  <si>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</si>
  <si>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</si>
  <si>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</si>
  <si>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</si>
  <si>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</si>
  <si>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</si>
  <si>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</si>
  <si>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</si>
  <si>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</si>
  <si>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</si>
  <si>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</si>
  <si>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1.NP</t>
  </si>
  <si>
    <t>STA</t>
  </si>
  <si>
    <t>1</t>
  </si>
  <si>
    <t>{ec4662bd-a5aa-4182-a792-7853768e75bf}</t>
  </si>
  <si>
    <t>2</t>
  </si>
  <si>
    <t>SO 2</t>
  </si>
  <si>
    <t>2.NP</t>
  </si>
  <si>
    <t>{15844fa0-8138-49a5-adc8-16960f64bb1d}</t>
  </si>
  <si>
    <t>SO 3</t>
  </si>
  <si>
    <t>3.NP</t>
  </si>
  <si>
    <t>{fa422199-212c-43f2-8ec2-4b08d43f9b86}</t>
  </si>
  <si>
    <t>SO 4</t>
  </si>
  <si>
    <t>stoupačky</t>
  </si>
  <si>
    <t>{e6ee59e0-ea0b-464b-9111-01b2cf5c4428}</t>
  </si>
  <si>
    <t>KRYCÍ LIST SOUPISU PRACÍ</t>
  </si>
  <si>
    <t>Objekt:</t>
  </si>
  <si>
    <t>SO 1 - 1.NP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</si>
  <si>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</si>
  <si>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</si>
  <si>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</si>
  <si>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</si>
  <si>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</si>
  <si>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</si>
  <si>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</si>
  <si>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</si>
  <si>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</si>
  <si>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</si>
  <si>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</si>
  <si>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</si>
  <si>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</si>
  <si>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</si>
  <si>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</si>
  <si>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</si>
  <si>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</si>
  <si>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</si>
  <si>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</si>
  <si>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</si>
  <si>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</si>
  <si>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</si>
  <si>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</si>
  <si>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VRN5 - Finanční náklady</t>
  </si>
  <si>
    <t xml:space="preserve">    VRN6 - Územní vlivy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</si>
  <si>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</si>
  <si>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</si>
  <si>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</si>
  <si>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</si>
  <si>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</si>
  <si>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</si>
  <si>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</si>
  <si>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</si>
  <si>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</si>
  <si>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</si>
  <si>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</si>
  <si>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</si>
  <si>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</si>
  <si>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</si>
  <si>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</si>
  <si>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</si>
  <si>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</si>
  <si>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</si>
  <si>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</si>
  <si>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</si>
  <si>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611311131</t>
  </si>
  <si>
    <t>Potažení vnitřních rovných stropů štukem tloušťky do 3 mm</t>
  </si>
  <si>
    <t>m2</t>
  </si>
  <si>
    <t>4</t>
  </si>
  <si>
    <t>86866553</t>
  </si>
  <si>
    <t>611325411</t>
  </si>
  <si>
    <t>Oprava vnitřní vápenocementové hladké omítky stropů v rozsahu plochy do 10%</t>
  </si>
  <si>
    <t>-1935961718</t>
  </si>
  <si>
    <t>3</t>
  </si>
  <si>
    <t>612311131</t>
  </si>
  <si>
    <t>Potažení vnitřních stěn štukem tloušťky do 3 mm</t>
  </si>
  <si>
    <t>419811492</t>
  </si>
  <si>
    <t>612325301</t>
  </si>
  <si>
    <t>Vápenocementová hladká omítka ostění nebo nadpraží</t>
  </si>
  <si>
    <t>-951361337</t>
  </si>
  <si>
    <t>5</t>
  </si>
  <si>
    <t>612325411</t>
  </si>
  <si>
    <t>Oprava vnitřní vápenocementové hladké omítky stěn v rozsahu plochy do 10% (malba)</t>
  </si>
  <si>
    <t>-1880619042</t>
  </si>
  <si>
    <t>612325412</t>
  </si>
  <si>
    <t>Oprava vnitřní vápenocementové hladké omítky stěn v rozsahu plochy do 30% (obklad)</t>
  </si>
  <si>
    <t>-993523560</t>
  </si>
  <si>
    <t>9</t>
  </si>
  <si>
    <t>Ostatní konstrukce a práce-bourání</t>
  </si>
  <si>
    <t>7</t>
  </si>
  <si>
    <t>949101111</t>
  </si>
  <si>
    <t>Lešení pomocné pro objekty pozemních staveb s lešeňovou podlahou v do 1,9 m zatížení do 150 kg/m2</t>
  </si>
  <si>
    <t>-1153935308</t>
  </si>
  <si>
    <t>8</t>
  </si>
  <si>
    <t>965046111</t>
  </si>
  <si>
    <t>Broušení stávajících betonových podlah úběr do 3 mm</t>
  </si>
  <si>
    <t>-1521837491</t>
  </si>
  <si>
    <t>978011111</t>
  </si>
  <si>
    <t>Otlučení (osekání) vnitřní vápenné nebo vápenocementové omítky stropů v rozsahu do 5 %</t>
  </si>
  <si>
    <t>589113502</t>
  </si>
  <si>
    <t>10</t>
  </si>
  <si>
    <t>978013121</t>
  </si>
  <si>
    <t>Otlučení (osekání) vnitřní vápenné nebo vápenocementové omítky stěn v rozsahu do 10 %</t>
  </si>
  <si>
    <t>313337277</t>
  </si>
  <si>
    <t>997</t>
  </si>
  <si>
    <t>Přesun sutě</t>
  </si>
  <si>
    <t>11</t>
  </si>
  <si>
    <t>997013211</t>
  </si>
  <si>
    <t>Vnitrostaveništní doprava suti a vybouraných hmot pro budovy v do 6 m ručně</t>
  </si>
  <si>
    <t>t</t>
  </si>
  <si>
    <t>-1410621690</t>
  </si>
  <si>
    <t>12</t>
  </si>
  <si>
    <t>997013501</t>
  </si>
  <si>
    <t>Odvoz suti a vybouraných hmot na skládku nebo meziskládku do 1 km se složením</t>
  </si>
  <si>
    <t>-948567884</t>
  </si>
  <si>
    <t>13</t>
  </si>
  <si>
    <t>997013509</t>
  </si>
  <si>
    <t>Příplatek k odvozu suti a vybouraných hmot na skládku ZKD 1 km přes 1 km</t>
  </si>
  <si>
    <t>565023649</t>
  </si>
  <si>
    <t>14</t>
  </si>
  <si>
    <t>997013631</t>
  </si>
  <si>
    <t>Poplatek za uložení na skládce (skládkovné) stavebního odpadu směsného kód odpadu 17 09 04</t>
  </si>
  <si>
    <t>-1958930838</t>
  </si>
  <si>
    <t>998</t>
  </si>
  <si>
    <t>Přesun hmot</t>
  </si>
  <si>
    <t>998011001</t>
  </si>
  <si>
    <t>Přesun hmot pro budovy zděné v do 6 m</t>
  </si>
  <si>
    <t>-1398948292</t>
  </si>
  <si>
    <t>PSV</t>
  </si>
  <si>
    <t>Práce a dodávky PSV</t>
  </si>
  <si>
    <t>711</t>
  </si>
  <si>
    <t>Izolace proti vodě, vlhkosti a plynům</t>
  </si>
  <si>
    <t>16</t>
  </si>
  <si>
    <t>711111012</t>
  </si>
  <si>
    <t>Provedení izolace proti zemní vlhkosti vodorovné za studena nátěrem tekutou lepenkou</t>
  </si>
  <si>
    <t>1117227234</t>
  </si>
  <si>
    <t>17</t>
  </si>
  <si>
    <t>M</t>
  </si>
  <si>
    <t>24551040</t>
  </si>
  <si>
    <t>stěrka hydroizolační dvousložková cemento-polymerová pod dlažbu</t>
  </si>
  <si>
    <t>kg</t>
  </si>
  <si>
    <t>32</t>
  </si>
  <si>
    <t>-1720828449</t>
  </si>
  <si>
    <t>18</t>
  </si>
  <si>
    <t>998711101</t>
  </si>
  <si>
    <t>Přesun hmot tonážní pro izolace proti vodě, vlhkosti a plynům v objektech výšky do 6 m</t>
  </si>
  <si>
    <t>1625026855</t>
  </si>
  <si>
    <t>721</t>
  </si>
  <si>
    <t>Zdravotechnika - vnitřní kanalizace</t>
  </si>
  <si>
    <t>19</t>
  </si>
  <si>
    <t>721174  R1</t>
  </si>
  <si>
    <t>Dopojení nových umyvadel na stávající kanalizační potrubí vč. stavebních přípomocí</t>
  </si>
  <si>
    <t>kpl</t>
  </si>
  <si>
    <t>-1116388392</t>
  </si>
  <si>
    <t>20</t>
  </si>
  <si>
    <t>721174  R2</t>
  </si>
  <si>
    <t>Dopojení nových posiárů na stávající kanalizační potrubí vč. stavebních přípomocí</t>
  </si>
  <si>
    <t>1389030729</t>
  </si>
  <si>
    <t>722</t>
  </si>
  <si>
    <t>Zdravotechnika - vnitřní vodovod</t>
  </si>
  <si>
    <t>722174  R1</t>
  </si>
  <si>
    <t>Dopojení nových umyvadel na stávající vodovodní potrubí vč. stavebních přípomocí</t>
  </si>
  <si>
    <t>-946732718</t>
  </si>
  <si>
    <t>22</t>
  </si>
  <si>
    <t>722174  R2</t>
  </si>
  <si>
    <t>Dopojení nových pisoárů na stávající vodovodní potrubí vč. stavebních přípomocí</t>
  </si>
  <si>
    <t>-1732349324</t>
  </si>
  <si>
    <t>725</t>
  </si>
  <si>
    <t>Zdravotechnika - zařizovací předměty</t>
  </si>
  <si>
    <t>23</t>
  </si>
  <si>
    <t>725110811</t>
  </si>
  <si>
    <t>Demontáž klozetů splachovací s nádrží</t>
  </si>
  <si>
    <t>soubor</t>
  </si>
  <si>
    <t>506011035</t>
  </si>
  <si>
    <t>24</t>
  </si>
  <si>
    <t>725111231</t>
  </si>
  <si>
    <t>Splachovač nádržkový keramický s armaturou boční nebo spodní napouštění</t>
  </si>
  <si>
    <t>1977471407</t>
  </si>
  <si>
    <t>25</t>
  </si>
  <si>
    <t>725112002</t>
  </si>
  <si>
    <t>Klozet keramický standardní samostatně stojící s hlubokým splachováním odpad svislý</t>
  </si>
  <si>
    <t>824854401</t>
  </si>
  <si>
    <t>26</t>
  </si>
  <si>
    <t>55167381</t>
  </si>
  <si>
    <t>sedátko klozetové duroplastové bílé s poklopem</t>
  </si>
  <si>
    <t>kus</t>
  </si>
  <si>
    <t>1793509946</t>
  </si>
  <si>
    <t>27</t>
  </si>
  <si>
    <t>725121001</t>
  </si>
  <si>
    <t>Splachovač automatický pisoáru bez montážní krabice</t>
  </si>
  <si>
    <t>899587496</t>
  </si>
  <si>
    <t>28</t>
  </si>
  <si>
    <t>725121511</t>
  </si>
  <si>
    <t>Pisoárový záchodek keramický bez splachovací nádrže s odsáváním a s vodorovným přívodem vody</t>
  </si>
  <si>
    <t>-768693670</t>
  </si>
  <si>
    <t>29</t>
  </si>
  <si>
    <t>725122813</t>
  </si>
  <si>
    <t>Demontáž pisoárových stání s nádrží a jedním záchodkem</t>
  </si>
  <si>
    <t>991096154</t>
  </si>
  <si>
    <t>30</t>
  </si>
  <si>
    <t>725210821</t>
  </si>
  <si>
    <t>Demontáž umyvadel bez výtokových armatur</t>
  </si>
  <si>
    <t>258624442</t>
  </si>
  <si>
    <t>31</t>
  </si>
  <si>
    <t>725211615</t>
  </si>
  <si>
    <t>Umyvadlo keramické bílé šířky 500 mm s krytem na sifon připevněné na stěnu šrouby</t>
  </si>
  <si>
    <t>-99297879</t>
  </si>
  <si>
    <t>725330820</t>
  </si>
  <si>
    <t xml:space="preserve">Demontáž výlevka </t>
  </si>
  <si>
    <t>-1956986717</t>
  </si>
  <si>
    <t>33</t>
  </si>
  <si>
    <t>725331111</t>
  </si>
  <si>
    <t>Výlevka bez výtokových armatur keramická se sklopnou plastovou mřížkou 500 mm</t>
  </si>
  <si>
    <t>-1777142767</t>
  </si>
  <si>
    <t>34</t>
  </si>
  <si>
    <t>725590811</t>
  </si>
  <si>
    <t>Přemístění vnitrostaveništní demontovaných zařizovacích předmětů v objektech výšky do 6 m</t>
  </si>
  <si>
    <t>677534148</t>
  </si>
  <si>
    <t>35</t>
  </si>
  <si>
    <t>725813111</t>
  </si>
  <si>
    <t>Ventil rohový bez připojovací trubičky nebo flexi hadičky G 1/2</t>
  </si>
  <si>
    <t>983330868</t>
  </si>
  <si>
    <t>36</t>
  </si>
  <si>
    <t>55190001</t>
  </si>
  <si>
    <t>flexi hadice ohebná sanitární D 9x13mm FF 3/8" 500 mm</t>
  </si>
  <si>
    <t>m</t>
  </si>
  <si>
    <t>211004699</t>
  </si>
  <si>
    <t>37</t>
  </si>
  <si>
    <t>72582080.r</t>
  </si>
  <si>
    <t>Demontáž baterie, kpl vystrojení</t>
  </si>
  <si>
    <t>70208918</t>
  </si>
  <si>
    <t>38</t>
  </si>
  <si>
    <t>725821323</t>
  </si>
  <si>
    <t>Baterie dřezová nástěnná klasická s otáčivým kulatým ústím a délkou ramínka 300 mm</t>
  </si>
  <si>
    <t>1576830615</t>
  </si>
  <si>
    <t>39</t>
  </si>
  <si>
    <t>725822612</t>
  </si>
  <si>
    <t>Baterie umyvadlové stojánkové pákové s výpustí</t>
  </si>
  <si>
    <t>792786481</t>
  </si>
  <si>
    <t>40</t>
  </si>
  <si>
    <t>725851325</t>
  </si>
  <si>
    <t>Ventil odpadní umyvadlový bez přepadu G 5/4</t>
  </si>
  <si>
    <t>-516813012</t>
  </si>
  <si>
    <t>41</t>
  </si>
  <si>
    <t>725861312</t>
  </si>
  <si>
    <t>Zápachová uzávěrka pro umyvadlo DN 40/50 podomítková</t>
  </si>
  <si>
    <t>-1945838155</t>
  </si>
  <si>
    <t>42</t>
  </si>
  <si>
    <t>725865411</t>
  </si>
  <si>
    <t>Zápachová uzávěrka pisoárová DN 40/50</t>
  </si>
  <si>
    <t>687443586</t>
  </si>
  <si>
    <t>43</t>
  </si>
  <si>
    <t>998725101</t>
  </si>
  <si>
    <t>Přesun hmot tonážní pro zařizovací předměty v objektech v do 6 m</t>
  </si>
  <si>
    <t>225836838</t>
  </si>
  <si>
    <t>735</t>
  </si>
  <si>
    <t>Ústřední vytápění - otopná tělesa</t>
  </si>
  <si>
    <t>44</t>
  </si>
  <si>
    <t>735 R</t>
  </si>
  <si>
    <t>Montáž a demontáž vč. přípomocí</t>
  </si>
  <si>
    <t>637360415</t>
  </si>
  <si>
    <t>766</t>
  </si>
  <si>
    <t>Konstrukce truhlářské</t>
  </si>
  <si>
    <t>45</t>
  </si>
  <si>
    <t>766660001</t>
  </si>
  <si>
    <t>Montáž dveřních křídel otvíravých jednokřídlových š do 0,8 m do ocelové zárubně</t>
  </si>
  <si>
    <t>-1141976422</t>
  </si>
  <si>
    <t>46</t>
  </si>
  <si>
    <t>61160126</t>
  </si>
  <si>
    <t>dveře dřevěné vnitřní hladké plné 1křídlé bílé 600x1970mm</t>
  </si>
  <si>
    <t>-204283153</t>
  </si>
  <si>
    <t>47</t>
  </si>
  <si>
    <t>61160192</t>
  </si>
  <si>
    <t>dveře dřevěné vnitřní hladké plné 1křídlé bílé 800x1970mm</t>
  </si>
  <si>
    <t>-1859590694</t>
  </si>
  <si>
    <t>48</t>
  </si>
  <si>
    <t>766660728</t>
  </si>
  <si>
    <t>Montáž dveřního interiérového kování - zámku</t>
  </si>
  <si>
    <t>-1368051688</t>
  </si>
  <si>
    <t>49</t>
  </si>
  <si>
    <t>54924005</t>
  </si>
  <si>
    <t>zámek zadlabací - WC</t>
  </si>
  <si>
    <t>2098214189</t>
  </si>
  <si>
    <t>50</t>
  </si>
  <si>
    <t>54924006</t>
  </si>
  <si>
    <t>zámek zadlabací mezipokojový pro cylindrickou vložku</t>
  </si>
  <si>
    <t>-245046245</t>
  </si>
  <si>
    <t>51</t>
  </si>
  <si>
    <t>766660729</t>
  </si>
  <si>
    <t>Montáž dveřního interiérového kování - štítku s klikou</t>
  </si>
  <si>
    <t>-2102821932</t>
  </si>
  <si>
    <t>52</t>
  </si>
  <si>
    <t>54914128</t>
  </si>
  <si>
    <t>kování pro WC</t>
  </si>
  <si>
    <t>135494019</t>
  </si>
  <si>
    <t>53</t>
  </si>
  <si>
    <t>54914123</t>
  </si>
  <si>
    <t>kování rozetové klika/klika</t>
  </si>
  <si>
    <t>1964996017</t>
  </si>
  <si>
    <t>54</t>
  </si>
  <si>
    <t>766691914</t>
  </si>
  <si>
    <t>Vyvěšení nebo zavěšení dřevěných křídel dveří pl do 2 m2</t>
  </si>
  <si>
    <t>-531446736</t>
  </si>
  <si>
    <t>55</t>
  </si>
  <si>
    <t>766691931</t>
  </si>
  <si>
    <t>Seřízení dřevěného okenního nebo dveřního otvíracího a sklápěcího křídla</t>
  </si>
  <si>
    <t>-1788046975</t>
  </si>
  <si>
    <t>56</t>
  </si>
  <si>
    <t>998766101</t>
  </si>
  <si>
    <t>Přesun hmot tonážní pro konstrukce truhlářské v objektech v do 6 m</t>
  </si>
  <si>
    <t>1177689694</t>
  </si>
  <si>
    <t>771</t>
  </si>
  <si>
    <t>Podlahy z dlaždic</t>
  </si>
  <si>
    <t>57</t>
  </si>
  <si>
    <t>771111011</t>
  </si>
  <si>
    <t>Vysátí podkladu před pokládkou dlažby</t>
  </si>
  <si>
    <t>1610331565</t>
  </si>
  <si>
    <t>58</t>
  </si>
  <si>
    <t>771121011</t>
  </si>
  <si>
    <t>Nátěr penetrační na podlahu</t>
  </si>
  <si>
    <t>-830229728</t>
  </si>
  <si>
    <t>59</t>
  </si>
  <si>
    <t>771151011</t>
  </si>
  <si>
    <t>Samonivelační stěrka podlah pevnosti 20 MPa tl 3 mm</t>
  </si>
  <si>
    <t>-2093559154</t>
  </si>
  <si>
    <t>60</t>
  </si>
  <si>
    <t>771571810</t>
  </si>
  <si>
    <t>Demontáž podlah z dlaždic keramických kladených do malty</t>
  </si>
  <si>
    <t>-1964889473</t>
  </si>
  <si>
    <t>61</t>
  </si>
  <si>
    <t>771574263</t>
  </si>
  <si>
    <t>Montáž podlah keramických pro mechanické zatížení protiskluzných lepených flexibilním lepidlem do 12 ks/m2</t>
  </si>
  <si>
    <t>-721764587</t>
  </si>
  <si>
    <t>62</t>
  </si>
  <si>
    <t>59761409</t>
  </si>
  <si>
    <t>dlažba keramická slinutá protiskluzná do interiéru i exteriéru pro vysoké mechanické namáhání přes 9 do 12 ks/m2</t>
  </si>
  <si>
    <t>738671215</t>
  </si>
  <si>
    <t>63</t>
  </si>
  <si>
    <t>771577111</t>
  </si>
  <si>
    <t>Příplatek k montáži podlah keramických lepených flexibilním lepidlem za plochu do 5 m2</t>
  </si>
  <si>
    <t>-456753074</t>
  </si>
  <si>
    <t>64</t>
  </si>
  <si>
    <t>771577114</t>
  </si>
  <si>
    <t>Příplatek k montáži podlah keramických lepených flexibilním lepidlem za spárování tmelem dvousložkovým</t>
  </si>
  <si>
    <t>25033619</t>
  </si>
  <si>
    <t>65</t>
  </si>
  <si>
    <t>998771101</t>
  </si>
  <si>
    <t>Přesun hmot tonážní pro podlahy z dlaždic v objektech v do 6 m</t>
  </si>
  <si>
    <t>-658363645</t>
  </si>
  <si>
    <t>781</t>
  </si>
  <si>
    <t>Dokončovací práce - obklady</t>
  </si>
  <si>
    <t>66</t>
  </si>
  <si>
    <t>781111011</t>
  </si>
  <si>
    <t>Ometení (oprášení) stěny při přípravě podkladu</t>
  </si>
  <si>
    <t>-150918538</t>
  </si>
  <si>
    <t>67</t>
  </si>
  <si>
    <t>781121011</t>
  </si>
  <si>
    <t>Nátěr penetrační na stěnu</t>
  </si>
  <si>
    <t>-1915666727</t>
  </si>
  <si>
    <t>68</t>
  </si>
  <si>
    <t>781471810</t>
  </si>
  <si>
    <t>Demontáž obkladů z obkladaček keramických kladených do malty</t>
  </si>
  <si>
    <t>-241353539</t>
  </si>
  <si>
    <t>69</t>
  </si>
  <si>
    <t>781474113</t>
  </si>
  <si>
    <t>Montáž obkladů vnitřních keramických hladkých do 19 ks/m2 lepených flexibilním lepidlem</t>
  </si>
  <si>
    <t>1487921636</t>
  </si>
  <si>
    <t>70</t>
  </si>
  <si>
    <t>59761071</t>
  </si>
  <si>
    <t>obkládačky keramické koupelnové (barevné) přes 12 do 16 ks/m2</t>
  </si>
  <si>
    <t>569823277</t>
  </si>
  <si>
    <t>71</t>
  </si>
  <si>
    <t>781477111</t>
  </si>
  <si>
    <t>Příplatek k montáži obkladů vnitřních keramických hladkých za plochu do 10 m2</t>
  </si>
  <si>
    <t>2040776274</t>
  </si>
  <si>
    <t>72</t>
  </si>
  <si>
    <t>781477114</t>
  </si>
  <si>
    <t>Příplatek k montáži obkladů vnitřních keramických hladkých za spárování tmelem dvousložkovým</t>
  </si>
  <si>
    <t>182213636</t>
  </si>
  <si>
    <t>73</t>
  </si>
  <si>
    <t>998781101</t>
  </si>
  <si>
    <t>Přesun hmot tonážní pro obklady keramické v objektech v do 6 m</t>
  </si>
  <si>
    <t>-485249010</t>
  </si>
  <si>
    <t>783</t>
  </si>
  <si>
    <t>Dokončovací práce - nátěry</t>
  </si>
  <si>
    <t>74</t>
  </si>
  <si>
    <t>783301311</t>
  </si>
  <si>
    <t>Odmaštění zámečnických konstrukcí vodou ředitelným odmašťovačem</t>
  </si>
  <si>
    <t>-1468673278</t>
  </si>
  <si>
    <t>75</t>
  </si>
  <si>
    <t>783301401</t>
  </si>
  <si>
    <t>Ometení zámečnických konstrukcí</t>
  </si>
  <si>
    <t>2044591364</t>
  </si>
  <si>
    <t>76</t>
  </si>
  <si>
    <t>783306807</t>
  </si>
  <si>
    <t>Odstranění nátěru ze zámečnických konstrukcí odstraňovačem nátěrů s obroušením</t>
  </si>
  <si>
    <t>145393705</t>
  </si>
  <si>
    <t>77</t>
  </si>
  <si>
    <t>783314201</t>
  </si>
  <si>
    <t>Základní antikorozní jednonásobný syntetický standardní nátěr zámečnických konstrukcí</t>
  </si>
  <si>
    <t>-2048956637</t>
  </si>
  <si>
    <t>78</t>
  </si>
  <si>
    <t>783315101</t>
  </si>
  <si>
    <t>Mezinátěr jednonásobný syntetický standardní zámečnických konstrukcí</t>
  </si>
  <si>
    <t>1848682912</t>
  </si>
  <si>
    <t>79</t>
  </si>
  <si>
    <t>783317101</t>
  </si>
  <si>
    <t>Krycí jednonásobný syntetický standardní nátěr zámečnických konstrukcí</t>
  </si>
  <si>
    <t>1283842464</t>
  </si>
  <si>
    <t>784</t>
  </si>
  <si>
    <t>Dokončovací práce - malby a tapety</t>
  </si>
  <si>
    <t>80</t>
  </si>
  <si>
    <t>784121001</t>
  </si>
  <si>
    <t>Oškrabání malby v mísnostech výšky do 3,80 m</t>
  </si>
  <si>
    <t>-1578683142</t>
  </si>
  <si>
    <t>81</t>
  </si>
  <si>
    <t>784121011</t>
  </si>
  <si>
    <t>Rozmývání podkladu po oškrabání malby v místnostech výšky do 3,80 m</t>
  </si>
  <si>
    <t>-1241873192</t>
  </si>
  <si>
    <t>82</t>
  </si>
  <si>
    <t>784161511</t>
  </si>
  <si>
    <t>Celoplošné vyrovnání podkladu disperzní stěrkou v místnostech výšky do 3,80 m</t>
  </si>
  <si>
    <t>-1864330101</t>
  </si>
  <si>
    <t>83</t>
  </si>
  <si>
    <t>784211101</t>
  </si>
  <si>
    <t>Dvojnásobné bílé malby ze směsí za mokra výborně otěruvzdorných v místnostech výšky do 3,80 m</t>
  </si>
  <si>
    <t>-1047976448</t>
  </si>
  <si>
    <t>VRN</t>
  </si>
  <si>
    <t>Vedlejší rozpočtové náklady</t>
  </si>
  <si>
    <t>VRN3</t>
  </si>
  <si>
    <t>Zařízení staveniště</t>
  </si>
  <si>
    <t>84</t>
  </si>
  <si>
    <t>030001000</t>
  </si>
  <si>
    <t>Kč</t>
  </si>
  <si>
    <t>1024</t>
  </si>
  <si>
    <t>-1791645370</t>
  </si>
  <si>
    <t>VRN5</t>
  </si>
  <si>
    <t>Finanční náklady</t>
  </si>
  <si>
    <t>85</t>
  </si>
  <si>
    <t>052002001</t>
  </si>
  <si>
    <t>Finanční rezerva - stavební přípomoce (5% ZRN)</t>
  </si>
  <si>
    <t>1002931199</t>
  </si>
  <si>
    <t>86</t>
  </si>
  <si>
    <t>052002002</t>
  </si>
  <si>
    <t>Finanční rezerva - materiál (10% ZRN)</t>
  </si>
  <si>
    <t>-1169569850</t>
  </si>
  <si>
    <t>VRN6</t>
  </si>
  <si>
    <t>Územní vlivy</t>
  </si>
  <si>
    <t>87</t>
  </si>
  <si>
    <t>065002000</t>
  </si>
  <si>
    <t>Mimostaveništní doprava materiálů</t>
  </si>
  <si>
    <t>1668707009</t>
  </si>
  <si>
    <t>VRN7</t>
  </si>
  <si>
    <t>Provozní vlivy</t>
  </si>
  <si>
    <t>88</t>
  </si>
  <si>
    <t>071002000</t>
  </si>
  <si>
    <t>Provoz investora, třetích osob</t>
  </si>
  <si>
    <t>-1783057129</t>
  </si>
  <si>
    <t>SO 2 - 2.NP</t>
  </si>
  <si>
    <t>761240510</t>
  </si>
  <si>
    <t>301541519</t>
  </si>
  <si>
    <t>1906180776</t>
  </si>
  <si>
    <t>-1244392643</t>
  </si>
  <si>
    <t>-328235290</t>
  </si>
  <si>
    <t>1271335994</t>
  </si>
  <si>
    <t>2059435204</t>
  </si>
  <si>
    <t>720505612</t>
  </si>
  <si>
    <t>SO 3 - 3.NP</t>
  </si>
  <si>
    <t>997013212</t>
  </si>
  <si>
    <t>Vnitrostaveništní doprava suti a vybouraných hmot pro budovy v přes 6 do 9 m ručně</t>
  </si>
  <si>
    <t>-474555154</t>
  </si>
  <si>
    <t>1781626262</t>
  </si>
  <si>
    <t>-1807521169</t>
  </si>
  <si>
    <t>998011002</t>
  </si>
  <si>
    <t>Přesun hmot pro budovy zděné v přes 6 do 12 m</t>
  </si>
  <si>
    <t>-1579360559</t>
  </si>
  <si>
    <t>998711102</t>
  </si>
  <si>
    <t>Přesun hmot tonážní pro izolace proti vodě, vlhkosti a plynům v objektech v přes 6 do 12 m</t>
  </si>
  <si>
    <t>953838281</t>
  </si>
  <si>
    <t>-594571934</t>
  </si>
  <si>
    <t>998725102</t>
  </si>
  <si>
    <t>Přesun hmot tonážní pro zařizovací předměty v objektech v přes 6 do 12 m</t>
  </si>
  <si>
    <t>133165540</t>
  </si>
  <si>
    <t>237859478</t>
  </si>
  <si>
    <t>677056929</t>
  </si>
  <si>
    <t>1730476580</t>
  </si>
  <si>
    <t>691164481</t>
  </si>
  <si>
    <t>716438711</t>
  </si>
  <si>
    <t>998766102</t>
  </si>
  <si>
    <t>Přesun hmot tonážní pro kce truhlářské v objektech v přes 6 do 12 m</t>
  </si>
  <si>
    <t>138293361</t>
  </si>
  <si>
    <t>998771102</t>
  </si>
  <si>
    <t>Přesun hmot tonážní pro podlahy z dlaždic v objektech v přes 6 do 12 m</t>
  </si>
  <si>
    <t>-1364357234</t>
  </si>
  <si>
    <t>998781102</t>
  </si>
  <si>
    <t>Přesun hmot tonážní pro obklady keramické v objektech v přes 6 do 12 m</t>
  </si>
  <si>
    <t>442106227</t>
  </si>
  <si>
    <t>SO 4 - stoupačky</t>
  </si>
  <si>
    <t>997013213</t>
  </si>
  <si>
    <t>Vnitrostaveništní doprava suti a vybouraných hmot pro budovy v přes 9 do 12 m ručně</t>
  </si>
  <si>
    <t>-380155542</t>
  </si>
  <si>
    <t>842154164</t>
  </si>
  <si>
    <t>1176844726</t>
  </si>
  <si>
    <t>-650867021</t>
  </si>
  <si>
    <t>721 99 R1</t>
  </si>
  <si>
    <t>Stavební přímoce</t>
  </si>
  <si>
    <t>-1435798344</t>
  </si>
  <si>
    <t>721 99 R2</t>
  </si>
  <si>
    <t>Příplatek za diagnostiku (15% z 721)</t>
  </si>
  <si>
    <t>-1059078700</t>
  </si>
  <si>
    <t>721110802</t>
  </si>
  <si>
    <t>Demontáž potrubí kameninové do DN 100</t>
  </si>
  <si>
    <t>-841226270</t>
  </si>
  <si>
    <t>721110806</t>
  </si>
  <si>
    <t>Demontáž potrubí kameninové do DN 200</t>
  </si>
  <si>
    <t>1183528412</t>
  </si>
  <si>
    <t>721174025.OSM</t>
  </si>
  <si>
    <t>Potrubí kanalizační odpadní Osma HT-Systém DN 110</t>
  </si>
  <si>
    <t>-1457796502</t>
  </si>
  <si>
    <t>721174026.OSM</t>
  </si>
  <si>
    <t>Potrubí kanalizační odpadní Osma HT-Systém DN 125</t>
  </si>
  <si>
    <t>-223392063</t>
  </si>
  <si>
    <t>721174043.OSM</t>
  </si>
  <si>
    <t>Potrubí kanalizační připojovací Osma HT-Systém DN 50</t>
  </si>
  <si>
    <t>-923691123</t>
  </si>
  <si>
    <t>721174044.OSM</t>
  </si>
  <si>
    <t>Potrubí kanalizační připojovací Osma HT-Systém DN 75</t>
  </si>
  <si>
    <t>1772437797</t>
  </si>
  <si>
    <t>721174045.OSM</t>
  </si>
  <si>
    <t>Potrubí kanalizační připojovací Osma HT-Systém DN 110</t>
  </si>
  <si>
    <t>2018806501</t>
  </si>
  <si>
    <t>998721102</t>
  </si>
  <si>
    <t>Přesun hmot tonážní pro vnitřní kanalizace v objektech v do 12 m</t>
  </si>
  <si>
    <t>434995042</t>
  </si>
  <si>
    <t>-1524696289</t>
  </si>
  <si>
    <t>Finanční rezerva - stavební přípomoce (30% ZRN)</t>
  </si>
  <si>
    <t>773751262</t>
  </si>
  <si>
    <t>477112181</t>
  </si>
  <si>
    <t>-1601209113</t>
  </si>
  <si>
    <t>-1634255348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</si>
</sst>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19" xfId="0" applyNumberFormat="1" applyFont="1" applyBorder="1" applyAlignment="1" applyProtection="1">
      <alignment vertical="center"/>
      <protection/>
    </xf>
    <xf numFmtId="166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38" t="s">
        <v>14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19"/>
      <c r="AL5" s="19"/>
      <c r="AM5" s="19"/>
      <c r="AN5" s="19"/>
      <c r="AO5" s="19"/>
      <c r="AP5" s="19"/>
      <c r="AQ5" s="19"/>
      <c r="AR5" s="17"/>
      <c r="BE5" s="235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0" t="s">
        <v>17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19"/>
      <c r="AL6" s="19"/>
      <c r="AM6" s="19"/>
      <c r="AN6" s="19"/>
      <c r="AO6" s="19"/>
      <c r="AP6" s="19"/>
      <c r="AQ6" s="19"/>
      <c r="AR6" s="17"/>
      <c r="BE6" s="236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36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36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36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36"/>
      <c r="BS10" s="14" t="s">
        <v>6</v>
      </c>
    </row>
    <row r="11" spans="2:71" s="1" customFormat="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36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36"/>
      <c r="BS12" s="14" t="s">
        <v>6</v>
      </c>
    </row>
    <row r="13" spans="2:71" s="1" customFormat="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36"/>
      <c r="BS13" s="14" t="s">
        <v>6</v>
      </c>
    </row>
    <row r="14" spans="2:71" ht="12.75">
      <c r="B14" s="18"/>
      <c r="C14" s="19"/>
      <c r="D14" s="19"/>
      <c r="E14" s="241" t="s">
        <v>28</v>
      </c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36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36"/>
      <c r="BS15" s="14" t="s">
        <v>4</v>
      </c>
    </row>
    <row r="16" spans="2:71" s="1" customFormat="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36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36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36"/>
      <c r="BS18" s="14" t="s">
        <v>6</v>
      </c>
    </row>
    <row r="19" spans="2:71" s="1" customFormat="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36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36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36"/>
    </row>
    <row r="22" spans="2:57" s="1" customFormat="1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36"/>
    </row>
    <row r="23" spans="2:57" s="1" customFormat="1" ht="16.5" customHeight="1">
      <c r="B23" s="18"/>
      <c r="C23" s="19"/>
      <c r="D23" s="19"/>
      <c r="E23" s="243" t="s">
        <v>1</v>
      </c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19"/>
      <c r="AP23" s="19"/>
      <c r="AQ23" s="19"/>
      <c r="AR23" s="17"/>
      <c r="BE23" s="236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36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36"/>
    </row>
    <row r="26" spans="1:57" s="2" customFormat="1" ht="25.9" customHeight="1">
      <c r="A26" s="31"/>
      <c r="B26" s="32"/>
      <c r="C26" s="33"/>
      <c r="D26" s="34" t="s">
        <v>33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4">
        <f>ROUND(AG94,2)</f>
        <v>0</v>
      </c>
      <c r="AL26" s="245"/>
      <c r="AM26" s="245"/>
      <c r="AN26" s="245"/>
      <c r="AO26" s="245"/>
      <c r="AP26" s="33"/>
      <c r="AQ26" s="33"/>
      <c r="AR26" s="36"/>
      <c r="BE26" s="236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36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46" t="s">
        <v>34</v>
      </c>
      <c r="M28" s="246"/>
      <c r="N28" s="246"/>
      <c r="O28" s="246"/>
      <c r="P28" s="246"/>
      <c r="Q28" s="33"/>
      <c r="R28" s="33"/>
      <c r="S28" s="33"/>
      <c r="T28" s="33"/>
      <c r="U28" s="33"/>
      <c r="V28" s="33"/>
      <c r="W28" s="246" t="s">
        <v>35</v>
      </c>
      <c r="X28" s="246"/>
      <c r="Y28" s="246"/>
      <c r="Z28" s="246"/>
      <c r="AA28" s="246"/>
      <c r="AB28" s="246"/>
      <c r="AC28" s="246"/>
      <c r="AD28" s="246"/>
      <c r="AE28" s="246"/>
      <c r="AF28" s="33"/>
      <c r="AG28" s="33"/>
      <c r="AH28" s="33"/>
      <c r="AI28" s="33"/>
      <c r="AJ28" s="33"/>
      <c r="AK28" s="246" t="s">
        <v>36</v>
      </c>
      <c r="AL28" s="246"/>
      <c r="AM28" s="246"/>
      <c r="AN28" s="246"/>
      <c r="AO28" s="246"/>
      <c r="AP28" s="33"/>
      <c r="AQ28" s="33"/>
      <c r="AR28" s="36"/>
      <c r="BE28" s="236"/>
    </row>
    <row r="29" spans="2:57" s="3" customFormat="1" ht="14.45" customHeight="1">
      <c r="B29" s="37"/>
      <c r="C29" s="38"/>
      <c r="D29" s="26" t="s">
        <v>37</v>
      </c>
      <c r="E29" s="38"/>
      <c r="F29" s="26" t="s">
        <v>38</v>
      </c>
      <c r="G29" s="38"/>
      <c r="H29" s="38"/>
      <c r="I29" s="38"/>
      <c r="J29" s="38"/>
      <c r="K29" s="38"/>
      <c r="L29" s="249">
        <v>0.21</v>
      </c>
      <c r="M29" s="248"/>
      <c r="N29" s="248"/>
      <c r="O29" s="248"/>
      <c r="P29" s="248"/>
      <c r="Q29" s="38"/>
      <c r="R29" s="38"/>
      <c r="S29" s="38"/>
      <c r="T29" s="38"/>
      <c r="U29" s="38"/>
      <c r="V29" s="38"/>
      <c r="W29" s="247">
        <f>ROUND(AZ94,2)</f>
        <v>0</v>
      </c>
      <c r="X29" s="248"/>
      <c r="Y29" s="248"/>
      <c r="Z29" s="248"/>
      <c r="AA29" s="248"/>
      <c r="AB29" s="248"/>
      <c r="AC29" s="248"/>
      <c r="AD29" s="248"/>
      <c r="AE29" s="248"/>
      <c r="AF29" s="38"/>
      <c r="AG29" s="38"/>
      <c r="AH29" s="38"/>
      <c r="AI29" s="38"/>
      <c r="AJ29" s="38"/>
      <c r="AK29" s="247">
        <f>ROUND(AV94,2)</f>
        <v>0</v>
      </c>
      <c r="AL29" s="248"/>
      <c r="AM29" s="248"/>
      <c r="AN29" s="248"/>
      <c r="AO29" s="248"/>
      <c r="AP29" s="38"/>
      <c r="AQ29" s="38"/>
      <c r="AR29" s="39"/>
      <c r="BE29" s="237"/>
    </row>
    <row r="30" spans="2:57" s="3" customFormat="1" ht="14.45" customHeight="1">
      <c r="B30" s="37"/>
      <c r="C30" s="38"/>
      <c r="D30" s="38"/>
      <c r="E30" s="38"/>
      <c r="F30" s="26" t="s">
        <v>39</v>
      </c>
      <c r="G30" s="38"/>
      <c r="H30" s="38"/>
      <c r="I30" s="38"/>
      <c r="J30" s="38"/>
      <c r="K30" s="38"/>
      <c r="L30" s="249">
        <v>0.15</v>
      </c>
      <c r="M30" s="248"/>
      <c r="N30" s="248"/>
      <c r="O30" s="248"/>
      <c r="P30" s="248"/>
      <c r="Q30" s="38"/>
      <c r="R30" s="38"/>
      <c r="S30" s="38"/>
      <c r="T30" s="38"/>
      <c r="U30" s="38"/>
      <c r="V30" s="38"/>
      <c r="W30" s="247">
        <f>ROUND(BA94,2)</f>
        <v>0</v>
      </c>
      <c r="X30" s="248"/>
      <c r="Y30" s="248"/>
      <c r="Z30" s="248"/>
      <c r="AA30" s="248"/>
      <c r="AB30" s="248"/>
      <c r="AC30" s="248"/>
      <c r="AD30" s="248"/>
      <c r="AE30" s="248"/>
      <c r="AF30" s="38"/>
      <c r="AG30" s="38"/>
      <c r="AH30" s="38"/>
      <c r="AI30" s="38"/>
      <c r="AJ30" s="38"/>
      <c r="AK30" s="247">
        <f>ROUND(AW94,2)</f>
        <v>0</v>
      </c>
      <c r="AL30" s="248"/>
      <c r="AM30" s="248"/>
      <c r="AN30" s="248"/>
      <c r="AO30" s="248"/>
      <c r="AP30" s="38"/>
      <c r="AQ30" s="38"/>
      <c r="AR30" s="39"/>
      <c r="BE30" s="237"/>
    </row>
    <row r="31" spans="2:57" s="3" customFormat="1" ht="14.45" customHeight="1" hidden="1">
      <c r="B31" s="37"/>
      <c r="C31" s="38"/>
      <c r="D31" s="38"/>
      <c r="E31" s="38"/>
      <c r="F31" s="26" t="s">
        <v>40</v>
      </c>
      <c r="G31" s="38"/>
      <c r="H31" s="38"/>
      <c r="I31" s="38"/>
      <c r="J31" s="38"/>
      <c r="K31" s="38"/>
      <c r="L31" s="249">
        <v>0.21</v>
      </c>
      <c r="M31" s="248"/>
      <c r="N31" s="248"/>
      <c r="O31" s="248"/>
      <c r="P31" s="248"/>
      <c r="Q31" s="38"/>
      <c r="R31" s="38"/>
      <c r="S31" s="38"/>
      <c r="T31" s="38"/>
      <c r="U31" s="38"/>
      <c r="V31" s="38"/>
      <c r="W31" s="247">
        <f>ROUND(BB94,2)</f>
        <v>0</v>
      </c>
      <c r="X31" s="248"/>
      <c r="Y31" s="248"/>
      <c r="Z31" s="248"/>
      <c r="AA31" s="248"/>
      <c r="AB31" s="248"/>
      <c r="AC31" s="248"/>
      <c r="AD31" s="248"/>
      <c r="AE31" s="248"/>
      <c r="AF31" s="38"/>
      <c r="AG31" s="38"/>
      <c r="AH31" s="38"/>
      <c r="AI31" s="38"/>
      <c r="AJ31" s="38"/>
      <c r="AK31" s="247">
        <v>0</v>
      </c>
      <c r="AL31" s="248"/>
      <c r="AM31" s="248"/>
      <c r="AN31" s="248"/>
      <c r="AO31" s="248"/>
      <c r="AP31" s="38"/>
      <c r="AQ31" s="38"/>
      <c r="AR31" s="39"/>
      <c r="BE31" s="237"/>
    </row>
    <row r="32" spans="2:57" s="3" customFormat="1" ht="14.45" customHeight="1" hidden="1">
      <c r="B32" s="37"/>
      <c r="C32" s="38"/>
      <c r="D32" s="38"/>
      <c r="E32" s="38"/>
      <c r="F32" s="26" t="s">
        <v>41</v>
      </c>
      <c r="G32" s="38"/>
      <c r="H32" s="38"/>
      <c r="I32" s="38"/>
      <c r="J32" s="38"/>
      <c r="K32" s="38"/>
      <c r="L32" s="249">
        <v>0.15</v>
      </c>
      <c r="M32" s="248"/>
      <c r="N32" s="248"/>
      <c r="O32" s="248"/>
      <c r="P32" s="248"/>
      <c r="Q32" s="38"/>
      <c r="R32" s="38"/>
      <c r="S32" s="38"/>
      <c r="T32" s="38"/>
      <c r="U32" s="38"/>
      <c r="V32" s="38"/>
      <c r="W32" s="247">
        <f>ROUND(BC94,2)</f>
        <v>0</v>
      </c>
      <c r="X32" s="248"/>
      <c r="Y32" s="248"/>
      <c r="Z32" s="248"/>
      <c r="AA32" s="248"/>
      <c r="AB32" s="248"/>
      <c r="AC32" s="248"/>
      <c r="AD32" s="248"/>
      <c r="AE32" s="248"/>
      <c r="AF32" s="38"/>
      <c r="AG32" s="38"/>
      <c r="AH32" s="38"/>
      <c r="AI32" s="38"/>
      <c r="AJ32" s="38"/>
      <c r="AK32" s="247">
        <v>0</v>
      </c>
      <c r="AL32" s="248"/>
      <c r="AM32" s="248"/>
      <c r="AN32" s="248"/>
      <c r="AO32" s="248"/>
      <c r="AP32" s="38"/>
      <c r="AQ32" s="38"/>
      <c r="AR32" s="39"/>
      <c r="BE32" s="237"/>
    </row>
    <row r="33" spans="2:57" s="3" customFormat="1" ht="14.45" customHeight="1" hidden="1">
      <c r="B33" s="37"/>
      <c r="C33" s="38"/>
      <c r="D33" s="38"/>
      <c r="E33" s="38"/>
      <c r="F33" s="26" t="s">
        <v>42</v>
      </c>
      <c r="G33" s="38"/>
      <c r="H33" s="38"/>
      <c r="I33" s="38"/>
      <c r="J33" s="38"/>
      <c r="K33" s="38"/>
      <c r="L33" s="249">
        <v>0</v>
      </c>
      <c r="M33" s="248"/>
      <c r="N33" s="248"/>
      <c r="O33" s="248"/>
      <c r="P33" s="248"/>
      <c r="Q33" s="38"/>
      <c r="R33" s="38"/>
      <c r="S33" s="38"/>
      <c r="T33" s="38"/>
      <c r="U33" s="38"/>
      <c r="V33" s="38"/>
      <c r="W33" s="247">
        <f>ROUND(BD94,2)</f>
        <v>0</v>
      </c>
      <c r="X33" s="248"/>
      <c r="Y33" s="248"/>
      <c r="Z33" s="248"/>
      <c r="AA33" s="248"/>
      <c r="AB33" s="248"/>
      <c r="AC33" s="248"/>
      <c r="AD33" s="248"/>
      <c r="AE33" s="248"/>
      <c r="AF33" s="38"/>
      <c r="AG33" s="38"/>
      <c r="AH33" s="38"/>
      <c r="AI33" s="38"/>
      <c r="AJ33" s="38"/>
      <c r="AK33" s="247">
        <v>0</v>
      </c>
      <c r="AL33" s="248"/>
      <c r="AM33" s="248"/>
      <c r="AN33" s="248"/>
      <c r="AO33" s="248"/>
      <c r="AP33" s="38"/>
      <c r="AQ33" s="38"/>
      <c r="AR33" s="39"/>
      <c r="BE33" s="237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36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253" t="s">
        <v>45</v>
      </c>
      <c r="Y35" s="251"/>
      <c r="Z35" s="251"/>
      <c r="AA35" s="251"/>
      <c r="AB35" s="251"/>
      <c r="AC35" s="42"/>
      <c r="AD35" s="42"/>
      <c r="AE35" s="42"/>
      <c r="AF35" s="42"/>
      <c r="AG35" s="42"/>
      <c r="AH35" s="42"/>
      <c r="AI35" s="42"/>
      <c r="AJ35" s="42"/>
      <c r="AK35" s="250">
        <f>SUM(AK26:AK33)</f>
        <v>0</v>
      </c>
      <c r="AL35" s="251"/>
      <c r="AM35" s="251"/>
      <c r="AN35" s="251"/>
      <c r="AO35" s="252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47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48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49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48</v>
      </c>
      <c r="AI60" s="35"/>
      <c r="AJ60" s="35"/>
      <c r="AK60" s="35"/>
      <c r="AL60" s="35"/>
      <c r="AM60" s="49" t="s">
        <v>49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50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51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48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49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48</v>
      </c>
      <c r="AI75" s="35"/>
      <c r="AJ75" s="35"/>
      <c r="AK75" s="35"/>
      <c r="AL75" s="35"/>
      <c r="AM75" s="49" t="s">
        <v>49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52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P042022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14" t="str">
        <f>K6</f>
        <v>1.ZŠ sociálky - chlapci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16" t="str">
        <f>IF(AN8="","",AN8)</f>
        <v>15. 5. 2022</v>
      </c>
      <c r="AN87" s="216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29</v>
      </c>
      <c r="AJ89" s="33"/>
      <c r="AK89" s="33"/>
      <c r="AL89" s="33"/>
      <c r="AM89" s="217" t="str">
        <f>IF(E17="","",E17)</f>
        <v xml:space="preserve"> </v>
      </c>
      <c r="AN89" s="218"/>
      <c r="AO89" s="218"/>
      <c r="AP89" s="218"/>
      <c r="AQ89" s="33"/>
      <c r="AR89" s="36"/>
      <c r="AS89" s="219" t="s">
        <v>53</v>
      </c>
      <c r="AT89" s="220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27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31</v>
      </c>
      <c r="AJ90" s="33"/>
      <c r="AK90" s="33"/>
      <c r="AL90" s="33"/>
      <c r="AM90" s="217" t="str">
        <f>IF(E20="","",E20)</f>
        <v xml:space="preserve"> </v>
      </c>
      <c r="AN90" s="218"/>
      <c r="AO90" s="218"/>
      <c r="AP90" s="218"/>
      <c r="AQ90" s="33"/>
      <c r="AR90" s="36"/>
      <c r="AS90" s="221"/>
      <c r="AT90" s="222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3"/>
      <c r="AT91" s="224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25" t="s">
        <v>54</v>
      </c>
      <c r="D92" s="226"/>
      <c r="E92" s="226"/>
      <c r="F92" s="226"/>
      <c r="G92" s="226"/>
      <c r="H92" s="70"/>
      <c r="I92" s="228" t="s">
        <v>55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7" t="s">
        <v>56</v>
      </c>
      <c r="AH92" s="226"/>
      <c r="AI92" s="226"/>
      <c r="AJ92" s="226"/>
      <c r="AK92" s="226"/>
      <c r="AL92" s="226"/>
      <c r="AM92" s="226"/>
      <c r="AN92" s="228" t="s">
        <v>57</v>
      </c>
      <c r="AO92" s="226"/>
      <c r="AP92" s="229"/>
      <c r="AQ92" s="71" t="s">
        <v>58</v>
      </c>
      <c r="AR92" s="36"/>
      <c r="AS92" s="72" t="s">
        <v>59</v>
      </c>
      <c r="AT92" s="73" t="s">
        <v>60</v>
      </c>
      <c r="AU92" s="73" t="s">
        <v>61</v>
      </c>
      <c r="AV92" s="73" t="s">
        <v>62</v>
      </c>
      <c r="AW92" s="73" t="s">
        <v>63</v>
      </c>
      <c r="AX92" s="73" t="s">
        <v>64</v>
      </c>
      <c r="AY92" s="73" t="s">
        <v>65</v>
      </c>
      <c r="AZ92" s="73" t="s">
        <v>66</v>
      </c>
      <c r="BA92" s="73" t="s">
        <v>67</v>
      </c>
      <c r="BB92" s="73" t="s">
        <v>68</v>
      </c>
      <c r="BC92" s="73" t="s">
        <v>69</v>
      </c>
      <c r="BD92" s="74" t="s">
        <v>70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71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33">
        <f>ROUND(SUM(AG95:AG98),2)</f>
        <v>0</v>
      </c>
      <c r="AH94" s="233"/>
      <c r="AI94" s="233"/>
      <c r="AJ94" s="233"/>
      <c r="AK94" s="233"/>
      <c r="AL94" s="233"/>
      <c r="AM94" s="233"/>
      <c r="AN94" s="234">
        <f>SUM(AG94,AT94)</f>
        <v>0</v>
      </c>
      <c r="AO94" s="234"/>
      <c r="AP94" s="234"/>
      <c r="AQ94" s="82" t="s">
        <v>1</v>
      </c>
      <c r="AR94" s="83"/>
      <c r="AS94" s="84">
        <f>ROUND(SUM(AS95:AS98),2)</f>
        <v>0</v>
      </c>
      <c r="AT94" s="85">
        <f>ROUND(SUM(AV94:AW94),2)</f>
        <v>0</v>
      </c>
      <c r="AU94" s="86">
        <f>ROUND(SUM(AU95:AU98),5)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ROUND(SUM(AZ95:AZ98),2)</f>
        <v>0</v>
      </c>
      <c r="BA94" s="85">
        <f>ROUND(SUM(BA95:BA98),2)</f>
        <v>0</v>
      </c>
      <c r="BB94" s="85">
        <f>ROUND(SUM(BB95:BB98),2)</f>
        <v>0</v>
      </c>
      <c r="BC94" s="85">
        <f>ROUND(SUM(BC95:BC98),2)</f>
        <v>0</v>
      </c>
      <c r="BD94" s="87">
        <f>ROUND(SUM(BD95:BD98),2)</f>
        <v>0</v>
      </c>
      <c r="BS94" s="88" t="s">
        <v>72</v>
      </c>
      <c r="BT94" s="88" t="s">
        <v>73</v>
      </c>
      <c r="BU94" s="89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1" s="7" customFormat="1" ht="16.5" customHeight="1">
      <c r="A95" s="90" t="s">
        <v>77</v>
      </c>
      <c r="B95" s="91"/>
      <c r="C95" s="92"/>
      <c r="D95" s="230" t="s">
        <v>78</v>
      </c>
      <c r="E95" s="230"/>
      <c r="F95" s="230"/>
      <c r="G95" s="230"/>
      <c r="H95" s="230"/>
      <c r="I95" s="93"/>
      <c r="J95" s="230" t="s">
        <v>79</v>
      </c>
      <c r="K95" s="230"/>
      <c r="L95" s="230"/>
      <c r="M95" s="230"/>
      <c r="N95" s="230"/>
      <c r="O95" s="230"/>
      <c r="P95" s="230"/>
      <c r="Q95" s="230"/>
      <c r="R95" s="230"/>
      <c r="S95" s="230"/>
      <c r="T95" s="230"/>
      <c r="U95" s="230"/>
      <c r="V95" s="230"/>
      <c r="W95" s="230"/>
      <c r="X95" s="230"/>
      <c r="Y95" s="230"/>
      <c r="Z95" s="230"/>
      <c r="AA95" s="230"/>
      <c r="AB95" s="230"/>
      <c r="AC95" s="230"/>
      <c r="AD95" s="230"/>
      <c r="AE95" s="230"/>
      <c r="AF95" s="230"/>
      <c r="AG95" s="231">
        <f>'SO 1 - 1.NP'!J30</f>
        <v>0</v>
      </c>
      <c r="AH95" s="232"/>
      <c r="AI95" s="232"/>
      <c r="AJ95" s="232"/>
      <c r="AK95" s="232"/>
      <c r="AL95" s="232"/>
      <c r="AM95" s="232"/>
      <c r="AN95" s="231">
        <f>SUM(AG95,AT95)</f>
        <v>0</v>
      </c>
      <c r="AO95" s="232"/>
      <c r="AP95" s="232"/>
      <c r="AQ95" s="94" t="s">
        <v>80</v>
      </c>
      <c r="AR95" s="95"/>
      <c r="AS95" s="96">
        <v>0</v>
      </c>
      <c r="AT95" s="97">
        <f>ROUND(SUM(AV95:AW95),2)</f>
        <v>0</v>
      </c>
      <c r="AU95" s="98">
        <f>'SO 1 - 1.NP'!P137</f>
        <v>0</v>
      </c>
      <c r="AV95" s="97">
        <f>'SO 1 - 1.NP'!J33</f>
        <v>0</v>
      </c>
      <c r="AW95" s="97">
        <f>'SO 1 - 1.NP'!J34</f>
        <v>0</v>
      </c>
      <c r="AX95" s="97">
        <f>'SO 1 - 1.NP'!J35</f>
        <v>0</v>
      </c>
      <c r="AY95" s="97">
        <f>'SO 1 - 1.NP'!J36</f>
        <v>0</v>
      </c>
      <c r="AZ95" s="97">
        <f>'SO 1 - 1.NP'!F33</f>
        <v>0</v>
      </c>
      <c r="BA95" s="97">
        <f>'SO 1 - 1.NP'!F34</f>
        <v>0</v>
      </c>
      <c r="BB95" s="97">
        <f>'SO 1 - 1.NP'!F35</f>
        <v>0</v>
      </c>
      <c r="BC95" s="97">
        <f>'SO 1 - 1.NP'!F36</f>
        <v>0</v>
      </c>
      <c r="BD95" s="99">
        <f>'SO 1 - 1.NP'!F37</f>
        <v>0</v>
      </c>
      <c r="BT95" s="100" t="s">
        <v>81</v>
      </c>
      <c r="BV95" s="100" t="s">
        <v>75</v>
      </c>
      <c r="BW95" s="100" t="s">
        <v>82</v>
      </c>
      <c r="BX95" s="100" t="s">
        <v>5</v>
      </c>
      <c r="CL95" s="100" t="s">
        <v>1</v>
      </c>
      <c r="CM95" s="100" t="s">
        <v>83</v>
      </c>
    </row>
    <row r="96" spans="1:91" s="7" customFormat="1" ht="16.5" customHeight="1">
      <c r="A96" s="90" t="s">
        <v>77</v>
      </c>
      <c r="B96" s="91"/>
      <c r="C96" s="92"/>
      <c r="D96" s="230" t="s">
        <v>84</v>
      </c>
      <c r="E96" s="230"/>
      <c r="F96" s="230"/>
      <c r="G96" s="230"/>
      <c r="H96" s="230"/>
      <c r="I96" s="93"/>
      <c r="J96" s="230" t="s">
        <v>85</v>
      </c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1">
        <f>'SO 2 - 2.NP'!J30</f>
        <v>0</v>
      </c>
      <c r="AH96" s="232"/>
      <c r="AI96" s="232"/>
      <c r="AJ96" s="232"/>
      <c r="AK96" s="232"/>
      <c r="AL96" s="232"/>
      <c r="AM96" s="232"/>
      <c r="AN96" s="231">
        <f>SUM(AG96,AT96)</f>
        <v>0</v>
      </c>
      <c r="AO96" s="232"/>
      <c r="AP96" s="232"/>
      <c r="AQ96" s="94" t="s">
        <v>80</v>
      </c>
      <c r="AR96" s="95"/>
      <c r="AS96" s="96">
        <v>0</v>
      </c>
      <c r="AT96" s="97">
        <f>ROUND(SUM(AV96:AW96),2)</f>
        <v>0</v>
      </c>
      <c r="AU96" s="98">
        <f>'SO 2 - 2.NP'!P137</f>
        <v>0</v>
      </c>
      <c r="AV96" s="97">
        <f>'SO 2 - 2.NP'!J33</f>
        <v>0</v>
      </c>
      <c r="AW96" s="97">
        <f>'SO 2 - 2.NP'!J34</f>
        <v>0</v>
      </c>
      <c r="AX96" s="97">
        <f>'SO 2 - 2.NP'!J35</f>
        <v>0</v>
      </c>
      <c r="AY96" s="97">
        <f>'SO 2 - 2.NP'!J36</f>
        <v>0</v>
      </c>
      <c r="AZ96" s="97">
        <f>'SO 2 - 2.NP'!F33</f>
        <v>0</v>
      </c>
      <c r="BA96" s="97">
        <f>'SO 2 - 2.NP'!F34</f>
        <v>0</v>
      </c>
      <c r="BB96" s="97">
        <f>'SO 2 - 2.NP'!F35</f>
        <v>0</v>
      </c>
      <c r="BC96" s="97">
        <f>'SO 2 - 2.NP'!F36</f>
        <v>0</v>
      </c>
      <c r="BD96" s="99">
        <f>'SO 2 - 2.NP'!F37</f>
        <v>0</v>
      </c>
      <c r="BT96" s="100" t="s">
        <v>81</v>
      </c>
      <c r="BV96" s="100" t="s">
        <v>75</v>
      </c>
      <c r="BW96" s="100" t="s">
        <v>86</v>
      </c>
      <c r="BX96" s="100" t="s">
        <v>5</v>
      </c>
      <c r="CL96" s="100" t="s">
        <v>1</v>
      </c>
      <c r="CM96" s="100" t="s">
        <v>83</v>
      </c>
    </row>
    <row r="97" spans="1:91" s="7" customFormat="1" ht="16.5" customHeight="1">
      <c r="A97" s="90" t="s">
        <v>77</v>
      </c>
      <c r="B97" s="91"/>
      <c r="C97" s="92"/>
      <c r="D97" s="230" t="s">
        <v>87</v>
      </c>
      <c r="E97" s="230"/>
      <c r="F97" s="230"/>
      <c r="G97" s="230"/>
      <c r="H97" s="230"/>
      <c r="I97" s="93"/>
      <c r="J97" s="230" t="s">
        <v>88</v>
      </c>
      <c r="K97" s="230"/>
      <c r="L97" s="230"/>
      <c r="M97" s="230"/>
      <c r="N97" s="230"/>
      <c r="O97" s="230"/>
      <c r="P97" s="230"/>
      <c r="Q97" s="230"/>
      <c r="R97" s="230"/>
      <c r="S97" s="230"/>
      <c r="T97" s="230"/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1">
        <f>'SO 3 - 3.NP'!J30</f>
        <v>0</v>
      </c>
      <c r="AH97" s="232"/>
      <c r="AI97" s="232"/>
      <c r="AJ97" s="232"/>
      <c r="AK97" s="232"/>
      <c r="AL97" s="232"/>
      <c r="AM97" s="232"/>
      <c r="AN97" s="231">
        <f>SUM(AG97,AT97)</f>
        <v>0</v>
      </c>
      <c r="AO97" s="232"/>
      <c r="AP97" s="232"/>
      <c r="AQ97" s="94" t="s">
        <v>80</v>
      </c>
      <c r="AR97" s="95"/>
      <c r="AS97" s="96">
        <v>0</v>
      </c>
      <c r="AT97" s="97">
        <f>ROUND(SUM(AV97:AW97),2)</f>
        <v>0</v>
      </c>
      <c r="AU97" s="98">
        <f>'SO 3 - 3.NP'!P137</f>
        <v>0</v>
      </c>
      <c r="AV97" s="97">
        <f>'SO 3 - 3.NP'!J33</f>
        <v>0</v>
      </c>
      <c r="AW97" s="97">
        <f>'SO 3 - 3.NP'!J34</f>
        <v>0</v>
      </c>
      <c r="AX97" s="97">
        <f>'SO 3 - 3.NP'!J35</f>
        <v>0</v>
      </c>
      <c r="AY97" s="97">
        <f>'SO 3 - 3.NP'!J36</f>
        <v>0</v>
      </c>
      <c r="AZ97" s="97">
        <f>'SO 3 - 3.NP'!F33</f>
        <v>0</v>
      </c>
      <c r="BA97" s="97">
        <f>'SO 3 - 3.NP'!F34</f>
        <v>0</v>
      </c>
      <c r="BB97" s="97">
        <f>'SO 3 - 3.NP'!F35</f>
        <v>0</v>
      </c>
      <c r="BC97" s="97">
        <f>'SO 3 - 3.NP'!F36</f>
        <v>0</v>
      </c>
      <c r="BD97" s="99">
        <f>'SO 3 - 3.NP'!F37</f>
        <v>0</v>
      </c>
      <c r="BT97" s="100" t="s">
        <v>81</v>
      </c>
      <c r="BV97" s="100" t="s">
        <v>75</v>
      </c>
      <c r="BW97" s="100" t="s">
        <v>89</v>
      </c>
      <c r="BX97" s="100" t="s">
        <v>5</v>
      </c>
      <c r="CL97" s="100" t="s">
        <v>1</v>
      </c>
      <c r="CM97" s="100" t="s">
        <v>83</v>
      </c>
    </row>
    <row r="98" spans="1:91" s="7" customFormat="1" ht="16.5" customHeight="1">
      <c r="A98" s="90" t="s">
        <v>77</v>
      </c>
      <c r="B98" s="91"/>
      <c r="C98" s="92"/>
      <c r="D98" s="230" t="s">
        <v>90</v>
      </c>
      <c r="E98" s="230"/>
      <c r="F98" s="230"/>
      <c r="G98" s="230"/>
      <c r="H98" s="230"/>
      <c r="I98" s="93"/>
      <c r="J98" s="230" t="s">
        <v>91</v>
      </c>
      <c r="K98" s="230"/>
      <c r="L98" s="230"/>
      <c r="M98" s="230"/>
      <c r="N98" s="230"/>
      <c r="O98" s="230"/>
      <c r="P98" s="230"/>
      <c r="Q98" s="230"/>
      <c r="R98" s="230"/>
      <c r="S98" s="230"/>
      <c r="T98" s="230"/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1">
        <f>'SO 4 - stoupačky'!J30</f>
        <v>0</v>
      </c>
      <c r="AH98" s="232"/>
      <c r="AI98" s="232"/>
      <c r="AJ98" s="232"/>
      <c r="AK98" s="232"/>
      <c r="AL98" s="232"/>
      <c r="AM98" s="232"/>
      <c r="AN98" s="231">
        <f>SUM(AG98,AT98)</f>
        <v>0</v>
      </c>
      <c r="AO98" s="232"/>
      <c r="AP98" s="232"/>
      <c r="AQ98" s="94" t="s">
        <v>80</v>
      </c>
      <c r="AR98" s="95"/>
      <c r="AS98" s="101">
        <v>0</v>
      </c>
      <c r="AT98" s="102">
        <f>ROUND(SUM(AV98:AW98),2)</f>
        <v>0</v>
      </c>
      <c r="AU98" s="103">
        <f>'SO 4 - stoupačky'!P125</f>
        <v>0</v>
      </c>
      <c r="AV98" s="102">
        <f>'SO 4 - stoupačky'!J33</f>
        <v>0</v>
      </c>
      <c r="AW98" s="102">
        <f>'SO 4 - stoupačky'!J34</f>
        <v>0</v>
      </c>
      <c r="AX98" s="102">
        <f>'SO 4 - stoupačky'!J35</f>
        <v>0</v>
      </c>
      <c r="AY98" s="102">
        <f>'SO 4 - stoupačky'!J36</f>
        <v>0</v>
      </c>
      <c r="AZ98" s="102">
        <f>'SO 4 - stoupačky'!F33</f>
        <v>0</v>
      </c>
      <c r="BA98" s="102">
        <f>'SO 4 - stoupačky'!F34</f>
        <v>0</v>
      </c>
      <c r="BB98" s="102">
        <f>'SO 4 - stoupačky'!F35</f>
        <v>0</v>
      </c>
      <c r="BC98" s="102">
        <f>'SO 4 - stoupačky'!F36</f>
        <v>0</v>
      </c>
      <c r="BD98" s="104">
        <f>'SO 4 - stoupačky'!F37</f>
        <v>0</v>
      </c>
      <c r="BT98" s="100" t="s">
        <v>81</v>
      </c>
      <c r="BV98" s="100" t="s">
        <v>75</v>
      </c>
      <c r="BW98" s="100" t="s">
        <v>92</v>
      </c>
      <c r="BX98" s="100" t="s">
        <v>5</v>
      </c>
      <c r="CL98" s="100" t="s">
        <v>1</v>
      </c>
      <c r="CM98" s="100" t="s">
        <v>83</v>
      </c>
    </row>
    <row r="99" spans="1:57" s="2" customFormat="1" ht="30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6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57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sheetProtection algorithmName="SHA-512" hashValue="A/QgIrKihBzr99OMz5jFWh9LMKxvJgIO4q9s4LUPo1nbQUA2PInpDjExjvY6X6AYdmd+euZhqo8rPspM/ATXJw==" saltValue="ue75oCI6y6/NK2SAbGZQTtg5CUrxpxEl15RoAVCKsxihAT3CEQysFUg8Qs5flOGDcyDCw4HbrGeocQOYz+vjb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1 - 1.NP'!C2" display="/"/>
    <hyperlink ref="A96" location="'SO 2 - 2.NP'!C2" display="/"/>
    <hyperlink ref="A97" location="'SO 3 - 3.NP'!C2" display="/"/>
    <hyperlink ref="A98" location="'SO 4 - stoupačk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93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1.ZŠ sociálky - chlapci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94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95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ROUND(J137,2)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ROUND((SUM(BE137:BE246)),2)</f>
        <v>0</v>
      </c>
      <c r="G33" s="31"/>
      <c r="H33" s="31"/>
      <c r="I33" s="121">
        <v>0.21</v>
      </c>
      <c r="J33" s="120">
        <f>ROUND(((SUM(BE137:BE246))*I33),2)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ROUND((SUM(BF137:BF246)),2)</f>
        <v>0</v>
      </c>
      <c r="G34" s="31"/>
      <c r="H34" s="31"/>
      <c r="I34" s="121">
        <v>0.15</v>
      </c>
      <c r="J34" s="120">
        <f>ROUND(((SUM(BF137:BF246))*I34),2)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ROUND((SUM(BG137:BG246)),2)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ROUND((SUM(BH137:BH246)),2)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ROUND((SUM(BI137:BI246)),2)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1.ZŠ sociálky - chlapci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4" t="str">
        <f>E9</f>
        <v>SO 1 - 1.NP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97</v>
      </c>
      <c r="D94" s="141"/>
      <c r="E94" s="141"/>
      <c r="F94" s="141"/>
      <c r="G94" s="141"/>
      <c r="H94" s="141"/>
      <c r="I94" s="141"/>
      <c r="J94" s="142" t="s">
        <v>98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99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2:12" s="9" customFormat="1" ht="24.95" customHeight="1">
      <c r="B97" s="144"/>
      <c r="C97" s="145"/>
      <c r="D97" s="146" t="s">
        <v>101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102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103</v>
      </c>
      <c r="E99" s="153"/>
      <c r="F99" s="153"/>
      <c r="G99" s="153"/>
      <c r="H99" s="153"/>
      <c r="I99" s="153"/>
      <c r="J99" s="154">
        <f>J146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104</v>
      </c>
      <c r="E100" s="153"/>
      <c r="F100" s="153"/>
      <c r="G100" s="153"/>
      <c r="H100" s="153"/>
      <c r="I100" s="153"/>
      <c r="J100" s="154">
        <f>J151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105</v>
      </c>
      <c r="E101" s="153"/>
      <c r="F101" s="153"/>
      <c r="G101" s="153"/>
      <c r="H101" s="153"/>
      <c r="I101" s="153"/>
      <c r="J101" s="154">
        <f>J156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106</v>
      </c>
      <c r="E102" s="147"/>
      <c r="F102" s="147"/>
      <c r="G102" s="147"/>
      <c r="H102" s="147"/>
      <c r="I102" s="147"/>
      <c r="J102" s="148">
        <f>J158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107</v>
      </c>
      <c r="E103" s="153"/>
      <c r="F103" s="153"/>
      <c r="G103" s="153"/>
      <c r="H103" s="153"/>
      <c r="I103" s="153"/>
      <c r="J103" s="154">
        <f>J159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108</v>
      </c>
      <c r="E104" s="153"/>
      <c r="F104" s="153"/>
      <c r="G104" s="153"/>
      <c r="H104" s="153"/>
      <c r="I104" s="153"/>
      <c r="J104" s="154">
        <f>J163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109</v>
      </c>
      <c r="E105" s="153"/>
      <c r="F105" s="153"/>
      <c r="G105" s="153"/>
      <c r="H105" s="153"/>
      <c r="I105" s="153"/>
      <c r="J105" s="154">
        <f>J166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110</v>
      </c>
      <c r="E106" s="153"/>
      <c r="F106" s="153"/>
      <c r="G106" s="153"/>
      <c r="H106" s="153"/>
      <c r="I106" s="153"/>
      <c r="J106" s="154">
        <f>J169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111</v>
      </c>
      <c r="E107" s="153"/>
      <c r="F107" s="153"/>
      <c r="G107" s="153"/>
      <c r="H107" s="153"/>
      <c r="I107" s="153"/>
      <c r="J107" s="154">
        <f>J191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112</v>
      </c>
      <c r="E108" s="153"/>
      <c r="F108" s="153"/>
      <c r="G108" s="153"/>
      <c r="H108" s="153"/>
      <c r="I108" s="153"/>
      <c r="J108" s="154">
        <f>J193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113</v>
      </c>
      <c r="E109" s="153"/>
      <c r="F109" s="153"/>
      <c r="G109" s="153"/>
      <c r="H109" s="153"/>
      <c r="I109" s="153"/>
      <c r="J109" s="154">
        <f>J206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114</v>
      </c>
      <c r="E110" s="153"/>
      <c r="F110" s="153"/>
      <c r="G110" s="153"/>
      <c r="H110" s="153"/>
      <c r="I110" s="153"/>
      <c r="J110" s="154">
        <f>J216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115</v>
      </c>
      <c r="E111" s="153"/>
      <c r="F111" s="153"/>
      <c r="G111" s="153"/>
      <c r="H111" s="153"/>
      <c r="I111" s="153"/>
      <c r="J111" s="154">
        <f>J225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116</v>
      </c>
      <c r="E112" s="153"/>
      <c r="F112" s="153"/>
      <c r="G112" s="153"/>
      <c r="H112" s="153"/>
      <c r="I112" s="153"/>
      <c r="J112" s="154">
        <f>J232</f>
        <v>0</v>
      </c>
      <c r="K112" s="151"/>
      <c r="L112" s="155"/>
    </row>
    <row r="113" spans="2:12" s="9" customFormat="1" ht="24.95" customHeight="1">
      <c r="B113" s="144"/>
      <c r="C113" s="145"/>
      <c r="D113" s="146" t="s">
        <v>117</v>
      </c>
      <c r="E113" s="147"/>
      <c r="F113" s="147"/>
      <c r="G113" s="147"/>
      <c r="H113" s="147"/>
      <c r="I113" s="147"/>
      <c r="J113" s="148">
        <f>J237</f>
        <v>0</v>
      </c>
      <c r="K113" s="145"/>
      <c r="L113" s="149"/>
    </row>
    <row r="114" spans="2:12" s="10" customFormat="1" ht="19.9" customHeight="1">
      <c r="B114" s="150"/>
      <c r="C114" s="151"/>
      <c r="D114" s="152" t="s">
        <v>118</v>
      </c>
      <c r="E114" s="153"/>
      <c r="F114" s="153"/>
      <c r="G114" s="153"/>
      <c r="H114" s="153"/>
      <c r="I114" s="153"/>
      <c r="J114" s="154">
        <f>J238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119</v>
      </c>
      <c r="E115" s="153"/>
      <c r="F115" s="153"/>
      <c r="G115" s="153"/>
      <c r="H115" s="153"/>
      <c r="I115" s="153"/>
      <c r="J115" s="154">
        <f>J240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120</v>
      </c>
      <c r="E116" s="153"/>
      <c r="F116" s="153"/>
      <c r="G116" s="153"/>
      <c r="H116" s="153"/>
      <c r="I116" s="153"/>
      <c r="J116" s="154">
        <f>J243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121</v>
      </c>
      <c r="E117" s="153"/>
      <c r="F117" s="153"/>
      <c r="G117" s="153"/>
      <c r="H117" s="153"/>
      <c r="I117" s="153"/>
      <c r="J117" s="154">
        <f>J245</f>
        <v>0</v>
      </c>
      <c r="K117" s="151"/>
      <c r="L117" s="155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122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62" t="str">
        <f>E7</f>
        <v>1.ZŠ sociálky - chlapci</v>
      </c>
      <c r="F127" s="263"/>
      <c r="G127" s="263"/>
      <c r="H127" s="26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94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14" t="str">
        <f>E9</f>
        <v>SO 1 - 1.NP</v>
      </c>
      <c r="F129" s="264"/>
      <c r="G129" s="264"/>
      <c r="H129" s="264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5.2" customHeight="1">
      <c r="A133" s="31"/>
      <c r="B133" s="32"/>
      <c r="C133" s="26" t="s">
        <v>24</v>
      </c>
      <c r="D133" s="33"/>
      <c r="E133" s="33"/>
      <c r="F133" s="24" t="str">
        <f>E15</f>
        <v xml:space="preserve"> </v>
      </c>
      <c r="G133" s="33"/>
      <c r="H133" s="33"/>
      <c r="I133" s="26" t="s">
        <v>29</v>
      </c>
      <c r="J133" s="29" t="str">
        <f>E21</f>
        <v xml:space="preserve"> 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27</v>
      </c>
      <c r="D134" s="33"/>
      <c r="E134" s="33"/>
      <c r="F134" s="24" t="str">
        <f>IF(E18="","",E18)</f>
        <v>Vyplň údaj</v>
      </c>
      <c r="G134" s="33"/>
      <c r="H134" s="33"/>
      <c r="I134" s="26" t="s">
        <v>31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123</v>
      </c>
      <c r="D136" s="159" t="s">
        <v>58</v>
      </c>
      <c r="E136" s="159" t="s">
        <v>54</v>
      </c>
      <c r="F136" s="159" t="s">
        <v>55</v>
      </c>
      <c r="G136" s="159" t="s">
        <v>124</v>
      </c>
      <c r="H136" s="159" t="s">
        <v>125</v>
      </c>
      <c r="I136" s="159" t="s">
        <v>126</v>
      </c>
      <c r="J136" s="160" t="s">
        <v>98</v>
      </c>
      <c r="K136" s="161" t="s">
        <v>127</v>
      </c>
      <c r="L136" s="162"/>
      <c r="M136" s="72" t="s">
        <v>1</v>
      </c>
      <c r="N136" s="73" t="s">
        <v>37</v>
      </c>
      <c r="O136" s="73" t="s">
        <v>128</v>
      </c>
      <c r="P136" s="73" t="s">
        <v>129</v>
      </c>
      <c r="Q136" s="73" t="s">
        <v>130</v>
      </c>
      <c r="R136" s="73" t="s">
        <v>131</v>
      </c>
      <c r="S136" s="73" t="s">
        <v>132</v>
      </c>
      <c r="T136" s="74" t="s">
        <v>133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134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P138+P158+P237</f>
        <v>0</v>
      </c>
      <c r="Q137" s="76"/>
      <c r="R137" s="165">
        <f>R138+R158+R237</f>
        <v>7.0501689999999995</v>
      </c>
      <c r="S137" s="76"/>
      <c r="T137" s="166">
        <f>T138+T158+T237</f>
        <v>10.323788000000002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72</v>
      </c>
      <c r="AU137" s="14" t="s">
        <v>100</v>
      </c>
      <c r="BK137" s="167">
        <f>BK138+BK158+BK237</f>
        <v>0</v>
      </c>
    </row>
    <row r="138" spans="2:63" s="12" customFormat="1" ht="25.9" customHeight="1">
      <c r="B138" s="168"/>
      <c r="C138" s="169"/>
      <c r="D138" s="170" t="s">
        <v>72</v>
      </c>
      <c r="E138" s="171" t="s">
        <v>135</v>
      </c>
      <c r="F138" s="171" t="s">
        <v>136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P139+P146+P151+P156</f>
        <v>0</v>
      </c>
      <c r="Q138" s="176"/>
      <c r="R138" s="177">
        <f>R139+R146+R151+R156</f>
        <v>3.1246599999999995</v>
      </c>
      <c r="S138" s="176"/>
      <c r="T138" s="178">
        <f>T139+T146+T151+T156</f>
        <v>0.9974000000000001</v>
      </c>
      <c r="AR138" s="179" t="s">
        <v>81</v>
      </c>
      <c r="AT138" s="180" t="s">
        <v>72</v>
      </c>
      <c r="AU138" s="180" t="s">
        <v>73</v>
      </c>
      <c r="AY138" s="179" t="s">
        <v>137</v>
      </c>
      <c r="BK138" s="181">
        <f>BK139+BK146+BK151+BK156</f>
        <v>0</v>
      </c>
    </row>
    <row r="139" spans="2:63" s="12" customFormat="1" ht="22.9" customHeight="1">
      <c r="B139" s="168"/>
      <c r="C139" s="169"/>
      <c r="D139" s="170" t="s">
        <v>72</v>
      </c>
      <c r="E139" s="182" t="s">
        <v>138</v>
      </c>
      <c r="F139" s="182" t="s">
        <v>139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SUM(P140:P145)</f>
        <v>0</v>
      </c>
      <c r="Q139" s="176"/>
      <c r="R139" s="177">
        <f>SUM(R140:R145)</f>
        <v>3.1207599999999998</v>
      </c>
      <c r="S139" s="176"/>
      <c r="T139" s="178">
        <f>SUM(T140:T145)</f>
        <v>0</v>
      </c>
      <c r="AR139" s="179" t="s">
        <v>81</v>
      </c>
      <c r="AT139" s="180" t="s">
        <v>72</v>
      </c>
      <c r="AU139" s="180" t="s">
        <v>81</v>
      </c>
      <c r="AY139" s="179" t="s">
        <v>137</v>
      </c>
      <c r="BK139" s="181">
        <f>SUM(BK140:BK145)</f>
        <v>0</v>
      </c>
    </row>
    <row r="140" spans="1:65" s="2" customFormat="1" ht="24.2" customHeight="1">
      <c r="A140" s="31"/>
      <c r="B140" s="32"/>
      <c r="C140" s="184" t="s">
        <v>81</v>
      </c>
      <c r="D140" s="184" t="s">
        <v>140</v>
      </c>
      <c r="E140" s="185" t="s">
        <v>141</v>
      </c>
      <c r="F140" s="186" t="s">
        <v>142</v>
      </c>
      <c r="G140" s="187" t="s">
        <v>143</v>
      </c>
      <c r="H140" s="188">
        <v>30.1</v>
      </c>
      <c r="I140" s="189"/>
      <c r="J140" s="190">
        <f aca="true" t="shared" si="0" ref="J140:J145">ROUND(I140*H140,2)</f>
        <v>0</v>
      </c>
      <c r="K140" s="191"/>
      <c r="L140" s="36"/>
      <c r="M140" s="192" t="s">
        <v>1</v>
      </c>
      <c r="N140" s="193" t="s">
        <v>38</v>
      </c>
      <c r="O140" s="68"/>
      <c r="P140" s="194">
        <f aca="true" t="shared" si="1" ref="P140:P145">O140*H140</f>
        <v>0</v>
      </c>
      <c r="Q140" s="194">
        <v>0.003</v>
      </c>
      <c r="R140" s="194">
        <f aca="true" t="shared" si="2" ref="R140:R145">Q140*H140</f>
        <v>0.0903</v>
      </c>
      <c r="S140" s="194">
        <v>0</v>
      </c>
      <c r="T140" s="195">
        <f aca="true" t="shared" si="3" ref="T140:T14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144</v>
      </c>
      <c r="AT140" s="196" t="s">
        <v>140</v>
      </c>
      <c r="AU140" s="196" t="s">
        <v>83</v>
      </c>
      <c r="AY140" s="14" t="s">
        <v>137</v>
      </c>
      <c r="BE140" s="197">
        <f aca="true" t="shared" si="4" ref="BE140:BE145">IF(N140="základní",J140,0)</f>
        <v>0</v>
      </c>
      <c r="BF140" s="197">
        <f aca="true" t="shared" si="5" ref="BF140:BF145">IF(N140="snížená",J140,0)</f>
        <v>0</v>
      </c>
      <c r="BG140" s="197">
        <f aca="true" t="shared" si="6" ref="BG140:BG145">IF(N140="zákl. přenesená",J140,0)</f>
        <v>0</v>
      </c>
      <c r="BH140" s="197">
        <f aca="true" t="shared" si="7" ref="BH140:BH145">IF(N140="sníž. přenesená",J140,0)</f>
        <v>0</v>
      </c>
      <c r="BI140" s="197">
        <f aca="true" t="shared" si="8" ref="BI140:BI145">IF(N140="nulová",J140,0)</f>
        <v>0</v>
      </c>
      <c r="BJ140" s="14" t="s">
        <v>81</v>
      </c>
      <c r="BK140" s="197">
        <f aca="true" t="shared" si="9" ref="BK140:BK145">ROUND(I140*H140,2)</f>
        <v>0</v>
      </c>
      <c r="BL140" s="14" t="s">
        <v>144</v>
      </c>
      <c r="BM140" s="196" t="s">
        <v>145</v>
      </c>
    </row>
    <row r="141" spans="1:65" s="2" customFormat="1" ht="24.2" customHeight="1">
      <c r="A141" s="31"/>
      <c r="B141" s="32"/>
      <c r="C141" s="184" t="s">
        <v>83</v>
      </c>
      <c r="D141" s="184" t="s">
        <v>140</v>
      </c>
      <c r="E141" s="185" t="s">
        <v>146</v>
      </c>
      <c r="F141" s="186" t="s">
        <v>147</v>
      </c>
      <c r="G141" s="187" t="s">
        <v>143</v>
      </c>
      <c r="H141" s="188">
        <v>30.1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38</v>
      </c>
      <c r="O141" s="68"/>
      <c r="P141" s="194">
        <f t="shared" si="1"/>
        <v>0</v>
      </c>
      <c r="Q141" s="194">
        <v>0.0051</v>
      </c>
      <c r="R141" s="194">
        <f t="shared" si="2"/>
        <v>0.15351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144</v>
      </c>
      <c r="AT141" s="196" t="s">
        <v>140</v>
      </c>
      <c r="AU141" s="196" t="s">
        <v>83</v>
      </c>
      <c r="AY141" s="14" t="s">
        <v>137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81</v>
      </c>
      <c r="BK141" s="197">
        <f t="shared" si="9"/>
        <v>0</v>
      </c>
      <c r="BL141" s="14" t="s">
        <v>144</v>
      </c>
      <c r="BM141" s="196" t="s">
        <v>148</v>
      </c>
    </row>
    <row r="142" spans="1:65" s="2" customFormat="1" ht="21.75" customHeight="1">
      <c r="A142" s="31"/>
      <c r="B142" s="32"/>
      <c r="C142" s="184" t="s">
        <v>149</v>
      </c>
      <c r="D142" s="184" t="s">
        <v>140</v>
      </c>
      <c r="E142" s="185" t="s">
        <v>150</v>
      </c>
      <c r="F142" s="186" t="s">
        <v>151</v>
      </c>
      <c r="G142" s="187" t="s">
        <v>143</v>
      </c>
      <c r="H142" s="188">
        <v>157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38</v>
      </c>
      <c r="O142" s="68"/>
      <c r="P142" s="194">
        <f t="shared" si="1"/>
        <v>0</v>
      </c>
      <c r="Q142" s="194">
        <v>0.003</v>
      </c>
      <c r="R142" s="194">
        <f t="shared" si="2"/>
        <v>0.47100000000000003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144</v>
      </c>
      <c r="AT142" s="196" t="s">
        <v>140</v>
      </c>
      <c r="AU142" s="196" t="s">
        <v>83</v>
      </c>
      <c r="AY142" s="14" t="s">
        <v>137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81</v>
      </c>
      <c r="BK142" s="197">
        <f t="shared" si="9"/>
        <v>0</v>
      </c>
      <c r="BL142" s="14" t="s">
        <v>144</v>
      </c>
      <c r="BM142" s="196" t="s">
        <v>152</v>
      </c>
    </row>
    <row r="143" spans="1:65" s="2" customFormat="1" ht="24.2" customHeight="1">
      <c r="A143" s="31"/>
      <c r="B143" s="32"/>
      <c r="C143" s="184" t="s">
        <v>144</v>
      </c>
      <c r="D143" s="184" t="s">
        <v>140</v>
      </c>
      <c r="E143" s="185" t="s">
        <v>153</v>
      </c>
      <c r="F143" s="186" t="s">
        <v>154</v>
      </c>
      <c r="G143" s="187" t="s">
        <v>143</v>
      </c>
      <c r="H143" s="188">
        <v>12.6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38</v>
      </c>
      <c r="O143" s="68"/>
      <c r="P143" s="194">
        <f t="shared" si="1"/>
        <v>0</v>
      </c>
      <c r="Q143" s="194">
        <v>0.03045</v>
      </c>
      <c r="R143" s="194">
        <f t="shared" si="2"/>
        <v>0.38367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144</v>
      </c>
      <c r="AT143" s="196" t="s">
        <v>140</v>
      </c>
      <c r="AU143" s="196" t="s">
        <v>83</v>
      </c>
      <c r="AY143" s="14" t="s">
        <v>137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81</v>
      </c>
      <c r="BK143" s="197">
        <f t="shared" si="9"/>
        <v>0</v>
      </c>
      <c r="BL143" s="14" t="s">
        <v>144</v>
      </c>
      <c r="BM143" s="196" t="s">
        <v>155</v>
      </c>
    </row>
    <row r="144" spans="1:65" s="2" customFormat="1" ht="24.2" customHeight="1">
      <c r="A144" s="31"/>
      <c r="B144" s="32"/>
      <c r="C144" s="184" t="s">
        <v>156</v>
      </c>
      <c r="D144" s="184" t="s">
        <v>140</v>
      </c>
      <c r="E144" s="185" t="s">
        <v>157</v>
      </c>
      <c r="F144" s="186" t="s">
        <v>158</v>
      </c>
      <c r="G144" s="187" t="s">
        <v>143</v>
      </c>
      <c r="H144" s="188">
        <v>157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38</v>
      </c>
      <c r="O144" s="68"/>
      <c r="P144" s="194">
        <f t="shared" si="1"/>
        <v>0</v>
      </c>
      <c r="Q144" s="194">
        <v>0.0052</v>
      </c>
      <c r="R144" s="194">
        <f t="shared" si="2"/>
        <v>0.8164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144</v>
      </c>
      <c r="AT144" s="196" t="s">
        <v>140</v>
      </c>
      <c r="AU144" s="196" t="s">
        <v>83</v>
      </c>
      <c r="AY144" s="14" t="s">
        <v>137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81</v>
      </c>
      <c r="BK144" s="197">
        <f t="shared" si="9"/>
        <v>0</v>
      </c>
      <c r="BL144" s="14" t="s">
        <v>144</v>
      </c>
      <c r="BM144" s="196" t="s">
        <v>159</v>
      </c>
    </row>
    <row r="145" spans="1:65" s="2" customFormat="1" ht="24.2" customHeight="1">
      <c r="A145" s="31"/>
      <c r="B145" s="32"/>
      <c r="C145" s="184" t="s">
        <v>138</v>
      </c>
      <c r="D145" s="184" t="s">
        <v>140</v>
      </c>
      <c r="E145" s="185" t="s">
        <v>160</v>
      </c>
      <c r="F145" s="186" t="s">
        <v>161</v>
      </c>
      <c r="G145" s="187" t="s">
        <v>143</v>
      </c>
      <c r="H145" s="188">
        <v>77.3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38</v>
      </c>
      <c r="O145" s="68"/>
      <c r="P145" s="194">
        <f t="shared" si="1"/>
        <v>0</v>
      </c>
      <c r="Q145" s="194">
        <v>0.0156</v>
      </c>
      <c r="R145" s="194">
        <f t="shared" si="2"/>
        <v>1.2058799999999998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144</v>
      </c>
      <c r="AT145" s="196" t="s">
        <v>140</v>
      </c>
      <c r="AU145" s="196" t="s">
        <v>83</v>
      </c>
      <c r="AY145" s="14" t="s">
        <v>137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81</v>
      </c>
      <c r="BK145" s="197">
        <f t="shared" si="9"/>
        <v>0</v>
      </c>
      <c r="BL145" s="14" t="s">
        <v>144</v>
      </c>
      <c r="BM145" s="196" t="s">
        <v>162</v>
      </c>
    </row>
    <row r="146" spans="2:63" s="12" customFormat="1" ht="22.9" customHeight="1">
      <c r="B146" s="168"/>
      <c r="C146" s="169"/>
      <c r="D146" s="170" t="s">
        <v>72</v>
      </c>
      <c r="E146" s="182" t="s">
        <v>163</v>
      </c>
      <c r="F146" s="182" t="s">
        <v>164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SUM(P147:P150)</f>
        <v>0</v>
      </c>
      <c r="Q146" s="176"/>
      <c r="R146" s="177">
        <f>SUM(R147:R150)</f>
        <v>0.0039</v>
      </c>
      <c r="S146" s="176"/>
      <c r="T146" s="178">
        <f>SUM(T147:T150)</f>
        <v>0.9974000000000001</v>
      </c>
      <c r="AR146" s="179" t="s">
        <v>81</v>
      </c>
      <c r="AT146" s="180" t="s">
        <v>72</v>
      </c>
      <c r="AU146" s="180" t="s">
        <v>81</v>
      </c>
      <c r="AY146" s="179" t="s">
        <v>137</v>
      </c>
      <c r="BK146" s="181">
        <f>SUM(BK147:BK150)</f>
        <v>0</v>
      </c>
    </row>
    <row r="147" spans="1:65" s="2" customFormat="1" ht="33" customHeight="1">
      <c r="A147" s="31"/>
      <c r="B147" s="32"/>
      <c r="C147" s="184" t="s">
        <v>165</v>
      </c>
      <c r="D147" s="184" t="s">
        <v>140</v>
      </c>
      <c r="E147" s="185" t="s">
        <v>166</v>
      </c>
      <c r="F147" s="186" t="s">
        <v>167</v>
      </c>
      <c r="G147" s="187" t="s">
        <v>143</v>
      </c>
      <c r="H147" s="188">
        <v>30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38</v>
      </c>
      <c r="O147" s="68"/>
      <c r="P147" s="194">
        <f>O147*H147</f>
        <v>0</v>
      </c>
      <c r="Q147" s="194">
        <v>0.00013</v>
      </c>
      <c r="R147" s="194">
        <f>Q147*H147</f>
        <v>0.0039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144</v>
      </c>
      <c r="AT147" s="196" t="s">
        <v>140</v>
      </c>
      <c r="AU147" s="196" t="s">
        <v>83</v>
      </c>
      <c r="AY147" s="14" t="s">
        <v>137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81</v>
      </c>
      <c r="BK147" s="197">
        <f>ROUND(I147*H147,2)</f>
        <v>0</v>
      </c>
      <c r="BL147" s="14" t="s">
        <v>144</v>
      </c>
      <c r="BM147" s="196" t="s">
        <v>168</v>
      </c>
    </row>
    <row r="148" spans="1:65" s="2" customFormat="1" ht="21.75" customHeight="1">
      <c r="A148" s="31"/>
      <c r="B148" s="32"/>
      <c r="C148" s="184" t="s">
        <v>169</v>
      </c>
      <c r="D148" s="184" t="s">
        <v>140</v>
      </c>
      <c r="E148" s="185" t="s">
        <v>170</v>
      </c>
      <c r="F148" s="186" t="s">
        <v>171</v>
      </c>
      <c r="G148" s="187" t="s">
        <v>143</v>
      </c>
      <c r="H148" s="188">
        <v>30.1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38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144</v>
      </c>
      <c r="AT148" s="196" t="s">
        <v>140</v>
      </c>
      <c r="AU148" s="196" t="s">
        <v>83</v>
      </c>
      <c r="AY148" s="14" t="s">
        <v>137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81</v>
      </c>
      <c r="BK148" s="197">
        <f>ROUND(I148*H148,2)</f>
        <v>0</v>
      </c>
      <c r="BL148" s="14" t="s">
        <v>144</v>
      </c>
      <c r="BM148" s="196" t="s">
        <v>172</v>
      </c>
    </row>
    <row r="149" spans="1:65" s="2" customFormat="1" ht="33" customHeight="1">
      <c r="A149" s="31"/>
      <c r="B149" s="32"/>
      <c r="C149" s="184" t="s">
        <v>163</v>
      </c>
      <c r="D149" s="184" t="s">
        <v>140</v>
      </c>
      <c r="E149" s="185" t="s">
        <v>173</v>
      </c>
      <c r="F149" s="186" t="s">
        <v>174</v>
      </c>
      <c r="G149" s="187" t="s">
        <v>143</v>
      </c>
      <c r="H149" s="188">
        <v>30.1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38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0.002</v>
      </c>
      <c r="T149" s="195">
        <f>S149*H149</f>
        <v>0.060200000000000004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144</v>
      </c>
      <c r="AT149" s="196" t="s">
        <v>140</v>
      </c>
      <c r="AU149" s="196" t="s">
        <v>83</v>
      </c>
      <c r="AY149" s="14" t="s">
        <v>137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144</v>
      </c>
      <c r="BM149" s="196" t="s">
        <v>175</v>
      </c>
    </row>
    <row r="150" spans="1:65" s="2" customFormat="1" ht="33" customHeight="1">
      <c r="A150" s="31"/>
      <c r="B150" s="32"/>
      <c r="C150" s="184" t="s">
        <v>176</v>
      </c>
      <c r="D150" s="184" t="s">
        <v>140</v>
      </c>
      <c r="E150" s="185" t="s">
        <v>177</v>
      </c>
      <c r="F150" s="186" t="s">
        <v>178</v>
      </c>
      <c r="G150" s="187" t="s">
        <v>143</v>
      </c>
      <c r="H150" s="188">
        <v>234.3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38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0.004</v>
      </c>
      <c r="T150" s="195">
        <f>S150*H150</f>
        <v>0.9372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144</v>
      </c>
      <c r="AT150" s="196" t="s">
        <v>140</v>
      </c>
      <c r="AU150" s="196" t="s">
        <v>83</v>
      </c>
      <c r="AY150" s="14" t="s">
        <v>137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81</v>
      </c>
      <c r="BK150" s="197">
        <f>ROUND(I150*H150,2)</f>
        <v>0</v>
      </c>
      <c r="BL150" s="14" t="s">
        <v>144</v>
      </c>
      <c r="BM150" s="196" t="s">
        <v>179</v>
      </c>
    </row>
    <row r="151" spans="2:63" s="12" customFormat="1" ht="22.9" customHeight="1">
      <c r="B151" s="168"/>
      <c r="C151" s="169"/>
      <c r="D151" s="170" t="s">
        <v>72</v>
      </c>
      <c r="E151" s="182" t="s">
        <v>180</v>
      </c>
      <c r="F151" s="182" t="s">
        <v>181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SUM(P152:P155)</f>
        <v>0</v>
      </c>
      <c r="Q151" s="176"/>
      <c r="R151" s="177">
        <f>SUM(R152:R155)</f>
        <v>0</v>
      </c>
      <c r="S151" s="176"/>
      <c r="T151" s="178">
        <f>SUM(T152:T155)</f>
        <v>0</v>
      </c>
      <c r="AR151" s="179" t="s">
        <v>81</v>
      </c>
      <c r="AT151" s="180" t="s">
        <v>72</v>
      </c>
      <c r="AU151" s="180" t="s">
        <v>81</v>
      </c>
      <c r="AY151" s="179" t="s">
        <v>137</v>
      </c>
      <c r="BK151" s="181">
        <f>SUM(BK152:BK155)</f>
        <v>0</v>
      </c>
    </row>
    <row r="152" spans="1:65" s="2" customFormat="1" ht="24.2" customHeight="1">
      <c r="A152" s="31"/>
      <c r="B152" s="32"/>
      <c r="C152" s="184" t="s">
        <v>182</v>
      </c>
      <c r="D152" s="184" t="s">
        <v>140</v>
      </c>
      <c r="E152" s="185" t="s">
        <v>183</v>
      </c>
      <c r="F152" s="186" t="s">
        <v>184</v>
      </c>
      <c r="G152" s="187" t="s">
        <v>185</v>
      </c>
      <c r="H152" s="188">
        <v>10.324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38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144</v>
      </c>
      <c r="AT152" s="196" t="s">
        <v>140</v>
      </c>
      <c r="AU152" s="196" t="s">
        <v>83</v>
      </c>
      <c r="AY152" s="14" t="s">
        <v>137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81</v>
      </c>
      <c r="BK152" s="197">
        <f>ROUND(I152*H152,2)</f>
        <v>0</v>
      </c>
      <c r="BL152" s="14" t="s">
        <v>144</v>
      </c>
      <c r="BM152" s="196" t="s">
        <v>186</v>
      </c>
    </row>
    <row r="153" spans="1:65" s="2" customFormat="1" ht="24.2" customHeight="1">
      <c r="A153" s="31"/>
      <c r="B153" s="32"/>
      <c r="C153" s="184" t="s">
        <v>187</v>
      </c>
      <c r="D153" s="184" t="s">
        <v>140</v>
      </c>
      <c r="E153" s="185" t="s">
        <v>188</v>
      </c>
      <c r="F153" s="186" t="s">
        <v>189</v>
      </c>
      <c r="G153" s="187" t="s">
        <v>185</v>
      </c>
      <c r="H153" s="188">
        <v>10.324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38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144</v>
      </c>
      <c r="AT153" s="196" t="s">
        <v>140</v>
      </c>
      <c r="AU153" s="196" t="s">
        <v>83</v>
      </c>
      <c r="AY153" s="14" t="s">
        <v>137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81</v>
      </c>
      <c r="BK153" s="197">
        <f>ROUND(I153*H153,2)</f>
        <v>0</v>
      </c>
      <c r="BL153" s="14" t="s">
        <v>144</v>
      </c>
      <c r="BM153" s="196" t="s">
        <v>190</v>
      </c>
    </row>
    <row r="154" spans="1:65" s="2" customFormat="1" ht="24.2" customHeight="1">
      <c r="A154" s="31"/>
      <c r="B154" s="32"/>
      <c r="C154" s="184" t="s">
        <v>191</v>
      </c>
      <c r="D154" s="184" t="s">
        <v>140</v>
      </c>
      <c r="E154" s="185" t="s">
        <v>192</v>
      </c>
      <c r="F154" s="186" t="s">
        <v>193</v>
      </c>
      <c r="G154" s="187" t="s">
        <v>185</v>
      </c>
      <c r="H154" s="188">
        <v>103.24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38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144</v>
      </c>
      <c r="AT154" s="196" t="s">
        <v>140</v>
      </c>
      <c r="AU154" s="196" t="s">
        <v>83</v>
      </c>
      <c r="AY154" s="14" t="s">
        <v>137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81</v>
      </c>
      <c r="BK154" s="197">
        <f>ROUND(I154*H154,2)</f>
        <v>0</v>
      </c>
      <c r="BL154" s="14" t="s">
        <v>144</v>
      </c>
      <c r="BM154" s="196" t="s">
        <v>194</v>
      </c>
    </row>
    <row r="155" spans="1:65" s="2" customFormat="1" ht="33" customHeight="1">
      <c r="A155" s="31"/>
      <c r="B155" s="32"/>
      <c r="C155" s="184" t="s">
        <v>195</v>
      </c>
      <c r="D155" s="184" t="s">
        <v>140</v>
      </c>
      <c r="E155" s="185" t="s">
        <v>196</v>
      </c>
      <c r="F155" s="186" t="s">
        <v>197</v>
      </c>
      <c r="G155" s="187" t="s">
        <v>185</v>
      </c>
      <c r="H155" s="188">
        <v>10.324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38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144</v>
      </c>
      <c r="AT155" s="196" t="s">
        <v>140</v>
      </c>
      <c r="AU155" s="196" t="s">
        <v>83</v>
      </c>
      <c r="AY155" s="14" t="s">
        <v>137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81</v>
      </c>
      <c r="BK155" s="197">
        <f>ROUND(I155*H155,2)</f>
        <v>0</v>
      </c>
      <c r="BL155" s="14" t="s">
        <v>144</v>
      </c>
      <c r="BM155" s="196" t="s">
        <v>198</v>
      </c>
    </row>
    <row r="156" spans="2:63" s="12" customFormat="1" ht="22.9" customHeight="1">
      <c r="B156" s="168"/>
      <c r="C156" s="169"/>
      <c r="D156" s="170" t="s">
        <v>72</v>
      </c>
      <c r="E156" s="182" t="s">
        <v>199</v>
      </c>
      <c r="F156" s="182" t="s">
        <v>200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</v>
      </c>
      <c r="S156" s="176"/>
      <c r="T156" s="178">
        <f>T157</f>
        <v>0</v>
      </c>
      <c r="AR156" s="179" t="s">
        <v>81</v>
      </c>
      <c r="AT156" s="180" t="s">
        <v>72</v>
      </c>
      <c r="AU156" s="180" t="s">
        <v>81</v>
      </c>
      <c r="AY156" s="179" t="s">
        <v>137</v>
      </c>
      <c r="BK156" s="181">
        <f>BK157</f>
        <v>0</v>
      </c>
    </row>
    <row r="157" spans="1:65" s="2" customFormat="1" ht="16.5" customHeight="1">
      <c r="A157" s="31"/>
      <c r="B157" s="32"/>
      <c r="C157" s="184" t="s">
        <v>8</v>
      </c>
      <c r="D157" s="184" t="s">
        <v>140</v>
      </c>
      <c r="E157" s="185" t="s">
        <v>201</v>
      </c>
      <c r="F157" s="186" t="s">
        <v>202</v>
      </c>
      <c r="G157" s="187" t="s">
        <v>185</v>
      </c>
      <c r="H157" s="188">
        <v>3.125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38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144</v>
      </c>
      <c r="AT157" s="196" t="s">
        <v>140</v>
      </c>
      <c r="AU157" s="196" t="s">
        <v>83</v>
      </c>
      <c r="AY157" s="14" t="s">
        <v>137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81</v>
      </c>
      <c r="BK157" s="197">
        <f>ROUND(I157*H157,2)</f>
        <v>0</v>
      </c>
      <c r="BL157" s="14" t="s">
        <v>144</v>
      </c>
      <c r="BM157" s="196" t="s">
        <v>203</v>
      </c>
    </row>
    <row r="158" spans="2:63" s="12" customFormat="1" ht="25.9" customHeight="1">
      <c r="B158" s="168"/>
      <c r="C158" s="169"/>
      <c r="D158" s="170" t="s">
        <v>72</v>
      </c>
      <c r="E158" s="171" t="s">
        <v>204</v>
      </c>
      <c r="F158" s="171" t="s">
        <v>205</v>
      </c>
      <c r="G158" s="169"/>
      <c r="H158" s="169"/>
      <c r="I158" s="172"/>
      <c r="J158" s="173">
        <f>BK158</f>
        <v>0</v>
      </c>
      <c r="K158" s="169"/>
      <c r="L158" s="174"/>
      <c r="M158" s="175"/>
      <c r="N158" s="176"/>
      <c r="O158" s="176"/>
      <c r="P158" s="177">
        <f>P159+P163+P166+P169+P191+P193+P206+P216+P225+P232</f>
        <v>0</v>
      </c>
      <c r="Q158" s="176"/>
      <c r="R158" s="177">
        <f>R159+R163+R166+R169+R191+R193+R206+R216+R225+R232</f>
        <v>3.925509</v>
      </c>
      <c r="S158" s="176"/>
      <c r="T158" s="178">
        <f>T159+T163+T166+T169+T191+T193+T206+T216+T225+T232</f>
        <v>9.326388000000001</v>
      </c>
      <c r="AR158" s="179" t="s">
        <v>83</v>
      </c>
      <c r="AT158" s="180" t="s">
        <v>72</v>
      </c>
      <c r="AU158" s="180" t="s">
        <v>73</v>
      </c>
      <c r="AY158" s="179" t="s">
        <v>137</v>
      </c>
      <c r="BK158" s="181">
        <f>BK159+BK163+BK166+BK169+BK191+BK193+BK206+BK216+BK225+BK232</f>
        <v>0</v>
      </c>
    </row>
    <row r="159" spans="2:63" s="12" customFormat="1" ht="22.9" customHeight="1">
      <c r="B159" s="168"/>
      <c r="C159" s="169"/>
      <c r="D159" s="170" t="s">
        <v>72</v>
      </c>
      <c r="E159" s="182" t="s">
        <v>206</v>
      </c>
      <c r="F159" s="182" t="s">
        <v>207</v>
      </c>
      <c r="G159" s="169"/>
      <c r="H159" s="169"/>
      <c r="I159" s="172"/>
      <c r="J159" s="183">
        <f>BK159</f>
        <v>0</v>
      </c>
      <c r="K159" s="169"/>
      <c r="L159" s="174"/>
      <c r="M159" s="175"/>
      <c r="N159" s="176"/>
      <c r="O159" s="176"/>
      <c r="P159" s="177">
        <f>SUM(P160:P162)</f>
        <v>0</v>
      </c>
      <c r="Q159" s="176"/>
      <c r="R159" s="177">
        <f>SUM(R160:R162)</f>
        <v>0.053700000000000005</v>
      </c>
      <c r="S159" s="176"/>
      <c r="T159" s="178">
        <f>SUM(T160:T162)</f>
        <v>0</v>
      </c>
      <c r="AR159" s="179" t="s">
        <v>83</v>
      </c>
      <c r="AT159" s="180" t="s">
        <v>72</v>
      </c>
      <c r="AU159" s="180" t="s">
        <v>81</v>
      </c>
      <c r="AY159" s="179" t="s">
        <v>137</v>
      </c>
      <c r="BK159" s="181">
        <f>SUM(BK160:BK162)</f>
        <v>0</v>
      </c>
    </row>
    <row r="160" spans="1:65" s="2" customFormat="1" ht="24.2" customHeight="1">
      <c r="A160" s="31"/>
      <c r="B160" s="32"/>
      <c r="C160" s="184" t="s">
        <v>208</v>
      </c>
      <c r="D160" s="184" t="s">
        <v>140</v>
      </c>
      <c r="E160" s="185" t="s">
        <v>209</v>
      </c>
      <c r="F160" s="186" t="s">
        <v>210</v>
      </c>
      <c r="G160" s="187" t="s">
        <v>143</v>
      </c>
      <c r="H160" s="188">
        <v>35.8</v>
      </c>
      <c r="I160" s="189"/>
      <c r="J160" s="190">
        <f>ROUND(I160*H160,2)</f>
        <v>0</v>
      </c>
      <c r="K160" s="191"/>
      <c r="L160" s="36"/>
      <c r="M160" s="192" t="s">
        <v>1</v>
      </c>
      <c r="N160" s="193" t="s">
        <v>38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208</v>
      </c>
      <c r="AT160" s="196" t="s">
        <v>140</v>
      </c>
      <c r="AU160" s="196" t="s">
        <v>83</v>
      </c>
      <c r="AY160" s="14" t="s">
        <v>137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81</v>
      </c>
      <c r="BK160" s="197">
        <f>ROUND(I160*H160,2)</f>
        <v>0</v>
      </c>
      <c r="BL160" s="14" t="s">
        <v>208</v>
      </c>
      <c r="BM160" s="196" t="s">
        <v>211</v>
      </c>
    </row>
    <row r="161" spans="1:65" s="2" customFormat="1" ht="24.2" customHeight="1">
      <c r="A161" s="31"/>
      <c r="B161" s="32"/>
      <c r="C161" s="198" t="s">
        <v>212</v>
      </c>
      <c r="D161" s="198" t="s">
        <v>213</v>
      </c>
      <c r="E161" s="199" t="s">
        <v>214</v>
      </c>
      <c r="F161" s="200" t="s">
        <v>215</v>
      </c>
      <c r="G161" s="201" t="s">
        <v>216</v>
      </c>
      <c r="H161" s="202">
        <v>53.7</v>
      </c>
      <c r="I161" s="203"/>
      <c r="J161" s="204">
        <f>ROUND(I161*H161,2)</f>
        <v>0</v>
      </c>
      <c r="K161" s="205"/>
      <c r="L161" s="206"/>
      <c r="M161" s="207" t="s">
        <v>1</v>
      </c>
      <c r="N161" s="208" t="s">
        <v>38</v>
      </c>
      <c r="O161" s="68"/>
      <c r="P161" s="194">
        <f>O161*H161</f>
        <v>0</v>
      </c>
      <c r="Q161" s="194">
        <v>0.001</v>
      </c>
      <c r="R161" s="194">
        <f>Q161*H161</f>
        <v>0.053700000000000005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217</v>
      </c>
      <c r="AT161" s="196" t="s">
        <v>213</v>
      </c>
      <c r="AU161" s="196" t="s">
        <v>83</v>
      </c>
      <c r="AY161" s="14" t="s">
        <v>137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81</v>
      </c>
      <c r="BK161" s="197">
        <f>ROUND(I161*H161,2)</f>
        <v>0</v>
      </c>
      <c r="BL161" s="14" t="s">
        <v>208</v>
      </c>
      <c r="BM161" s="196" t="s">
        <v>218</v>
      </c>
    </row>
    <row r="162" spans="1:65" s="2" customFormat="1" ht="24.2" customHeight="1">
      <c r="A162" s="31"/>
      <c r="B162" s="32"/>
      <c r="C162" s="184" t="s">
        <v>219</v>
      </c>
      <c r="D162" s="184" t="s">
        <v>140</v>
      </c>
      <c r="E162" s="185" t="s">
        <v>220</v>
      </c>
      <c r="F162" s="186" t="s">
        <v>221</v>
      </c>
      <c r="G162" s="187" t="s">
        <v>185</v>
      </c>
      <c r="H162" s="188">
        <v>0.054</v>
      </c>
      <c r="I162" s="189"/>
      <c r="J162" s="190">
        <f>ROUND(I162*H162,2)</f>
        <v>0</v>
      </c>
      <c r="K162" s="191"/>
      <c r="L162" s="36"/>
      <c r="M162" s="192" t="s">
        <v>1</v>
      </c>
      <c r="N162" s="193" t="s">
        <v>38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208</v>
      </c>
      <c r="AT162" s="196" t="s">
        <v>140</v>
      </c>
      <c r="AU162" s="196" t="s">
        <v>83</v>
      </c>
      <c r="AY162" s="14" t="s">
        <v>137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81</v>
      </c>
      <c r="BK162" s="197">
        <f>ROUND(I162*H162,2)</f>
        <v>0</v>
      </c>
      <c r="BL162" s="14" t="s">
        <v>208</v>
      </c>
      <c r="BM162" s="196" t="s">
        <v>222</v>
      </c>
    </row>
    <row r="163" spans="2:63" s="12" customFormat="1" ht="22.9" customHeight="1">
      <c r="B163" s="168"/>
      <c r="C163" s="169"/>
      <c r="D163" s="170" t="s">
        <v>72</v>
      </c>
      <c r="E163" s="182" t="s">
        <v>223</v>
      </c>
      <c r="F163" s="182" t="s">
        <v>224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SUM(P164:P165)</f>
        <v>0</v>
      </c>
      <c r="Q163" s="176"/>
      <c r="R163" s="177">
        <f>SUM(R164:R165)</f>
        <v>0.00245</v>
      </c>
      <c r="S163" s="176"/>
      <c r="T163" s="178">
        <f>SUM(T164:T165)</f>
        <v>0</v>
      </c>
      <c r="AR163" s="179" t="s">
        <v>83</v>
      </c>
      <c r="AT163" s="180" t="s">
        <v>72</v>
      </c>
      <c r="AU163" s="180" t="s">
        <v>81</v>
      </c>
      <c r="AY163" s="179" t="s">
        <v>137</v>
      </c>
      <c r="BK163" s="181">
        <f>SUM(BK164:BK165)</f>
        <v>0</v>
      </c>
    </row>
    <row r="164" spans="1:65" s="2" customFormat="1" ht="24.2" customHeight="1">
      <c r="A164" s="31"/>
      <c r="B164" s="32"/>
      <c r="C164" s="184" t="s">
        <v>225</v>
      </c>
      <c r="D164" s="184" t="s">
        <v>140</v>
      </c>
      <c r="E164" s="185" t="s">
        <v>226</v>
      </c>
      <c r="F164" s="186" t="s">
        <v>227</v>
      </c>
      <c r="G164" s="187" t="s">
        <v>228</v>
      </c>
      <c r="H164" s="188">
        <v>4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38</v>
      </c>
      <c r="O164" s="68"/>
      <c r="P164" s="194">
        <f>O164*H164</f>
        <v>0</v>
      </c>
      <c r="Q164" s="194">
        <v>0.00035</v>
      </c>
      <c r="R164" s="194">
        <f>Q164*H164</f>
        <v>0.0014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208</v>
      </c>
      <c r="AT164" s="196" t="s">
        <v>140</v>
      </c>
      <c r="AU164" s="196" t="s">
        <v>83</v>
      </c>
      <c r="AY164" s="14" t="s">
        <v>137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81</v>
      </c>
      <c r="BK164" s="197">
        <f>ROUND(I164*H164,2)</f>
        <v>0</v>
      </c>
      <c r="BL164" s="14" t="s">
        <v>208</v>
      </c>
      <c r="BM164" s="196" t="s">
        <v>229</v>
      </c>
    </row>
    <row r="165" spans="1:65" s="2" customFormat="1" ht="24.2" customHeight="1">
      <c r="A165" s="31"/>
      <c r="B165" s="32"/>
      <c r="C165" s="184" t="s">
        <v>230</v>
      </c>
      <c r="D165" s="184" t="s">
        <v>140</v>
      </c>
      <c r="E165" s="185" t="s">
        <v>231</v>
      </c>
      <c r="F165" s="186" t="s">
        <v>232</v>
      </c>
      <c r="G165" s="187" t="s">
        <v>228</v>
      </c>
      <c r="H165" s="188">
        <v>3</v>
      </c>
      <c r="I165" s="189"/>
      <c r="J165" s="190">
        <f>ROUND(I165*H165,2)</f>
        <v>0</v>
      </c>
      <c r="K165" s="191"/>
      <c r="L165" s="36"/>
      <c r="M165" s="192" t="s">
        <v>1</v>
      </c>
      <c r="N165" s="193" t="s">
        <v>38</v>
      </c>
      <c r="O165" s="68"/>
      <c r="P165" s="194">
        <f>O165*H165</f>
        <v>0</v>
      </c>
      <c r="Q165" s="194">
        <v>0.00035</v>
      </c>
      <c r="R165" s="194">
        <f>Q165*H165</f>
        <v>0.00105</v>
      </c>
      <c r="S165" s="194">
        <v>0</v>
      </c>
      <c r="T165" s="19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6" t="s">
        <v>208</v>
      </c>
      <c r="AT165" s="196" t="s">
        <v>140</v>
      </c>
      <c r="AU165" s="196" t="s">
        <v>83</v>
      </c>
      <c r="AY165" s="14" t="s">
        <v>137</v>
      </c>
      <c r="BE165" s="197">
        <f>IF(N165="základní",J165,0)</f>
        <v>0</v>
      </c>
      <c r="BF165" s="197">
        <f>IF(N165="snížená",J165,0)</f>
        <v>0</v>
      </c>
      <c r="BG165" s="197">
        <f>IF(N165="zákl. přenesená",J165,0)</f>
        <v>0</v>
      </c>
      <c r="BH165" s="197">
        <f>IF(N165="sníž. přenesená",J165,0)</f>
        <v>0</v>
      </c>
      <c r="BI165" s="197">
        <f>IF(N165="nulová",J165,0)</f>
        <v>0</v>
      </c>
      <c r="BJ165" s="14" t="s">
        <v>81</v>
      </c>
      <c r="BK165" s="197">
        <f>ROUND(I165*H165,2)</f>
        <v>0</v>
      </c>
      <c r="BL165" s="14" t="s">
        <v>208</v>
      </c>
      <c r="BM165" s="196" t="s">
        <v>233</v>
      </c>
    </row>
    <row r="166" spans="2:63" s="12" customFormat="1" ht="22.9" customHeight="1">
      <c r="B166" s="168"/>
      <c r="C166" s="169"/>
      <c r="D166" s="170" t="s">
        <v>72</v>
      </c>
      <c r="E166" s="182" t="s">
        <v>234</v>
      </c>
      <c r="F166" s="182" t="s">
        <v>235</v>
      </c>
      <c r="G166" s="169"/>
      <c r="H166" s="169"/>
      <c r="I166" s="172"/>
      <c r="J166" s="183">
        <f>BK166</f>
        <v>0</v>
      </c>
      <c r="K166" s="169"/>
      <c r="L166" s="174"/>
      <c r="M166" s="175"/>
      <c r="N166" s="176"/>
      <c r="O166" s="176"/>
      <c r="P166" s="177">
        <f>SUM(P167:P168)</f>
        <v>0</v>
      </c>
      <c r="Q166" s="176"/>
      <c r="R166" s="177">
        <f>SUM(R167:R168)</f>
        <v>0.00546</v>
      </c>
      <c r="S166" s="176"/>
      <c r="T166" s="178">
        <f>SUM(T167:T168)</f>
        <v>0</v>
      </c>
      <c r="AR166" s="179" t="s">
        <v>83</v>
      </c>
      <c r="AT166" s="180" t="s">
        <v>72</v>
      </c>
      <c r="AU166" s="180" t="s">
        <v>81</v>
      </c>
      <c r="AY166" s="179" t="s">
        <v>137</v>
      </c>
      <c r="BK166" s="181">
        <f>SUM(BK167:BK168)</f>
        <v>0</v>
      </c>
    </row>
    <row r="167" spans="1:65" s="2" customFormat="1" ht="24.2" customHeight="1">
      <c r="A167" s="31"/>
      <c r="B167" s="32"/>
      <c r="C167" s="184" t="s">
        <v>7</v>
      </c>
      <c r="D167" s="184" t="s">
        <v>140</v>
      </c>
      <c r="E167" s="185" t="s">
        <v>236</v>
      </c>
      <c r="F167" s="186" t="s">
        <v>237</v>
      </c>
      <c r="G167" s="187" t="s">
        <v>228</v>
      </c>
      <c r="H167" s="188">
        <v>4</v>
      </c>
      <c r="I167" s="189"/>
      <c r="J167" s="190">
        <f>ROUND(I167*H167,2)</f>
        <v>0</v>
      </c>
      <c r="K167" s="191"/>
      <c r="L167" s="36"/>
      <c r="M167" s="192" t="s">
        <v>1</v>
      </c>
      <c r="N167" s="193" t="s">
        <v>38</v>
      </c>
      <c r="O167" s="68"/>
      <c r="P167" s="194">
        <f>O167*H167</f>
        <v>0</v>
      </c>
      <c r="Q167" s="194">
        <v>0.00078</v>
      </c>
      <c r="R167" s="194">
        <f>Q167*H167</f>
        <v>0.00312</v>
      </c>
      <c r="S167" s="194">
        <v>0</v>
      </c>
      <c r="T167" s="19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6" t="s">
        <v>208</v>
      </c>
      <c r="AT167" s="196" t="s">
        <v>140</v>
      </c>
      <c r="AU167" s="196" t="s">
        <v>83</v>
      </c>
      <c r="AY167" s="14" t="s">
        <v>137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14" t="s">
        <v>81</v>
      </c>
      <c r="BK167" s="197">
        <f>ROUND(I167*H167,2)</f>
        <v>0</v>
      </c>
      <c r="BL167" s="14" t="s">
        <v>208</v>
      </c>
      <c r="BM167" s="196" t="s">
        <v>238</v>
      </c>
    </row>
    <row r="168" spans="1:65" s="2" customFormat="1" ht="24.2" customHeight="1">
      <c r="A168" s="31"/>
      <c r="B168" s="32"/>
      <c r="C168" s="184" t="s">
        <v>239</v>
      </c>
      <c r="D168" s="184" t="s">
        <v>140</v>
      </c>
      <c r="E168" s="185" t="s">
        <v>240</v>
      </c>
      <c r="F168" s="186" t="s">
        <v>241</v>
      </c>
      <c r="G168" s="187" t="s">
        <v>228</v>
      </c>
      <c r="H168" s="188">
        <v>3</v>
      </c>
      <c r="I168" s="189"/>
      <c r="J168" s="190">
        <f>ROUND(I168*H168,2)</f>
        <v>0</v>
      </c>
      <c r="K168" s="191"/>
      <c r="L168" s="36"/>
      <c r="M168" s="192" t="s">
        <v>1</v>
      </c>
      <c r="N168" s="193" t="s">
        <v>38</v>
      </c>
      <c r="O168" s="68"/>
      <c r="P168" s="194">
        <f>O168*H168</f>
        <v>0</v>
      </c>
      <c r="Q168" s="194">
        <v>0.00078</v>
      </c>
      <c r="R168" s="194">
        <f>Q168*H168</f>
        <v>0.00234</v>
      </c>
      <c r="S168" s="194">
        <v>0</v>
      </c>
      <c r="T168" s="19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208</v>
      </c>
      <c r="AT168" s="196" t="s">
        <v>140</v>
      </c>
      <c r="AU168" s="196" t="s">
        <v>83</v>
      </c>
      <c r="AY168" s="14" t="s">
        <v>137</v>
      </c>
      <c r="BE168" s="197">
        <f>IF(N168="základní",J168,0)</f>
        <v>0</v>
      </c>
      <c r="BF168" s="197">
        <f>IF(N168="snížená",J168,0)</f>
        <v>0</v>
      </c>
      <c r="BG168" s="197">
        <f>IF(N168="zákl. přenesená",J168,0)</f>
        <v>0</v>
      </c>
      <c r="BH168" s="197">
        <f>IF(N168="sníž. přenesená",J168,0)</f>
        <v>0</v>
      </c>
      <c r="BI168" s="197">
        <f>IF(N168="nulová",J168,0)</f>
        <v>0</v>
      </c>
      <c r="BJ168" s="14" t="s">
        <v>81</v>
      </c>
      <c r="BK168" s="197">
        <f>ROUND(I168*H168,2)</f>
        <v>0</v>
      </c>
      <c r="BL168" s="14" t="s">
        <v>208</v>
      </c>
      <c r="BM168" s="196" t="s">
        <v>242</v>
      </c>
    </row>
    <row r="169" spans="2:63" s="12" customFormat="1" ht="22.9" customHeight="1">
      <c r="B169" s="168"/>
      <c r="C169" s="169"/>
      <c r="D169" s="170" t="s">
        <v>72</v>
      </c>
      <c r="E169" s="182" t="s">
        <v>243</v>
      </c>
      <c r="F169" s="182" t="s">
        <v>244</v>
      </c>
      <c r="G169" s="169"/>
      <c r="H169" s="169"/>
      <c r="I169" s="172"/>
      <c r="J169" s="183">
        <f>BK169</f>
        <v>0</v>
      </c>
      <c r="K169" s="169"/>
      <c r="L169" s="174"/>
      <c r="M169" s="175"/>
      <c r="N169" s="176"/>
      <c r="O169" s="176"/>
      <c r="P169" s="177">
        <f>SUM(P170:P190)</f>
        <v>0</v>
      </c>
      <c r="Q169" s="176"/>
      <c r="R169" s="177">
        <f>SUM(R170:R190)</f>
        <v>0.3507099999999999</v>
      </c>
      <c r="S169" s="176"/>
      <c r="T169" s="178">
        <f>SUM(T170:T190)</f>
        <v>0.22502000000000003</v>
      </c>
      <c r="AR169" s="179" t="s">
        <v>83</v>
      </c>
      <c r="AT169" s="180" t="s">
        <v>72</v>
      </c>
      <c r="AU169" s="180" t="s">
        <v>81</v>
      </c>
      <c r="AY169" s="179" t="s">
        <v>137</v>
      </c>
      <c r="BK169" s="181">
        <f>SUM(BK170:BK190)</f>
        <v>0</v>
      </c>
    </row>
    <row r="170" spans="1:65" s="2" customFormat="1" ht="16.5" customHeight="1">
      <c r="A170" s="31"/>
      <c r="B170" s="32"/>
      <c r="C170" s="184" t="s">
        <v>245</v>
      </c>
      <c r="D170" s="184" t="s">
        <v>140</v>
      </c>
      <c r="E170" s="185" t="s">
        <v>246</v>
      </c>
      <c r="F170" s="186" t="s">
        <v>247</v>
      </c>
      <c r="G170" s="187" t="s">
        <v>248</v>
      </c>
      <c r="H170" s="188">
        <v>4</v>
      </c>
      <c r="I170" s="189"/>
      <c r="J170" s="190">
        <f aca="true" t="shared" si="10" ref="J170:J190">ROUND(I170*H170,2)</f>
        <v>0</v>
      </c>
      <c r="K170" s="191"/>
      <c r="L170" s="36"/>
      <c r="M170" s="192" t="s">
        <v>1</v>
      </c>
      <c r="N170" s="193" t="s">
        <v>38</v>
      </c>
      <c r="O170" s="68"/>
      <c r="P170" s="194">
        <f aca="true" t="shared" si="11" ref="P170:P190">O170*H170</f>
        <v>0</v>
      </c>
      <c r="Q170" s="194">
        <v>0</v>
      </c>
      <c r="R170" s="194">
        <f aca="true" t="shared" si="12" ref="R170:R190">Q170*H170</f>
        <v>0</v>
      </c>
      <c r="S170" s="194">
        <v>0.01933</v>
      </c>
      <c r="T170" s="195">
        <f aca="true" t="shared" si="13" ref="T170:T190">S170*H170</f>
        <v>0.07732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208</v>
      </c>
      <c r="AT170" s="196" t="s">
        <v>140</v>
      </c>
      <c r="AU170" s="196" t="s">
        <v>83</v>
      </c>
      <c r="AY170" s="14" t="s">
        <v>137</v>
      </c>
      <c r="BE170" s="197">
        <f aca="true" t="shared" si="14" ref="BE170:BE190">IF(N170="základní",J170,0)</f>
        <v>0</v>
      </c>
      <c r="BF170" s="197">
        <f aca="true" t="shared" si="15" ref="BF170:BF190">IF(N170="snížená",J170,0)</f>
        <v>0</v>
      </c>
      <c r="BG170" s="197">
        <f aca="true" t="shared" si="16" ref="BG170:BG190">IF(N170="zákl. přenesená",J170,0)</f>
        <v>0</v>
      </c>
      <c r="BH170" s="197">
        <f aca="true" t="shared" si="17" ref="BH170:BH190">IF(N170="sníž. přenesená",J170,0)</f>
        <v>0</v>
      </c>
      <c r="BI170" s="197">
        <f aca="true" t="shared" si="18" ref="BI170:BI190">IF(N170="nulová",J170,0)</f>
        <v>0</v>
      </c>
      <c r="BJ170" s="14" t="s">
        <v>81</v>
      </c>
      <c r="BK170" s="197">
        <f aca="true" t="shared" si="19" ref="BK170:BK190">ROUND(I170*H170,2)</f>
        <v>0</v>
      </c>
      <c r="BL170" s="14" t="s">
        <v>208</v>
      </c>
      <c r="BM170" s="196" t="s">
        <v>249</v>
      </c>
    </row>
    <row r="171" spans="1:65" s="2" customFormat="1" ht="24.2" customHeight="1">
      <c r="A171" s="31"/>
      <c r="B171" s="32"/>
      <c r="C171" s="184" t="s">
        <v>250</v>
      </c>
      <c r="D171" s="184" t="s">
        <v>140</v>
      </c>
      <c r="E171" s="185" t="s">
        <v>251</v>
      </c>
      <c r="F171" s="186" t="s">
        <v>252</v>
      </c>
      <c r="G171" s="187" t="s">
        <v>248</v>
      </c>
      <c r="H171" s="188">
        <v>4</v>
      </c>
      <c r="I171" s="189"/>
      <c r="J171" s="190">
        <f t="shared" si="10"/>
        <v>0</v>
      </c>
      <c r="K171" s="191"/>
      <c r="L171" s="36"/>
      <c r="M171" s="192" t="s">
        <v>1</v>
      </c>
      <c r="N171" s="193" t="s">
        <v>38</v>
      </c>
      <c r="O171" s="68"/>
      <c r="P171" s="194">
        <f t="shared" si="11"/>
        <v>0</v>
      </c>
      <c r="Q171" s="194">
        <v>0.01079</v>
      </c>
      <c r="R171" s="194">
        <f t="shared" si="12"/>
        <v>0.04316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208</v>
      </c>
      <c r="AT171" s="196" t="s">
        <v>140</v>
      </c>
      <c r="AU171" s="196" t="s">
        <v>83</v>
      </c>
      <c r="AY171" s="14" t="s">
        <v>137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81</v>
      </c>
      <c r="BK171" s="197">
        <f t="shared" si="19"/>
        <v>0</v>
      </c>
      <c r="BL171" s="14" t="s">
        <v>208</v>
      </c>
      <c r="BM171" s="196" t="s">
        <v>253</v>
      </c>
    </row>
    <row r="172" spans="1:65" s="2" customFormat="1" ht="24.2" customHeight="1">
      <c r="A172" s="31"/>
      <c r="B172" s="32"/>
      <c r="C172" s="184" t="s">
        <v>254</v>
      </c>
      <c r="D172" s="184" t="s">
        <v>140</v>
      </c>
      <c r="E172" s="185" t="s">
        <v>255</v>
      </c>
      <c r="F172" s="186" t="s">
        <v>256</v>
      </c>
      <c r="G172" s="187" t="s">
        <v>248</v>
      </c>
      <c r="H172" s="188">
        <v>4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38</v>
      </c>
      <c r="O172" s="68"/>
      <c r="P172" s="194">
        <f t="shared" si="11"/>
        <v>0</v>
      </c>
      <c r="Q172" s="194">
        <v>0.01476</v>
      </c>
      <c r="R172" s="194">
        <f t="shared" si="12"/>
        <v>0.05904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208</v>
      </c>
      <c r="AT172" s="196" t="s">
        <v>140</v>
      </c>
      <c r="AU172" s="196" t="s">
        <v>83</v>
      </c>
      <c r="AY172" s="14" t="s">
        <v>137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81</v>
      </c>
      <c r="BK172" s="197">
        <f t="shared" si="19"/>
        <v>0</v>
      </c>
      <c r="BL172" s="14" t="s">
        <v>208</v>
      </c>
      <c r="BM172" s="196" t="s">
        <v>257</v>
      </c>
    </row>
    <row r="173" spans="1:65" s="2" customFormat="1" ht="16.5" customHeight="1">
      <c r="A173" s="31"/>
      <c r="B173" s="32"/>
      <c r="C173" s="198" t="s">
        <v>258</v>
      </c>
      <c r="D173" s="198" t="s">
        <v>213</v>
      </c>
      <c r="E173" s="199" t="s">
        <v>259</v>
      </c>
      <c r="F173" s="200" t="s">
        <v>260</v>
      </c>
      <c r="G173" s="201" t="s">
        <v>261</v>
      </c>
      <c r="H173" s="202">
        <v>4</v>
      </c>
      <c r="I173" s="203"/>
      <c r="J173" s="204">
        <f t="shared" si="10"/>
        <v>0</v>
      </c>
      <c r="K173" s="205"/>
      <c r="L173" s="206"/>
      <c r="M173" s="207" t="s">
        <v>1</v>
      </c>
      <c r="N173" s="208" t="s">
        <v>38</v>
      </c>
      <c r="O173" s="68"/>
      <c r="P173" s="194">
        <f t="shared" si="11"/>
        <v>0</v>
      </c>
      <c r="Q173" s="194">
        <v>0.0013</v>
      </c>
      <c r="R173" s="194">
        <f t="shared" si="12"/>
        <v>0.0052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217</v>
      </c>
      <c r="AT173" s="196" t="s">
        <v>213</v>
      </c>
      <c r="AU173" s="196" t="s">
        <v>83</v>
      </c>
      <c r="AY173" s="14" t="s">
        <v>137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81</v>
      </c>
      <c r="BK173" s="197">
        <f t="shared" si="19"/>
        <v>0</v>
      </c>
      <c r="BL173" s="14" t="s">
        <v>208</v>
      </c>
      <c r="BM173" s="196" t="s">
        <v>262</v>
      </c>
    </row>
    <row r="174" spans="1:65" s="2" customFormat="1" ht="21.75" customHeight="1">
      <c r="A174" s="31"/>
      <c r="B174" s="32"/>
      <c r="C174" s="184" t="s">
        <v>263</v>
      </c>
      <c r="D174" s="184" t="s">
        <v>140</v>
      </c>
      <c r="E174" s="185" t="s">
        <v>264</v>
      </c>
      <c r="F174" s="186" t="s">
        <v>265</v>
      </c>
      <c r="G174" s="187" t="s">
        <v>248</v>
      </c>
      <c r="H174" s="188">
        <v>7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38</v>
      </c>
      <c r="O174" s="68"/>
      <c r="P174" s="194">
        <f t="shared" si="11"/>
        <v>0</v>
      </c>
      <c r="Q174" s="194">
        <v>0.00158</v>
      </c>
      <c r="R174" s="194">
        <f t="shared" si="12"/>
        <v>0.01106</v>
      </c>
      <c r="S174" s="194">
        <v>0</v>
      </c>
      <c r="T174" s="195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208</v>
      </c>
      <c r="AT174" s="196" t="s">
        <v>140</v>
      </c>
      <c r="AU174" s="196" t="s">
        <v>83</v>
      </c>
      <c r="AY174" s="14" t="s">
        <v>137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81</v>
      </c>
      <c r="BK174" s="197">
        <f t="shared" si="19"/>
        <v>0</v>
      </c>
      <c r="BL174" s="14" t="s">
        <v>208</v>
      </c>
      <c r="BM174" s="196" t="s">
        <v>266</v>
      </c>
    </row>
    <row r="175" spans="1:65" s="2" customFormat="1" ht="33" customHeight="1">
      <c r="A175" s="31"/>
      <c r="B175" s="32"/>
      <c r="C175" s="184" t="s">
        <v>267</v>
      </c>
      <c r="D175" s="184" t="s">
        <v>140</v>
      </c>
      <c r="E175" s="185" t="s">
        <v>268</v>
      </c>
      <c r="F175" s="186" t="s">
        <v>269</v>
      </c>
      <c r="G175" s="187" t="s">
        <v>248</v>
      </c>
      <c r="H175" s="188">
        <v>7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38</v>
      </c>
      <c r="O175" s="68"/>
      <c r="P175" s="194">
        <f t="shared" si="11"/>
        <v>0</v>
      </c>
      <c r="Q175" s="194">
        <v>0.01587</v>
      </c>
      <c r="R175" s="194">
        <f t="shared" si="12"/>
        <v>0.11109</v>
      </c>
      <c r="S175" s="194">
        <v>0</v>
      </c>
      <c r="T175" s="195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208</v>
      </c>
      <c r="AT175" s="196" t="s">
        <v>140</v>
      </c>
      <c r="AU175" s="196" t="s">
        <v>83</v>
      </c>
      <c r="AY175" s="14" t="s">
        <v>137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81</v>
      </c>
      <c r="BK175" s="197">
        <f t="shared" si="19"/>
        <v>0</v>
      </c>
      <c r="BL175" s="14" t="s">
        <v>208</v>
      </c>
      <c r="BM175" s="196" t="s">
        <v>270</v>
      </c>
    </row>
    <row r="176" spans="1:65" s="2" customFormat="1" ht="24.2" customHeight="1">
      <c r="A176" s="31"/>
      <c r="B176" s="32"/>
      <c r="C176" s="184" t="s">
        <v>271</v>
      </c>
      <c r="D176" s="184" t="s">
        <v>140</v>
      </c>
      <c r="E176" s="185" t="s">
        <v>272</v>
      </c>
      <c r="F176" s="186" t="s">
        <v>273</v>
      </c>
      <c r="G176" s="187" t="s">
        <v>248</v>
      </c>
      <c r="H176" s="188">
        <v>4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38</v>
      </c>
      <c r="O176" s="68"/>
      <c r="P176" s="194">
        <f t="shared" si="11"/>
        <v>0</v>
      </c>
      <c r="Q176" s="194">
        <v>0</v>
      </c>
      <c r="R176" s="194">
        <f t="shared" si="12"/>
        <v>0</v>
      </c>
      <c r="S176" s="194">
        <v>0.0172</v>
      </c>
      <c r="T176" s="195">
        <f t="shared" si="13"/>
        <v>0.0688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208</v>
      </c>
      <c r="AT176" s="196" t="s">
        <v>140</v>
      </c>
      <c r="AU176" s="196" t="s">
        <v>83</v>
      </c>
      <c r="AY176" s="14" t="s">
        <v>137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81</v>
      </c>
      <c r="BK176" s="197">
        <f t="shared" si="19"/>
        <v>0</v>
      </c>
      <c r="BL176" s="14" t="s">
        <v>208</v>
      </c>
      <c r="BM176" s="196" t="s">
        <v>274</v>
      </c>
    </row>
    <row r="177" spans="1:65" s="2" customFormat="1" ht="16.5" customHeight="1">
      <c r="A177" s="31"/>
      <c r="B177" s="32"/>
      <c r="C177" s="184" t="s">
        <v>275</v>
      </c>
      <c r="D177" s="184" t="s">
        <v>140</v>
      </c>
      <c r="E177" s="185" t="s">
        <v>276</v>
      </c>
      <c r="F177" s="186" t="s">
        <v>277</v>
      </c>
      <c r="G177" s="187" t="s">
        <v>248</v>
      </c>
      <c r="H177" s="188">
        <v>2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38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0.01946</v>
      </c>
      <c r="T177" s="195">
        <f t="shared" si="13"/>
        <v>0.03892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208</v>
      </c>
      <c r="AT177" s="196" t="s">
        <v>140</v>
      </c>
      <c r="AU177" s="196" t="s">
        <v>83</v>
      </c>
      <c r="AY177" s="14" t="s">
        <v>137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81</v>
      </c>
      <c r="BK177" s="197">
        <f t="shared" si="19"/>
        <v>0</v>
      </c>
      <c r="BL177" s="14" t="s">
        <v>208</v>
      </c>
      <c r="BM177" s="196" t="s">
        <v>278</v>
      </c>
    </row>
    <row r="178" spans="1:65" s="2" customFormat="1" ht="24.2" customHeight="1">
      <c r="A178" s="31"/>
      <c r="B178" s="32"/>
      <c r="C178" s="184" t="s">
        <v>279</v>
      </c>
      <c r="D178" s="184" t="s">
        <v>140</v>
      </c>
      <c r="E178" s="185" t="s">
        <v>280</v>
      </c>
      <c r="F178" s="186" t="s">
        <v>281</v>
      </c>
      <c r="G178" s="187" t="s">
        <v>248</v>
      </c>
      <c r="H178" s="188">
        <v>5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38</v>
      </c>
      <c r="O178" s="68"/>
      <c r="P178" s="194">
        <f t="shared" si="11"/>
        <v>0</v>
      </c>
      <c r="Q178" s="194">
        <v>0.01675</v>
      </c>
      <c r="R178" s="194">
        <f t="shared" si="12"/>
        <v>0.08375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208</v>
      </c>
      <c r="AT178" s="196" t="s">
        <v>140</v>
      </c>
      <c r="AU178" s="196" t="s">
        <v>83</v>
      </c>
      <c r="AY178" s="14" t="s">
        <v>137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81</v>
      </c>
      <c r="BK178" s="197">
        <f t="shared" si="19"/>
        <v>0</v>
      </c>
      <c r="BL178" s="14" t="s">
        <v>208</v>
      </c>
      <c r="BM178" s="196" t="s">
        <v>282</v>
      </c>
    </row>
    <row r="179" spans="1:65" s="2" customFormat="1" ht="16.5" customHeight="1">
      <c r="A179" s="31"/>
      <c r="B179" s="32"/>
      <c r="C179" s="184" t="s">
        <v>217</v>
      </c>
      <c r="D179" s="184" t="s">
        <v>140</v>
      </c>
      <c r="E179" s="185" t="s">
        <v>283</v>
      </c>
      <c r="F179" s="186" t="s">
        <v>284</v>
      </c>
      <c r="G179" s="187" t="s">
        <v>248</v>
      </c>
      <c r="H179" s="188">
        <v>1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38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0.0347</v>
      </c>
      <c r="T179" s="195">
        <f t="shared" si="13"/>
        <v>0.0347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208</v>
      </c>
      <c r="AT179" s="196" t="s">
        <v>140</v>
      </c>
      <c r="AU179" s="196" t="s">
        <v>83</v>
      </c>
      <c r="AY179" s="14" t="s">
        <v>137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81</v>
      </c>
      <c r="BK179" s="197">
        <f t="shared" si="19"/>
        <v>0</v>
      </c>
      <c r="BL179" s="14" t="s">
        <v>208</v>
      </c>
      <c r="BM179" s="196" t="s">
        <v>285</v>
      </c>
    </row>
    <row r="180" spans="1:65" s="2" customFormat="1" ht="24.2" customHeight="1">
      <c r="A180" s="31"/>
      <c r="B180" s="32"/>
      <c r="C180" s="184" t="s">
        <v>286</v>
      </c>
      <c r="D180" s="184" t="s">
        <v>140</v>
      </c>
      <c r="E180" s="185" t="s">
        <v>287</v>
      </c>
      <c r="F180" s="186" t="s">
        <v>288</v>
      </c>
      <c r="G180" s="187" t="s">
        <v>248</v>
      </c>
      <c r="H180" s="188">
        <v>1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38</v>
      </c>
      <c r="O180" s="68"/>
      <c r="P180" s="194">
        <f t="shared" si="11"/>
        <v>0</v>
      </c>
      <c r="Q180" s="194">
        <v>0.0147</v>
      </c>
      <c r="R180" s="194">
        <f t="shared" si="12"/>
        <v>0.0147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208</v>
      </c>
      <c r="AT180" s="196" t="s">
        <v>140</v>
      </c>
      <c r="AU180" s="196" t="s">
        <v>83</v>
      </c>
      <c r="AY180" s="14" t="s">
        <v>137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81</v>
      </c>
      <c r="BK180" s="197">
        <f t="shared" si="19"/>
        <v>0</v>
      </c>
      <c r="BL180" s="14" t="s">
        <v>208</v>
      </c>
      <c r="BM180" s="196" t="s">
        <v>289</v>
      </c>
    </row>
    <row r="181" spans="1:65" s="2" customFormat="1" ht="24.2" customHeight="1">
      <c r="A181" s="31"/>
      <c r="B181" s="32"/>
      <c r="C181" s="184" t="s">
        <v>290</v>
      </c>
      <c r="D181" s="184" t="s">
        <v>140</v>
      </c>
      <c r="E181" s="185" t="s">
        <v>291</v>
      </c>
      <c r="F181" s="186" t="s">
        <v>292</v>
      </c>
      <c r="G181" s="187" t="s">
        <v>185</v>
      </c>
      <c r="H181" s="188">
        <v>0.574</v>
      </c>
      <c r="I181" s="189"/>
      <c r="J181" s="190">
        <f t="shared" si="10"/>
        <v>0</v>
      </c>
      <c r="K181" s="191"/>
      <c r="L181" s="36"/>
      <c r="M181" s="192" t="s">
        <v>1</v>
      </c>
      <c r="N181" s="193" t="s">
        <v>38</v>
      </c>
      <c r="O181" s="68"/>
      <c r="P181" s="194">
        <f t="shared" si="11"/>
        <v>0</v>
      </c>
      <c r="Q181" s="194">
        <v>0</v>
      </c>
      <c r="R181" s="194">
        <f t="shared" si="12"/>
        <v>0</v>
      </c>
      <c r="S181" s="194">
        <v>0</v>
      </c>
      <c r="T181" s="19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208</v>
      </c>
      <c r="AT181" s="196" t="s">
        <v>140</v>
      </c>
      <c r="AU181" s="196" t="s">
        <v>83</v>
      </c>
      <c r="AY181" s="14" t="s">
        <v>137</v>
      </c>
      <c r="BE181" s="197">
        <f t="shared" si="14"/>
        <v>0</v>
      </c>
      <c r="BF181" s="197">
        <f t="shared" si="15"/>
        <v>0</v>
      </c>
      <c r="BG181" s="197">
        <f t="shared" si="16"/>
        <v>0</v>
      </c>
      <c r="BH181" s="197">
        <f t="shared" si="17"/>
        <v>0</v>
      </c>
      <c r="BI181" s="197">
        <f t="shared" si="18"/>
        <v>0</v>
      </c>
      <c r="BJ181" s="14" t="s">
        <v>81</v>
      </c>
      <c r="BK181" s="197">
        <f t="shared" si="19"/>
        <v>0</v>
      </c>
      <c r="BL181" s="14" t="s">
        <v>208</v>
      </c>
      <c r="BM181" s="196" t="s">
        <v>293</v>
      </c>
    </row>
    <row r="182" spans="1:65" s="2" customFormat="1" ht="24.2" customHeight="1">
      <c r="A182" s="31"/>
      <c r="B182" s="32"/>
      <c r="C182" s="184" t="s">
        <v>294</v>
      </c>
      <c r="D182" s="184" t="s">
        <v>140</v>
      </c>
      <c r="E182" s="185" t="s">
        <v>295</v>
      </c>
      <c r="F182" s="186" t="s">
        <v>296</v>
      </c>
      <c r="G182" s="187" t="s">
        <v>248</v>
      </c>
      <c r="H182" s="188">
        <v>14</v>
      </c>
      <c r="I182" s="189"/>
      <c r="J182" s="190">
        <f t="shared" si="10"/>
        <v>0</v>
      </c>
      <c r="K182" s="191"/>
      <c r="L182" s="36"/>
      <c r="M182" s="192" t="s">
        <v>1</v>
      </c>
      <c r="N182" s="193" t="s">
        <v>38</v>
      </c>
      <c r="O182" s="68"/>
      <c r="P182" s="194">
        <f t="shared" si="11"/>
        <v>0</v>
      </c>
      <c r="Q182" s="194">
        <v>0.0003</v>
      </c>
      <c r="R182" s="194">
        <f t="shared" si="12"/>
        <v>0.0042</v>
      </c>
      <c r="S182" s="194">
        <v>0</v>
      </c>
      <c r="T182" s="195">
        <f t="shared" si="1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208</v>
      </c>
      <c r="AT182" s="196" t="s">
        <v>140</v>
      </c>
      <c r="AU182" s="196" t="s">
        <v>83</v>
      </c>
      <c r="AY182" s="14" t="s">
        <v>137</v>
      </c>
      <c r="BE182" s="197">
        <f t="shared" si="14"/>
        <v>0</v>
      </c>
      <c r="BF182" s="197">
        <f t="shared" si="15"/>
        <v>0</v>
      </c>
      <c r="BG182" s="197">
        <f t="shared" si="16"/>
        <v>0</v>
      </c>
      <c r="BH182" s="197">
        <f t="shared" si="17"/>
        <v>0</v>
      </c>
      <c r="BI182" s="197">
        <f t="shared" si="18"/>
        <v>0</v>
      </c>
      <c r="BJ182" s="14" t="s">
        <v>81</v>
      </c>
      <c r="BK182" s="197">
        <f t="shared" si="19"/>
        <v>0</v>
      </c>
      <c r="BL182" s="14" t="s">
        <v>208</v>
      </c>
      <c r="BM182" s="196" t="s">
        <v>297</v>
      </c>
    </row>
    <row r="183" spans="1:65" s="2" customFormat="1" ht="24.2" customHeight="1">
      <c r="A183" s="31"/>
      <c r="B183" s="32"/>
      <c r="C183" s="198" t="s">
        <v>298</v>
      </c>
      <c r="D183" s="198" t="s">
        <v>213</v>
      </c>
      <c r="E183" s="199" t="s">
        <v>299</v>
      </c>
      <c r="F183" s="200" t="s">
        <v>300</v>
      </c>
      <c r="G183" s="201" t="s">
        <v>301</v>
      </c>
      <c r="H183" s="202">
        <v>14</v>
      </c>
      <c r="I183" s="203"/>
      <c r="J183" s="204">
        <f t="shared" si="10"/>
        <v>0</v>
      </c>
      <c r="K183" s="205"/>
      <c r="L183" s="206"/>
      <c r="M183" s="207" t="s">
        <v>1</v>
      </c>
      <c r="N183" s="208" t="s">
        <v>38</v>
      </c>
      <c r="O183" s="68"/>
      <c r="P183" s="194">
        <f t="shared" si="11"/>
        <v>0</v>
      </c>
      <c r="Q183" s="194">
        <v>0.0002</v>
      </c>
      <c r="R183" s="194">
        <f t="shared" si="12"/>
        <v>0.0028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217</v>
      </c>
      <c r="AT183" s="196" t="s">
        <v>213</v>
      </c>
      <c r="AU183" s="196" t="s">
        <v>83</v>
      </c>
      <c r="AY183" s="14" t="s">
        <v>137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81</v>
      </c>
      <c r="BK183" s="197">
        <f t="shared" si="19"/>
        <v>0</v>
      </c>
      <c r="BL183" s="14" t="s">
        <v>208</v>
      </c>
      <c r="BM183" s="196" t="s">
        <v>302</v>
      </c>
    </row>
    <row r="184" spans="1:65" s="2" customFormat="1" ht="16.5" customHeight="1">
      <c r="A184" s="31"/>
      <c r="B184" s="32"/>
      <c r="C184" s="184" t="s">
        <v>303</v>
      </c>
      <c r="D184" s="184" t="s">
        <v>140</v>
      </c>
      <c r="E184" s="185" t="s">
        <v>304</v>
      </c>
      <c r="F184" s="186" t="s">
        <v>305</v>
      </c>
      <c r="G184" s="187" t="s">
        <v>248</v>
      </c>
      <c r="H184" s="188">
        <v>3</v>
      </c>
      <c r="I184" s="189"/>
      <c r="J184" s="190">
        <f t="shared" si="10"/>
        <v>0</v>
      </c>
      <c r="K184" s="191"/>
      <c r="L184" s="36"/>
      <c r="M184" s="192" t="s">
        <v>1</v>
      </c>
      <c r="N184" s="193" t="s">
        <v>38</v>
      </c>
      <c r="O184" s="68"/>
      <c r="P184" s="194">
        <f t="shared" si="11"/>
        <v>0</v>
      </c>
      <c r="Q184" s="194">
        <v>0</v>
      </c>
      <c r="R184" s="194">
        <f t="shared" si="12"/>
        <v>0</v>
      </c>
      <c r="S184" s="194">
        <v>0.00176</v>
      </c>
      <c r="T184" s="195">
        <f t="shared" si="13"/>
        <v>0.00528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208</v>
      </c>
      <c r="AT184" s="196" t="s">
        <v>140</v>
      </c>
      <c r="AU184" s="196" t="s">
        <v>83</v>
      </c>
      <c r="AY184" s="14" t="s">
        <v>137</v>
      </c>
      <c r="BE184" s="197">
        <f t="shared" si="14"/>
        <v>0</v>
      </c>
      <c r="BF184" s="197">
        <f t="shared" si="15"/>
        <v>0</v>
      </c>
      <c r="BG184" s="197">
        <f t="shared" si="16"/>
        <v>0</v>
      </c>
      <c r="BH184" s="197">
        <f t="shared" si="17"/>
        <v>0</v>
      </c>
      <c r="BI184" s="197">
        <f t="shared" si="18"/>
        <v>0</v>
      </c>
      <c r="BJ184" s="14" t="s">
        <v>81</v>
      </c>
      <c r="BK184" s="197">
        <f t="shared" si="19"/>
        <v>0</v>
      </c>
      <c r="BL184" s="14" t="s">
        <v>208</v>
      </c>
      <c r="BM184" s="196" t="s">
        <v>306</v>
      </c>
    </row>
    <row r="185" spans="1:65" s="2" customFormat="1" ht="24.2" customHeight="1">
      <c r="A185" s="31"/>
      <c r="B185" s="32"/>
      <c r="C185" s="184" t="s">
        <v>307</v>
      </c>
      <c r="D185" s="184" t="s">
        <v>140</v>
      </c>
      <c r="E185" s="185" t="s">
        <v>308</v>
      </c>
      <c r="F185" s="186" t="s">
        <v>309</v>
      </c>
      <c r="G185" s="187" t="s">
        <v>248</v>
      </c>
      <c r="H185" s="188">
        <v>1</v>
      </c>
      <c r="I185" s="189"/>
      <c r="J185" s="190">
        <f t="shared" si="10"/>
        <v>0</v>
      </c>
      <c r="K185" s="191"/>
      <c r="L185" s="36"/>
      <c r="M185" s="192" t="s">
        <v>1</v>
      </c>
      <c r="N185" s="193" t="s">
        <v>38</v>
      </c>
      <c r="O185" s="68"/>
      <c r="P185" s="194">
        <f t="shared" si="11"/>
        <v>0</v>
      </c>
      <c r="Q185" s="194">
        <v>0.00125</v>
      </c>
      <c r="R185" s="194">
        <f t="shared" si="12"/>
        <v>0.00125</v>
      </c>
      <c r="S185" s="194">
        <v>0</v>
      </c>
      <c r="T185" s="19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208</v>
      </c>
      <c r="AT185" s="196" t="s">
        <v>140</v>
      </c>
      <c r="AU185" s="196" t="s">
        <v>83</v>
      </c>
      <c r="AY185" s="14" t="s">
        <v>137</v>
      </c>
      <c r="BE185" s="197">
        <f t="shared" si="14"/>
        <v>0</v>
      </c>
      <c r="BF185" s="197">
        <f t="shared" si="15"/>
        <v>0</v>
      </c>
      <c r="BG185" s="197">
        <f t="shared" si="16"/>
        <v>0</v>
      </c>
      <c r="BH185" s="197">
        <f t="shared" si="17"/>
        <v>0</v>
      </c>
      <c r="BI185" s="197">
        <f t="shared" si="18"/>
        <v>0</v>
      </c>
      <c r="BJ185" s="14" t="s">
        <v>81</v>
      </c>
      <c r="BK185" s="197">
        <f t="shared" si="19"/>
        <v>0</v>
      </c>
      <c r="BL185" s="14" t="s">
        <v>208</v>
      </c>
      <c r="BM185" s="196" t="s">
        <v>310</v>
      </c>
    </row>
    <row r="186" spans="1:65" s="2" customFormat="1" ht="16.5" customHeight="1">
      <c r="A186" s="31"/>
      <c r="B186" s="32"/>
      <c r="C186" s="184" t="s">
        <v>311</v>
      </c>
      <c r="D186" s="184" t="s">
        <v>140</v>
      </c>
      <c r="E186" s="185" t="s">
        <v>312</v>
      </c>
      <c r="F186" s="186" t="s">
        <v>313</v>
      </c>
      <c r="G186" s="187" t="s">
        <v>248</v>
      </c>
      <c r="H186" s="188">
        <v>5</v>
      </c>
      <c r="I186" s="189"/>
      <c r="J186" s="190">
        <f t="shared" si="10"/>
        <v>0</v>
      </c>
      <c r="K186" s="191"/>
      <c r="L186" s="36"/>
      <c r="M186" s="192" t="s">
        <v>1</v>
      </c>
      <c r="N186" s="193" t="s">
        <v>38</v>
      </c>
      <c r="O186" s="68"/>
      <c r="P186" s="194">
        <f t="shared" si="11"/>
        <v>0</v>
      </c>
      <c r="Q186" s="194">
        <v>0.00184</v>
      </c>
      <c r="R186" s="194">
        <f t="shared" si="12"/>
        <v>0.0092</v>
      </c>
      <c r="S186" s="194">
        <v>0</v>
      </c>
      <c r="T186" s="19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208</v>
      </c>
      <c r="AT186" s="196" t="s">
        <v>140</v>
      </c>
      <c r="AU186" s="196" t="s">
        <v>83</v>
      </c>
      <c r="AY186" s="14" t="s">
        <v>137</v>
      </c>
      <c r="BE186" s="197">
        <f t="shared" si="14"/>
        <v>0</v>
      </c>
      <c r="BF186" s="197">
        <f t="shared" si="15"/>
        <v>0</v>
      </c>
      <c r="BG186" s="197">
        <f t="shared" si="16"/>
        <v>0</v>
      </c>
      <c r="BH186" s="197">
        <f t="shared" si="17"/>
        <v>0</v>
      </c>
      <c r="BI186" s="197">
        <f t="shared" si="18"/>
        <v>0</v>
      </c>
      <c r="BJ186" s="14" t="s">
        <v>81</v>
      </c>
      <c r="BK186" s="197">
        <f t="shared" si="19"/>
        <v>0</v>
      </c>
      <c r="BL186" s="14" t="s">
        <v>208</v>
      </c>
      <c r="BM186" s="196" t="s">
        <v>314</v>
      </c>
    </row>
    <row r="187" spans="1:65" s="2" customFormat="1" ht="16.5" customHeight="1">
      <c r="A187" s="31"/>
      <c r="B187" s="32"/>
      <c r="C187" s="184" t="s">
        <v>315</v>
      </c>
      <c r="D187" s="184" t="s">
        <v>140</v>
      </c>
      <c r="E187" s="185" t="s">
        <v>316</v>
      </c>
      <c r="F187" s="186" t="s">
        <v>317</v>
      </c>
      <c r="G187" s="187" t="s">
        <v>261</v>
      </c>
      <c r="H187" s="188">
        <v>5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38</v>
      </c>
      <c r="O187" s="68"/>
      <c r="P187" s="194">
        <f t="shared" si="11"/>
        <v>0</v>
      </c>
      <c r="Q187" s="194">
        <v>0.00014</v>
      </c>
      <c r="R187" s="194">
        <f t="shared" si="12"/>
        <v>0.0006999999999999999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208</v>
      </c>
      <c r="AT187" s="196" t="s">
        <v>140</v>
      </c>
      <c r="AU187" s="196" t="s">
        <v>83</v>
      </c>
      <c r="AY187" s="14" t="s">
        <v>137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81</v>
      </c>
      <c r="BK187" s="197">
        <f t="shared" si="19"/>
        <v>0</v>
      </c>
      <c r="BL187" s="14" t="s">
        <v>208</v>
      </c>
      <c r="BM187" s="196" t="s">
        <v>318</v>
      </c>
    </row>
    <row r="188" spans="1:65" s="2" customFormat="1" ht="24.2" customHeight="1">
      <c r="A188" s="31"/>
      <c r="B188" s="32"/>
      <c r="C188" s="184" t="s">
        <v>319</v>
      </c>
      <c r="D188" s="184" t="s">
        <v>140</v>
      </c>
      <c r="E188" s="185" t="s">
        <v>320</v>
      </c>
      <c r="F188" s="186" t="s">
        <v>321</v>
      </c>
      <c r="G188" s="187" t="s">
        <v>261</v>
      </c>
      <c r="H188" s="188">
        <v>5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38</v>
      </c>
      <c r="O188" s="68"/>
      <c r="P188" s="194">
        <f t="shared" si="11"/>
        <v>0</v>
      </c>
      <c r="Q188" s="194">
        <v>0.00052</v>
      </c>
      <c r="R188" s="194">
        <f t="shared" si="12"/>
        <v>0.0026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208</v>
      </c>
      <c r="AT188" s="196" t="s">
        <v>140</v>
      </c>
      <c r="AU188" s="196" t="s">
        <v>83</v>
      </c>
      <c r="AY188" s="14" t="s">
        <v>137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81</v>
      </c>
      <c r="BK188" s="197">
        <f t="shared" si="19"/>
        <v>0</v>
      </c>
      <c r="BL188" s="14" t="s">
        <v>208</v>
      </c>
      <c r="BM188" s="196" t="s">
        <v>322</v>
      </c>
    </row>
    <row r="189" spans="1:65" s="2" customFormat="1" ht="16.5" customHeight="1">
      <c r="A189" s="31"/>
      <c r="B189" s="32"/>
      <c r="C189" s="184" t="s">
        <v>323</v>
      </c>
      <c r="D189" s="184" t="s">
        <v>140</v>
      </c>
      <c r="E189" s="185" t="s">
        <v>324</v>
      </c>
      <c r="F189" s="186" t="s">
        <v>325</v>
      </c>
      <c r="G189" s="187" t="s">
        <v>261</v>
      </c>
      <c r="H189" s="188">
        <v>7</v>
      </c>
      <c r="I189" s="189"/>
      <c r="J189" s="190">
        <f t="shared" si="10"/>
        <v>0</v>
      </c>
      <c r="K189" s="191"/>
      <c r="L189" s="36"/>
      <c r="M189" s="192" t="s">
        <v>1</v>
      </c>
      <c r="N189" s="193" t="s">
        <v>38</v>
      </c>
      <c r="O189" s="68"/>
      <c r="P189" s="194">
        <f t="shared" si="11"/>
        <v>0</v>
      </c>
      <c r="Q189" s="194">
        <v>0.00028</v>
      </c>
      <c r="R189" s="194">
        <f t="shared" si="12"/>
        <v>0.00196</v>
      </c>
      <c r="S189" s="194">
        <v>0</v>
      </c>
      <c r="T189" s="195">
        <f t="shared" si="1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6" t="s">
        <v>208</v>
      </c>
      <c r="AT189" s="196" t="s">
        <v>140</v>
      </c>
      <c r="AU189" s="196" t="s">
        <v>83</v>
      </c>
      <c r="AY189" s="14" t="s">
        <v>137</v>
      </c>
      <c r="BE189" s="197">
        <f t="shared" si="14"/>
        <v>0</v>
      </c>
      <c r="BF189" s="197">
        <f t="shared" si="15"/>
        <v>0</v>
      </c>
      <c r="BG189" s="197">
        <f t="shared" si="16"/>
        <v>0</v>
      </c>
      <c r="BH189" s="197">
        <f t="shared" si="17"/>
        <v>0</v>
      </c>
      <c r="BI189" s="197">
        <f t="shared" si="18"/>
        <v>0</v>
      </c>
      <c r="BJ189" s="14" t="s">
        <v>81</v>
      </c>
      <c r="BK189" s="197">
        <f t="shared" si="19"/>
        <v>0</v>
      </c>
      <c r="BL189" s="14" t="s">
        <v>208</v>
      </c>
      <c r="BM189" s="196" t="s">
        <v>326</v>
      </c>
    </row>
    <row r="190" spans="1:65" s="2" customFormat="1" ht="24.2" customHeight="1">
      <c r="A190" s="31"/>
      <c r="B190" s="32"/>
      <c r="C190" s="184" t="s">
        <v>327</v>
      </c>
      <c r="D190" s="184" t="s">
        <v>140</v>
      </c>
      <c r="E190" s="185" t="s">
        <v>328</v>
      </c>
      <c r="F190" s="186" t="s">
        <v>329</v>
      </c>
      <c r="G190" s="187" t="s">
        <v>185</v>
      </c>
      <c r="H190" s="188">
        <v>0.351</v>
      </c>
      <c r="I190" s="189"/>
      <c r="J190" s="190">
        <f t="shared" si="10"/>
        <v>0</v>
      </c>
      <c r="K190" s="191"/>
      <c r="L190" s="36"/>
      <c r="M190" s="192" t="s">
        <v>1</v>
      </c>
      <c r="N190" s="193" t="s">
        <v>38</v>
      </c>
      <c r="O190" s="68"/>
      <c r="P190" s="194">
        <f t="shared" si="11"/>
        <v>0</v>
      </c>
      <c r="Q190" s="194">
        <v>0</v>
      </c>
      <c r="R190" s="194">
        <f t="shared" si="12"/>
        <v>0</v>
      </c>
      <c r="S190" s="194">
        <v>0</v>
      </c>
      <c r="T190" s="195">
        <f t="shared" si="1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208</v>
      </c>
      <c r="AT190" s="196" t="s">
        <v>140</v>
      </c>
      <c r="AU190" s="196" t="s">
        <v>83</v>
      </c>
      <c r="AY190" s="14" t="s">
        <v>137</v>
      </c>
      <c r="BE190" s="197">
        <f t="shared" si="14"/>
        <v>0</v>
      </c>
      <c r="BF190" s="197">
        <f t="shared" si="15"/>
        <v>0</v>
      </c>
      <c r="BG190" s="197">
        <f t="shared" si="16"/>
        <v>0</v>
      </c>
      <c r="BH190" s="197">
        <f t="shared" si="17"/>
        <v>0</v>
      </c>
      <c r="BI190" s="197">
        <f t="shared" si="18"/>
        <v>0</v>
      </c>
      <c r="BJ190" s="14" t="s">
        <v>81</v>
      </c>
      <c r="BK190" s="197">
        <f t="shared" si="19"/>
        <v>0</v>
      </c>
      <c r="BL190" s="14" t="s">
        <v>208</v>
      </c>
      <c r="BM190" s="196" t="s">
        <v>330</v>
      </c>
    </row>
    <row r="191" spans="2:63" s="12" customFormat="1" ht="22.9" customHeight="1">
      <c r="B191" s="168"/>
      <c r="C191" s="169"/>
      <c r="D191" s="170" t="s">
        <v>72</v>
      </c>
      <c r="E191" s="182" t="s">
        <v>331</v>
      </c>
      <c r="F191" s="182" t="s">
        <v>332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P192</f>
        <v>0</v>
      </c>
      <c r="Q191" s="176"/>
      <c r="R191" s="177">
        <f>R192</f>
        <v>0.0052</v>
      </c>
      <c r="S191" s="176"/>
      <c r="T191" s="178">
        <f>T192</f>
        <v>0</v>
      </c>
      <c r="AR191" s="179" t="s">
        <v>83</v>
      </c>
      <c r="AT191" s="180" t="s">
        <v>72</v>
      </c>
      <c r="AU191" s="180" t="s">
        <v>81</v>
      </c>
      <c r="AY191" s="179" t="s">
        <v>137</v>
      </c>
      <c r="BK191" s="181">
        <f>BK192</f>
        <v>0</v>
      </c>
    </row>
    <row r="192" spans="1:65" s="2" customFormat="1" ht="16.5" customHeight="1">
      <c r="A192" s="31"/>
      <c r="B192" s="32"/>
      <c r="C192" s="184" t="s">
        <v>333</v>
      </c>
      <c r="D192" s="184" t="s">
        <v>140</v>
      </c>
      <c r="E192" s="185" t="s">
        <v>334</v>
      </c>
      <c r="F192" s="186" t="s">
        <v>335</v>
      </c>
      <c r="G192" s="187" t="s">
        <v>228</v>
      </c>
      <c r="H192" s="188">
        <v>1</v>
      </c>
      <c r="I192" s="189"/>
      <c r="J192" s="190">
        <f>ROUND(I192*H192,2)</f>
        <v>0</v>
      </c>
      <c r="K192" s="191"/>
      <c r="L192" s="36"/>
      <c r="M192" s="192" t="s">
        <v>1</v>
      </c>
      <c r="N192" s="193" t="s">
        <v>38</v>
      </c>
      <c r="O192" s="68"/>
      <c r="P192" s="194">
        <f>O192*H192</f>
        <v>0</v>
      </c>
      <c r="Q192" s="194">
        <v>0.0052</v>
      </c>
      <c r="R192" s="194">
        <f>Q192*H192</f>
        <v>0.0052</v>
      </c>
      <c r="S192" s="194">
        <v>0</v>
      </c>
      <c r="T192" s="19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208</v>
      </c>
      <c r="AT192" s="196" t="s">
        <v>140</v>
      </c>
      <c r="AU192" s="196" t="s">
        <v>83</v>
      </c>
      <c r="AY192" s="14" t="s">
        <v>137</v>
      </c>
      <c r="BE192" s="197">
        <f>IF(N192="základní",J192,0)</f>
        <v>0</v>
      </c>
      <c r="BF192" s="197">
        <f>IF(N192="snížená",J192,0)</f>
        <v>0</v>
      </c>
      <c r="BG192" s="197">
        <f>IF(N192="zákl. přenesená",J192,0)</f>
        <v>0</v>
      </c>
      <c r="BH192" s="197">
        <f>IF(N192="sníž. přenesená",J192,0)</f>
        <v>0</v>
      </c>
      <c r="BI192" s="197">
        <f>IF(N192="nulová",J192,0)</f>
        <v>0</v>
      </c>
      <c r="BJ192" s="14" t="s">
        <v>81</v>
      </c>
      <c r="BK192" s="197">
        <f>ROUND(I192*H192,2)</f>
        <v>0</v>
      </c>
      <c r="BL192" s="14" t="s">
        <v>208</v>
      </c>
      <c r="BM192" s="196" t="s">
        <v>336</v>
      </c>
    </row>
    <row r="193" spans="2:63" s="12" customFormat="1" ht="22.9" customHeight="1">
      <c r="B193" s="168"/>
      <c r="C193" s="169"/>
      <c r="D193" s="170" t="s">
        <v>72</v>
      </c>
      <c r="E193" s="182" t="s">
        <v>337</v>
      </c>
      <c r="F193" s="182" t="s">
        <v>338</v>
      </c>
      <c r="G193" s="169"/>
      <c r="H193" s="169"/>
      <c r="I193" s="172"/>
      <c r="J193" s="183">
        <f>BK193</f>
        <v>0</v>
      </c>
      <c r="K193" s="169"/>
      <c r="L193" s="174"/>
      <c r="M193" s="175"/>
      <c r="N193" s="176"/>
      <c r="O193" s="176"/>
      <c r="P193" s="177">
        <f>SUM(P194:P205)</f>
        <v>0</v>
      </c>
      <c r="Q193" s="176"/>
      <c r="R193" s="177">
        <f>SUM(R194:R205)</f>
        <v>0.08514999999999999</v>
      </c>
      <c r="S193" s="176"/>
      <c r="T193" s="178">
        <f>SUM(T194:T205)</f>
        <v>0.24</v>
      </c>
      <c r="AR193" s="179" t="s">
        <v>83</v>
      </c>
      <c r="AT193" s="180" t="s">
        <v>72</v>
      </c>
      <c r="AU193" s="180" t="s">
        <v>81</v>
      </c>
      <c r="AY193" s="179" t="s">
        <v>137</v>
      </c>
      <c r="BK193" s="181">
        <f>SUM(BK194:BK205)</f>
        <v>0</v>
      </c>
    </row>
    <row r="194" spans="1:65" s="2" customFormat="1" ht="24.2" customHeight="1">
      <c r="A194" s="31"/>
      <c r="B194" s="32"/>
      <c r="C194" s="184" t="s">
        <v>339</v>
      </c>
      <c r="D194" s="184" t="s">
        <v>140</v>
      </c>
      <c r="E194" s="185" t="s">
        <v>340</v>
      </c>
      <c r="F194" s="186" t="s">
        <v>341</v>
      </c>
      <c r="G194" s="187" t="s">
        <v>261</v>
      </c>
      <c r="H194" s="188">
        <v>5</v>
      </c>
      <c r="I194" s="189"/>
      <c r="J194" s="190">
        <f aca="true" t="shared" si="20" ref="J194:J205">ROUND(I194*H194,2)</f>
        <v>0</v>
      </c>
      <c r="K194" s="191"/>
      <c r="L194" s="36"/>
      <c r="M194" s="192" t="s">
        <v>1</v>
      </c>
      <c r="N194" s="193" t="s">
        <v>38</v>
      </c>
      <c r="O194" s="68"/>
      <c r="P194" s="194">
        <f aca="true" t="shared" si="21" ref="P194:P205">O194*H194</f>
        <v>0</v>
      </c>
      <c r="Q194" s="194">
        <v>0</v>
      </c>
      <c r="R194" s="194">
        <f aca="true" t="shared" si="22" ref="R194:R205">Q194*H194</f>
        <v>0</v>
      </c>
      <c r="S194" s="194">
        <v>0</v>
      </c>
      <c r="T194" s="195">
        <f aca="true" t="shared" si="23" ref="T194:T205"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208</v>
      </c>
      <c r="AT194" s="196" t="s">
        <v>140</v>
      </c>
      <c r="AU194" s="196" t="s">
        <v>83</v>
      </c>
      <c r="AY194" s="14" t="s">
        <v>137</v>
      </c>
      <c r="BE194" s="197">
        <f aca="true" t="shared" si="24" ref="BE194:BE205">IF(N194="základní",J194,0)</f>
        <v>0</v>
      </c>
      <c r="BF194" s="197">
        <f aca="true" t="shared" si="25" ref="BF194:BF205">IF(N194="snížená",J194,0)</f>
        <v>0</v>
      </c>
      <c r="BG194" s="197">
        <f aca="true" t="shared" si="26" ref="BG194:BG205">IF(N194="zákl. přenesená",J194,0)</f>
        <v>0</v>
      </c>
      <c r="BH194" s="197">
        <f aca="true" t="shared" si="27" ref="BH194:BH205">IF(N194="sníž. přenesená",J194,0)</f>
        <v>0</v>
      </c>
      <c r="BI194" s="197">
        <f aca="true" t="shared" si="28" ref="BI194:BI205">IF(N194="nulová",J194,0)</f>
        <v>0</v>
      </c>
      <c r="BJ194" s="14" t="s">
        <v>81</v>
      </c>
      <c r="BK194" s="197">
        <f aca="true" t="shared" si="29" ref="BK194:BK205">ROUND(I194*H194,2)</f>
        <v>0</v>
      </c>
      <c r="BL194" s="14" t="s">
        <v>208</v>
      </c>
      <c r="BM194" s="196" t="s">
        <v>342</v>
      </c>
    </row>
    <row r="195" spans="1:65" s="2" customFormat="1" ht="24.2" customHeight="1">
      <c r="A195" s="31"/>
      <c r="B195" s="32"/>
      <c r="C195" s="198" t="s">
        <v>343</v>
      </c>
      <c r="D195" s="198" t="s">
        <v>213</v>
      </c>
      <c r="E195" s="199" t="s">
        <v>344</v>
      </c>
      <c r="F195" s="200" t="s">
        <v>345</v>
      </c>
      <c r="G195" s="201" t="s">
        <v>261</v>
      </c>
      <c r="H195" s="202">
        <v>3</v>
      </c>
      <c r="I195" s="203"/>
      <c r="J195" s="204">
        <f t="shared" si="20"/>
        <v>0</v>
      </c>
      <c r="K195" s="205"/>
      <c r="L195" s="206"/>
      <c r="M195" s="207" t="s">
        <v>1</v>
      </c>
      <c r="N195" s="208" t="s">
        <v>38</v>
      </c>
      <c r="O195" s="68"/>
      <c r="P195" s="194">
        <f t="shared" si="21"/>
        <v>0</v>
      </c>
      <c r="Q195" s="194">
        <v>0.0138</v>
      </c>
      <c r="R195" s="194">
        <f t="shared" si="22"/>
        <v>0.0414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217</v>
      </c>
      <c r="AT195" s="196" t="s">
        <v>213</v>
      </c>
      <c r="AU195" s="196" t="s">
        <v>83</v>
      </c>
      <c r="AY195" s="14" t="s">
        <v>137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81</v>
      </c>
      <c r="BK195" s="197">
        <f t="shared" si="29"/>
        <v>0</v>
      </c>
      <c r="BL195" s="14" t="s">
        <v>208</v>
      </c>
      <c r="BM195" s="196" t="s">
        <v>346</v>
      </c>
    </row>
    <row r="196" spans="1:65" s="2" customFormat="1" ht="24.2" customHeight="1">
      <c r="A196" s="31"/>
      <c r="B196" s="32"/>
      <c r="C196" s="198" t="s">
        <v>347</v>
      </c>
      <c r="D196" s="198" t="s">
        <v>213</v>
      </c>
      <c r="E196" s="199" t="s">
        <v>348</v>
      </c>
      <c r="F196" s="200" t="s">
        <v>349</v>
      </c>
      <c r="G196" s="201" t="s">
        <v>261</v>
      </c>
      <c r="H196" s="202">
        <v>2</v>
      </c>
      <c r="I196" s="203"/>
      <c r="J196" s="204">
        <f t="shared" si="20"/>
        <v>0</v>
      </c>
      <c r="K196" s="205"/>
      <c r="L196" s="206"/>
      <c r="M196" s="207" t="s">
        <v>1</v>
      </c>
      <c r="N196" s="208" t="s">
        <v>38</v>
      </c>
      <c r="O196" s="68"/>
      <c r="P196" s="194">
        <f t="shared" si="21"/>
        <v>0</v>
      </c>
      <c r="Q196" s="194">
        <v>0.016</v>
      </c>
      <c r="R196" s="194">
        <f t="shared" si="22"/>
        <v>0.032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217</v>
      </c>
      <c r="AT196" s="196" t="s">
        <v>213</v>
      </c>
      <c r="AU196" s="196" t="s">
        <v>83</v>
      </c>
      <c r="AY196" s="14" t="s">
        <v>137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81</v>
      </c>
      <c r="BK196" s="197">
        <f t="shared" si="29"/>
        <v>0</v>
      </c>
      <c r="BL196" s="14" t="s">
        <v>208</v>
      </c>
      <c r="BM196" s="196" t="s">
        <v>350</v>
      </c>
    </row>
    <row r="197" spans="1:65" s="2" customFormat="1" ht="16.5" customHeight="1">
      <c r="A197" s="31"/>
      <c r="B197" s="32"/>
      <c r="C197" s="184" t="s">
        <v>351</v>
      </c>
      <c r="D197" s="184" t="s">
        <v>140</v>
      </c>
      <c r="E197" s="185" t="s">
        <v>352</v>
      </c>
      <c r="F197" s="186" t="s">
        <v>353</v>
      </c>
      <c r="G197" s="187" t="s">
        <v>261</v>
      </c>
      <c r="H197" s="188">
        <v>5</v>
      </c>
      <c r="I197" s="189"/>
      <c r="J197" s="190">
        <f t="shared" si="20"/>
        <v>0</v>
      </c>
      <c r="K197" s="191"/>
      <c r="L197" s="36"/>
      <c r="M197" s="192" t="s">
        <v>1</v>
      </c>
      <c r="N197" s="193" t="s">
        <v>38</v>
      </c>
      <c r="O197" s="68"/>
      <c r="P197" s="194">
        <f t="shared" si="21"/>
        <v>0</v>
      </c>
      <c r="Q197" s="194">
        <v>0</v>
      </c>
      <c r="R197" s="194">
        <f t="shared" si="22"/>
        <v>0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208</v>
      </c>
      <c r="AT197" s="196" t="s">
        <v>140</v>
      </c>
      <c r="AU197" s="196" t="s">
        <v>83</v>
      </c>
      <c r="AY197" s="14" t="s">
        <v>137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81</v>
      </c>
      <c r="BK197" s="197">
        <f t="shared" si="29"/>
        <v>0</v>
      </c>
      <c r="BL197" s="14" t="s">
        <v>208</v>
      </c>
      <c r="BM197" s="196" t="s">
        <v>354</v>
      </c>
    </row>
    <row r="198" spans="1:65" s="2" customFormat="1" ht="16.5" customHeight="1">
      <c r="A198" s="31"/>
      <c r="B198" s="32"/>
      <c r="C198" s="198" t="s">
        <v>355</v>
      </c>
      <c r="D198" s="198" t="s">
        <v>213</v>
      </c>
      <c r="E198" s="199" t="s">
        <v>356</v>
      </c>
      <c r="F198" s="200" t="s">
        <v>357</v>
      </c>
      <c r="G198" s="201" t="s">
        <v>261</v>
      </c>
      <c r="H198" s="202">
        <v>3</v>
      </c>
      <c r="I198" s="203"/>
      <c r="J198" s="204">
        <f t="shared" si="20"/>
        <v>0</v>
      </c>
      <c r="K198" s="205"/>
      <c r="L198" s="206"/>
      <c r="M198" s="207" t="s">
        <v>1</v>
      </c>
      <c r="N198" s="208" t="s">
        <v>38</v>
      </c>
      <c r="O198" s="68"/>
      <c r="P198" s="194">
        <f t="shared" si="21"/>
        <v>0</v>
      </c>
      <c r="Q198" s="194">
        <v>0.00015</v>
      </c>
      <c r="R198" s="194">
        <f t="shared" si="22"/>
        <v>0.00045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217</v>
      </c>
      <c r="AT198" s="196" t="s">
        <v>213</v>
      </c>
      <c r="AU198" s="196" t="s">
        <v>83</v>
      </c>
      <c r="AY198" s="14" t="s">
        <v>137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81</v>
      </c>
      <c r="BK198" s="197">
        <f t="shared" si="29"/>
        <v>0</v>
      </c>
      <c r="BL198" s="14" t="s">
        <v>208</v>
      </c>
      <c r="BM198" s="196" t="s">
        <v>358</v>
      </c>
    </row>
    <row r="199" spans="1:65" s="2" customFormat="1" ht="21.75" customHeight="1">
      <c r="A199" s="31"/>
      <c r="B199" s="32"/>
      <c r="C199" s="198" t="s">
        <v>359</v>
      </c>
      <c r="D199" s="198" t="s">
        <v>213</v>
      </c>
      <c r="E199" s="199" t="s">
        <v>360</v>
      </c>
      <c r="F199" s="200" t="s">
        <v>361</v>
      </c>
      <c r="G199" s="201" t="s">
        <v>261</v>
      </c>
      <c r="H199" s="202">
        <v>2</v>
      </c>
      <c r="I199" s="203"/>
      <c r="J199" s="204">
        <f t="shared" si="20"/>
        <v>0</v>
      </c>
      <c r="K199" s="205"/>
      <c r="L199" s="206"/>
      <c r="M199" s="207" t="s">
        <v>1</v>
      </c>
      <c r="N199" s="208" t="s">
        <v>38</v>
      </c>
      <c r="O199" s="68"/>
      <c r="P199" s="194">
        <f t="shared" si="21"/>
        <v>0</v>
      </c>
      <c r="Q199" s="194">
        <v>0.00015</v>
      </c>
      <c r="R199" s="194">
        <f t="shared" si="22"/>
        <v>0.0003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217</v>
      </c>
      <c r="AT199" s="196" t="s">
        <v>213</v>
      </c>
      <c r="AU199" s="196" t="s">
        <v>83</v>
      </c>
      <c r="AY199" s="14" t="s">
        <v>137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81</v>
      </c>
      <c r="BK199" s="197">
        <f t="shared" si="29"/>
        <v>0</v>
      </c>
      <c r="BL199" s="14" t="s">
        <v>208</v>
      </c>
      <c r="BM199" s="196" t="s">
        <v>362</v>
      </c>
    </row>
    <row r="200" spans="1:65" s="2" customFormat="1" ht="21.75" customHeight="1">
      <c r="A200" s="31"/>
      <c r="B200" s="32"/>
      <c r="C200" s="184" t="s">
        <v>363</v>
      </c>
      <c r="D200" s="184" t="s">
        <v>140</v>
      </c>
      <c r="E200" s="185" t="s">
        <v>364</v>
      </c>
      <c r="F200" s="186" t="s">
        <v>365</v>
      </c>
      <c r="G200" s="187" t="s">
        <v>261</v>
      </c>
      <c r="H200" s="188">
        <v>5</v>
      </c>
      <c r="I200" s="189"/>
      <c r="J200" s="190">
        <f t="shared" si="20"/>
        <v>0</v>
      </c>
      <c r="K200" s="191"/>
      <c r="L200" s="36"/>
      <c r="M200" s="192" t="s">
        <v>1</v>
      </c>
      <c r="N200" s="193" t="s">
        <v>38</v>
      </c>
      <c r="O200" s="68"/>
      <c r="P200" s="194">
        <f t="shared" si="21"/>
        <v>0</v>
      </c>
      <c r="Q200" s="194">
        <v>0</v>
      </c>
      <c r="R200" s="194">
        <f t="shared" si="22"/>
        <v>0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208</v>
      </c>
      <c r="AT200" s="196" t="s">
        <v>140</v>
      </c>
      <c r="AU200" s="196" t="s">
        <v>83</v>
      </c>
      <c r="AY200" s="14" t="s">
        <v>137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81</v>
      </c>
      <c r="BK200" s="197">
        <f t="shared" si="29"/>
        <v>0</v>
      </c>
      <c r="BL200" s="14" t="s">
        <v>208</v>
      </c>
      <c r="BM200" s="196" t="s">
        <v>366</v>
      </c>
    </row>
    <row r="201" spans="1:65" s="2" customFormat="1" ht="16.5" customHeight="1">
      <c r="A201" s="31"/>
      <c r="B201" s="32"/>
      <c r="C201" s="198" t="s">
        <v>367</v>
      </c>
      <c r="D201" s="198" t="s">
        <v>213</v>
      </c>
      <c r="E201" s="199" t="s">
        <v>368</v>
      </c>
      <c r="F201" s="200" t="s">
        <v>369</v>
      </c>
      <c r="G201" s="201" t="s">
        <v>261</v>
      </c>
      <c r="H201" s="202">
        <v>3</v>
      </c>
      <c r="I201" s="203"/>
      <c r="J201" s="204">
        <f t="shared" si="20"/>
        <v>0</v>
      </c>
      <c r="K201" s="205"/>
      <c r="L201" s="206"/>
      <c r="M201" s="207" t="s">
        <v>1</v>
      </c>
      <c r="N201" s="208" t="s">
        <v>38</v>
      </c>
      <c r="O201" s="68"/>
      <c r="P201" s="194">
        <f t="shared" si="21"/>
        <v>0</v>
      </c>
      <c r="Q201" s="194">
        <v>0.0022</v>
      </c>
      <c r="R201" s="194">
        <f t="shared" si="22"/>
        <v>0.0066</v>
      </c>
      <c r="S201" s="194">
        <v>0</v>
      </c>
      <c r="T201" s="195">
        <f t="shared" si="23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217</v>
      </c>
      <c r="AT201" s="196" t="s">
        <v>213</v>
      </c>
      <c r="AU201" s="196" t="s">
        <v>83</v>
      </c>
      <c r="AY201" s="14" t="s">
        <v>137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81</v>
      </c>
      <c r="BK201" s="197">
        <f t="shared" si="29"/>
        <v>0</v>
      </c>
      <c r="BL201" s="14" t="s">
        <v>208</v>
      </c>
      <c r="BM201" s="196" t="s">
        <v>370</v>
      </c>
    </row>
    <row r="202" spans="1:65" s="2" customFormat="1" ht="16.5" customHeight="1">
      <c r="A202" s="31"/>
      <c r="B202" s="32"/>
      <c r="C202" s="198" t="s">
        <v>371</v>
      </c>
      <c r="D202" s="198" t="s">
        <v>213</v>
      </c>
      <c r="E202" s="199" t="s">
        <v>372</v>
      </c>
      <c r="F202" s="200" t="s">
        <v>373</v>
      </c>
      <c r="G202" s="201" t="s">
        <v>261</v>
      </c>
      <c r="H202" s="202">
        <v>2</v>
      </c>
      <c r="I202" s="203"/>
      <c r="J202" s="204">
        <f t="shared" si="20"/>
        <v>0</v>
      </c>
      <c r="K202" s="205"/>
      <c r="L202" s="206"/>
      <c r="M202" s="207" t="s">
        <v>1</v>
      </c>
      <c r="N202" s="208" t="s">
        <v>38</v>
      </c>
      <c r="O202" s="68"/>
      <c r="P202" s="194">
        <f t="shared" si="21"/>
        <v>0</v>
      </c>
      <c r="Q202" s="194">
        <v>0.0022</v>
      </c>
      <c r="R202" s="194">
        <f t="shared" si="22"/>
        <v>0.0044</v>
      </c>
      <c r="S202" s="194">
        <v>0</v>
      </c>
      <c r="T202" s="19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217</v>
      </c>
      <c r="AT202" s="196" t="s">
        <v>213</v>
      </c>
      <c r="AU202" s="196" t="s">
        <v>83</v>
      </c>
      <c r="AY202" s="14" t="s">
        <v>137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81</v>
      </c>
      <c r="BK202" s="197">
        <f t="shared" si="29"/>
        <v>0</v>
      </c>
      <c r="BL202" s="14" t="s">
        <v>208</v>
      </c>
      <c r="BM202" s="196" t="s">
        <v>374</v>
      </c>
    </row>
    <row r="203" spans="1:65" s="2" customFormat="1" ht="24.2" customHeight="1">
      <c r="A203" s="31"/>
      <c r="B203" s="32"/>
      <c r="C203" s="184" t="s">
        <v>375</v>
      </c>
      <c r="D203" s="184" t="s">
        <v>140</v>
      </c>
      <c r="E203" s="185" t="s">
        <v>376</v>
      </c>
      <c r="F203" s="186" t="s">
        <v>377</v>
      </c>
      <c r="G203" s="187" t="s">
        <v>261</v>
      </c>
      <c r="H203" s="188">
        <v>10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38</v>
      </c>
      <c r="O203" s="68"/>
      <c r="P203" s="194">
        <f t="shared" si="21"/>
        <v>0</v>
      </c>
      <c r="Q203" s="194">
        <v>0</v>
      </c>
      <c r="R203" s="194">
        <f t="shared" si="22"/>
        <v>0</v>
      </c>
      <c r="S203" s="194">
        <v>0.024</v>
      </c>
      <c r="T203" s="195">
        <f t="shared" si="23"/>
        <v>0.24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208</v>
      </c>
      <c r="AT203" s="196" t="s">
        <v>140</v>
      </c>
      <c r="AU203" s="196" t="s">
        <v>83</v>
      </c>
      <c r="AY203" s="14" t="s">
        <v>137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81</v>
      </c>
      <c r="BK203" s="197">
        <f t="shared" si="29"/>
        <v>0</v>
      </c>
      <c r="BL203" s="14" t="s">
        <v>208</v>
      </c>
      <c r="BM203" s="196" t="s">
        <v>378</v>
      </c>
    </row>
    <row r="204" spans="1:65" s="2" customFormat="1" ht="24.2" customHeight="1">
      <c r="A204" s="31"/>
      <c r="B204" s="32"/>
      <c r="C204" s="184" t="s">
        <v>379</v>
      </c>
      <c r="D204" s="184" t="s">
        <v>140</v>
      </c>
      <c r="E204" s="185" t="s">
        <v>380</v>
      </c>
      <c r="F204" s="186" t="s">
        <v>381</v>
      </c>
      <c r="G204" s="187" t="s">
        <v>261</v>
      </c>
      <c r="H204" s="188">
        <v>5</v>
      </c>
      <c r="I204" s="189"/>
      <c r="J204" s="190">
        <f t="shared" si="20"/>
        <v>0</v>
      </c>
      <c r="K204" s="191"/>
      <c r="L204" s="36"/>
      <c r="M204" s="192" t="s">
        <v>1</v>
      </c>
      <c r="N204" s="193" t="s">
        <v>38</v>
      </c>
      <c r="O204" s="68"/>
      <c r="P204" s="194">
        <f t="shared" si="21"/>
        <v>0</v>
      </c>
      <c r="Q204" s="194">
        <v>0</v>
      </c>
      <c r="R204" s="194">
        <f t="shared" si="22"/>
        <v>0</v>
      </c>
      <c r="S204" s="194">
        <v>0</v>
      </c>
      <c r="T204" s="195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6" t="s">
        <v>208</v>
      </c>
      <c r="AT204" s="196" t="s">
        <v>140</v>
      </c>
      <c r="AU204" s="196" t="s">
        <v>83</v>
      </c>
      <c r="AY204" s="14" t="s">
        <v>137</v>
      </c>
      <c r="BE204" s="197">
        <f t="shared" si="24"/>
        <v>0</v>
      </c>
      <c r="BF204" s="197">
        <f t="shared" si="25"/>
        <v>0</v>
      </c>
      <c r="BG204" s="197">
        <f t="shared" si="26"/>
        <v>0</v>
      </c>
      <c r="BH204" s="197">
        <f t="shared" si="27"/>
        <v>0</v>
      </c>
      <c r="BI204" s="197">
        <f t="shared" si="28"/>
        <v>0</v>
      </c>
      <c r="BJ204" s="14" t="s">
        <v>81</v>
      </c>
      <c r="BK204" s="197">
        <f t="shared" si="29"/>
        <v>0</v>
      </c>
      <c r="BL204" s="14" t="s">
        <v>208</v>
      </c>
      <c r="BM204" s="196" t="s">
        <v>382</v>
      </c>
    </row>
    <row r="205" spans="1:65" s="2" customFormat="1" ht="24.2" customHeight="1">
      <c r="A205" s="31"/>
      <c r="B205" s="32"/>
      <c r="C205" s="184" t="s">
        <v>383</v>
      </c>
      <c r="D205" s="184" t="s">
        <v>140</v>
      </c>
      <c r="E205" s="185" t="s">
        <v>384</v>
      </c>
      <c r="F205" s="186" t="s">
        <v>385</v>
      </c>
      <c r="G205" s="187" t="s">
        <v>185</v>
      </c>
      <c r="H205" s="188">
        <v>0.085</v>
      </c>
      <c r="I205" s="189"/>
      <c r="J205" s="190">
        <f t="shared" si="20"/>
        <v>0</v>
      </c>
      <c r="K205" s="191"/>
      <c r="L205" s="36"/>
      <c r="M205" s="192" t="s">
        <v>1</v>
      </c>
      <c r="N205" s="193" t="s">
        <v>38</v>
      </c>
      <c r="O205" s="68"/>
      <c r="P205" s="194">
        <f t="shared" si="21"/>
        <v>0</v>
      </c>
      <c r="Q205" s="194">
        <v>0</v>
      </c>
      <c r="R205" s="194">
        <f t="shared" si="22"/>
        <v>0</v>
      </c>
      <c r="S205" s="194">
        <v>0</v>
      </c>
      <c r="T205" s="195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208</v>
      </c>
      <c r="AT205" s="196" t="s">
        <v>140</v>
      </c>
      <c r="AU205" s="196" t="s">
        <v>83</v>
      </c>
      <c r="AY205" s="14" t="s">
        <v>137</v>
      </c>
      <c r="BE205" s="197">
        <f t="shared" si="24"/>
        <v>0</v>
      </c>
      <c r="BF205" s="197">
        <f t="shared" si="25"/>
        <v>0</v>
      </c>
      <c r="BG205" s="197">
        <f t="shared" si="26"/>
        <v>0</v>
      </c>
      <c r="BH205" s="197">
        <f t="shared" si="27"/>
        <v>0</v>
      </c>
      <c r="BI205" s="197">
        <f t="shared" si="28"/>
        <v>0</v>
      </c>
      <c r="BJ205" s="14" t="s">
        <v>81</v>
      </c>
      <c r="BK205" s="197">
        <f t="shared" si="29"/>
        <v>0</v>
      </c>
      <c r="BL205" s="14" t="s">
        <v>208</v>
      </c>
      <c r="BM205" s="196" t="s">
        <v>386</v>
      </c>
    </row>
    <row r="206" spans="2:63" s="12" customFormat="1" ht="22.9" customHeight="1">
      <c r="B206" s="168"/>
      <c r="C206" s="169"/>
      <c r="D206" s="170" t="s">
        <v>72</v>
      </c>
      <c r="E206" s="182" t="s">
        <v>387</v>
      </c>
      <c r="F206" s="182" t="s">
        <v>388</v>
      </c>
      <c r="G206" s="169"/>
      <c r="H206" s="169"/>
      <c r="I206" s="172"/>
      <c r="J206" s="183">
        <f>BK206</f>
        <v>0</v>
      </c>
      <c r="K206" s="169"/>
      <c r="L206" s="174"/>
      <c r="M206" s="175"/>
      <c r="N206" s="176"/>
      <c r="O206" s="176"/>
      <c r="P206" s="177">
        <f>SUM(P207:P215)</f>
        <v>0</v>
      </c>
      <c r="Q206" s="176"/>
      <c r="R206" s="177">
        <f>SUM(R207:R215)</f>
        <v>0.989086</v>
      </c>
      <c r="S206" s="176"/>
      <c r="T206" s="178">
        <f>SUM(T207:T215)</f>
        <v>2.503417</v>
      </c>
      <c r="AR206" s="179" t="s">
        <v>83</v>
      </c>
      <c r="AT206" s="180" t="s">
        <v>72</v>
      </c>
      <c r="AU206" s="180" t="s">
        <v>81</v>
      </c>
      <c r="AY206" s="179" t="s">
        <v>137</v>
      </c>
      <c r="BK206" s="181">
        <f>SUM(BK207:BK215)</f>
        <v>0</v>
      </c>
    </row>
    <row r="207" spans="1:65" s="2" customFormat="1" ht="16.5" customHeight="1">
      <c r="A207" s="31"/>
      <c r="B207" s="32"/>
      <c r="C207" s="184" t="s">
        <v>389</v>
      </c>
      <c r="D207" s="184" t="s">
        <v>140</v>
      </c>
      <c r="E207" s="185" t="s">
        <v>390</v>
      </c>
      <c r="F207" s="186" t="s">
        <v>391</v>
      </c>
      <c r="G207" s="187" t="s">
        <v>143</v>
      </c>
      <c r="H207" s="188">
        <v>30.1</v>
      </c>
      <c r="I207" s="189"/>
      <c r="J207" s="190">
        <f aca="true" t="shared" si="30" ref="J207:J215">ROUND(I207*H207,2)</f>
        <v>0</v>
      </c>
      <c r="K207" s="191"/>
      <c r="L207" s="36"/>
      <c r="M207" s="192" t="s">
        <v>1</v>
      </c>
      <c r="N207" s="193" t="s">
        <v>38</v>
      </c>
      <c r="O207" s="68"/>
      <c r="P207" s="194">
        <f aca="true" t="shared" si="31" ref="P207:P215">O207*H207</f>
        <v>0</v>
      </c>
      <c r="Q207" s="194">
        <v>0</v>
      </c>
      <c r="R207" s="194">
        <f aca="true" t="shared" si="32" ref="R207:R215">Q207*H207</f>
        <v>0</v>
      </c>
      <c r="S207" s="194">
        <v>0</v>
      </c>
      <c r="T207" s="195">
        <f aca="true" t="shared" si="33" ref="T207:T215"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208</v>
      </c>
      <c r="AT207" s="196" t="s">
        <v>140</v>
      </c>
      <c r="AU207" s="196" t="s">
        <v>83</v>
      </c>
      <c r="AY207" s="14" t="s">
        <v>137</v>
      </c>
      <c r="BE207" s="197">
        <f aca="true" t="shared" si="34" ref="BE207:BE215">IF(N207="základní",J207,0)</f>
        <v>0</v>
      </c>
      <c r="BF207" s="197">
        <f aca="true" t="shared" si="35" ref="BF207:BF215">IF(N207="snížená",J207,0)</f>
        <v>0</v>
      </c>
      <c r="BG207" s="197">
        <f aca="true" t="shared" si="36" ref="BG207:BG215">IF(N207="zákl. přenesená",J207,0)</f>
        <v>0</v>
      </c>
      <c r="BH207" s="197">
        <f aca="true" t="shared" si="37" ref="BH207:BH215">IF(N207="sníž. přenesená",J207,0)</f>
        <v>0</v>
      </c>
      <c r="BI207" s="197">
        <f aca="true" t="shared" si="38" ref="BI207:BI215">IF(N207="nulová",J207,0)</f>
        <v>0</v>
      </c>
      <c r="BJ207" s="14" t="s">
        <v>81</v>
      </c>
      <c r="BK207" s="197">
        <f aca="true" t="shared" si="39" ref="BK207:BK215">ROUND(I207*H207,2)</f>
        <v>0</v>
      </c>
      <c r="BL207" s="14" t="s">
        <v>208</v>
      </c>
      <c r="BM207" s="196" t="s">
        <v>392</v>
      </c>
    </row>
    <row r="208" spans="1:65" s="2" customFormat="1" ht="16.5" customHeight="1">
      <c r="A208" s="31"/>
      <c r="B208" s="32"/>
      <c r="C208" s="184" t="s">
        <v>393</v>
      </c>
      <c r="D208" s="184" t="s">
        <v>140</v>
      </c>
      <c r="E208" s="185" t="s">
        <v>394</v>
      </c>
      <c r="F208" s="186" t="s">
        <v>395</v>
      </c>
      <c r="G208" s="187" t="s">
        <v>143</v>
      </c>
      <c r="H208" s="188">
        <v>30.1</v>
      </c>
      <c r="I208" s="189"/>
      <c r="J208" s="190">
        <f t="shared" si="30"/>
        <v>0</v>
      </c>
      <c r="K208" s="191"/>
      <c r="L208" s="36"/>
      <c r="M208" s="192" t="s">
        <v>1</v>
      </c>
      <c r="N208" s="193" t="s">
        <v>38</v>
      </c>
      <c r="O208" s="68"/>
      <c r="P208" s="194">
        <f t="shared" si="31"/>
        <v>0</v>
      </c>
      <c r="Q208" s="194">
        <v>0.0003</v>
      </c>
      <c r="R208" s="194">
        <f t="shared" si="32"/>
        <v>0.00903</v>
      </c>
      <c r="S208" s="194">
        <v>0</v>
      </c>
      <c r="T208" s="195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208</v>
      </c>
      <c r="AT208" s="196" t="s">
        <v>140</v>
      </c>
      <c r="AU208" s="196" t="s">
        <v>83</v>
      </c>
      <c r="AY208" s="14" t="s">
        <v>137</v>
      </c>
      <c r="BE208" s="197">
        <f t="shared" si="34"/>
        <v>0</v>
      </c>
      <c r="BF208" s="197">
        <f t="shared" si="35"/>
        <v>0</v>
      </c>
      <c r="BG208" s="197">
        <f t="shared" si="36"/>
        <v>0</v>
      </c>
      <c r="BH208" s="197">
        <f t="shared" si="37"/>
        <v>0</v>
      </c>
      <c r="BI208" s="197">
        <f t="shared" si="38"/>
        <v>0</v>
      </c>
      <c r="BJ208" s="14" t="s">
        <v>81</v>
      </c>
      <c r="BK208" s="197">
        <f t="shared" si="39"/>
        <v>0</v>
      </c>
      <c r="BL208" s="14" t="s">
        <v>208</v>
      </c>
      <c r="BM208" s="196" t="s">
        <v>396</v>
      </c>
    </row>
    <row r="209" spans="1:65" s="2" customFormat="1" ht="21.75" customHeight="1">
      <c r="A209" s="31"/>
      <c r="B209" s="32"/>
      <c r="C209" s="184" t="s">
        <v>397</v>
      </c>
      <c r="D209" s="184" t="s">
        <v>140</v>
      </c>
      <c r="E209" s="185" t="s">
        <v>398</v>
      </c>
      <c r="F209" s="186" t="s">
        <v>399</v>
      </c>
      <c r="G209" s="187" t="s">
        <v>143</v>
      </c>
      <c r="H209" s="188">
        <v>30.1</v>
      </c>
      <c r="I209" s="189"/>
      <c r="J209" s="190">
        <f t="shared" si="30"/>
        <v>0</v>
      </c>
      <c r="K209" s="191"/>
      <c r="L209" s="36"/>
      <c r="M209" s="192" t="s">
        <v>1</v>
      </c>
      <c r="N209" s="193" t="s">
        <v>38</v>
      </c>
      <c r="O209" s="68"/>
      <c r="P209" s="194">
        <f t="shared" si="31"/>
        <v>0</v>
      </c>
      <c r="Q209" s="194">
        <v>0.00455</v>
      </c>
      <c r="R209" s="194">
        <f t="shared" si="32"/>
        <v>0.13695500000000002</v>
      </c>
      <c r="S209" s="194">
        <v>0</v>
      </c>
      <c r="T209" s="19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208</v>
      </c>
      <c r="AT209" s="196" t="s">
        <v>140</v>
      </c>
      <c r="AU209" s="196" t="s">
        <v>83</v>
      </c>
      <c r="AY209" s="14" t="s">
        <v>137</v>
      </c>
      <c r="BE209" s="197">
        <f t="shared" si="34"/>
        <v>0</v>
      </c>
      <c r="BF209" s="197">
        <f t="shared" si="35"/>
        <v>0</v>
      </c>
      <c r="BG209" s="197">
        <f t="shared" si="36"/>
        <v>0</v>
      </c>
      <c r="BH209" s="197">
        <f t="shared" si="37"/>
        <v>0</v>
      </c>
      <c r="BI209" s="197">
        <f t="shared" si="38"/>
        <v>0</v>
      </c>
      <c r="BJ209" s="14" t="s">
        <v>81</v>
      </c>
      <c r="BK209" s="197">
        <f t="shared" si="39"/>
        <v>0</v>
      </c>
      <c r="BL209" s="14" t="s">
        <v>208</v>
      </c>
      <c r="BM209" s="196" t="s">
        <v>400</v>
      </c>
    </row>
    <row r="210" spans="1:65" s="2" customFormat="1" ht="24.2" customHeight="1">
      <c r="A210" s="31"/>
      <c r="B210" s="32"/>
      <c r="C210" s="184" t="s">
        <v>401</v>
      </c>
      <c r="D210" s="184" t="s">
        <v>140</v>
      </c>
      <c r="E210" s="185" t="s">
        <v>402</v>
      </c>
      <c r="F210" s="186" t="s">
        <v>403</v>
      </c>
      <c r="G210" s="187" t="s">
        <v>143</v>
      </c>
      <c r="H210" s="188">
        <v>30.1</v>
      </c>
      <c r="I210" s="189"/>
      <c r="J210" s="190">
        <f t="shared" si="30"/>
        <v>0</v>
      </c>
      <c r="K210" s="191"/>
      <c r="L210" s="36"/>
      <c r="M210" s="192" t="s">
        <v>1</v>
      </c>
      <c r="N210" s="193" t="s">
        <v>38</v>
      </c>
      <c r="O210" s="68"/>
      <c r="P210" s="194">
        <f t="shared" si="31"/>
        <v>0</v>
      </c>
      <c r="Q210" s="194">
        <v>0</v>
      </c>
      <c r="R210" s="194">
        <f t="shared" si="32"/>
        <v>0</v>
      </c>
      <c r="S210" s="194">
        <v>0.08317</v>
      </c>
      <c r="T210" s="195">
        <f t="shared" si="33"/>
        <v>2.503417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208</v>
      </c>
      <c r="AT210" s="196" t="s">
        <v>140</v>
      </c>
      <c r="AU210" s="196" t="s">
        <v>83</v>
      </c>
      <c r="AY210" s="14" t="s">
        <v>137</v>
      </c>
      <c r="BE210" s="197">
        <f t="shared" si="34"/>
        <v>0</v>
      </c>
      <c r="BF210" s="197">
        <f t="shared" si="35"/>
        <v>0</v>
      </c>
      <c r="BG210" s="197">
        <f t="shared" si="36"/>
        <v>0</v>
      </c>
      <c r="BH210" s="197">
        <f t="shared" si="37"/>
        <v>0</v>
      </c>
      <c r="BI210" s="197">
        <f t="shared" si="38"/>
        <v>0</v>
      </c>
      <c r="BJ210" s="14" t="s">
        <v>81</v>
      </c>
      <c r="BK210" s="197">
        <f t="shared" si="39"/>
        <v>0</v>
      </c>
      <c r="BL210" s="14" t="s">
        <v>208</v>
      </c>
      <c r="BM210" s="196" t="s">
        <v>404</v>
      </c>
    </row>
    <row r="211" spans="1:65" s="2" customFormat="1" ht="37.9" customHeight="1">
      <c r="A211" s="31"/>
      <c r="B211" s="32"/>
      <c r="C211" s="184" t="s">
        <v>405</v>
      </c>
      <c r="D211" s="184" t="s">
        <v>140</v>
      </c>
      <c r="E211" s="185" t="s">
        <v>406</v>
      </c>
      <c r="F211" s="186" t="s">
        <v>407</v>
      </c>
      <c r="G211" s="187" t="s">
        <v>143</v>
      </c>
      <c r="H211" s="188">
        <v>30.1</v>
      </c>
      <c r="I211" s="189"/>
      <c r="J211" s="190">
        <f t="shared" si="30"/>
        <v>0</v>
      </c>
      <c r="K211" s="191"/>
      <c r="L211" s="36"/>
      <c r="M211" s="192" t="s">
        <v>1</v>
      </c>
      <c r="N211" s="193" t="s">
        <v>38</v>
      </c>
      <c r="O211" s="68"/>
      <c r="P211" s="194">
        <f t="shared" si="31"/>
        <v>0</v>
      </c>
      <c r="Q211" s="194">
        <v>0.00689</v>
      </c>
      <c r="R211" s="194">
        <f t="shared" si="32"/>
        <v>0.20738900000000002</v>
      </c>
      <c r="S211" s="194">
        <v>0</v>
      </c>
      <c r="T211" s="19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208</v>
      </c>
      <c r="AT211" s="196" t="s">
        <v>140</v>
      </c>
      <c r="AU211" s="196" t="s">
        <v>83</v>
      </c>
      <c r="AY211" s="14" t="s">
        <v>137</v>
      </c>
      <c r="BE211" s="197">
        <f t="shared" si="34"/>
        <v>0</v>
      </c>
      <c r="BF211" s="197">
        <f t="shared" si="35"/>
        <v>0</v>
      </c>
      <c r="BG211" s="197">
        <f t="shared" si="36"/>
        <v>0</v>
      </c>
      <c r="BH211" s="197">
        <f t="shared" si="37"/>
        <v>0</v>
      </c>
      <c r="BI211" s="197">
        <f t="shared" si="38"/>
        <v>0</v>
      </c>
      <c r="BJ211" s="14" t="s">
        <v>81</v>
      </c>
      <c r="BK211" s="197">
        <f t="shared" si="39"/>
        <v>0</v>
      </c>
      <c r="BL211" s="14" t="s">
        <v>208</v>
      </c>
      <c r="BM211" s="196" t="s">
        <v>408</v>
      </c>
    </row>
    <row r="212" spans="1:65" s="2" customFormat="1" ht="37.9" customHeight="1">
      <c r="A212" s="31"/>
      <c r="B212" s="32"/>
      <c r="C212" s="198" t="s">
        <v>409</v>
      </c>
      <c r="D212" s="198" t="s">
        <v>213</v>
      </c>
      <c r="E212" s="199" t="s">
        <v>410</v>
      </c>
      <c r="F212" s="200" t="s">
        <v>411</v>
      </c>
      <c r="G212" s="201" t="s">
        <v>143</v>
      </c>
      <c r="H212" s="202">
        <v>33.11</v>
      </c>
      <c r="I212" s="203"/>
      <c r="J212" s="204">
        <f t="shared" si="30"/>
        <v>0</v>
      </c>
      <c r="K212" s="205"/>
      <c r="L212" s="206"/>
      <c r="M212" s="207" t="s">
        <v>1</v>
      </c>
      <c r="N212" s="208" t="s">
        <v>38</v>
      </c>
      <c r="O212" s="68"/>
      <c r="P212" s="194">
        <f t="shared" si="31"/>
        <v>0</v>
      </c>
      <c r="Q212" s="194">
        <v>0.0192</v>
      </c>
      <c r="R212" s="194">
        <f t="shared" si="32"/>
        <v>0.6357119999999999</v>
      </c>
      <c r="S212" s="194">
        <v>0</v>
      </c>
      <c r="T212" s="19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217</v>
      </c>
      <c r="AT212" s="196" t="s">
        <v>213</v>
      </c>
      <c r="AU212" s="196" t="s">
        <v>83</v>
      </c>
      <c r="AY212" s="14" t="s">
        <v>137</v>
      </c>
      <c r="BE212" s="197">
        <f t="shared" si="34"/>
        <v>0</v>
      </c>
      <c r="BF212" s="197">
        <f t="shared" si="35"/>
        <v>0</v>
      </c>
      <c r="BG212" s="197">
        <f t="shared" si="36"/>
        <v>0</v>
      </c>
      <c r="BH212" s="197">
        <f t="shared" si="37"/>
        <v>0</v>
      </c>
      <c r="BI212" s="197">
        <f t="shared" si="38"/>
        <v>0</v>
      </c>
      <c r="BJ212" s="14" t="s">
        <v>81</v>
      </c>
      <c r="BK212" s="197">
        <f t="shared" si="39"/>
        <v>0</v>
      </c>
      <c r="BL212" s="14" t="s">
        <v>208</v>
      </c>
      <c r="BM212" s="196" t="s">
        <v>412</v>
      </c>
    </row>
    <row r="213" spans="1:65" s="2" customFormat="1" ht="24.2" customHeight="1">
      <c r="A213" s="31"/>
      <c r="B213" s="32"/>
      <c r="C213" s="184" t="s">
        <v>413</v>
      </c>
      <c r="D213" s="184" t="s">
        <v>140</v>
      </c>
      <c r="E213" s="185" t="s">
        <v>414</v>
      </c>
      <c r="F213" s="186" t="s">
        <v>415</v>
      </c>
      <c r="G213" s="187" t="s">
        <v>143</v>
      </c>
      <c r="H213" s="188">
        <v>3.8</v>
      </c>
      <c r="I213" s="189"/>
      <c r="J213" s="190">
        <f t="shared" si="30"/>
        <v>0</v>
      </c>
      <c r="K213" s="191"/>
      <c r="L213" s="36"/>
      <c r="M213" s="192" t="s">
        <v>1</v>
      </c>
      <c r="N213" s="193" t="s">
        <v>38</v>
      </c>
      <c r="O213" s="68"/>
      <c r="P213" s="194">
        <f t="shared" si="31"/>
        <v>0</v>
      </c>
      <c r="Q213" s="194">
        <v>0</v>
      </c>
      <c r="R213" s="194">
        <f t="shared" si="32"/>
        <v>0</v>
      </c>
      <c r="S213" s="194">
        <v>0</v>
      </c>
      <c r="T213" s="19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208</v>
      </c>
      <c r="AT213" s="196" t="s">
        <v>140</v>
      </c>
      <c r="AU213" s="196" t="s">
        <v>83</v>
      </c>
      <c r="AY213" s="14" t="s">
        <v>137</v>
      </c>
      <c r="BE213" s="197">
        <f t="shared" si="34"/>
        <v>0</v>
      </c>
      <c r="BF213" s="197">
        <f t="shared" si="35"/>
        <v>0</v>
      </c>
      <c r="BG213" s="197">
        <f t="shared" si="36"/>
        <v>0</v>
      </c>
      <c r="BH213" s="197">
        <f t="shared" si="37"/>
        <v>0</v>
      </c>
      <c r="BI213" s="197">
        <f t="shared" si="38"/>
        <v>0</v>
      </c>
      <c r="BJ213" s="14" t="s">
        <v>81</v>
      </c>
      <c r="BK213" s="197">
        <f t="shared" si="39"/>
        <v>0</v>
      </c>
      <c r="BL213" s="14" t="s">
        <v>208</v>
      </c>
      <c r="BM213" s="196" t="s">
        <v>416</v>
      </c>
    </row>
    <row r="214" spans="1:65" s="2" customFormat="1" ht="37.9" customHeight="1">
      <c r="A214" s="31"/>
      <c r="B214" s="32"/>
      <c r="C214" s="184" t="s">
        <v>417</v>
      </c>
      <c r="D214" s="184" t="s">
        <v>140</v>
      </c>
      <c r="E214" s="185" t="s">
        <v>418</v>
      </c>
      <c r="F214" s="186" t="s">
        <v>419</v>
      </c>
      <c r="G214" s="187" t="s">
        <v>143</v>
      </c>
      <c r="H214" s="188">
        <v>30.1</v>
      </c>
      <c r="I214" s="189"/>
      <c r="J214" s="190">
        <f t="shared" si="30"/>
        <v>0</v>
      </c>
      <c r="K214" s="191"/>
      <c r="L214" s="36"/>
      <c r="M214" s="192" t="s">
        <v>1</v>
      </c>
      <c r="N214" s="193" t="s">
        <v>38</v>
      </c>
      <c r="O214" s="68"/>
      <c r="P214" s="194">
        <f t="shared" si="31"/>
        <v>0</v>
      </c>
      <c r="Q214" s="194">
        <v>0</v>
      </c>
      <c r="R214" s="194">
        <f t="shared" si="32"/>
        <v>0</v>
      </c>
      <c r="S214" s="194">
        <v>0</v>
      </c>
      <c r="T214" s="195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6" t="s">
        <v>208</v>
      </c>
      <c r="AT214" s="196" t="s">
        <v>140</v>
      </c>
      <c r="AU214" s="196" t="s">
        <v>83</v>
      </c>
      <c r="AY214" s="14" t="s">
        <v>137</v>
      </c>
      <c r="BE214" s="197">
        <f t="shared" si="34"/>
        <v>0</v>
      </c>
      <c r="BF214" s="197">
        <f t="shared" si="35"/>
        <v>0</v>
      </c>
      <c r="BG214" s="197">
        <f t="shared" si="36"/>
        <v>0</v>
      </c>
      <c r="BH214" s="197">
        <f t="shared" si="37"/>
        <v>0</v>
      </c>
      <c r="BI214" s="197">
        <f t="shared" si="38"/>
        <v>0</v>
      </c>
      <c r="BJ214" s="14" t="s">
        <v>81</v>
      </c>
      <c r="BK214" s="197">
        <f t="shared" si="39"/>
        <v>0</v>
      </c>
      <c r="BL214" s="14" t="s">
        <v>208</v>
      </c>
      <c r="BM214" s="196" t="s">
        <v>420</v>
      </c>
    </row>
    <row r="215" spans="1:65" s="2" customFormat="1" ht="24.2" customHeight="1">
      <c r="A215" s="31"/>
      <c r="B215" s="32"/>
      <c r="C215" s="184" t="s">
        <v>421</v>
      </c>
      <c r="D215" s="184" t="s">
        <v>140</v>
      </c>
      <c r="E215" s="185" t="s">
        <v>422</v>
      </c>
      <c r="F215" s="186" t="s">
        <v>423</v>
      </c>
      <c r="G215" s="187" t="s">
        <v>185</v>
      </c>
      <c r="H215" s="188">
        <v>0.989</v>
      </c>
      <c r="I215" s="189"/>
      <c r="J215" s="190">
        <f t="shared" si="30"/>
        <v>0</v>
      </c>
      <c r="K215" s="191"/>
      <c r="L215" s="36"/>
      <c r="M215" s="192" t="s">
        <v>1</v>
      </c>
      <c r="N215" s="193" t="s">
        <v>38</v>
      </c>
      <c r="O215" s="68"/>
      <c r="P215" s="194">
        <f t="shared" si="31"/>
        <v>0</v>
      </c>
      <c r="Q215" s="194">
        <v>0</v>
      </c>
      <c r="R215" s="194">
        <f t="shared" si="32"/>
        <v>0</v>
      </c>
      <c r="S215" s="194">
        <v>0</v>
      </c>
      <c r="T215" s="195">
        <f t="shared" si="33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208</v>
      </c>
      <c r="AT215" s="196" t="s">
        <v>140</v>
      </c>
      <c r="AU215" s="196" t="s">
        <v>83</v>
      </c>
      <c r="AY215" s="14" t="s">
        <v>137</v>
      </c>
      <c r="BE215" s="197">
        <f t="shared" si="34"/>
        <v>0</v>
      </c>
      <c r="BF215" s="197">
        <f t="shared" si="35"/>
        <v>0</v>
      </c>
      <c r="BG215" s="197">
        <f t="shared" si="36"/>
        <v>0</v>
      </c>
      <c r="BH215" s="197">
        <f t="shared" si="37"/>
        <v>0</v>
      </c>
      <c r="BI215" s="197">
        <f t="shared" si="38"/>
        <v>0</v>
      </c>
      <c r="BJ215" s="14" t="s">
        <v>81</v>
      </c>
      <c r="BK215" s="197">
        <f t="shared" si="39"/>
        <v>0</v>
      </c>
      <c r="BL215" s="14" t="s">
        <v>208</v>
      </c>
      <c r="BM215" s="196" t="s">
        <v>424</v>
      </c>
    </row>
    <row r="216" spans="2:63" s="12" customFormat="1" ht="22.9" customHeight="1">
      <c r="B216" s="168"/>
      <c r="C216" s="169"/>
      <c r="D216" s="170" t="s">
        <v>72</v>
      </c>
      <c r="E216" s="182" t="s">
        <v>425</v>
      </c>
      <c r="F216" s="182" t="s">
        <v>426</v>
      </c>
      <c r="G216" s="169"/>
      <c r="H216" s="169"/>
      <c r="I216" s="172"/>
      <c r="J216" s="183">
        <f>BK216</f>
        <v>0</v>
      </c>
      <c r="K216" s="169"/>
      <c r="L216" s="174"/>
      <c r="M216" s="175"/>
      <c r="N216" s="176"/>
      <c r="O216" s="176"/>
      <c r="P216" s="177">
        <f>SUM(P217:P224)</f>
        <v>0</v>
      </c>
      <c r="Q216" s="176"/>
      <c r="R216" s="177">
        <f>SUM(R217:R224)</f>
        <v>1.351977</v>
      </c>
      <c r="S216" s="176"/>
      <c r="T216" s="178">
        <f>SUM(T217:T224)</f>
        <v>6.29995</v>
      </c>
      <c r="AR216" s="179" t="s">
        <v>83</v>
      </c>
      <c r="AT216" s="180" t="s">
        <v>72</v>
      </c>
      <c r="AU216" s="180" t="s">
        <v>81</v>
      </c>
      <c r="AY216" s="179" t="s">
        <v>137</v>
      </c>
      <c r="BK216" s="181">
        <f>SUM(BK217:BK224)</f>
        <v>0</v>
      </c>
    </row>
    <row r="217" spans="1:65" s="2" customFormat="1" ht="16.5" customHeight="1">
      <c r="A217" s="31"/>
      <c r="B217" s="32"/>
      <c r="C217" s="184" t="s">
        <v>427</v>
      </c>
      <c r="D217" s="184" t="s">
        <v>140</v>
      </c>
      <c r="E217" s="185" t="s">
        <v>428</v>
      </c>
      <c r="F217" s="186" t="s">
        <v>429</v>
      </c>
      <c r="G217" s="187" t="s">
        <v>143</v>
      </c>
      <c r="H217" s="188">
        <v>77.3</v>
      </c>
      <c r="I217" s="189"/>
      <c r="J217" s="190">
        <f aca="true" t="shared" si="40" ref="J217:J224">ROUND(I217*H217,2)</f>
        <v>0</v>
      </c>
      <c r="K217" s="191"/>
      <c r="L217" s="36"/>
      <c r="M217" s="192" t="s">
        <v>1</v>
      </c>
      <c r="N217" s="193" t="s">
        <v>38</v>
      </c>
      <c r="O217" s="68"/>
      <c r="P217" s="194">
        <f aca="true" t="shared" si="41" ref="P217:P224">O217*H217</f>
        <v>0</v>
      </c>
      <c r="Q217" s="194">
        <v>0</v>
      </c>
      <c r="R217" s="194">
        <f aca="true" t="shared" si="42" ref="R217:R224">Q217*H217</f>
        <v>0</v>
      </c>
      <c r="S217" s="194">
        <v>0</v>
      </c>
      <c r="T217" s="195">
        <f aca="true" t="shared" si="43" ref="T217:T224"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208</v>
      </c>
      <c r="AT217" s="196" t="s">
        <v>140</v>
      </c>
      <c r="AU217" s="196" t="s">
        <v>83</v>
      </c>
      <c r="AY217" s="14" t="s">
        <v>137</v>
      </c>
      <c r="BE217" s="197">
        <f aca="true" t="shared" si="44" ref="BE217:BE224">IF(N217="základní",J217,0)</f>
        <v>0</v>
      </c>
      <c r="BF217" s="197">
        <f aca="true" t="shared" si="45" ref="BF217:BF224">IF(N217="snížená",J217,0)</f>
        <v>0</v>
      </c>
      <c r="BG217" s="197">
        <f aca="true" t="shared" si="46" ref="BG217:BG224">IF(N217="zákl. přenesená",J217,0)</f>
        <v>0</v>
      </c>
      <c r="BH217" s="197">
        <f aca="true" t="shared" si="47" ref="BH217:BH224">IF(N217="sníž. přenesená",J217,0)</f>
        <v>0</v>
      </c>
      <c r="BI217" s="197">
        <f aca="true" t="shared" si="48" ref="BI217:BI224">IF(N217="nulová",J217,0)</f>
        <v>0</v>
      </c>
      <c r="BJ217" s="14" t="s">
        <v>81</v>
      </c>
      <c r="BK217" s="197">
        <f aca="true" t="shared" si="49" ref="BK217:BK224">ROUND(I217*H217,2)</f>
        <v>0</v>
      </c>
      <c r="BL217" s="14" t="s">
        <v>208</v>
      </c>
      <c r="BM217" s="196" t="s">
        <v>430</v>
      </c>
    </row>
    <row r="218" spans="1:65" s="2" customFormat="1" ht="16.5" customHeight="1">
      <c r="A218" s="31"/>
      <c r="B218" s="32"/>
      <c r="C218" s="184" t="s">
        <v>431</v>
      </c>
      <c r="D218" s="184" t="s">
        <v>140</v>
      </c>
      <c r="E218" s="185" t="s">
        <v>432</v>
      </c>
      <c r="F218" s="186" t="s">
        <v>433</v>
      </c>
      <c r="G218" s="187" t="s">
        <v>143</v>
      </c>
      <c r="H218" s="188">
        <v>77.3</v>
      </c>
      <c r="I218" s="189"/>
      <c r="J218" s="190">
        <f t="shared" si="40"/>
        <v>0</v>
      </c>
      <c r="K218" s="191"/>
      <c r="L218" s="36"/>
      <c r="M218" s="192" t="s">
        <v>1</v>
      </c>
      <c r="N218" s="193" t="s">
        <v>38</v>
      </c>
      <c r="O218" s="68"/>
      <c r="P218" s="194">
        <f t="shared" si="41"/>
        <v>0</v>
      </c>
      <c r="Q218" s="194">
        <v>0.0003</v>
      </c>
      <c r="R218" s="194">
        <f t="shared" si="42"/>
        <v>0.02319</v>
      </c>
      <c r="S218" s="194">
        <v>0</v>
      </c>
      <c r="T218" s="195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208</v>
      </c>
      <c r="AT218" s="196" t="s">
        <v>140</v>
      </c>
      <c r="AU218" s="196" t="s">
        <v>83</v>
      </c>
      <c r="AY218" s="14" t="s">
        <v>137</v>
      </c>
      <c r="BE218" s="197">
        <f t="shared" si="44"/>
        <v>0</v>
      </c>
      <c r="BF218" s="197">
        <f t="shared" si="45"/>
        <v>0</v>
      </c>
      <c r="BG218" s="197">
        <f t="shared" si="46"/>
        <v>0</v>
      </c>
      <c r="BH218" s="197">
        <f t="shared" si="47"/>
        <v>0</v>
      </c>
      <c r="BI218" s="197">
        <f t="shared" si="48"/>
        <v>0</v>
      </c>
      <c r="BJ218" s="14" t="s">
        <v>81</v>
      </c>
      <c r="BK218" s="197">
        <f t="shared" si="49"/>
        <v>0</v>
      </c>
      <c r="BL218" s="14" t="s">
        <v>208</v>
      </c>
      <c r="BM218" s="196" t="s">
        <v>434</v>
      </c>
    </row>
    <row r="219" spans="1:65" s="2" customFormat="1" ht="24.2" customHeight="1">
      <c r="A219" s="31"/>
      <c r="B219" s="32"/>
      <c r="C219" s="184" t="s">
        <v>435</v>
      </c>
      <c r="D219" s="184" t="s">
        <v>140</v>
      </c>
      <c r="E219" s="185" t="s">
        <v>436</v>
      </c>
      <c r="F219" s="186" t="s">
        <v>437</v>
      </c>
      <c r="G219" s="187" t="s">
        <v>143</v>
      </c>
      <c r="H219" s="188">
        <v>77.3</v>
      </c>
      <c r="I219" s="189"/>
      <c r="J219" s="190">
        <f t="shared" si="40"/>
        <v>0</v>
      </c>
      <c r="K219" s="191"/>
      <c r="L219" s="36"/>
      <c r="M219" s="192" t="s">
        <v>1</v>
      </c>
      <c r="N219" s="193" t="s">
        <v>38</v>
      </c>
      <c r="O219" s="68"/>
      <c r="P219" s="194">
        <f t="shared" si="41"/>
        <v>0</v>
      </c>
      <c r="Q219" s="194">
        <v>0</v>
      </c>
      <c r="R219" s="194">
        <f t="shared" si="42"/>
        <v>0</v>
      </c>
      <c r="S219" s="194">
        <v>0.0815</v>
      </c>
      <c r="T219" s="195">
        <f t="shared" si="43"/>
        <v>6.29995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208</v>
      </c>
      <c r="AT219" s="196" t="s">
        <v>140</v>
      </c>
      <c r="AU219" s="196" t="s">
        <v>83</v>
      </c>
      <c r="AY219" s="14" t="s">
        <v>137</v>
      </c>
      <c r="BE219" s="197">
        <f t="shared" si="44"/>
        <v>0</v>
      </c>
      <c r="BF219" s="197">
        <f t="shared" si="45"/>
        <v>0</v>
      </c>
      <c r="BG219" s="197">
        <f t="shared" si="46"/>
        <v>0</v>
      </c>
      <c r="BH219" s="197">
        <f t="shared" si="47"/>
        <v>0</v>
      </c>
      <c r="BI219" s="197">
        <f t="shared" si="48"/>
        <v>0</v>
      </c>
      <c r="BJ219" s="14" t="s">
        <v>81</v>
      </c>
      <c r="BK219" s="197">
        <f t="shared" si="49"/>
        <v>0</v>
      </c>
      <c r="BL219" s="14" t="s">
        <v>208</v>
      </c>
      <c r="BM219" s="196" t="s">
        <v>438</v>
      </c>
    </row>
    <row r="220" spans="1:65" s="2" customFormat="1" ht="24.2" customHeight="1">
      <c r="A220" s="31"/>
      <c r="B220" s="32"/>
      <c r="C220" s="184" t="s">
        <v>439</v>
      </c>
      <c r="D220" s="184" t="s">
        <v>140</v>
      </c>
      <c r="E220" s="185" t="s">
        <v>440</v>
      </c>
      <c r="F220" s="186" t="s">
        <v>441</v>
      </c>
      <c r="G220" s="187" t="s">
        <v>143</v>
      </c>
      <c r="H220" s="188">
        <v>77.3</v>
      </c>
      <c r="I220" s="189"/>
      <c r="J220" s="190">
        <f t="shared" si="40"/>
        <v>0</v>
      </c>
      <c r="K220" s="191"/>
      <c r="L220" s="36"/>
      <c r="M220" s="192" t="s">
        <v>1</v>
      </c>
      <c r="N220" s="193" t="s">
        <v>38</v>
      </c>
      <c r="O220" s="68"/>
      <c r="P220" s="194">
        <f t="shared" si="41"/>
        <v>0</v>
      </c>
      <c r="Q220" s="194">
        <v>0.003</v>
      </c>
      <c r="R220" s="194">
        <f t="shared" si="42"/>
        <v>0.2319</v>
      </c>
      <c r="S220" s="194">
        <v>0</v>
      </c>
      <c r="T220" s="195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208</v>
      </c>
      <c r="AT220" s="196" t="s">
        <v>140</v>
      </c>
      <c r="AU220" s="196" t="s">
        <v>83</v>
      </c>
      <c r="AY220" s="14" t="s">
        <v>137</v>
      </c>
      <c r="BE220" s="197">
        <f t="shared" si="44"/>
        <v>0</v>
      </c>
      <c r="BF220" s="197">
        <f t="shared" si="45"/>
        <v>0</v>
      </c>
      <c r="BG220" s="197">
        <f t="shared" si="46"/>
        <v>0</v>
      </c>
      <c r="BH220" s="197">
        <f t="shared" si="47"/>
        <v>0</v>
      </c>
      <c r="BI220" s="197">
        <f t="shared" si="48"/>
        <v>0</v>
      </c>
      <c r="BJ220" s="14" t="s">
        <v>81</v>
      </c>
      <c r="BK220" s="197">
        <f t="shared" si="49"/>
        <v>0</v>
      </c>
      <c r="BL220" s="14" t="s">
        <v>208</v>
      </c>
      <c r="BM220" s="196" t="s">
        <v>442</v>
      </c>
    </row>
    <row r="221" spans="1:65" s="2" customFormat="1" ht="24.2" customHeight="1">
      <c r="A221" s="31"/>
      <c r="B221" s="32"/>
      <c r="C221" s="198" t="s">
        <v>443</v>
      </c>
      <c r="D221" s="198" t="s">
        <v>213</v>
      </c>
      <c r="E221" s="199" t="s">
        <v>444</v>
      </c>
      <c r="F221" s="200" t="s">
        <v>445</v>
      </c>
      <c r="G221" s="201" t="s">
        <v>143</v>
      </c>
      <c r="H221" s="202">
        <v>85.03</v>
      </c>
      <c r="I221" s="203"/>
      <c r="J221" s="204">
        <f t="shared" si="40"/>
        <v>0</v>
      </c>
      <c r="K221" s="205"/>
      <c r="L221" s="206"/>
      <c r="M221" s="207" t="s">
        <v>1</v>
      </c>
      <c r="N221" s="208" t="s">
        <v>38</v>
      </c>
      <c r="O221" s="68"/>
      <c r="P221" s="194">
        <f t="shared" si="41"/>
        <v>0</v>
      </c>
      <c r="Q221" s="194">
        <v>0.0129</v>
      </c>
      <c r="R221" s="194">
        <f t="shared" si="42"/>
        <v>1.096887</v>
      </c>
      <c r="S221" s="194">
        <v>0</v>
      </c>
      <c r="T221" s="195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217</v>
      </c>
      <c r="AT221" s="196" t="s">
        <v>213</v>
      </c>
      <c r="AU221" s="196" t="s">
        <v>83</v>
      </c>
      <c r="AY221" s="14" t="s">
        <v>137</v>
      </c>
      <c r="BE221" s="197">
        <f t="shared" si="44"/>
        <v>0</v>
      </c>
      <c r="BF221" s="197">
        <f t="shared" si="45"/>
        <v>0</v>
      </c>
      <c r="BG221" s="197">
        <f t="shared" si="46"/>
        <v>0</v>
      </c>
      <c r="BH221" s="197">
        <f t="shared" si="47"/>
        <v>0</v>
      </c>
      <c r="BI221" s="197">
        <f t="shared" si="48"/>
        <v>0</v>
      </c>
      <c r="BJ221" s="14" t="s">
        <v>81</v>
      </c>
      <c r="BK221" s="197">
        <f t="shared" si="49"/>
        <v>0</v>
      </c>
      <c r="BL221" s="14" t="s">
        <v>208</v>
      </c>
      <c r="BM221" s="196" t="s">
        <v>446</v>
      </c>
    </row>
    <row r="222" spans="1:65" s="2" customFormat="1" ht="24.2" customHeight="1">
      <c r="A222" s="31"/>
      <c r="B222" s="32"/>
      <c r="C222" s="184" t="s">
        <v>447</v>
      </c>
      <c r="D222" s="184" t="s">
        <v>140</v>
      </c>
      <c r="E222" s="185" t="s">
        <v>448</v>
      </c>
      <c r="F222" s="186" t="s">
        <v>449</v>
      </c>
      <c r="G222" s="187" t="s">
        <v>143</v>
      </c>
      <c r="H222" s="188">
        <v>77.3</v>
      </c>
      <c r="I222" s="189"/>
      <c r="J222" s="190">
        <f t="shared" si="40"/>
        <v>0</v>
      </c>
      <c r="K222" s="191"/>
      <c r="L222" s="36"/>
      <c r="M222" s="192" t="s">
        <v>1</v>
      </c>
      <c r="N222" s="193" t="s">
        <v>38</v>
      </c>
      <c r="O222" s="68"/>
      <c r="P222" s="194">
        <f t="shared" si="41"/>
        <v>0</v>
      </c>
      <c r="Q222" s="194">
        <v>0</v>
      </c>
      <c r="R222" s="194">
        <f t="shared" si="42"/>
        <v>0</v>
      </c>
      <c r="S222" s="194">
        <v>0</v>
      </c>
      <c r="T222" s="195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208</v>
      </c>
      <c r="AT222" s="196" t="s">
        <v>140</v>
      </c>
      <c r="AU222" s="196" t="s">
        <v>83</v>
      </c>
      <c r="AY222" s="14" t="s">
        <v>137</v>
      </c>
      <c r="BE222" s="197">
        <f t="shared" si="44"/>
        <v>0</v>
      </c>
      <c r="BF222" s="197">
        <f t="shared" si="45"/>
        <v>0</v>
      </c>
      <c r="BG222" s="197">
        <f t="shared" si="46"/>
        <v>0</v>
      </c>
      <c r="BH222" s="197">
        <f t="shared" si="47"/>
        <v>0</v>
      </c>
      <c r="BI222" s="197">
        <f t="shared" si="48"/>
        <v>0</v>
      </c>
      <c r="BJ222" s="14" t="s">
        <v>81</v>
      </c>
      <c r="BK222" s="197">
        <f t="shared" si="49"/>
        <v>0</v>
      </c>
      <c r="BL222" s="14" t="s">
        <v>208</v>
      </c>
      <c r="BM222" s="196" t="s">
        <v>450</v>
      </c>
    </row>
    <row r="223" spans="1:65" s="2" customFormat="1" ht="24.2" customHeight="1">
      <c r="A223" s="31"/>
      <c r="B223" s="32"/>
      <c r="C223" s="184" t="s">
        <v>451</v>
      </c>
      <c r="D223" s="184" t="s">
        <v>140</v>
      </c>
      <c r="E223" s="185" t="s">
        <v>452</v>
      </c>
      <c r="F223" s="186" t="s">
        <v>453</v>
      </c>
      <c r="G223" s="187" t="s">
        <v>143</v>
      </c>
      <c r="H223" s="188">
        <v>77.3</v>
      </c>
      <c r="I223" s="189"/>
      <c r="J223" s="190">
        <f t="shared" si="40"/>
        <v>0</v>
      </c>
      <c r="K223" s="191"/>
      <c r="L223" s="36"/>
      <c r="M223" s="192" t="s">
        <v>1</v>
      </c>
      <c r="N223" s="193" t="s">
        <v>38</v>
      </c>
      <c r="O223" s="68"/>
      <c r="P223" s="194">
        <f t="shared" si="41"/>
        <v>0</v>
      </c>
      <c r="Q223" s="194">
        <v>0</v>
      </c>
      <c r="R223" s="194">
        <f t="shared" si="42"/>
        <v>0</v>
      </c>
      <c r="S223" s="194">
        <v>0</v>
      </c>
      <c r="T223" s="195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6" t="s">
        <v>208</v>
      </c>
      <c r="AT223" s="196" t="s">
        <v>140</v>
      </c>
      <c r="AU223" s="196" t="s">
        <v>83</v>
      </c>
      <c r="AY223" s="14" t="s">
        <v>137</v>
      </c>
      <c r="BE223" s="197">
        <f t="shared" si="44"/>
        <v>0</v>
      </c>
      <c r="BF223" s="197">
        <f t="shared" si="45"/>
        <v>0</v>
      </c>
      <c r="BG223" s="197">
        <f t="shared" si="46"/>
        <v>0</v>
      </c>
      <c r="BH223" s="197">
        <f t="shared" si="47"/>
        <v>0</v>
      </c>
      <c r="BI223" s="197">
        <f t="shared" si="48"/>
        <v>0</v>
      </c>
      <c r="BJ223" s="14" t="s">
        <v>81</v>
      </c>
      <c r="BK223" s="197">
        <f t="shared" si="49"/>
        <v>0</v>
      </c>
      <c r="BL223" s="14" t="s">
        <v>208</v>
      </c>
      <c r="BM223" s="196" t="s">
        <v>454</v>
      </c>
    </row>
    <row r="224" spans="1:65" s="2" customFormat="1" ht="24.2" customHeight="1">
      <c r="A224" s="31"/>
      <c r="B224" s="32"/>
      <c r="C224" s="184" t="s">
        <v>455</v>
      </c>
      <c r="D224" s="184" t="s">
        <v>140</v>
      </c>
      <c r="E224" s="185" t="s">
        <v>456</v>
      </c>
      <c r="F224" s="186" t="s">
        <v>457</v>
      </c>
      <c r="G224" s="187" t="s">
        <v>185</v>
      </c>
      <c r="H224" s="188">
        <v>1.352</v>
      </c>
      <c r="I224" s="189"/>
      <c r="J224" s="190">
        <f t="shared" si="40"/>
        <v>0</v>
      </c>
      <c r="K224" s="191"/>
      <c r="L224" s="36"/>
      <c r="M224" s="192" t="s">
        <v>1</v>
      </c>
      <c r="N224" s="193" t="s">
        <v>38</v>
      </c>
      <c r="O224" s="68"/>
      <c r="P224" s="194">
        <f t="shared" si="41"/>
        <v>0</v>
      </c>
      <c r="Q224" s="194">
        <v>0</v>
      </c>
      <c r="R224" s="194">
        <f t="shared" si="42"/>
        <v>0</v>
      </c>
      <c r="S224" s="194">
        <v>0</v>
      </c>
      <c r="T224" s="195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208</v>
      </c>
      <c r="AT224" s="196" t="s">
        <v>140</v>
      </c>
      <c r="AU224" s="196" t="s">
        <v>83</v>
      </c>
      <c r="AY224" s="14" t="s">
        <v>137</v>
      </c>
      <c r="BE224" s="197">
        <f t="shared" si="44"/>
        <v>0</v>
      </c>
      <c r="BF224" s="197">
        <f t="shared" si="45"/>
        <v>0</v>
      </c>
      <c r="BG224" s="197">
        <f t="shared" si="46"/>
        <v>0</v>
      </c>
      <c r="BH224" s="197">
        <f t="shared" si="47"/>
        <v>0</v>
      </c>
      <c r="BI224" s="197">
        <f t="shared" si="48"/>
        <v>0</v>
      </c>
      <c r="BJ224" s="14" t="s">
        <v>81</v>
      </c>
      <c r="BK224" s="197">
        <f t="shared" si="49"/>
        <v>0</v>
      </c>
      <c r="BL224" s="14" t="s">
        <v>208</v>
      </c>
      <c r="BM224" s="196" t="s">
        <v>458</v>
      </c>
    </row>
    <row r="225" spans="2:63" s="12" customFormat="1" ht="22.9" customHeight="1">
      <c r="B225" s="168"/>
      <c r="C225" s="169"/>
      <c r="D225" s="170" t="s">
        <v>72</v>
      </c>
      <c r="E225" s="182" t="s">
        <v>459</v>
      </c>
      <c r="F225" s="182" t="s">
        <v>460</v>
      </c>
      <c r="G225" s="169"/>
      <c r="H225" s="169"/>
      <c r="I225" s="172"/>
      <c r="J225" s="183">
        <f>BK225</f>
        <v>0</v>
      </c>
      <c r="K225" s="169"/>
      <c r="L225" s="174"/>
      <c r="M225" s="175"/>
      <c r="N225" s="176"/>
      <c r="O225" s="176"/>
      <c r="P225" s="177">
        <f>SUM(P226:P231)</f>
        <v>0</v>
      </c>
      <c r="Q225" s="176"/>
      <c r="R225" s="177">
        <f>SUM(R226:R231)</f>
        <v>0.00408</v>
      </c>
      <c r="S225" s="176"/>
      <c r="T225" s="178">
        <f>SUM(T226:T231)</f>
        <v>0</v>
      </c>
      <c r="AR225" s="179" t="s">
        <v>83</v>
      </c>
      <c r="AT225" s="180" t="s">
        <v>72</v>
      </c>
      <c r="AU225" s="180" t="s">
        <v>81</v>
      </c>
      <c r="AY225" s="179" t="s">
        <v>137</v>
      </c>
      <c r="BK225" s="181">
        <f>SUM(BK226:BK231)</f>
        <v>0</v>
      </c>
    </row>
    <row r="226" spans="1:65" s="2" customFormat="1" ht="24.2" customHeight="1">
      <c r="A226" s="31"/>
      <c r="B226" s="32"/>
      <c r="C226" s="184" t="s">
        <v>461</v>
      </c>
      <c r="D226" s="184" t="s">
        <v>140</v>
      </c>
      <c r="E226" s="185" t="s">
        <v>462</v>
      </c>
      <c r="F226" s="186" t="s">
        <v>463</v>
      </c>
      <c r="G226" s="187" t="s">
        <v>143</v>
      </c>
      <c r="H226" s="188">
        <v>6.8</v>
      </c>
      <c r="I226" s="189"/>
      <c r="J226" s="190">
        <f aca="true" t="shared" si="50" ref="J226:J231">ROUND(I226*H226,2)</f>
        <v>0</v>
      </c>
      <c r="K226" s="191"/>
      <c r="L226" s="36"/>
      <c r="M226" s="192" t="s">
        <v>1</v>
      </c>
      <c r="N226" s="193" t="s">
        <v>38</v>
      </c>
      <c r="O226" s="68"/>
      <c r="P226" s="194">
        <f aca="true" t="shared" si="51" ref="P226:P231">O226*H226</f>
        <v>0</v>
      </c>
      <c r="Q226" s="194">
        <v>8E-05</v>
      </c>
      <c r="R226" s="194">
        <f aca="true" t="shared" si="52" ref="R226:R231">Q226*H226</f>
        <v>0.000544</v>
      </c>
      <c r="S226" s="194">
        <v>0</v>
      </c>
      <c r="T226" s="195">
        <f aca="true" t="shared" si="53" ref="T226:T231"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208</v>
      </c>
      <c r="AT226" s="196" t="s">
        <v>140</v>
      </c>
      <c r="AU226" s="196" t="s">
        <v>83</v>
      </c>
      <c r="AY226" s="14" t="s">
        <v>137</v>
      </c>
      <c r="BE226" s="197">
        <f aca="true" t="shared" si="54" ref="BE226:BE231">IF(N226="základní",J226,0)</f>
        <v>0</v>
      </c>
      <c r="BF226" s="197">
        <f aca="true" t="shared" si="55" ref="BF226:BF231">IF(N226="snížená",J226,0)</f>
        <v>0</v>
      </c>
      <c r="BG226" s="197">
        <f aca="true" t="shared" si="56" ref="BG226:BG231">IF(N226="zákl. přenesená",J226,0)</f>
        <v>0</v>
      </c>
      <c r="BH226" s="197">
        <f aca="true" t="shared" si="57" ref="BH226:BH231">IF(N226="sníž. přenesená",J226,0)</f>
        <v>0</v>
      </c>
      <c r="BI226" s="197">
        <f aca="true" t="shared" si="58" ref="BI226:BI231">IF(N226="nulová",J226,0)</f>
        <v>0</v>
      </c>
      <c r="BJ226" s="14" t="s">
        <v>81</v>
      </c>
      <c r="BK226" s="197">
        <f aca="true" t="shared" si="59" ref="BK226:BK231">ROUND(I226*H226,2)</f>
        <v>0</v>
      </c>
      <c r="BL226" s="14" t="s">
        <v>208</v>
      </c>
      <c r="BM226" s="196" t="s">
        <v>464</v>
      </c>
    </row>
    <row r="227" spans="1:65" s="2" customFormat="1" ht="16.5" customHeight="1">
      <c r="A227" s="31"/>
      <c r="B227" s="32"/>
      <c r="C227" s="184" t="s">
        <v>465</v>
      </c>
      <c r="D227" s="184" t="s">
        <v>140</v>
      </c>
      <c r="E227" s="185" t="s">
        <v>466</v>
      </c>
      <c r="F227" s="186" t="s">
        <v>467</v>
      </c>
      <c r="G227" s="187" t="s">
        <v>143</v>
      </c>
      <c r="H227" s="188">
        <v>6.8</v>
      </c>
      <c r="I227" s="189"/>
      <c r="J227" s="190">
        <f t="shared" si="50"/>
        <v>0</v>
      </c>
      <c r="K227" s="191"/>
      <c r="L227" s="36"/>
      <c r="M227" s="192" t="s">
        <v>1</v>
      </c>
      <c r="N227" s="193" t="s">
        <v>38</v>
      </c>
      <c r="O227" s="68"/>
      <c r="P227" s="194">
        <f t="shared" si="51"/>
        <v>0</v>
      </c>
      <c r="Q227" s="194">
        <v>0</v>
      </c>
      <c r="R227" s="194">
        <f t="shared" si="52"/>
        <v>0</v>
      </c>
      <c r="S227" s="194">
        <v>0</v>
      </c>
      <c r="T227" s="195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208</v>
      </c>
      <c r="AT227" s="196" t="s">
        <v>140</v>
      </c>
      <c r="AU227" s="196" t="s">
        <v>83</v>
      </c>
      <c r="AY227" s="14" t="s">
        <v>137</v>
      </c>
      <c r="BE227" s="197">
        <f t="shared" si="54"/>
        <v>0</v>
      </c>
      <c r="BF227" s="197">
        <f t="shared" si="55"/>
        <v>0</v>
      </c>
      <c r="BG227" s="197">
        <f t="shared" si="56"/>
        <v>0</v>
      </c>
      <c r="BH227" s="197">
        <f t="shared" si="57"/>
        <v>0</v>
      </c>
      <c r="BI227" s="197">
        <f t="shared" si="58"/>
        <v>0</v>
      </c>
      <c r="BJ227" s="14" t="s">
        <v>81</v>
      </c>
      <c r="BK227" s="197">
        <f t="shared" si="59"/>
        <v>0</v>
      </c>
      <c r="BL227" s="14" t="s">
        <v>208</v>
      </c>
      <c r="BM227" s="196" t="s">
        <v>468</v>
      </c>
    </row>
    <row r="228" spans="1:65" s="2" customFormat="1" ht="24.2" customHeight="1">
      <c r="A228" s="31"/>
      <c r="B228" s="32"/>
      <c r="C228" s="184" t="s">
        <v>469</v>
      </c>
      <c r="D228" s="184" t="s">
        <v>140</v>
      </c>
      <c r="E228" s="185" t="s">
        <v>470</v>
      </c>
      <c r="F228" s="186" t="s">
        <v>471</v>
      </c>
      <c r="G228" s="187" t="s">
        <v>143</v>
      </c>
      <c r="H228" s="188">
        <v>6.8</v>
      </c>
      <c r="I228" s="189"/>
      <c r="J228" s="190">
        <f t="shared" si="50"/>
        <v>0</v>
      </c>
      <c r="K228" s="191"/>
      <c r="L228" s="36"/>
      <c r="M228" s="192" t="s">
        <v>1</v>
      </c>
      <c r="N228" s="193" t="s">
        <v>38</v>
      </c>
      <c r="O228" s="68"/>
      <c r="P228" s="194">
        <f t="shared" si="51"/>
        <v>0</v>
      </c>
      <c r="Q228" s="194">
        <v>0.00011</v>
      </c>
      <c r="R228" s="194">
        <f t="shared" si="52"/>
        <v>0.000748</v>
      </c>
      <c r="S228" s="194">
        <v>0</v>
      </c>
      <c r="T228" s="195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208</v>
      </c>
      <c r="AT228" s="196" t="s">
        <v>140</v>
      </c>
      <c r="AU228" s="196" t="s">
        <v>83</v>
      </c>
      <c r="AY228" s="14" t="s">
        <v>137</v>
      </c>
      <c r="BE228" s="197">
        <f t="shared" si="54"/>
        <v>0</v>
      </c>
      <c r="BF228" s="197">
        <f t="shared" si="55"/>
        <v>0</v>
      </c>
      <c r="BG228" s="197">
        <f t="shared" si="56"/>
        <v>0</v>
      </c>
      <c r="BH228" s="197">
        <f t="shared" si="57"/>
        <v>0</v>
      </c>
      <c r="BI228" s="197">
        <f t="shared" si="58"/>
        <v>0</v>
      </c>
      <c r="BJ228" s="14" t="s">
        <v>81</v>
      </c>
      <c r="BK228" s="197">
        <f t="shared" si="59"/>
        <v>0</v>
      </c>
      <c r="BL228" s="14" t="s">
        <v>208</v>
      </c>
      <c r="BM228" s="196" t="s">
        <v>472</v>
      </c>
    </row>
    <row r="229" spans="1:65" s="2" customFormat="1" ht="24.2" customHeight="1">
      <c r="A229" s="31"/>
      <c r="B229" s="32"/>
      <c r="C229" s="184" t="s">
        <v>473</v>
      </c>
      <c r="D229" s="184" t="s">
        <v>140</v>
      </c>
      <c r="E229" s="185" t="s">
        <v>474</v>
      </c>
      <c r="F229" s="186" t="s">
        <v>475</v>
      </c>
      <c r="G229" s="187" t="s">
        <v>143</v>
      </c>
      <c r="H229" s="188">
        <v>6.8</v>
      </c>
      <c r="I229" s="189"/>
      <c r="J229" s="190">
        <f t="shared" si="50"/>
        <v>0</v>
      </c>
      <c r="K229" s="191"/>
      <c r="L229" s="36"/>
      <c r="M229" s="192" t="s">
        <v>1</v>
      </c>
      <c r="N229" s="193" t="s">
        <v>38</v>
      </c>
      <c r="O229" s="68"/>
      <c r="P229" s="194">
        <f t="shared" si="51"/>
        <v>0</v>
      </c>
      <c r="Q229" s="194">
        <v>0.00017</v>
      </c>
      <c r="R229" s="194">
        <f t="shared" si="52"/>
        <v>0.0011560000000000001</v>
      </c>
      <c r="S229" s="194">
        <v>0</v>
      </c>
      <c r="T229" s="195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208</v>
      </c>
      <c r="AT229" s="196" t="s">
        <v>140</v>
      </c>
      <c r="AU229" s="196" t="s">
        <v>83</v>
      </c>
      <c r="AY229" s="14" t="s">
        <v>137</v>
      </c>
      <c r="BE229" s="197">
        <f t="shared" si="54"/>
        <v>0</v>
      </c>
      <c r="BF229" s="197">
        <f t="shared" si="55"/>
        <v>0</v>
      </c>
      <c r="BG229" s="197">
        <f t="shared" si="56"/>
        <v>0</v>
      </c>
      <c r="BH229" s="197">
        <f t="shared" si="57"/>
        <v>0</v>
      </c>
      <c r="BI229" s="197">
        <f t="shared" si="58"/>
        <v>0</v>
      </c>
      <c r="BJ229" s="14" t="s">
        <v>81</v>
      </c>
      <c r="BK229" s="197">
        <f t="shared" si="59"/>
        <v>0</v>
      </c>
      <c r="BL229" s="14" t="s">
        <v>208</v>
      </c>
      <c r="BM229" s="196" t="s">
        <v>476</v>
      </c>
    </row>
    <row r="230" spans="1:65" s="2" customFormat="1" ht="24.2" customHeight="1">
      <c r="A230" s="31"/>
      <c r="B230" s="32"/>
      <c r="C230" s="184" t="s">
        <v>477</v>
      </c>
      <c r="D230" s="184" t="s">
        <v>140</v>
      </c>
      <c r="E230" s="185" t="s">
        <v>478</v>
      </c>
      <c r="F230" s="186" t="s">
        <v>479</v>
      </c>
      <c r="G230" s="187" t="s">
        <v>143</v>
      </c>
      <c r="H230" s="188">
        <v>6.8</v>
      </c>
      <c r="I230" s="189"/>
      <c r="J230" s="190">
        <f t="shared" si="50"/>
        <v>0</v>
      </c>
      <c r="K230" s="191"/>
      <c r="L230" s="36"/>
      <c r="M230" s="192" t="s">
        <v>1</v>
      </c>
      <c r="N230" s="193" t="s">
        <v>38</v>
      </c>
      <c r="O230" s="68"/>
      <c r="P230" s="194">
        <f t="shared" si="51"/>
        <v>0</v>
      </c>
      <c r="Q230" s="194">
        <v>0.00012</v>
      </c>
      <c r="R230" s="194">
        <f t="shared" si="52"/>
        <v>0.000816</v>
      </c>
      <c r="S230" s="194">
        <v>0</v>
      </c>
      <c r="T230" s="195">
        <f t="shared" si="53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6" t="s">
        <v>208</v>
      </c>
      <c r="AT230" s="196" t="s">
        <v>140</v>
      </c>
      <c r="AU230" s="196" t="s">
        <v>83</v>
      </c>
      <c r="AY230" s="14" t="s">
        <v>137</v>
      </c>
      <c r="BE230" s="197">
        <f t="shared" si="54"/>
        <v>0</v>
      </c>
      <c r="BF230" s="197">
        <f t="shared" si="55"/>
        <v>0</v>
      </c>
      <c r="BG230" s="197">
        <f t="shared" si="56"/>
        <v>0</v>
      </c>
      <c r="BH230" s="197">
        <f t="shared" si="57"/>
        <v>0</v>
      </c>
      <c r="BI230" s="197">
        <f t="shared" si="58"/>
        <v>0</v>
      </c>
      <c r="BJ230" s="14" t="s">
        <v>81</v>
      </c>
      <c r="BK230" s="197">
        <f t="shared" si="59"/>
        <v>0</v>
      </c>
      <c r="BL230" s="14" t="s">
        <v>208</v>
      </c>
      <c r="BM230" s="196" t="s">
        <v>480</v>
      </c>
    </row>
    <row r="231" spans="1:65" s="2" customFormat="1" ht="24.2" customHeight="1">
      <c r="A231" s="31"/>
      <c r="B231" s="32"/>
      <c r="C231" s="184" t="s">
        <v>481</v>
      </c>
      <c r="D231" s="184" t="s">
        <v>140</v>
      </c>
      <c r="E231" s="185" t="s">
        <v>482</v>
      </c>
      <c r="F231" s="186" t="s">
        <v>483</v>
      </c>
      <c r="G231" s="187" t="s">
        <v>143</v>
      </c>
      <c r="H231" s="188">
        <v>6.8</v>
      </c>
      <c r="I231" s="189"/>
      <c r="J231" s="190">
        <f t="shared" si="50"/>
        <v>0</v>
      </c>
      <c r="K231" s="191"/>
      <c r="L231" s="36"/>
      <c r="M231" s="192" t="s">
        <v>1</v>
      </c>
      <c r="N231" s="193" t="s">
        <v>38</v>
      </c>
      <c r="O231" s="68"/>
      <c r="P231" s="194">
        <f t="shared" si="51"/>
        <v>0</v>
      </c>
      <c r="Q231" s="194">
        <v>0.00012</v>
      </c>
      <c r="R231" s="194">
        <f t="shared" si="52"/>
        <v>0.000816</v>
      </c>
      <c r="S231" s="194">
        <v>0</v>
      </c>
      <c r="T231" s="195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208</v>
      </c>
      <c r="AT231" s="196" t="s">
        <v>140</v>
      </c>
      <c r="AU231" s="196" t="s">
        <v>83</v>
      </c>
      <c r="AY231" s="14" t="s">
        <v>137</v>
      </c>
      <c r="BE231" s="197">
        <f t="shared" si="54"/>
        <v>0</v>
      </c>
      <c r="BF231" s="197">
        <f t="shared" si="55"/>
        <v>0</v>
      </c>
      <c r="BG231" s="197">
        <f t="shared" si="56"/>
        <v>0</v>
      </c>
      <c r="BH231" s="197">
        <f t="shared" si="57"/>
        <v>0</v>
      </c>
      <c r="BI231" s="197">
        <f t="shared" si="58"/>
        <v>0</v>
      </c>
      <c r="BJ231" s="14" t="s">
        <v>81</v>
      </c>
      <c r="BK231" s="197">
        <f t="shared" si="59"/>
        <v>0</v>
      </c>
      <c r="BL231" s="14" t="s">
        <v>208</v>
      </c>
      <c r="BM231" s="196" t="s">
        <v>484</v>
      </c>
    </row>
    <row r="232" spans="2:63" s="12" customFormat="1" ht="22.9" customHeight="1">
      <c r="B232" s="168"/>
      <c r="C232" s="169"/>
      <c r="D232" s="170" t="s">
        <v>72</v>
      </c>
      <c r="E232" s="182" t="s">
        <v>485</v>
      </c>
      <c r="F232" s="182" t="s">
        <v>486</v>
      </c>
      <c r="G232" s="169"/>
      <c r="H232" s="169"/>
      <c r="I232" s="172"/>
      <c r="J232" s="183">
        <f>BK232</f>
        <v>0</v>
      </c>
      <c r="K232" s="169"/>
      <c r="L232" s="174"/>
      <c r="M232" s="175"/>
      <c r="N232" s="176"/>
      <c r="O232" s="176"/>
      <c r="P232" s="177">
        <f>SUM(P233:P236)</f>
        <v>0</v>
      </c>
      <c r="Q232" s="176"/>
      <c r="R232" s="177">
        <f>SUM(R233:R236)</f>
        <v>1.0776959999999998</v>
      </c>
      <c r="S232" s="176"/>
      <c r="T232" s="178">
        <f>SUM(T233:T236)</f>
        <v>0.058001</v>
      </c>
      <c r="AR232" s="179" t="s">
        <v>83</v>
      </c>
      <c r="AT232" s="180" t="s">
        <v>72</v>
      </c>
      <c r="AU232" s="180" t="s">
        <v>81</v>
      </c>
      <c r="AY232" s="179" t="s">
        <v>137</v>
      </c>
      <c r="BK232" s="181">
        <f>SUM(BK233:BK236)</f>
        <v>0</v>
      </c>
    </row>
    <row r="233" spans="1:65" s="2" customFormat="1" ht="16.5" customHeight="1">
      <c r="A233" s="31"/>
      <c r="B233" s="32"/>
      <c r="C233" s="184" t="s">
        <v>487</v>
      </c>
      <c r="D233" s="184" t="s">
        <v>140</v>
      </c>
      <c r="E233" s="185" t="s">
        <v>488</v>
      </c>
      <c r="F233" s="186" t="s">
        <v>489</v>
      </c>
      <c r="G233" s="187" t="s">
        <v>143</v>
      </c>
      <c r="H233" s="188">
        <v>187.1</v>
      </c>
      <c r="I233" s="189"/>
      <c r="J233" s="190">
        <f>ROUND(I233*H233,2)</f>
        <v>0</v>
      </c>
      <c r="K233" s="191"/>
      <c r="L233" s="36"/>
      <c r="M233" s="192" t="s">
        <v>1</v>
      </c>
      <c r="N233" s="193" t="s">
        <v>38</v>
      </c>
      <c r="O233" s="68"/>
      <c r="P233" s="194">
        <f>O233*H233</f>
        <v>0</v>
      </c>
      <c r="Q233" s="194">
        <v>0.001</v>
      </c>
      <c r="R233" s="194">
        <f>Q233*H233</f>
        <v>0.1871</v>
      </c>
      <c r="S233" s="194">
        <v>0.00031</v>
      </c>
      <c r="T233" s="195">
        <f>S233*H233</f>
        <v>0.058001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208</v>
      </c>
      <c r="AT233" s="196" t="s">
        <v>140</v>
      </c>
      <c r="AU233" s="196" t="s">
        <v>83</v>
      </c>
      <c r="AY233" s="14" t="s">
        <v>137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81</v>
      </c>
      <c r="BK233" s="197">
        <f>ROUND(I233*H233,2)</f>
        <v>0</v>
      </c>
      <c r="BL233" s="14" t="s">
        <v>208</v>
      </c>
      <c r="BM233" s="196" t="s">
        <v>490</v>
      </c>
    </row>
    <row r="234" spans="1:65" s="2" customFormat="1" ht="24.2" customHeight="1">
      <c r="A234" s="31"/>
      <c r="B234" s="32"/>
      <c r="C234" s="184" t="s">
        <v>491</v>
      </c>
      <c r="D234" s="184" t="s">
        <v>140</v>
      </c>
      <c r="E234" s="185" t="s">
        <v>492</v>
      </c>
      <c r="F234" s="186" t="s">
        <v>493</v>
      </c>
      <c r="G234" s="187" t="s">
        <v>143</v>
      </c>
      <c r="H234" s="188">
        <v>187.1</v>
      </c>
      <c r="I234" s="189"/>
      <c r="J234" s="190">
        <f>ROUND(I234*H234,2)</f>
        <v>0</v>
      </c>
      <c r="K234" s="191"/>
      <c r="L234" s="36"/>
      <c r="M234" s="192" t="s">
        <v>1</v>
      </c>
      <c r="N234" s="193" t="s">
        <v>38</v>
      </c>
      <c r="O234" s="68"/>
      <c r="P234" s="194">
        <f>O234*H234</f>
        <v>0</v>
      </c>
      <c r="Q234" s="194">
        <v>0</v>
      </c>
      <c r="R234" s="194">
        <f>Q234*H234</f>
        <v>0</v>
      </c>
      <c r="S234" s="194">
        <v>0</v>
      </c>
      <c r="T234" s="19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208</v>
      </c>
      <c r="AT234" s="196" t="s">
        <v>140</v>
      </c>
      <c r="AU234" s="196" t="s">
        <v>83</v>
      </c>
      <c r="AY234" s="14" t="s">
        <v>137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81</v>
      </c>
      <c r="BK234" s="197">
        <f>ROUND(I234*H234,2)</f>
        <v>0</v>
      </c>
      <c r="BL234" s="14" t="s">
        <v>208</v>
      </c>
      <c r="BM234" s="196" t="s">
        <v>494</v>
      </c>
    </row>
    <row r="235" spans="1:65" s="2" customFormat="1" ht="24.2" customHeight="1">
      <c r="A235" s="31"/>
      <c r="B235" s="32"/>
      <c r="C235" s="184" t="s">
        <v>495</v>
      </c>
      <c r="D235" s="184" t="s">
        <v>140</v>
      </c>
      <c r="E235" s="185" t="s">
        <v>496</v>
      </c>
      <c r="F235" s="186" t="s">
        <v>497</v>
      </c>
      <c r="G235" s="187" t="s">
        <v>143</v>
      </c>
      <c r="H235" s="188">
        <v>187.1</v>
      </c>
      <c r="I235" s="189"/>
      <c r="J235" s="190">
        <f>ROUND(I235*H235,2)</f>
        <v>0</v>
      </c>
      <c r="K235" s="191"/>
      <c r="L235" s="36"/>
      <c r="M235" s="192" t="s">
        <v>1</v>
      </c>
      <c r="N235" s="193" t="s">
        <v>38</v>
      </c>
      <c r="O235" s="68"/>
      <c r="P235" s="194">
        <f>O235*H235</f>
        <v>0</v>
      </c>
      <c r="Q235" s="194">
        <v>0.0045</v>
      </c>
      <c r="R235" s="194">
        <f>Q235*H235</f>
        <v>0.8419499999999999</v>
      </c>
      <c r="S235" s="194">
        <v>0</v>
      </c>
      <c r="T235" s="195">
        <f>S235*H235</f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6" t="s">
        <v>208</v>
      </c>
      <c r="AT235" s="196" t="s">
        <v>140</v>
      </c>
      <c r="AU235" s="196" t="s">
        <v>83</v>
      </c>
      <c r="AY235" s="14" t="s">
        <v>137</v>
      </c>
      <c r="BE235" s="197">
        <f>IF(N235="základní",J235,0)</f>
        <v>0</v>
      </c>
      <c r="BF235" s="197">
        <f>IF(N235="snížená",J235,0)</f>
        <v>0</v>
      </c>
      <c r="BG235" s="197">
        <f>IF(N235="zákl. přenesená",J235,0)</f>
        <v>0</v>
      </c>
      <c r="BH235" s="197">
        <f>IF(N235="sníž. přenesená",J235,0)</f>
        <v>0</v>
      </c>
      <c r="BI235" s="197">
        <f>IF(N235="nulová",J235,0)</f>
        <v>0</v>
      </c>
      <c r="BJ235" s="14" t="s">
        <v>81</v>
      </c>
      <c r="BK235" s="197">
        <f>ROUND(I235*H235,2)</f>
        <v>0</v>
      </c>
      <c r="BL235" s="14" t="s">
        <v>208</v>
      </c>
      <c r="BM235" s="196" t="s">
        <v>498</v>
      </c>
    </row>
    <row r="236" spans="1:65" s="2" customFormat="1" ht="33" customHeight="1">
      <c r="A236" s="31"/>
      <c r="B236" s="32"/>
      <c r="C236" s="184" t="s">
        <v>499</v>
      </c>
      <c r="D236" s="184" t="s">
        <v>140</v>
      </c>
      <c r="E236" s="185" t="s">
        <v>500</v>
      </c>
      <c r="F236" s="186" t="s">
        <v>501</v>
      </c>
      <c r="G236" s="187" t="s">
        <v>143</v>
      </c>
      <c r="H236" s="188">
        <v>187.1</v>
      </c>
      <c r="I236" s="189"/>
      <c r="J236" s="190">
        <f>ROUND(I236*H236,2)</f>
        <v>0</v>
      </c>
      <c r="K236" s="191"/>
      <c r="L236" s="36"/>
      <c r="M236" s="192" t="s">
        <v>1</v>
      </c>
      <c r="N236" s="193" t="s">
        <v>38</v>
      </c>
      <c r="O236" s="68"/>
      <c r="P236" s="194">
        <f>O236*H236</f>
        <v>0</v>
      </c>
      <c r="Q236" s="194">
        <v>0.00026</v>
      </c>
      <c r="R236" s="194">
        <f>Q236*H236</f>
        <v>0.048645999999999995</v>
      </c>
      <c r="S236" s="194">
        <v>0</v>
      </c>
      <c r="T236" s="19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6" t="s">
        <v>208</v>
      </c>
      <c r="AT236" s="196" t="s">
        <v>140</v>
      </c>
      <c r="AU236" s="196" t="s">
        <v>83</v>
      </c>
      <c r="AY236" s="14" t="s">
        <v>137</v>
      </c>
      <c r="BE236" s="197">
        <f>IF(N236="základní",J236,0)</f>
        <v>0</v>
      </c>
      <c r="BF236" s="197">
        <f>IF(N236="snížená",J236,0)</f>
        <v>0</v>
      </c>
      <c r="BG236" s="197">
        <f>IF(N236="zákl. přenesená",J236,0)</f>
        <v>0</v>
      </c>
      <c r="BH236" s="197">
        <f>IF(N236="sníž. přenesená",J236,0)</f>
        <v>0</v>
      </c>
      <c r="BI236" s="197">
        <f>IF(N236="nulová",J236,0)</f>
        <v>0</v>
      </c>
      <c r="BJ236" s="14" t="s">
        <v>81</v>
      </c>
      <c r="BK236" s="197">
        <f>ROUND(I236*H236,2)</f>
        <v>0</v>
      </c>
      <c r="BL236" s="14" t="s">
        <v>208</v>
      </c>
      <c r="BM236" s="196" t="s">
        <v>502</v>
      </c>
    </row>
    <row r="237" spans="2:63" s="12" customFormat="1" ht="25.9" customHeight="1">
      <c r="B237" s="168"/>
      <c r="C237" s="169"/>
      <c r="D237" s="170" t="s">
        <v>72</v>
      </c>
      <c r="E237" s="171" t="s">
        <v>503</v>
      </c>
      <c r="F237" s="171" t="s">
        <v>504</v>
      </c>
      <c r="G237" s="169"/>
      <c r="H237" s="169"/>
      <c r="I237" s="172"/>
      <c r="J237" s="173">
        <f>BK237</f>
        <v>0</v>
      </c>
      <c r="K237" s="169"/>
      <c r="L237" s="174"/>
      <c r="M237" s="175"/>
      <c r="N237" s="176"/>
      <c r="O237" s="176"/>
      <c r="P237" s="177">
        <f>P238+P240+P243+P245</f>
        <v>0</v>
      </c>
      <c r="Q237" s="176"/>
      <c r="R237" s="177">
        <f>R238+R240+R243+R245</f>
        <v>0</v>
      </c>
      <c r="S237" s="176"/>
      <c r="T237" s="178">
        <f>T238+T240+T243+T245</f>
        <v>0</v>
      </c>
      <c r="AR237" s="179" t="s">
        <v>156</v>
      </c>
      <c r="AT237" s="180" t="s">
        <v>72</v>
      </c>
      <c r="AU237" s="180" t="s">
        <v>73</v>
      </c>
      <c r="AY237" s="179" t="s">
        <v>137</v>
      </c>
      <c r="BK237" s="181">
        <f>BK238+BK240+BK243+BK245</f>
        <v>0</v>
      </c>
    </row>
    <row r="238" spans="2:63" s="12" customFormat="1" ht="22.9" customHeight="1">
      <c r="B238" s="168"/>
      <c r="C238" s="169"/>
      <c r="D238" s="170" t="s">
        <v>72</v>
      </c>
      <c r="E238" s="182" t="s">
        <v>505</v>
      </c>
      <c r="F238" s="182" t="s">
        <v>506</v>
      </c>
      <c r="G238" s="169"/>
      <c r="H238" s="169"/>
      <c r="I238" s="172"/>
      <c r="J238" s="183">
        <f>BK238</f>
        <v>0</v>
      </c>
      <c r="K238" s="169"/>
      <c r="L238" s="174"/>
      <c r="M238" s="175"/>
      <c r="N238" s="176"/>
      <c r="O238" s="176"/>
      <c r="P238" s="177">
        <f>P239</f>
        <v>0</v>
      </c>
      <c r="Q238" s="176"/>
      <c r="R238" s="177">
        <f>R239</f>
        <v>0</v>
      </c>
      <c r="S238" s="176"/>
      <c r="T238" s="178">
        <f>T239</f>
        <v>0</v>
      </c>
      <c r="AR238" s="179" t="s">
        <v>156</v>
      </c>
      <c r="AT238" s="180" t="s">
        <v>72</v>
      </c>
      <c r="AU238" s="180" t="s">
        <v>81</v>
      </c>
      <c r="AY238" s="179" t="s">
        <v>137</v>
      </c>
      <c r="BK238" s="181">
        <f>BK239</f>
        <v>0</v>
      </c>
    </row>
    <row r="239" spans="1:65" s="2" customFormat="1" ht="16.5" customHeight="1">
      <c r="A239" s="31"/>
      <c r="B239" s="32"/>
      <c r="C239" s="184" t="s">
        <v>507</v>
      </c>
      <c r="D239" s="184" t="s">
        <v>140</v>
      </c>
      <c r="E239" s="185" t="s">
        <v>508</v>
      </c>
      <c r="F239" s="186" t="s">
        <v>506</v>
      </c>
      <c r="G239" s="187" t="s">
        <v>509</v>
      </c>
      <c r="H239" s="188">
        <v>1</v>
      </c>
      <c r="I239" s="189"/>
      <c r="J239" s="190">
        <f>ROUND(I239*H239,2)</f>
        <v>0</v>
      </c>
      <c r="K239" s="191"/>
      <c r="L239" s="36"/>
      <c r="M239" s="192" t="s">
        <v>1</v>
      </c>
      <c r="N239" s="193" t="s">
        <v>38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510</v>
      </c>
      <c r="AT239" s="196" t="s">
        <v>140</v>
      </c>
      <c r="AU239" s="196" t="s">
        <v>83</v>
      </c>
      <c r="AY239" s="14" t="s">
        <v>137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81</v>
      </c>
      <c r="BK239" s="197">
        <f>ROUND(I239*H239,2)</f>
        <v>0</v>
      </c>
      <c r="BL239" s="14" t="s">
        <v>510</v>
      </c>
      <c r="BM239" s="196" t="s">
        <v>511</v>
      </c>
    </row>
    <row r="240" spans="2:63" s="12" customFormat="1" ht="22.9" customHeight="1">
      <c r="B240" s="168"/>
      <c r="C240" s="169"/>
      <c r="D240" s="170" t="s">
        <v>72</v>
      </c>
      <c r="E240" s="182" t="s">
        <v>512</v>
      </c>
      <c r="F240" s="182" t="s">
        <v>513</v>
      </c>
      <c r="G240" s="169"/>
      <c r="H240" s="169"/>
      <c r="I240" s="172"/>
      <c r="J240" s="183">
        <f>BK240</f>
        <v>0</v>
      </c>
      <c r="K240" s="169"/>
      <c r="L240" s="174"/>
      <c r="M240" s="175"/>
      <c r="N240" s="176"/>
      <c r="O240" s="176"/>
      <c r="P240" s="177">
        <f>SUM(P241:P242)</f>
        <v>0</v>
      </c>
      <c r="Q240" s="176"/>
      <c r="R240" s="177">
        <f>SUM(R241:R242)</f>
        <v>0</v>
      </c>
      <c r="S240" s="176"/>
      <c r="T240" s="178">
        <f>SUM(T241:T242)</f>
        <v>0</v>
      </c>
      <c r="AR240" s="179" t="s">
        <v>156</v>
      </c>
      <c r="AT240" s="180" t="s">
        <v>72</v>
      </c>
      <c r="AU240" s="180" t="s">
        <v>81</v>
      </c>
      <c r="AY240" s="179" t="s">
        <v>137</v>
      </c>
      <c r="BK240" s="181">
        <f>SUM(BK241:BK242)</f>
        <v>0</v>
      </c>
    </row>
    <row r="241" spans="1:65" s="2" customFormat="1" ht="16.5" customHeight="1">
      <c r="A241" s="31"/>
      <c r="B241" s="32"/>
      <c r="C241" s="184" t="s">
        <v>514</v>
      </c>
      <c r="D241" s="184" t="s">
        <v>140</v>
      </c>
      <c r="E241" s="185" t="s">
        <v>515</v>
      </c>
      <c r="F241" s="186" t="s">
        <v>516</v>
      </c>
      <c r="G241" s="187" t="s">
        <v>509</v>
      </c>
      <c r="H241" s="188">
        <v>1</v>
      </c>
      <c r="I241" s="189"/>
      <c r="J241" s="190">
        <f>ROUND(I241*H241,2)</f>
        <v>0</v>
      </c>
      <c r="K241" s="191"/>
      <c r="L241" s="36"/>
      <c r="M241" s="192" t="s">
        <v>1</v>
      </c>
      <c r="N241" s="193" t="s">
        <v>38</v>
      </c>
      <c r="O241" s="68"/>
      <c r="P241" s="194">
        <f>O241*H241</f>
        <v>0</v>
      </c>
      <c r="Q241" s="194">
        <v>0</v>
      </c>
      <c r="R241" s="194">
        <f>Q241*H241</f>
        <v>0</v>
      </c>
      <c r="S241" s="194">
        <v>0</v>
      </c>
      <c r="T241" s="195">
        <f>S241*H241</f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96" t="s">
        <v>510</v>
      </c>
      <c r="AT241" s="196" t="s">
        <v>140</v>
      </c>
      <c r="AU241" s="196" t="s">
        <v>83</v>
      </c>
      <c r="AY241" s="14" t="s">
        <v>137</v>
      </c>
      <c r="BE241" s="197">
        <f>IF(N241="základní",J241,0)</f>
        <v>0</v>
      </c>
      <c r="BF241" s="197">
        <f>IF(N241="snížená",J241,0)</f>
        <v>0</v>
      </c>
      <c r="BG241" s="197">
        <f>IF(N241="zákl. přenesená",J241,0)</f>
        <v>0</v>
      </c>
      <c r="BH241" s="197">
        <f>IF(N241="sníž. přenesená",J241,0)</f>
        <v>0</v>
      </c>
      <c r="BI241" s="197">
        <f>IF(N241="nulová",J241,0)</f>
        <v>0</v>
      </c>
      <c r="BJ241" s="14" t="s">
        <v>81</v>
      </c>
      <c r="BK241" s="197">
        <f>ROUND(I241*H241,2)</f>
        <v>0</v>
      </c>
      <c r="BL241" s="14" t="s">
        <v>510</v>
      </c>
      <c r="BM241" s="196" t="s">
        <v>517</v>
      </c>
    </row>
    <row r="242" spans="1:65" s="2" customFormat="1" ht="16.5" customHeight="1">
      <c r="A242" s="31"/>
      <c r="B242" s="32"/>
      <c r="C242" s="184" t="s">
        <v>518</v>
      </c>
      <c r="D242" s="184" t="s">
        <v>140</v>
      </c>
      <c r="E242" s="185" t="s">
        <v>519</v>
      </c>
      <c r="F242" s="186" t="s">
        <v>520</v>
      </c>
      <c r="G242" s="187" t="s">
        <v>509</v>
      </c>
      <c r="H242" s="188">
        <v>1</v>
      </c>
      <c r="I242" s="189"/>
      <c r="J242" s="190">
        <f>ROUND(I242*H242,2)</f>
        <v>0</v>
      </c>
      <c r="K242" s="191"/>
      <c r="L242" s="36"/>
      <c r="M242" s="192" t="s">
        <v>1</v>
      </c>
      <c r="N242" s="193" t="s">
        <v>38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510</v>
      </c>
      <c r="AT242" s="196" t="s">
        <v>140</v>
      </c>
      <c r="AU242" s="196" t="s">
        <v>83</v>
      </c>
      <c r="AY242" s="14" t="s">
        <v>137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81</v>
      </c>
      <c r="BK242" s="197">
        <f>ROUND(I242*H242,2)</f>
        <v>0</v>
      </c>
      <c r="BL242" s="14" t="s">
        <v>510</v>
      </c>
      <c r="BM242" s="196" t="s">
        <v>521</v>
      </c>
    </row>
    <row r="243" spans="2:63" s="12" customFormat="1" ht="22.9" customHeight="1">
      <c r="B243" s="168"/>
      <c r="C243" s="169"/>
      <c r="D243" s="170" t="s">
        <v>72</v>
      </c>
      <c r="E243" s="182" t="s">
        <v>522</v>
      </c>
      <c r="F243" s="182" t="s">
        <v>523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P244</f>
        <v>0</v>
      </c>
      <c r="Q243" s="176"/>
      <c r="R243" s="177">
        <f>R244</f>
        <v>0</v>
      </c>
      <c r="S243" s="176"/>
      <c r="T243" s="178">
        <f>T244</f>
        <v>0</v>
      </c>
      <c r="AR243" s="179" t="s">
        <v>156</v>
      </c>
      <c r="AT243" s="180" t="s">
        <v>72</v>
      </c>
      <c r="AU243" s="180" t="s">
        <v>81</v>
      </c>
      <c r="AY243" s="179" t="s">
        <v>137</v>
      </c>
      <c r="BK243" s="181">
        <f>BK244</f>
        <v>0</v>
      </c>
    </row>
    <row r="244" spans="1:65" s="2" customFormat="1" ht="16.5" customHeight="1">
      <c r="A244" s="31"/>
      <c r="B244" s="32"/>
      <c r="C244" s="184" t="s">
        <v>524</v>
      </c>
      <c r="D244" s="184" t="s">
        <v>140</v>
      </c>
      <c r="E244" s="185" t="s">
        <v>525</v>
      </c>
      <c r="F244" s="186" t="s">
        <v>526</v>
      </c>
      <c r="G244" s="187" t="s">
        <v>509</v>
      </c>
      <c r="H244" s="188">
        <v>1</v>
      </c>
      <c r="I244" s="189"/>
      <c r="J244" s="190">
        <f>ROUND(I244*H244,2)</f>
        <v>0</v>
      </c>
      <c r="K244" s="191"/>
      <c r="L244" s="36"/>
      <c r="M244" s="192" t="s">
        <v>1</v>
      </c>
      <c r="N244" s="193" t="s">
        <v>38</v>
      </c>
      <c r="O244" s="68"/>
      <c r="P244" s="194">
        <f>O244*H244</f>
        <v>0</v>
      </c>
      <c r="Q244" s="194">
        <v>0</v>
      </c>
      <c r="R244" s="194">
        <f>Q244*H244</f>
        <v>0</v>
      </c>
      <c r="S244" s="194">
        <v>0</v>
      </c>
      <c r="T244" s="19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510</v>
      </c>
      <c r="AT244" s="196" t="s">
        <v>140</v>
      </c>
      <c r="AU244" s="196" t="s">
        <v>83</v>
      </c>
      <c r="AY244" s="14" t="s">
        <v>137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81</v>
      </c>
      <c r="BK244" s="197">
        <f>ROUND(I244*H244,2)</f>
        <v>0</v>
      </c>
      <c r="BL244" s="14" t="s">
        <v>510</v>
      </c>
      <c r="BM244" s="196" t="s">
        <v>527</v>
      </c>
    </row>
    <row r="245" spans="2:63" s="12" customFormat="1" ht="22.9" customHeight="1">
      <c r="B245" s="168"/>
      <c r="C245" s="169"/>
      <c r="D245" s="170" t="s">
        <v>72</v>
      </c>
      <c r="E245" s="182" t="s">
        <v>528</v>
      </c>
      <c r="F245" s="182" t="s">
        <v>529</v>
      </c>
      <c r="G245" s="169"/>
      <c r="H245" s="169"/>
      <c r="I245" s="172"/>
      <c r="J245" s="183">
        <f>BK245</f>
        <v>0</v>
      </c>
      <c r="K245" s="169"/>
      <c r="L245" s="174"/>
      <c r="M245" s="175"/>
      <c r="N245" s="176"/>
      <c r="O245" s="176"/>
      <c r="P245" s="177">
        <f>P246</f>
        <v>0</v>
      </c>
      <c r="Q245" s="176"/>
      <c r="R245" s="177">
        <f>R246</f>
        <v>0</v>
      </c>
      <c r="S245" s="176"/>
      <c r="T245" s="178">
        <f>T246</f>
        <v>0</v>
      </c>
      <c r="AR245" s="179" t="s">
        <v>156</v>
      </c>
      <c r="AT245" s="180" t="s">
        <v>72</v>
      </c>
      <c r="AU245" s="180" t="s">
        <v>81</v>
      </c>
      <c r="AY245" s="179" t="s">
        <v>137</v>
      </c>
      <c r="BK245" s="181">
        <f>BK246</f>
        <v>0</v>
      </c>
    </row>
    <row r="246" spans="1:65" s="2" customFormat="1" ht="16.5" customHeight="1">
      <c r="A246" s="31"/>
      <c r="B246" s="32"/>
      <c r="C246" s="184" t="s">
        <v>530</v>
      </c>
      <c r="D246" s="184" t="s">
        <v>140</v>
      </c>
      <c r="E246" s="185" t="s">
        <v>531</v>
      </c>
      <c r="F246" s="186" t="s">
        <v>532</v>
      </c>
      <c r="G246" s="187" t="s">
        <v>509</v>
      </c>
      <c r="H246" s="188">
        <v>1</v>
      </c>
      <c r="I246" s="189"/>
      <c r="J246" s="190">
        <f>ROUND(I246*H246,2)</f>
        <v>0</v>
      </c>
      <c r="K246" s="191"/>
      <c r="L246" s="36"/>
      <c r="M246" s="209" t="s">
        <v>1</v>
      </c>
      <c r="N246" s="210" t="s">
        <v>38</v>
      </c>
      <c r="O246" s="211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96" t="s">
        <v>510</v>
      </c>
      <c r="AT246" s="196" t="s">
        <v>140</v>
      </c>
      <c r="AU246" s="196" t="s">
        <v>83</v>
      </c>
      <c r="AY246" s="14" t="s">
        <v>137</v>
      </c>
      <c r="BE246" s="197">
        <f>IF(N246="základní",J246,0)</f>
        <v>0</v>
      </c>
      <c r="BF246" s="197">
        <f>IF(N246="snížená",J246,0)</f>
        <v>0</v>
      </c>
      <c r="BG246" s="197">
        <f>IF(N246="zákl. přenesená",J246,0)</f>
        <v>0</v>
      </c>
      <c r="BH246" s="197">
        <f>IF(N246="sníž. přenesená",J246,0)</f>
        <v>0</v>
      </c>
      <c r="BI246" s="197">
        <f>IF(N246="nulová",J246,0)</f>
        <v>0</v>
      </c>
      <c r="BJ246" s="14" t="s">
        <v>81</v>
      </c>
      <c r="BK246" s="197">
        <f>ROUND(I246*H246,2)</f>
        <v>0</v>
      </c>
      <c r="BL246" s="14" t="s">
        <v>510</v>
      </c>
      <c r="BM246" s="196" t="s">
        <v>533</v>
      </c>
    </row>
    <row r="247" spans="1:31" s="2" customFormat="1" ht="6.95" customHeight="1">
      <c r="A247" s="31"/>
      <c r="B247" s="51"/>
      <c r="C247" s="52"/>
      <c r="D247" s="52"/>
      <c r="E247" s="52"/>
      <c r="F247" s="52"/>
      <c r="G247" s="52"/>
      <c r="H247" s="52"/>
      <c r="I247" s="52"/>
      <c r="J247" s="52"/>
      <c r="K247" s="52"/>
      <c r="L247" s="36"/>
      <c r="M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</sheetData>
  <sheetProtection algorithmName="SHA-512" hashValue="HPkZWUEXGCGeNO44jmnMm9WXa7VDDUjpJu75lbzgUwY+uAWtcaV0bEVq4eacHtncufaIOOJNftd0safkn7eUXA==" saltValue="uAruabymF6Y48gXn263/89tvP7H47EugzbGfL/joKh3qXkT9vmfKZs0uLJo8EZfQyUKRHKBUjQ8ru2mp7hH5MQ==" spinCount="100000" sheet="1" objects="1" scenarios="1" formatColumns="0" formatRows="0" autoFilter="0"/>
  <autoFilter ref="C136:K246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86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93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1.ZŠ sociálky - chlapci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94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534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ROUND(J137,2)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ROUND((SUM(BE137:BE244)),2)</f>
        <v>0</v>
      </c>
      <c r="G33" s="31"/>
      <c r="H33" s="31"/>
      <c r="I33" s="121">
        <v>0.21</v>
      </c>
      <c r="J33" s="120">
        <f>ROUND(((SUM(BE137:BE244))*I33),2)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ROUND((SUM(BF137:BF244)),2)</f>
        <v>0</v>
      </c>
      <c r="G34" s="31"/>
      <c r="H34" s="31"/>
      <c r="I34" s="121">
        <v>0.15</v>
      </c>
      <c r="J34" s="120">
        <f>ROUND(((SUM(BF137:BF244))*I34),2)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ROUND((SUM(BG137:BG244)),2)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ROUND((SUM(BH137:BH244)),2)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ROUND((SUM(BI137:BI244)),2)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1.ZŠ sociálky - chlapci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4" t="str">
        <f>E9</f>
        <v>SO 2 - 2.NP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97</v>
      </c>
      <c r="D94" s="141"/>
      <c r="E94" s="141"/>
      <c r="F94" s="141"/>
      <c r="G94" s="141"/>
      <c r="H94" s="141"/>
      <c r="I94" s="141"/>
      <c r="J94" s="142" t="s">
        <v>98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99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2:12" s="9" customFormat="1" ht="24.95" customHeight="1">
      <c r="B97" s="144"/>
      <c r="C97" s="145"/>
      <c r="D97" s="146" t="s">
        <v>101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102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103</v>
      </c>
      <c r="E99" s="153"/>
      <c r="F99" s="153"/>
      <c r="G99" s="153"/>
      <c r="H99" s="153"/>
      <c r="I99" s="153"/>
      <c r="J99" s="154">
        <f>J146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104</v>
      </c>
      <c r="E100" s="153"/>
      <c r="F100" s="153"/>
      <c r="G100" s="153"/>
      <c r="H100" s="153"/>
      <c r="I100" s="153"/>
      <c r="J100" s="154">
        <f>J151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105</v>
      </c>
      <c r="E101" s="153"/>
      <c r="F101" s="153"/>
      <c r="G101" s="153"/>
      <c r="H101" s="153"/>
      <c r="I101" s="153"/>
      <c r="J101" s="154">
        <f>J156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106</v>
      </c>
      <c r="E102" s="147"/>
      <c r="F102" s="147"/>
      <c r="G102" s="147"/>
      <c r="H102" s="147"/>
      <c r="I102" s="147"/>
      <c r="J102" s="148">
        <f>J158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107</v>
      </c>
      <c r="E103" s="153"/>
      <c r="F103" s="153"/>
      <c r="G103" s="153"/>
      <c r="H103" s="153"/>
      <c r="I103" s="153"/>
      <c r="J103" s="154">
        <f>J159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108</v>
      </c>
      <c r="E104" s="153"/>
      <c r="F104" s="153"/>
      <c r="G104" s="153"/>
      <c r="H104" s="153"/>
      <c r="I104" s="153"/>
      <c r="J104" s="154">
        <f>J163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109</v>
      </c>
      <c r="E105" s="153"/>
      <c r="F105" s="153"/>
      <c r="G105" s="153"/>
      <c r="H105" s="153"/>
      <c r="I105" s="153"/>
      <c r="J105" s="154">
        <f>J165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110</v>
      </c>
      <c r="E106" s="153"/>
      <c r="F106" s="153"/>
      <c r="G106" s="153"/>
      <c r="H106" s="153"/>
      <c r="I106" s="153"/>
      <c r="J106" s="154">
        <f>J167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111</v>
      </c>
      <c r="E107" s="153"/>
      <c r="F107" s="153"/>
      <c r="G107" s="153"/>
      <c r="H107" s="153"/>
      <c r="I107" s="153"/>
      <c r="J107" s="154">
        <f>J189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112</v>
      </c>
      <c r="E108" s="153"/>
      <c r="F108" s="153"/>
      <c r="G108" s="153"/>
      <c r="H108" s="153"/>
      <c r="I108" s="153"/>
      <c r="J108" s="154">
        <f>J191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113</v>
      </c>
      <c r="E109" s="153"/>
      <c r="F109" s="153"/>
      <c r="G109" s="153"/>
      <c r="H109" s="153"/>
      <c r="I109" s="153"/>
      <c r="J109" s="154">
        <f>J204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114</v>
      </c>
      <c r="E110" s="153"/>
      <c r="F110" s="153"/>
      <c r="G110" s="153"/>
      <c r="H110" s="153"/>
      <c r="I110" s="153"/>
      <c r="J110" s="154">
        <f>J214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115</v>
      </c>
      <c r="E111" s="153"/>
      <c r="F111" s="153"/>
      <c r="G111" s="153"/>
      <c r="H111" s="153"/>
      <c r="I111" s="153"/>
      <c r="J111" s="154">
        <f>J223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116</v>
      </c>
      <c r="E112" s="153"/>
      <c r="F112" s="153"/>
      <c r="G112" s="153"/>
      <c r="H112" s="153"/>
      <c r="I112" s="153"/>
      <c r="J112" s="154">
        <f>J230</f>
        <v>0</v>
      </c>
      <c r="K112" s="151"/>
      <c r="L112" s="155"/>
    </row>
    <row r="113" spans="2:12" s="9" customFormat="1" ht="24.95" customHeight="1">
      <c r="B113" s="144"/>
      <c r="C113" s="145"/>
      <c r="D113" s="146" t="s">
        <v>117</v>
      </c>
      <c r="E113" s="147"/>
      <c r="F113" s="147"/>
      <c r="G113" s="147"/>
      <c r="H113" s="147"/>
      <c r="I113" s="147"/>
      <c r="J113" s="148">
        <f>J235</f>
        <v>0</v>
      </c>
      <c r="K113" s="145"/>
      <c r="L113" s="149"/>
    </row>
    <row r="114" spans="2:12" s="10" customFormat="1" ht="19.9" customHeight="1">
      <c r="B114" s="150"/>
      <c r="C114" s="151"/>
      <c r="D114" s="152" t="s">
        <v>118</v>
      </c>
      <c r="E114" s="153"/>
      <c r="F114" s="153"/>
      <c r="G114" s="153"/>
      <c r="H114" s="153"/>
      <c r="I114" s="153"/>
      <c r="J114" s="154">
        <f>J236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119</v>
      </c>
      <c r="E115" s="153"/>
      <c r="F115" s="153"/>
      <c r="G115" s="153"/>
      <c r="H115" s="153"/>
      <c r="I115" s="153"/>
      <c r="J115" s="154">
        <f>J238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120</v>
      </c>
      <c r="E116" s="153"/>
      <c r="F116" s="153"/>
      <c r="G116" s="153"/>
      <c r="H116" s="153"/>
      <c r="I116" s="153"/>
      <c r="J116" s="154">
        <f>J241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121</v>
      </c>
      <c r="E117" s="153"/>
      <c r="F117" s="153"/>
      <c r="G117" s="153"/>
      <c r="H117" s="153"/>
      <c r="I117" s="153"/>
      <c r="J117" s="154">
        <f>J243</f>
        <v>0</v>
      </c>
      <c r="K117" s="151"/>
      <c r="L117" s="155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122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62" t="str">
        <f>E7</f>
        <v>1.ZŠ sociálky - chlapci</v>
      </c>
      <c r="F127" s="263"/>
      <c r="G127" s="263"/>
      <c r="H127" s="26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94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14" t="str">
        <f>E9</f>
        <v>SO 2 - 2.NP</v>
      </c>
      <c r="F129" s="264"/>
      <c r="G129" s="264"/>
      <c r="H129" s="264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5.2" customHeight="1">
      <c r="A133" s="31"/>
      <c r="B133" s="32"/>
      <c r="C133" s="26" t="s">
        <v>24</v>
      </c>
      <c r="D133" s="33"/>
      <c r="E133" s="33"/>
      <c r="F133" s="24" t="str">
        <f>E15</f>
        <v xml:space="preserve"> </v>
      </c>
      <c r="G133" s="33"/>
      <c r="H133" s="33"/>
      <c r="I133" s="26" t="s">
        <v>29</v>
      </c>
      <c r="J133" s="29" t="str">
        <f>E21</f>
        <v xml:space="preserve"> 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27</v>
      </c>
      <c r="D134" s="33"/>
      <c r="E134" s="33"/>
      <c r="F134" s="24" t="str">
        <f>IF(E18="","",E18)</f>
        <v>Vyplň údaj</v>
      </c>
      <c r="G134" s="33"/>
      <c r="H134" s="33"/>
      <c r="I134" s="26" t="s">
        <v>31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123</v>
      </c>
      <c r="D136" s="159" t="s">
        <v>58</v>
      </c>
      <c r="E136" s="159" t="s">
        <v>54</v>
      </c>
      <c r="F136" s="159" t="s">
        <v>55</v>
      </c>
      <c r="G136" s="159" t="s">
        <v>124</v>
      </c>
      <c r="H136" s="159" t="s">
        <v>125</v>
      </c>
      <c r="I136" s="159" t="s">
        <v>126</v>
      </c>
      <c r="J136" s="160" t="s">
        <v>98</v>
      </c>
      <c r="K136" s="161" t="s">
        <v>127</v>
      </c>
      <c r="L136" s="162"/>
      <c r="M136" s="72" t="s">
        <v>1</v>
      </c>
      <c r="N136" s="73" t="s">
        <v>37</v>
      </c>
      <c r="O136" s="73" t="s">
        <v>128</v>
      </c>
      <c r="P136" s="73" t="s">
        <v>129</v>
      </c>
      <c r="Q136" s="73" t="s">
        <v>130</v>
      </c>
      <c r="R136" s="73" t="s">
        <v>131</v>
      </c>
      <c r="S136" s="73" t="s">
        <v>132</v>
      </c>
      <c r="T136" s="74" t="s">
        <v>133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134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P138+P158+P235</f>
        <v>0</v>
      </c>
      <c r="Q137" s="76"/>
      <c r="R137" s="165">
        <f>R138+R158+R235</f>
        <v>6.689627999999999</v>
      </c>
      <c r="S137" s="76"/>
      <c r="T137" s="166">
        <f>T138+T158+T235</f>
        <v>10.076215999999999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72</v>
      </c>
      <c r="AU137" s="14" t="s">
        <v>100</v>
      </c>
      <c r="BK137" s="167">
        <f>BK138+BK158+BK235</f>
        <v>0</v>
      </c>
    </row>
    <row r="138" spans="2:63" s="12" customFormat="1" ht="25.9" customHeight="1">
      <c r="B138" s="168"/>
      <c r="C138" s="169"/>
      <c r="D138" s="170" t="s">
        <v>72</v>
      </c>
      <c r="E138" s="171" t="s">
        <v>135</v>
      </c>
      <c r="F138" s="171" t="s">
        <v>136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P139+P146+P151+P156</f>
        <v>0</v>
      </c>
      <c r="Q138" s="176"/>
      <c r="R138" s="177">
        <f>R139+R146+R151+R156</f>
        <v>2.9439499999999996</v>
      </c>
      <c r="S138" s="176"/>
      <c r="T138" s="178">
        <f>T139+T146+T151+T156</f>
        <v>0.9188</v>
      </c>
      <c r="AR138" s="179" t="s">
        <v>81</v>
      </c>
      <c r="AT138" s="180" t="s">
        <v>72</v>
      </c>
      <c r="AU138" s="180" t="s">
        <v>73</v>
      </c>
      <c r="AY138" s="179" t="s">
        <v>137</v>
      </c>
      <c r="BK138" s="181">
        <f>BK139+BK146+BK151+BK156</f>
        <v>0</v>
      </c>
    </row>
    <row r="139" spans="2:63" s="12" customFormat="1" ht="22.9" customHeight="1">
      <c r="B139" s="168"/>
      <c r="C139" s="169"/>
      <c r="D139" s="170" t="s">
        <v>72</v>
      </c>
      <c r="E139" s="182" t="s">
        <v>138</v>
      </c>
      <c r="F139" s="182" t="s">
        <v>139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SUM(P140:P145)</f>
        <v>0</v>
      </c>
      <c r="Q139" s="176"/>
      <c r="R139" s="177">
        <f>SUM(R140:R145)</f>
        <v>2.94005</v>
      </c>
      <c r="S139" s="176"/>
      <c r="T139" s="178">
        <f>SUM(T140:T145)</f>
        <v>0</v>
      </c>
      <c r="AR139" s="179" t="s">
        <v>81</v>
      </c>
      <c r="AT139" s="180" t="s">
        <v>72</v>
      </c>
      <c r="AU139" s="180" t="s">
        <v>81</v>
      </c>
      <c r="AY139" s="179" t="s">
        <v>137</v>
      </c>
      <c r="BK139" s="181">
        <f>SUM(BK140:BK145)</f>
        <v>0</v>
      </c>
    </row>
    <row r="140" spans="1:65" s="2" customFormat="1" ht="24.2" customHeight="1">
      <c r="A140" s="31"/>
      <c r="B140" s="32"/>
      <c r="C140" s="184" t="s">
        <v>81</v>
      </c>
      <c r="D140" s="184" t="s">
        <v>140</v>
      </c>
      <c r="E140" s="185" t="s">
        <v>141</v>
      </c>
      <c r="F140" s="186" t="s">
        <v>142</v>
      </c>
      <c r="G140" s="187" t="s">
        <v>143</v>
      </c>
      <c r="H140" s="188">
        <v>30.2</v>
      </c>
      <c r="I140" s="189"/>
      <c r="J140" s="190">
        <f aca="true" t="shared" si="0" ref="J140:J145">ROUND(I140*H140,2)</f>
        <v>0</v>
      </c>
      <c r="K140" s="191"/>
      <c r="L140" s="36"/>
      <c r="M140" s="192" t="s">
        <v>1</v>
      </c>
      <c r="N140" s="193" t="s">
        <v>38</v>
      </c>
      <c r="O140" s="68"/>
      <c r="P140" s="194">
        <f aca="true" t="shared" si="1" ref="P140:P145">O140*H140</f>
        <v>0</v>
      </c>
      <c r="Q140" s="194">
        <v>0.003</v>
      </c>
      <c r="R140" s="194">
        <f aca="true" t="shared" si="2" ref="R140:R145">Q140*H140</f>
        <v>0.0906</v>
      </c>
      <c r="S140" s="194">
        <v>0</v>
      </c>
      <c r="T140" s="195">
        <f aca="true" t="shared" si="3" ref="T140:T14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144</v>
      </c>
      <c r="AT140" s="196" t="s">
        <v>140</v>
      </c>
      <c r="AU140" s="196" t="s">
        <v>83</v>
      </c>
      <c r="AY140" s="14" t="s">
        <v>137</v>
      </c>
      <c r="BE140" s="197">
        <f aca="true" t="shared" si="4" ref="BE140:BE145">IF(N140="základní",J140,0)</f>
        <v>0</v>
      </c>
      <c r="BF140" s="197">
        <f aca="true" t="shared" si="5" ref="BF140:BF145">IF(N140="snížená",J140,0)</f>
        <v>0</v>
      </c>
      <c r="BG140" s="197">
        <f aca="true" t="shared" si="6" ref="BG140:BG145">IF(N140="zákl. přenesená",J140,0)</f>
        <v>0</v>
      </c>
      <c r="BH140" s="197">
        <f aca="true" t="shared" si="7" ref="BH140:BH145">IF(N140="sníž. přenesená",J140,0)</f>
        <v>0</v>
      </c>
      <c r="BI140" s="197">
        <f aca="true" t="shared" si="8" ref="BI140:BI145">IF(N140="nulová",J140,0)</f>
        <v>0</v>
      </c>
      <c r="BJ140" s="14" t="s">
        <v>81</v>
      </c>
      <c r="BK140" s="197">
        <f aca="true" t="shared" si="9" ref="BK140:BK145">ROUND(I140*H140,2)</f>
        <v>0</v>
      </c>
      <c r="BL140" s="14" t="s">
        <v>144</v>
      </c>
      <c r="BM140" s="196" t="s">
        <v>145</v>
      </c>
    </row>
    <row r="141" spans="1:65" s="2" customFormat="1" ht="24.2" customHeight="1">
      <c r="A141" s="31"/>
      <c r="B141" s="32"/>
      <c r="C141" s="184" t="s">
        <v>83</v>
      </c>
      <c r="D141" s="184" t="s">
        <v>140</v>
      </c>
      <c r="E141" s="185" t="s">
        <v>146</v>
      </c>
      <c r="F141" s="186" t="s">
        <v>147</v>
      </c>
      <c r="G141" s="187" t="s">
        <v>143</v>
      </c>
      <c r="H141" s="188">
        <v>30.2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38</v>
      </c>
      <c r="O141" s="68"/>
      <c r="P141" s="194">
        <f t="shared" si="1"/>
        <v>0</v>
      </c>
      <c r="Q141" s="194">
        <v>0.0051</v>
      </c>
      <c r="R141" s="194">
        <f t="shared" si="2"/>
        <v>0.15402000000000002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144</v>
      </c>
      <c r="AT141" s="196" t="s">
        <v>140</v>
      </c>
      <c r="AU141" s="196" t="s">
        <v>83</v>
      </c>
      <c r="AY141" s="14" t="s">
        <v>137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81</v>
      </c>
      <c r="BK141" s="197">
        <f t="shared" si="9"/>
        <v>0</v>
      </c>
      <c r="BL141" s="14" t="s">
        <v>144</v>
      </c>
      <c r="BM141" s="196" t="s">
        <v>148</v>
      </c>
    </row>
    <row r="142" spans="1:65" s="2" customFormat="1" ht="21.75" customHeight="1">
      <c r="A142" s="31"/>
      <c r="B142" s="32"/>
      <c r="C142" s="184" t="s">
        <v>149</v>
      </c>
      <c r="D142" s="184" t="s">
        <v>140</v>
      </c>
      <c r="E142" s="185" t="s">
        <v>150</v>
      </c>
      <c r="F142" s="186" t="s">
        <v>151</v>
      </c>
      <c r="G142" s="187" t="s">
        <v>143</v>
      </c>
      <c r="H142" s="188">
        <v>140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38</v>
      </c>
      <c r="O142" s="68"/>
      <c r="P142" s="194">
        <f t="shared" si="1"/>
        <v>0</v>
      </c>
      <c r="Q142" s="194">
        <v>0.003</v>
      </c>
      <c r="R142" s="194">
        <f t="shared" si="2"/>
        <v>0.42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144</v>
      </c>
      <c r="AT142" s="196" t="s">
        <v>140</v>
      </c>
      <c r="AU142" s="196" t="s">
        <v>83</v>
      </c>
      <c r="AY142" s="14" t="s">
        <v>137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81</v>
      </c>
      <c r="BK142" s="197">
        <f t="shared" si="9"/>
        <v>0</v>
      </c>
      <c r="BL142" s="14" t="s">
        <v>144</v>
      </c>
      <c r="BM142" s="196" t="s">
        <v>152</v>
      </c>
    </row>
    <row r="143" spans="1:65" s="2" customFormat="1" ht="24.2" customHeight="1">
      <c r="A143" s="31"/>
      <c r="B143" s="32"/>
      <c r="C143" s="184" t="s">
        <v>144</v>
      </c>
      <c r="D143" s="184" t="s">
        <v>140</v>
      </c>
      <c r="E143" s="185" t="s">
        <v>153</v>
      </c>
      <c r="F143" s="186" t="s">
        <v>154</v>
      </c>
      <c r="G143" s="187" t="s">
        <v>143</v>
      </c>
      <c r="H143" s="188">
        <v>12.6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38</v>
      </c>
      <c r="O143" s="68"/>
      <c r="P143" s="194">
        <f t="shared" si="1"/>
        <v>0</v>
      </c>
      <c r="Q143" s="194">
        <v>0.03045</v>
      </c>
      <c r="R143" s="194">
        <f t="shared" si="2"/>
        <v>0.38367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144</v>
      </c>
      <c r="AT143" s="196" t="s">
        <v>140</v>
      </c>
      <c r="AU143" s="196" t="s">
        <v>83</v>
      </c>
      <c r="AY143" s="14" t="s">
        <v>137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81</v>
      </c>
      <c r="BK143" s="197">
        <f t="shared" si="9"/>
        <v>0</v>
      </c>
      <c r="BL143" s="14" t="s">
        <v>144</v>
      </c>
      <c r="BM143" s="196" t="s">
        <v>155</v>
      </c>
    </row>
    <row r="144" spans="1:65" s="2" customFormat="1" ht="24.2" customHeight="1">
      <c r="A144" s="31"/>
      <c r="B144" s="32"/>
      <c r="C144" s="184" t="s">
        <v>156</v>
      </c>
      <c r="D144" s="184" t="s">
        <v>140</v>
      </c>
      <c r="E144" s="185" t="s">
        <v>157</v>
      </c>
      <c r="F144" s="186" t="s">
        <v>158</v>
      </c>
      <c r="G144" s="187" t="s">
        <v>143</v>
      </c>
      <c r="H144" s="188">
        <v>140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38</v>
      </c>
      <c r="O144" s="68"/>
      <c r="P144" s="194">
        <f t="shared" si="1"/>
        <v>0</v>
      </c>
      <c r="Q144" s="194">
        <v>0.0052</v>
      </c>
      <c r="R144" s="194">
        <f t="shared" si="2"/>
        <v>0.728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144</v>
      </c>
      <c r="AT144" s="196" t="s">
        <v>140</v>
      </c>
      <c r="AU144" s="196" t="s">
        <v>83</v>
      </c>
      <c r="AY144" s="14" t="s">
        <v>137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81</v>
      </c>
      <c r="BK144" s="197">
        <f t="shared" si="9"/>
        <v>0</v>
      </c>
      <c r="BL144" s="14" t="s">
        <v>144</v>
      </c>
      <c r="BM144" s="196" t="s">
        <v>159</v>
      </c>
    </row>
    <row r="145" spans="1:65" s="2" customFormat="1" ht="24.2" customHeight="1">
      <c r="A145" s="31"/>
      <c r="B145" s="32"/>
      <c r="C145" s="184" t="s">
        <v>138</v>
      </c>
      <c r="D145" s="184" t="s">
        <v>140</v>
      </c>
      <c r="E145" s="185" t="s">
        <v>160</v>
      </c>
      <c r="F145" s="186" t="s">
        <v>161</v>
      </c>
      <c r="G145" s="187" t="s">
        <v>143</v>
      </c>
      <c r="H145" s="188">
        <v>74.6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38</v>
      </c>
      <c r="O145" s="68"/>
      <c r="P145" s="194">
        <f t="shared" si="1"/>
        <v>0</v>
      </c>
      <c r="Q145" s="194">
        <v>0.0156</v>
      </c>
      <c r="R145" s="194">
        <f t="shared" si="2"/>
        <v>1.16376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144</v>
      </c>
      <c r="AT145" s="196" t="s">
        <v>140</v>
      </c>
      <c r="AU145" s="196" t="s">
        <v>83</v>
      </c>
      <c r="AY145" s="14" t="s">
        <v>137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81</v>
      </c>
      <c r="BK145" s="197">
        <f t="shared" si="9"/>
        <v>0</v>
      </c>
      <c r="BL145" s="14" t="s">
        <v>144</v>
      </c>
      <c r="BM145" s="196" t="s">
        <v>162</v>
      </c>
    </row>
    <row r="146" spans="2:63" s="12" customFormat="1" ht="22.9" customHeight="1">
      <c r="B146" s="168"/>
      <c r="C146" s="169"/>
      <c r="D146" s="170" t="s">
        <v>72</v>
      </c>
      <c r="E146" s="182" t="s">
        <v>163</v>
      </c>
      <c r="F146" s="182" t="s">
        <v>164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SUM(P147:P150)</f>
        <v>0</v>
      </c>
      <c r="Q146" s="176"/>
      <c r="R146" s="177">
        <f>SUM(R147:R150)</f>
        <v>0.0039</v>
      </c>
      <c r="S146" s="176"/>
      <c r="T146" s="178">
        <f>SUM(T147:T150)</f>
        <v>0.9188</v>
      </c>
      <c r="AR146" s="179" t="s">
        <v>81</v>
      </c>
      <c r="AT146" s="180" t="s">
        <v>72</v>
      </c>
      <c r="AU146" s="180" t="s">
        <v>81</v>
      </c>
      <c r="AY146" s="179" t="s">
        <v>137</v>
      </c>
      <c r="BK146" s="181">
        <f>SUM(BK147:BK150)</f>
        <v>0</v>
      </c>
    </row>
    <row r="147" spans="1:65" s="2" customFormat="1" ht="33" customHeight="1">
      <c r="A147" s="31"/>
      <c r="B147" s="32"/>
      <c r="C147" s="184" t="s">
        <v>165</v>
      </c>
      <c r="D147" s="184" t="s">
        <v>140</v>
      </c>
      <c r="E147" s="185" t="s">
        <v>166</v>
      </c>
      <c r="F147" s="186" t="s">
        <v>167</v>
      </c>
      <c r="G147" s="187" t="s">
        <v>143</v>
      </c>
      <c r="H147" s="188">
        <v>30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38</v>
      </c>
      <c r="O147" s="68"/>
      <c r="P147" s="194">
        <f>O147*H147</f>
        <v>0</v>
      </c>
      <c r="Q147" s="194">
        <v>0.00013</v>
      </c>
      <c r="R147" s="194">
        <f>Q147*H147</f>
        <v>0.0039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144</v>
      </c>
      <c r="AT147" s="196" t="s">
        <v>140</v>
      </c>
      <c r="AU147" s="196" t="s">
        <v>83</v>
      </c>
      <c r="AY147" s="14" t="s">
        <v>137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81</v>
      </c>
      <c r="BK147" s="197">
        <f>ROUND(I147*H147,2)</f>
        <v>0</v>
      </c>
      <c r="BL147" s="14" t="s">
        <v>144</v>
      </c>
      <c r="BM147" s="196" t="s">
        <v>168</v>
      </c>
    </row>
    <row r="148" spans="1:65" s="2" customFormat="1" ht="21.75" customHeight="1">
      <c r="A148" s="31"/>
      <c r="B148" s="32"/>
      <c r="C148" s="184" t="s">
        <v>169</v>
      </c>
      <c r="D148" s="184" t="s">
        <v>140</v>
      </c>
      <c r="E148" s="185" t="s">
        <v>170</v>
      </c>
      <c r="F148" s="186" t="s">
        <v>171</v>
      </c>
      <c r="G148" s="187" t="s">
        <v>143</v>
      </c>
      <c r="H148" s="188">
        <v>30.2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38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144</v>
      </c>
      <c r="AT148" s="196" t="s">
        <v>140</v>
      </c>
      <c r="AU148" s="196" t="s">
        <v>83</v>
      </c>
      <c r="AY148" s="14" t="s">
        <v>137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81</v>
      </c>
      <c r="BK148" s="197">
        <f>ROUND(I148*H148,2)</f>
        <v>0</v>
      </c>
      <c r="BL148" s="14" t="s">
        <v>144</v>
      </c>
      <c r="BM148" s="196" t="s">
        <v>172</v>
      </c>
    </row>
    <row r="149" spans="1:65" s="2" customFormat="1" ht="33" customHeight="1">
      <c r="A149" s="31"/>
      <c r="B149" s="32"/>
      <c r="C149" s="184" t="s">
        <v>163</v>
      </c>
      <c r="D149" s="184" t="s">
        <v>140</v>
      </c>
      <c r="E149" s="185" t="s">
        <v>173</v>
      </c>
      <c r="F149" s="186" t="s">
        <v>174</v>
      </c>
      <c r="G149" s="187" t="s">
        <v>143</v>
      </c>
      <c r="H149" s="188">
        <v>30.2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38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0.002</v>
      </c>
      <c r="T149" s="195">
        <f>S149*H149</f>
        <v>0.0604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144</v>
      </c>
      <c r="AT149" s="196" t="s">
        <v>140</v>
      </c>
      <c r="AU149" s="196" t="s">
        <v>83</v>
      </c>
      <c r="AY149" s="14" t="s">
        <v>137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144</v>
      </c>
      <c r="BM149" s="196" t="s">
        <v>175</v>
      </c>
    </row>
    <row r="150" spans="1:65" s="2" customFormat="1" ht="33" customHeight="1">
      <c r="A150" s="31"/>
      <c r="B150" s="32"/>
      <c r="C150" s="184" t="s">
        <v>176</v>
      </c>
      <c r="D150" s="184" t="s">
        <v>140</v>
      </c>
      <c r="E150" s="185" t="s">
        <v>177</v>
      </c>
      <c r="F150" s="186" t="s">
        <v>178</v>
      </c>
      <c r="G150" s="187" t="s">
        <v>143</v>
      </c>
      <c r="H150" s="188">
        <v>214.6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38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0.004</v>
      </c>
      <c r="T150" s="195">
        <f>S150*H150</f>
        <v>0.8583999999999999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144</v>
      </c>
      <c r="AT150" s="196" t="s">
        <v>140</v>
      </c>
      <c r="AU150" s="196" t="s">
        <v>83</v>
      </c>
      <c r="AY150" s="14" t="s">
        <v>137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81</v>
      </c>
      <c r="BK150" s="197">
        <f>ROUND(I150*H150,2)</f>
        <v>0</v>
      </c>
      <c r="BL150" s="14" t="s">
        <v>144</v>
      </c>
      <c r="BM150" s="196" t="s">
        <v>179</v>
      </c>
    </row>
    <row r="151" spans="2:63" s="12" customFormat="1" ht="22.9" customHeight="1">
      <c r="B151" s="168"/>
      <c r="C151" s="169"/>
      <c r="D151" s="170" t="s">
        <v>72</v>
      </c>
      <c r="E151" s="182" t="s">
        <v>180</v>
      </c>
      <c r="F151" s="182" t="s">
        <v>181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SUM(P152:P155)</f>
        <v>0</v>
      </c>
      <c r="Q151" s="176"/>
      <c r="R151" s="177">
        <f>SUM(R152:R155)</f>
        <v>0</v>
      </c>
      <c r="S151" s="176"/>
      <c r="T151" s="178">
        <f>SUM(T152:T155)</f>
        <v>0</v>
      </c>
      <c r="AR151" s="179" t="s">
        <v>81</v>
      </c>
      <c r="AT151" s="180" t="s">
        <v>72</v>
      </c>
      <c r="AU151" s="180" t="s">
        <v>81</v>
      </c>
      <c r="AY151" s="179" t="s">
        <v>137</v>
      </c>
      <c r="BK151" s="181">
        <f>SUM(BK152:BK155)</f>
        <v>0</v>
      </c>
    </row>
    <row r="152" spans="1:65" s="2" customFormat="1" ht="24.2" customHeight="1">
      <c r="A152" s="31"/>
      <c r="B152" s="32"/>
      <c r="C152" s="184" t="s">
        <v>182</v>
      </c>
      <c r="D152" s="184" t="s">
        <v>140</v>
      </c>
      <c r="E152" s="185" t="s">
        <v>183</v>
      </c>
      <c r="F152" s="186" t="s">
        <v>184</v>
      </c>
      <c r="G152" s="187" t="s">
        <v>185</v>
      </c>
      <c r="H152" s="188">
        <v>10.076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38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144</v>
      </c>
      <c r="AT152" s="196" t="s">
        <v>140</v>
      </c>
      <c r="AU152" s="196" t="s">
        <v>83</v>
      </c>
      <c r="AY152" s="14" t="s">
        <v>137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81</v>
      </c>
      <c r="BK152" s="197">
        <f>ROUND(I152*H152,2)</f>
        <v>0</v>
      </c>
      <c r="BL152" s="14" t="s">
        <v>144</v>
      </c>
      <c r="BM152" s="196" t="s">
        <v>186</v>
      </c>
    </row>
    <row r="153" spans="1:65" s="2" customFormat="1" ht="24.2" customHeight="1">
      <c r="A153" s="31"/>
      <c r="B153" s="32"/>
      <c r="C153" s="184" t="s">
        <v>187</v>
      </c>
      <c r="D153" s="184" t="s">
        <v>140</v>
      </c>
      <c r="E153" s="185" t="s">
        <v>188</v>
      </c>
      <c r="F153" s="186" t="s">
        <v>189</v>
      </c>
      <c r="G153" s="187" t="s">
        <v>185</v>
      </c>
      <c r="H153" s="188">
        <v>10.076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38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144</v>
      </c>
      <c r="AT153" s="196" t="s">
        <v>140</v>
      </c>
      <c r="AU153" s="196" t="s">
        <v>83</v>
      </c>
      <c r="AY153" s="14" t="s">
        <v>137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81</v>
      </c>
      <c r="BK153" s="197">
        <f>ROUND(I153*H153,2)</f>
        <v>0</v>
      </c>
      <c r="BL153" s="14" t="s">
        <v>144</v>
      </c>
      <c r="BM153" s="196" t="s">
        <v>535</v>
      </c>
    </row>
    <row r="154" spans="1:65" s="2" customFormat="1" ht="24.2" customHeight="1">
      <c r="A154" s="31"/>
      <c r="B154" s="32"/>
      <c r="C154" s="184" t="s">
        <v>191</v>
      </c>
      <c r="D154" s="184" t="s">
        <v>140</v>
      </c>
      <c r="E154" s="185" t="s">
        <v>192</v>
      </c>
      <c r="F154" s="186" t="s">
        <v>193</v>
      </c>
      <c r="G154" s="187" t="s">
        <v>185</v>
      </c>
      <c r="H154" s="188">
        <v>100.76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38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144</v>
      </c>
      <c r="AT154" s="196" t="s">
        <v>140</v>
      </c>
      <c r="AU154" s="196" t="s">
        <v>83</v>
      </c>
      <c r="AY154" s="14" t="s">
        <v>137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81</v>
      </c>
      <c r="BK154" s="197">
        <f>ROUND(I154*H154,2)</f>
        <v>0</v>
      </c>
      <c r="BL154" s="14" t="s">
        <v>144</v>
      </c>
      <c r="BM154" s="196" t="s">
        <v>194</v>
      </c>
    </row>
    <row r="155" spans="1:65" s="2" customFormat="1" ht="33" customHeight="1">
      <c r="A155" s="31"/>
      <c r="B155" s="32"/>
      <c r="C155" s="184" t="s">
        <v>195</v>
      </c>
      <c r="D155" s="184" t="s">
        <v>140</v>
      </c>
      <c r="E155" s="185" t="s">
        <v>196</v>
      </c>
      <c r="F155" s="186" t="s">
        <v>197</v>
      </c>
      <c r="G155" s="187" t="s">
        <v>185</v>
      </c>
      <c r="H155" s="188">
        <v>10.071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38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144</v>
      </c>
      <c r="AT155" s="196" t="s">
        <v>140</v>
      </c>
      <c r="AU155" s="196" t="s">
        <v>83</v>
      </c>
      <c r="AY155" s="14" t="s">
        <v>137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81</v>
      </c>
      <c r="BK155" s="197">
        <f>ROUND(I155*H155,2)</f>
        <v>0</v>
      </c>
      <c r="BL155" s="14" t="s">
        <v>144</v>
      </c>
      <c r="BM155" s="196" t="s">
        <v>536</v>
      </c>
    </row>
    <row r="156" spans="2:63" s="12" customFormat="1" ht="22.9" customHeight="1">
      <c r="B156" s="168"/>
      <c r="C156" s="169"/>
      <c r="D156" s="170" t="s">
        <v>72</v>
      </c>
      <c r="E156" s="182" t="s">
        <v>199</v>
      </c>
      <c r="F156" s="182" t="s">
        <v>200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</v>
      </c>
      <c r="S156" s="176"/>
      <c r="T156" s="178">
        <f>T157</f>
        <v>0</v>
      </c>
      <c r="AR156" s="179" t="s">
        <v>81</v>
      </c>
      <c r="AT156" s="180" t="s">
        <v>72</v>
      </c>
      <c r="AU156" s="180" t="s">
        <v>81</v>
      </c>
      <c r="AY156" s="179" t="s">
        <v>137</v>
      </c>
      <c r="BK156" s="181">
        <f>BK157</f>
        <v>0</v>
      </c>
    </row>
    <row r="157" spans="1:65" s="2" customFormat="1" ht="16.5" customHeight="1">
      <c r="A157" s="31"/>
      <c r="B157" s="32"/>
      <c r="C157" s="184" t="s">
        <v>8</v>
      </c>
      <c r="D157" s="184" t="s">
        <v>140</v>
      </c>
      <c r="E157" s="185" t="s">
        <v>201</v>
      </c>
      <c r="F157" s="186" t="s">
        <v>202</v>
      </c>
      <c r="G157" s="187" t="s">
        <v>185</v>
      </c>
      <c r="H157" s="188">
        <v>2.944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38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144</v>
      </c>
      <c r="AT157" s="196" t="s">
        <v>140</v>
      </c>
      <c r="AU157" s="196" t="s">
        <v>83</v>
      </c>
      <c r="AY157" s="14" t="s">
        <v>137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81</v>
      </c>
      <c r="BK157" s="197">
        <f>ROUND(I157*H157,2)</f>
        <v>0</v>
      </c>
      <c r="BL157" s="14" t="s">
        <v>144</v>
      </c>
      <c r="BM157" s="196" t="s">
        <v>203</v>
      </c>
    </row>
    <row r="158" spans="2:63" s="12" customFormat="1" ht="25.9" customHeight="1">
      <c r="B158" s="168"/>
      <c r="C158" s="169"/>
      <c r="D158" s="170" t="s">
        <v>72</v>
      </c>
      <c r="E158" s="171" t="s">
        <v>204</v>
      </c>
      <c r="F158" s="171" t="s">
        <v>205</v>
      </c>
      <c r="G158" s="169"/>
      <c r="H158" s="169"/>
      <c r="I158" s="172"/>
      <c r="J158" s="173">
        <f>BK158</f>
        <v>0</v>
      </c>
      <c r="K158" s="169"/>
      <c r="L158" s="174"/>
      <c r="M158" s="175"/>
      <c r="N158" s="176"/>
      <c r="O158" s="176"/>
      <c r="P158" s="177">
        <f>P159+P163+P165+P167+P189+P191+P204+P214+P223+P230</f>
        <v>0</v>
      </c>
      <c r="Q158" s="176"/>
      <c r="R158" s="177">
        <f>R159+R163+R165+R167+R189+R191+R204+R214+R223+R230</f>
        <v>3.745678</v>
      </c>
      <c r="S158" s="176"/>
      <c r="T158" s="178">
        <f>T159+T163+T165+T167+T189+T191+T204+T214+T223+T230</f>
        <v>9.157416</v>
      </c>
      <c r="AR158" s="179" t="s">
        <v>83</v>
      </c>
      <c r="AT158" s="180" t="s">
        <v>72</v>
      </c>
      <c r="AU158" s="180" t="s">
        <v>73</v>
      </c>
      <c r="AY158" s="179" t="s">
        <v>137</v>
      </c>
      <c r="BK158" s="181">
        <f>BK159+BK163+BK165+BK167+BK189+BK191+BK204+BK214+BK223+BK230</f>
        <v>0</v>
      </c>
    </row>
    <row r="159" spans="2:63" s="12" customFormat="1" ht="22.9" customHeight="1">
      <c r="B159" s="168"/>
      <c r="C159" s="169"/>
      <c r="D159" s="170" t="s">
        <v>72</v>
      </c>
      <c r="E159" s="182" t="s">
        <v>206</v>
      </c>
      <c r="F159" s="182" t="s">
        <v>207</v>
      </c>
      <c r="G159" s="169"/>
      <c r="H159" s="169"/>
      <c r="I159" s="172"/>
      <c r="J159" s="183">
        <f>BK159</f>
        <v>0</v>
      </c>
      <c r="K159" s="169"/>
      <c r="L159" s="174"/>
      <c r="M159" s="175"/>
      <c r="N159" s="176"/>
      <c r="O159" s="176"/>
      <c r="P159" s="177">
        <f>SUM(P160:P162)</f>
        <v>0</v>
      </c>
      <c r="Q159" s="176"/>
      <c r="R159" s="177">
        <f>SUM(R160:R162)</f>
        <v>0.05355</v>
      </c>
      <c r="S159" s="176"/>
      <c r="T159" s="178">
        <f>SUM(T160:T162)</f>
        <v>0</v>
      </c>
      <c r="AR159" s="179" t="s">
        <v>83</v>
      </c>
      <c r="AT159" s="180" t="s">
        <v>72</v>
      </c>
      <c r="AU159" s="180" t="s">
        <v>81</v>
      </c>
      <c r="AY159" s="179" t="s">
        <v>137</v>
      </c>
      <c r="BK159" s="181">
        <f>SUM(BK160:BK162)</f>
        <v>0</v>
      </c>
    </row>
    <row r="160" spans="1:65" s="2" customFormat="1" ht="24.2" customHeight="1">
      <c r="A160" s="31"/>
      <c r="B160" s="32"/>
      <c r="C160" s="184" t="s">
        <v>208</v>
      </c>
      <c r="D160" s="184" t="s">
        <v>140</v>
      </c>
      <c r="E160" s="185" t="s">
        <v>209</v>
      </c>
      <c r="F160" s="186" t="s">
        <v>210</v>
      </c>
      <c r="G160" s="187" t="s">
        <v>143</v>
      </c>
      <c r="H160" s="188">
        <v>35.7</v>
      </c>
      <c r="I160" s="189"/>
      <c r="J160" s="190">
        <f>ROUND(I160*H160,2)</f>
        <v>0</v>
      </c>
      <c r="K160" s="191"/>
      <c r="L160" s="36"/>
      <c r="M160" s="192" t="s">
        <v>1</v>
      </c>
      <c r="N160" s="193" t="s">
        <v>38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208</v>
      </c>
      <c r="AT160" s="196" t="s">
        <v>140</v>
      </c>
      <c r="AU160" s="196" t="s">
        <v>83</v>
      </c>
      <c r="AY160" s="14" t="s">
        <v>137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81</v>
      </c>
      <c r="BK160" s="197">
        <f>ROUND(I160*H160,2)</f>
        <v>0</v>
      </c>
      <c r="BL160" s="14" t="s">
        <v>208</v>
      </c>
      <c r="BM160" s="196" t="s">
        <v>211</v>
      </c>
    </row>
    <row r="161" spans="1:65" s="2" customFormat="1" ht="24.2" customHeight="1">
      <c r="A161" s="31"/>
      <c r="B161" s="32"/>
      <c r="C161" s="198" t="s">
        <v>212</v>
      </c>
      <c r="D161" s="198" t="s">
        <v>213</v>
      </c>
      <c r="E161" s="199" t="s">
        <v>214</v>
      </c>
      <c r="F161" s="200" t="s">
        <v>215</v>
      </c>
      <c r="G161" s="201" t="s">
        <v>216</v>
      </c>
      <c r="H161" s="202">
        <v>53.55</v>
      </c>
      <c r="I161" s="203"/>
      <c r="J161" s="204">
        <f>ROUND(I161*H161,2)</f>
        <v>0</v>
      </c>
      <c r="K161" s="205"/>
      <c r="L161" s="206"/>
      <c r="M161" s="207" t="s">
        <v>1</v>
      </c>
      <c r="N161" s="208" t="s">
        <v>38</v>
      </c>
      <c r="O161" s="68"/>
      <c r="P161" s="194">
        <f>O161*H161</f>
        <v>0</v>
      </c>
      <c r="Q161" s="194">
        <v>0.001</v>
      </c>
      <c r="R161" s="194">
        <f>Q161*H161</f>
        <v>0.05355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217</v>
      </c>
      <c r="AT161" s="196" t="s">
        <v>213</v>
      </c>
      <c r="AU161" s="196" t="s">
        <v>83</v>
      </c>
      <c r="AY161" s="14" t="s">
        <v>137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81</v>
      </c>
      <c r="BK161" s="197">
        <f>ROUND(I161*H161,2)</f>
        <v>0</v>
      </c>
      <c r="BL161" s="14" t="s">
        <v>208</v>
      </c>
      <c r="BM161" s="196" t="s">
        <v>218</v>
      </c>
    </row>
    <row r="162" spans="1:65" s="2" customFormat="1" ht="24.2" customHeight="1">
      <c r="A162" s="31"/>
      <c r="B162" s="32"/>
      <c r="C162" s="184" t="s">
        <v>219</v>
      </c>
      <c r="D162" s="184" t="s">
        <v>140</v>
      </c>
      <c r="E162" s="185" t="s">
        <v>220</v>
      </c>
      <c r="F162" s="186" t="s">
        <v>221</v>
      </c>
      <c r="G162" s="187" t="s">
        <v>185</v>
      </c>
      <c r="H162" s="188">
        <v>0.054</v>
      </c>
      <c r="I162" s="189"/>
      <c r="J162" s="190">
        <f>ROUND(I162*H162,2)</f>
        <v>0</v>
      </c>
      <c r="K162" s="191"/>
      <c r="L162" s="36"/>
      <c r="M162" s="192" t="s">
        <v>1</v>
      </c>
      <c r="N162" s="193" t="s">
        <v>38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208</v>
      </c>
      <c r="AT162" s="196" t="s">
        <v>140</v>
      </c>
      <c r="AU162" s="196" t="s">
        <v>83</v>
      </c>
      <c r="AY162" s="14" t="s">
        <v>137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81</v>
      </c>
      <c r="BK162" s="197">
        <f>ROUND(I162*H162,2)</f>
        <v>0</v>
      </c>
      <c r="BL162" s="14" t="s">
        <v>208</v>
      </c>
      <c r="BM162" s="196" t="s">
        <v>222</v>
      </c>
    </row>
    <row r="163" spans="2:63" s="12" customFormat="1" ht="22.9" customHeight="1">
      <c r="B163" s="168"/>
      <c r="C163" s="169"/>
      <c r="D163" s="170" t="s">
        <v>72</v>
      </c>
      <c r="E163" s="182" t="s">
        <v>223</v>
      </c>
      <c r="F163" s="182" t="s">
        <v>224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0.00105</v>
      </c>
      <c r="S163" s="176"/>
      <c r="T163" s="178">
        <f>T164</f>
        <v>0</v>
      </c>
      <c r="AR163" s="179" t="s">
        <v>83</v>
      </c>
      <c r="AT163" s="180" t="s">
        <v>72</v>
      </c>
      <c r="AU163" s="180" t="s">
        <v>81</v>
      </c>
      <c r="AY163" s="179" t="s">
        <v>137</v>
      </c>
      <c r="BK163" s="181">
        <f>BK164</f>
        <v>0</v>
      </c>
    </row>
    <row r="164" spans="1:65" s="2" customFormat="1" ht="24.2" customHeight="1">
      <c r="A164" s="31"/>
      <c r="B164" s="32"/>
      <c r="C164" s="184" t="s">
        <v>225</v>
      </c>
      <c r="D164" s="184" t="s">
        <v>140</v>
      </c>
      <c r="E164" s="185" t="s">
        <v>226</v>
      </c>
      <c r="F164" s="186" t="s">
        <v>227</v>
      </c>
      <c r="G164" s="187" t="s">
        <v>228</v>
      </c>
      <c r="H164" s="188">
        <v>3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38</v>
      </c>
      <c r="O164" s="68"/>
      <c r="P164" s="194">
        <f>O164*H164</f>
        <v>0</v>
      </c>
      <c r="Q164" s="194">
        <v>0.00035</v>
      </c>
      <c r="R164" s="194">
        <f>Q164*H164</f>
        <v>0.00105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208</v>
      </c>
      <c r="AT164" s="196" t="s">
        <v>140</v>
      </c>
      <c r="AU164" s="196" t="s">
        <v>83</v>
      </c>
      <c r="AY164" s="14" t="s">
        <v>137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81</v>
      </c>
      <c r="BK164" s="197">
        <f>ROUND(I164*H164,2)</f>
        <v>0</v>
      </c>
      <c r="BL164" s="14" t="s">
        <v>208</v>
      </c>
      <c r="BM164" s="196" t="s">
        <v>229</v>
      </c>
    </row>
    <row r="165" spans="2:63" s="12" customFormat="1" ht="22.9" customHeight="1">
      <c r="B165" s="168"/>
      <c r="C165" s="169"/>
      <c r="D165" s="170" t="s">
        <v>72</v>
      </c>
      <c r="E165" s="182" t="s">
        <v>234</v>
      </c>
      <c r="F165" s="182" t="s">
        <v>235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P166</f>
        <v>0</v>
      </c>
      <c r="Q165" s="176"/>
      <c r="R165" s="177">
        <f>R166</f>
        <v>0.00234</v>
      </c>
      <c r="S165" s="176"/>
      <c r="T165" s="178">
        <f>T166</f>
        <v>0</v>
      </c>
      <c r="AR165" s="179" t="s">
        <v>83</v>
      </c>
      <c r="AT165" s="180" t="s">
        <v>72</v>
      </c>
      <c r="AU165" s="180" t="s">
        <v>81</v>
      </c>
      <c r="AY165" s="179" t="s">
        <v>137</v>
      </c>
      <c r="BK165" s="181">
        <f>BK166</f>
        <v>0</v>
      </c>
    </row>
    <row r="166" spans="1:65" s="2" customFormat="1" ht="24.2" customHeight="1">
      <c r="A166" s="31"/>
      <c r="B166" s="32"/>
      <c r="C166" s="184" t="s">
        <v>230</v>
      </c>
      <c r="D166" s="184" t="s">
        <v>140</v>
      </c>
      <c r="E166" s="185" t="s">
        <v>236</v>
      </c>
      <c r="F166" s="186" t="s">
        <v>237</v>
      </c>
      <c r="G166" s="187" t="s">
        <v>228</v>
      </c>
      <c r="H166" s="188">
        <v>3</v>
      </c>
      <c r="I166" s="189"/>
      <c r="J166" s="190">
        <f>ROUND(I166*H166,2)</f>
        <v>0</v>
      </c>
      <c r="K166" s="191"/>
      <c r="L166" s="36"/>
      <c r="M166" s="192" t="s">
        <v>1</v>
      </c>
      <c r="N166" s="193" t="s">
        <v>38</v>
      </c>
      <c r="O166" s="68"/>
      <c r="P166" s="194">
        <f>O166*H166</f>
        <v>0</v>
      </c>
      <c r="Q166" s="194">
        <v>0.00078</v>
      </c>
      <c r="R166" s="194">
        <f>Q166*H166</f>
        <v>0.00234</v>
      </c>
      <c r="S166" s="194">
        <v>0</v>
      </c>
      <c r="T166" s="19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208</v>
      </c>
      <c r="AT166" s="196" t="s">
        <v>140</v>
      </c>
      <c r="AU166" s="196" t="s">
        <v>83</v>
      </c>
      <c r="AY166" s="14" t="s">
        <v>137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81</v>
      </c>
      <c r="BK166" s="197">
        <f>ROUND(I166*H166,2)</f>
        <v>0</v>
      </c>
      <c r="BL166" s="14" t="s">
        <v>208</v>
      </c>
      <c r="BM166" s="196" t="s">
        <v>238</v>
      </c>
    </row>
    <row r="167" spans="2:63" s="12" customFormat="1" ht="22.9" customHeight="1">
      <c r="B167" s="168"/>
      <c r="C167" s="169"/>
      <c r="D167" s="170" t="s">
        <v>72</v>
      </c>
      <c r="E167" s="182" t="s">
        <v>243</v>
      </c>
      <c r="F167" s="182" t="s">
        <v>244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SUM(P168:P188)</f>
        <v>0</v>
      </c>
      <c r="Q167" s="176"/>
      <c r="R167" s="177">
        <f>SUM(R168:R188)</f>
        <v>0.29751999999999995</v>
      </c>
      <c r="S167" s="176"/>
      <c r="T167" s="178">
        <f>SUM(T168:T188)</f>
        <v>0.22502000000000003</v>
      </c>
      <c r="AR167" s="179" t="s">
        <v>83</v>
      </c>
      <c r="AT167" s="180" t="s">
        <v>72</v>
      </c>
      <c r="AU167" s="180" t="s">
        <v>81</v>
      </c>
      <c r="AY167" s="179" t="s">
        <v>137</v>
      </c>
      <c r="BK167" s="181">
        <f>SUM(BK168:BK188)</f>
        <v>0</v>
      </c>
    </row>
    <row r="168" spans="1:65" s="2" customFormat="1" ht="16.5" customHeight="1">
      <c r="A168" s="31"/>
      <c r="B168" s="32"/>
      <c r="C168" s="184" t="s">
        <v>7</v>
      </c>
      <c r="D168" s="184" t="s">
        <v>140</v>
      </c>
      <c r="E168" s="185" t="s">
        <v>246</v>
      </c>
      <c r="F168" s="186" t="s">
        <v>247</v>
      </c>
      <c r="G168" s="187" t="s">
        <v>248</v>
      </c>
      <c r="H168" s="188">
        <v>4</v>
      </c>
      <c r="I168" s="189"/>
      <c r="J168" s="190">
        <f aca="true" t="shared" si="10" ref="J168:J188">ROUND(I168*H168,2)</f>
        <v>0</v>
      </c>
      <c r="K168" s="191"/>
      <c r="L168" s="36"/>
      <c r="M168" s="192" t="s">
        <v>1</v>
      </c>
      <c r="N168" s="193" t="s">
        <v>38</v>
      </c>
      <c r="O168" s="68"/>
      <c r="P168" s="194">
        <f aca="true" t="shared" si="11" ref="P168:P188">O168*H168</f>
        <v>0</v>
      </c>
      <c r="Q168" s="194">
        <v>0</v>
      </c>
      <c r="R168" s="194">
        <f aca="true" t="shared" si="12" ref="R168:R188">Q168*H168</f>
        <v>0</v>
      </c>
      <c r="S168" s="194">
        <v>0.01933</v>
      </c>
      <c r="T168" s="195">
        <f aca="true" t="shared" si="13" ref="T168:T188">S168*H168</f>
        <v>0.07732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208</v>
      </c>
      <c r="AT168" s="196" t="s">
        <v>140</v>
      </c>
      <c r="AU168" s="196" t="s">
        <v>83</v>
      </c>
      <c r="AY168" s="14" t="s">
        <v>137</v>
      </c>
      <c r="BE168" s="197">
        <f aca="true" t="shared" si="14" ref="BE168:BE188">IF(N168="základní",J168,0)</f>
        <v>0</v>
      </c>
      <c r="BF168" s="197">
        <f aca="true" t="shared" si="15" ref="BF168:BF188">IF(N168="snížená",J168,0)</f>
        <v>0</v>
      </c>
      <c r="BG168" s="197">
        <f aca="true" t="shared" si="16" ref="BG168:BG188">IF(N168="zákl. přenesená",J168,0)</f>
        <v>0</v>
      </c>
      <c r="BH168" s="197">
        <f aca="true" t="shared" si="17" ref="BH168:BH188">IF(N168="sníž. přenesená",J168,0)</f>
        <v>0</v>
      </c>
      <c r="BI168" s="197">
        <f aca="true" t="shared" si="18" ref="BI168:BI188">IF(N168="nulová",J168,0)</f>
        <v>0</v>
      </c>
      <c r="BJ168" s="14" t="s">
        <v>81</v>
      </c>
      <c r="BK168" s="197">
        <f aca="true" t="shared" si="19" ref="BK168:BK188">ROUND(I168*H168,2)</f>
        <v>0</v>
      </c>
      <c r="BL168" s="14" t="s">
        <v>208</v>
      </c>
      <c r="BM168" s="196" t="s">
        <v>249</v>
      </c>
    </row>
    <row r="169" spans="1:65" s="2" customFormat="1" ht="24.2" customHeight="1">
      <c r="A169" s="31"/>
      <c r="B169" s="32"/>
      <c r="C169" s="184" t="s">
        <v>239</v>
      </c>
      <c r="D169" s="184" t="s">
        <v>140</v>
      </c>
      <c r="E169" s="185" t="s">
        <v>251</v>
      </c>
      <c r="F169" s="186" t="s">
        <v>252</v>
      </c>
      <c r="G169" s="187" t="s">
        <v>248</v>
      </c>
      <c r="H169" s="188">
        <v>4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38</v>
      </c>
      <c r="O169" s="68"/>
      <c r="P169" s="194">
        <f t="shared" si="11"/>
        <v>0</v>
      </c>
      <c r="Q169" s="194">
        <v>0.01079</v>
      </c>
      <c r="R169" s="194">
        <f t="shared" si="12"/>
        <v>0.04316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208</v>
      </c>
      <c r="AT169" s="196" t="s">
        <v>140</v>
      </c>
      <c r="AU169" s="196" t="s">
        <v>83</v>
      </c>
      <c r="AY169" s="14" t="s">
        <v>137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81</v>
      </c>
      <c r="BK169" s="197">
        <f t="shared" si="19"/>
        <v>0</v>
      </c>
      <c r="BL169" s="14" t="s">
        <v>208</v>
      </c>
      <c r="BM169" s="196" t="s">
        <v>253</v>
      </c>
    </row>
    <row r="170" spans="1:65" s="2" customFormat="1" ht="24.2" customHeight="1">
      <c r="A170" s="31"/>
      <c r="B170" s="32"/>
      <c r="C170" s="184" t="s">
        <v>245</v>
      </c>
      <c r="D170" s="184" t="s">
        <v>140</v>
      </c>
      <c r="E170" s="185" t="s">
        <v>255</v>
      </c>
      <c r="F170" s="186" t="s">
        <v>256</v>
      </c>
      <c r="G170" s="187" t="s">
        <v>248</v>
      </c>
      <c r="H170" s="188">
        <v>4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38</v>
      </c>
      <c r="O170" s="68"/>
      <c r="P170" s="194">
        <f t="shared" si="11"/>
        <v>0</v>
      </c>
      <c r="Q170" s="194">
        <v>0.01476</v>
      </c>
      <c r="R170" s="194">
        <f t="shared" si="12"/>
        <v>0.05904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208</v>
      </c>
      <c r="AT170" s="196" t="s">
        <v>140</v>
      </c>
      <c r="AU170" s="196" t="s">
        <v>83</v>
      </c>
      <c r="AY170" s="14" t="s">
        <v>137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81</v>
      </c>
      <c r="BK170" s="197">
        <f t="shared" si="19"/>
        <v>0</v>
      </c>
      <c r="BL170" s="14" t="s">
        <v>208</v>
      </c>
      <c r="BM170" s="196" t="s">
        <v>257</v>
      </c>
    </row>
    <row r="171" spans="1:65" s="2" customFormat="1" ht="16.5" customHeight="1">
      <c r="A171" s="31"/>
      <c r="B171" s="32"/>
      <c r="C171" s="198" t="s">
        <v>250</v>
      </c>
      <c r="D171" s="198" t="s">
        <v>213</v>
      </c>
      <c r="E171" s="199" t="s">
        <v>259</v>
      </c>
      <c r="F171" s="200" t="s">
        <v>260</v>
      </c>
      <c r="G171" s="201" t="s">
        <v>261</v>
      </c>
      <c r="H171" s="202">
        <v>4</v>
      </c>
      <c r="I171" s="203"/>
      <c r="J171" s="204">
        <f t="shared" si="10"/>
        <v>0</v>
      </c>
      <c r="K171" s="205"/>
      <c r="L171" s="206"/>
      <c r="M171" s="207" t="s">
        <v>1</v>
      </c>
      <c r="N171" s="208" t="s">
        <v>38</v>
      </c>
      <c r="O171" s="68"/>
      <c r="P171" s="194">
        <f t="shared" si="11"/>
        <v>0</v>
      </c>
      <c r="Q171" s="194">
        <v>0.0013</v>
      </c>
      <c r="R171" s="194">
        <f t="shared" si="12"/>
        <v>0.0052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217</v>
      </c>
      <c r="AT171" s="196" t="s">
        <v>213</v>
      </c>
      <c r="AU171" s="196" t="s">
        <v>83</v>
      </c>
      <c r="AY171" s="14" t="s">
        <v>137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81</v>
      </c>
      <c r="BK171" s="197">
        <f t="shared" si="19"/>
        <v>0</v>
      </c>
      <c r="BL171" s="14" t="s">
        <v>208</v>
      </c>
      <c r="BM171" s="196" t="s">
        <v>262</v>
      </c>
    </row>
    <row r="172" spans="1:65" s="2" customFormat="1" ht="21.75" customHeight="1">
      <c r="A172" s="31"/>
      <c r="B172" s="32"/>
      <c r="C172" s="184" t="s">
        <v>254</v>
      </c>
      <c r="D172" s="184" t="s">
        <v>140</v>
      </c>
      <c r="E172" s="185" t="s">
        <v>264</v>
      </c>
      <c r="F172" s="186" t="s">
        <v>265</v>
      </c>
      <c r="G172" s="187" t="s">
        <v>248</v>
      </c>
      <c r="H172" s="188">
        <v>4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38</v>
      </c>
      <c r="O172" s="68"/>
      <c r="P172" s="194">
        <f t="shared" si="11"/>
        <v>0</v>
      </c>
      <c r="Q172" s="194">
        <v>0.00158</v>
      </c>
      <c r="R172" s="194">
        <f t="shared" si="12"/>
        <v>0.00632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208</v>
      </c>
      <c r="AT172" s="196" t="s">
        <v>140</v>
      </c>
      <c r="AU172" s="196" t="s">
        <v>83</v>
      </c>
      <c r="AY172" s="14" t="s">
        <v>137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81</v>
      </c>
      <c r="BK172" s="197">
        <f t="shared" si="19"/>
        <v>0</v>
      </c>
      <c r="BL172" s="14" t="s">
        <v>208</v>
      </c>
      <c r="BM172" s="196" t="s">
        <v>266</v>
      </c>
    </row>
    <row r="173" spans="1:65" s="2" customFormat="1" ht="33" customHeight="1">
      <c r="A173" s="31"/>
      <c r="B173" s="32"/>
      <c r="C173" s="184" t="s">
        <v>258</v>
      </c>
      <c r="D173" s="184" t="s">
        <v>140</v>
      </c>
      <c r="E173" s="185" t="s">
        <v>268</v>
      </c>
      <c r="F173" s="186" t="s">
        <v>269</v>
      </c>
      <c r="G173" s="187" t="s">
        <v>248</v>
      </c>
      <c r="H173" s="188">
        <v>4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38</v>
      </c>
      <c r="O173" s="68"/>
      <c r="P173" s="194">
        <f t="shared" si="11"/>
        <v>0</v>
      </c>
      <c r="Q173" s="194">
        <v>0.01587</v>
      </c>
      <c r="R173" s="194">
        <f t="shared" si="12"/>
        <v>0.06348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208</v>
      </c>
      <c r="AT173" s="196" t="s">
        <v>140</v>
      </c>
      <c r="AU173" s="196" t="s">
        <v>83</v>
      </c>
      <c r="AY173" s="14" t="s">
        <v>137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81</v>
      </c>
      <c r="BK173" s="197">
        <f t="shared" si="19"/>
        <v>0</v>
      </c>
      <c r="BL173" s="14" t="s">
        <v>208</v>
      </c>
      <c r="BM173" s="196" t="s">
        <v>270</v>
      </c>
    </row>
    <row r="174" spans="1:65" s="2" customFormat="1" ht="24.2" customHeight="1">
      <c r="A174" s="31"/>
      <c r="B174" s="32"/>
      <c r="C174" s="184" t="s">
        <v>263</v>
      </c>
      <c r="D174" s="184" t="s">
        <v>140</v>
      </c>
      <c r="E174" s="185" t="s">
        <v>272</v>
      </c>
      <c r="F174" s="186" t="s">
        <v>273</v>
      </c>
      <c r="G174" s="187" t="s">
        <v>248</v>
      </c>
      <c r="H174" s="188">
        <v>4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38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0.0172</v>
      </c>
      <c r="T174" s="195">
        <f t="shared" si="13"/>
        <v>0.0688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208</v>
      </c>
      <c r="AT174" s="196" t="s">
        <v>140</v>
      </c>
      <c r="AU174" s="196" t="s">
        <v>83</v>
      </c>
      <c r="AY174" s="14" t="s">
        <v>137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81</v>
      </c>
      <c r="BK174" s="197">
        <f t="shared" si="19"/>
        <v>0</v>
      </c>
      <c r="BL174" s="14" t="s">
        <v>208</v>
      </c>
      <c r="BM174" s="196" t="s">
        <v>274</v>
      </c>
    </row>
    <row r="175" spans="1:65" s="2" customFormat="1" ht="16.5" customHeight="1">
      <c r="A175" s="31"/>
      <c r="B175" s="32"/>
      <c r="C175" s="184" t="s">
        <v>267</v>
      </c>
      <c r="D175" s="184" t="s">
        <v>140</v>
      </c>
      <c r="E175" s="185" t="s">
        <v>276</v>
      </c>
      <c r="F175" s="186" t="s">
        <v>277</v>
      </c>
      <c r="G175" s="187" t="s">
        <v>248</v>
      </c>
      <c r="H175" s="188">
        <v>2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38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0.01946</v>
      </c>
      <c r="T175" s="195">
        <f t="shared" si="13"/>
        <v>0.03892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208</v>
      </c>
      <c r="AT175" s="196" t="s">
        <v>140</v>
      </c>
      <c r="AU175" s="196" t="s">
        <v>83</v>
      </c>
      <c r="AY175" s="14" t="s">
        <v>137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81</v>
      </c>
      <c r="BK175" s="197">
        <f t="shared" si="19"/>
        <v>0</v>
      </c>
      <c r="BL175" s="14" t="s">
        <v>208</v>
      </c>
      <c r="BM175" s="196" t="s">
        <v>278</v>
      </c>
    </row>
    <row r="176" spans="1:65" s="2" customFormat="1" ht="24.2" customHeight="1">
      <c r="A176" s="31"/>
      <c r="B176" s="32"/>
      <c r="C176" s="184" t="s">
        <v>271</v>
      </c>
      <c r="D176" s="184" t="s">
        <v>140</v>
      </c>
      <c r="E176" s="185" t="s">
        <v>280</v>
      </c>
      <c r="F176" s="186" t="s">
        <v>281</v>
      </c>
      <c r="G176" s="187" t="s">
        <v>248</v>
      </c>
      <c r="H176" s="188">
        <v>5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38</v>
      </c>
      <c r="O176" s="68"/>
      <c r="P176" s="194">
        <f t="shared" si="11"/>
        <v>0</v>
      </c>
      <c r="Q176" s="194">
        <v>0.01675</v>
      </c>
      <c r="R176" s="194">
        <f t="shared" si="12"/>
        <v>0.08375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208</v>
      </c>
      <c r="AT176" s="196" t="s">
        <v>140</v>
      </c>
      <c r="AU176" s="196" t="s">
        <v>83</v>
      </c>
      <c r="AY176" s="14" t="s">
        <v>137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81</v>
      </c>
      <c r="BK176" s="197">
        <f t="shared" si="19"/>
        <v>0</v>
      </c>
      <c r="BL176" s="14" t="s">
        <v>208</v>
      </c>
      <c r="BM176" s="196" t="s">
        <v>282</v>
      </c>
    </row>
    <row r="177" spans="1:65" s="2" customFormat="1" ht="16.5" customHeight="1">
      <c r="A177" s="31"/>
      <c r="B177" s="32"/>
      <c r="C177" s="184" t="s">
        <v>275</v>
      </c>
      <c r="D177" s="184" t="s">
        <v>140</v>
      </c>
      <c r="E177" s="185" t="s">
        <v>283</v>
      </c>
      <c r="F177" s="186" t="s">
        <v>284</v>
      </c>
      <c r="G177" s="187" t="s">
        <v>248</v>
      </c>
      <c r="H177" s="188">
        <v>1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38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0.0347</v>
      </c>
      <c r="T177" s="195">
        <f t="shared" si="13"/>
        <v>0.0347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208</v>
      </c>
      <c r="AT177" s="196" t="s">
        <v>140</v>
      </c>
      <c r="AU177" s="196" t="s">
        <v>83</v>
      </c>
      <c r="AY177" s="14" t="s">
        <v>137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81</v>
      </c>
      <c r="BK177" s="197">
        <f t="shared" si="19"/>
        <v>0</v>
      </c>
      <c r="BL177" s="14" t="s">
        <v>208</v>
      </c>
      <c r="BM177" s="196" t="s">
        <v>285</v>
      </c>
    </row>
    <row r="178" spans="1:65" s="2" customFormat="1" ht="24.2" customHeight="1">
      <c r="A178" s="31"/>
      <c r="B178" s="32"/>
      <c r="C178" s="184" t="s">
        <v>279</v>
      </c>
      <c r="D178" s="184" t="s">
        <v>140</v>
      </c>
      <c r="E178" s="185" t="s">
        <v>287</v>
      </c>
      <c r="F178" s="186" t="s">
        <v>288</v>
      </c>
      <c r="G178" s="187" t="s">
        <v>248</v>
      </c>
      <c r="H178" s="188">
        <v>1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38</v>
      </c>
      <c r="O178" s="68"/>
      <c r="P178" s="194">
        <f t="shared" si="11"/>
        <v>0</v>
      </c>
      <c r="Q178" s="194">
        <v>0.0147</v>
      </c>
      <c r="R178" s="194">
        <f t="shared" si="12"/>
        <v>0.0147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208</v>
      </c>
      <c r="AT178" s="196" t="s">
        <v>140</v>
      </c>
      <c r="AU178" s="196" t="s">
        <v>83</v>
      </c>
      <c r="AY178" s="14" t="s">
        <v>137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81</v>
      </c>
      <c r="BK178" s="197">
        <f t="shared" si="19"/>
        <v>0</v>
      </c>
      <c r="BL178" s="14" t="s">
        <v>208</v>
      </c>
      <c r="BM178" s="196" t="s">
        <v>289</v>
      </c>
    </row>
    <row r="179" spans="1:65" s="2" customFormat="1" ht="24.2" customHeight="1">
      <c r="A179" s="31"/>
      <c r="B179" s="32"/>
      <c r="C179" s="184" t="s">
        <v>217</v>
      </c>
      <c r="D179" s="184" t="s">
        <v>140</v>
      </c>
      <c r="E179" s="185" t="s">
        <v>291</v>
      </c>
      <c r="F179" s="186" t="s">
        <v>292</v>
      </c>
      <c r="G179" s="187" t="s">
        <v>185</v>
      </c>
      <c r="H179" s="188">
        <v>0.574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38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208</v>
      </c>
      <c r="AT179" s="196" t="s">
        <v>140</v>
      </c>
      <c r="AU179" s="196" t="s">
        <v>83</v>
      </c>
      <c r="AY179" s="14" t="s">
        <v>137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81</v>
      </c>
      <c r="BK179" s="197">
        <f t="shared" si="19"/>
        <v>0</v>
      </c>
      <c r="BL179" s="14" t="s">
        <v>208</v>
      </c>
      <c r="BM179" s="196" t="s">
        <v>293</v>
      </c>
    </row>
    <row r="180" spans="1:65" s="2" customFormat="1" ht="24.2" customHeight="1">
      <c r="A180" s="31"/>
      <c r="B180" s="32"/>
      <c r="C180" s="184" t="s">
        <v>286</v>
      </c>
      <c r="D180" s="184" t="s">
        <v>140</v>
      </c>
      <c r="E180" s="185" t="s">
        <v>295</v>
      </c>
      <c r="F180" s="186" t="s">
        <v>296</v>
      </c>
      <c r="G180" s="187" t="s">
        <v>248</v>
      </c>
      <c r="H180" s="188">
        <v>14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38</v>
      </c>
      <c r="O180" s="68"/>
      <c r="P180" s="194">
        <f t="shared" si="11"/>
        <v>0</v>
      </c>
      <c r="Q180" s="194">
        <v>0.0003</v>
      </c>
      <c r="R180" s="194">
        <f t="shared" si="12"/>
        <v>0.0042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208</v>
      </c>
      <c r="AT180" s="196" t="s">
        <v>140</v>
      </c>
      <c r="AU180" s="196" t="s">
        <v>83</v>
      </c>
      <c r="AY180" s="14" t="s">
        <v>137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81</v>
      </c>
      <c r="BK180" s="197">
        <f t="shared" si="19"/>
        <v>0</v>
      </c>
      <c r="BL180" s="14" t="s">
        <v>208</v>
      </c>
      <c r="BM180" s="196" t="s">
        <v>297</v>
      </c>
    </row>
    <row r="181" spans="1:65" s="2" customFormat="1" ht="24.2" customHeight="1">
      <c r="A181" s="31"/>
      <c r="B181" s="32"/>
      <c r="C181" s="198" t="s">
        <v>290</v>
      </c>
      <c r="D181" s="198" t="s">
        <v>213</v>
      </c>
      <c r="E181" s="199" t="s">
        <v>299</v>
      </c>
      <c r="F181" s="200" t="s">
        <v>300</v>
      </c>
      <c r="G181" s="201" t="s">
        <v>301</v>
      </c>
      <c r="H181" s="202">
        <v>14</v>
      </c>
      <c r="I181" s="203"/>
      <c r="J181" s="204">
        <f t="shared" si="10"/>
        <v>0</v>
      </c>
      <c r="K181" s="205"/>
      <c r="L181" s="206"/>
      <c r="M181" s="207" t="s">
        <v>1</v>
      </c>
      <c r="N181" s="208" t="s">
        <v>38</v>
      </c>
      <c r="O181" s="68"/>
      <c r="P181" s="194">
        <f t="shared" si="11"/>
        <v>0</v>
      </c>
      <c r="Q181" s="194">
        <v>0.0002</v>
      </c>
      <c r="R181" s="194">
        <f t="shared" si="12"/>
        <v>0.0028</v>
      </c>
      <c r="S181" s="194">
        <v>0</v>
      </c>
      <c r="T181" s="19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217</v>
      </c>
      <c r="AT181" s="196" t="s">
        <v>213</v>
      </c>
      <c r="AU181" s="196" t="s">
        <v>83</v>
      </c>
      <c r="AY181" s="14" t="s">
        <v>137</v>
      </c>
      <c r="BE181" s="197">
        <f t="shared" si="14"/>
        <v>0</v>
      </c>
      <c r="BF181" s="197">
        <f t="shared" si="15"/>
        <v>0</v>
      </c>
      <c r="BG181" s="197">
        <f t="shared" si="16"/>
        <v>0</v>
      </c>
      <c r="BH181" s="197">
        <f t="shared" si="17"/>
        <v>0</v>
      </c>
      <c r="BI181" s="197">
        <f t="shared" si="18"/>
        <v>0</v>
      </c>
      <c r="BJ181" s="14" t="s">
        <v>81</v>
      </c>
      <c r="BK181" s="197">
        <f t="shared" si="19"/>
        <v>0</v>
      </c>
      <c r="BL181" s="14" t="s">
        <v>208</v>
      </c>
      <c r="BM181" s="196" t="s">
        <v>302</v>
      </c>
    </row>
    <row r="182" spans="1:65" s="2" customFormat="1" ht="16.5" customHeight="1">
      <c r="A182" s="31"/>
      <c r="B182" s="32"/>
      <c r="C182" s="184" t="s">
        <v>294</v>
      </c>
      <c r="D182" s="184" t="s">
        <v>140</v>
      </c>
      <c r="E182" s="185" t="s">
        <v>304</v>
      </c>
      <c r="F182" s="186" t="s">
        <v>305</v>
      </c>
      <c r="G182" s="187" t="s">
        <v>248</v>
      </c>
      <c r="H182" s="188">
        <v>3</v>
      </c>
      <c r="I182" s="189"/>
      <c r="J182" s="190">
        <f t="shared" si="10"/>
        <v>0</v>
      </c>
      <c r="K182" s="191"/>
      <c r="L182" s="36"/>
      <c r="M182" s="192" t="s">
        <v>1</v>
      </c>
      <c r="N182" s="193" t="s">
        <v>38</v>
      </c>
      <c r="O182" s="68"/>
      <c r="P182" s="194">
        <f t="shared" si="11"/>
        <v>0</v>
      </c>
      <c r="Q182" s="194">
        <v>0</v>
      </c>
      <c r="R182" s="194">
        <f t="shared" si="12"/>
        <v>0</v>
      </c>
      <c r="S182" s="194">
        <v>0.00176</v>
      </c>
      <c r="T182" s="195">
        <f t="shared" si="13"/>
        <v>0.00528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208</v>
      </c>
      <c r="AT182" s="196" t="s">
        <v>140</v>
      </c>
      <c r="AU182" s="196" t="s">
        <v>83</v>
      </c>
      <c r="AY182" s="14" t="s">
        <v>137</v>
      </c>
      <c r="BE182" s="197">
        <f t="shared" si="14"/>
        <v>0</v>
      </c>
      <c r="BF182" s="197">
        <f t="shared" si="15"/>
        <v>0</v>
      </c>
      <c r="BG182" s="197">
        <f t="shared" si="16"/>
        <v>0</v>
      </c>
      <c r="BH182" s="197">
        <f t="shared" si="17"/>
        <v>0</v>
      </c>
      <c r="BI182" s="197">
        <f t="shared" si="18"/>
        <v>0</v>
      </c>
      <c r="BJ182" s="14" t="s">
        <v>81</v>
      </c>
      <c r="BK182" s="197">
        <f t="shared" si="19"/>
        <v>0</v>
      </c>
      <c r="BL182" s="14" t="s">
        <v>208</v>
      </c>
      <c r="BM182" s="196" t="s">
        <v>537</v>
      </c>
    </row>
    <row r="183" spans="1:65" s="2" customFormat="1" ht="24.2" customHeight="1">
      <c r="A183" s="31"/>
      <c r="B183" s="32"/>
      <c r="C183" s="184" t="s">
        <v>298</v>
      </c>
      <c r="D183" s="184" t="s">
        <v>140</v>
      </c>
      <c r="E183" s="185" t="s">
        <v>308</v>
      </c>
      <c r="F183" s="186" t="s">
        <v>309</v>
      </c>
      <c r="G183" s="187" t="s">
        <v>248</v>
      </c>
      <c r="H183" s="188">
        <v>1</v>
      </c>
      <c r="I183" s="189"/>
      <c r="J183" s="190">
        <f t="shared" si="10"/>
        <v>0</v>
      </c>
      <c r="K183" s="191"/>
      <c r="L183" s="36"/>
      <c r="M183" s="192" t="s">
        <v>1</v>
      </c>
      <c r="N183" s="193" t="s">
        <v>38</v>
      </c>
      <c r="O183" s="68"/>
      <c r="P183" s="194">
        <f t="shared" si="11"/>
        <v>0</v>
      </c>
      <c r="Q183" s="194">
        <v>0.00125</v>
      </c>
      <c r="R183" s="194">
        <f t="shared" si="12"/>
        <v>0.00125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208</v>
      </c>
      <c r="AT183" s="196" t="s">
        <v>140</v>
      </c>
      <c r="AU183" s="196" t="s">
        <v>83</v>
      </c>
      <c r="AY183" s="14" t="s">
        <v>137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81</v>
      </c>
      <c r="BK183" s="197">
        <f t="shared" si="19"/>
        <v>0</v>
      </c>
      <c r="BL183" s="14" t="s">
        <v>208</v>
      </c>
      <c r="BM183" s="196" t="s">
        <v>310</v>
      </c>
    </row>
    <row r="184" spans="1:65" s="2" customFormat="1" ht="16.5" customHeight="1">
      <c r="A184" s="31"/>
      <c r="B184" s="32"/>
      <c r="C184" s="184" t="s">
        <v>303</v>
      </c>
      <c r="D184" s="184" t="s">
        <v>140</v>
      </c>
      <c r="E184" s="185" t="s">
        <v>312</v>
      </c>
      <c r="F184" s="186" t="s">
        <v>313</v>
      </c>
      <c r="G184" s="187" t="s">
        <v>248</v>
      </c>
      <c r="H184" s="188">
        <v>5</v>
      </c>
      <c r="I184" s="189"/>
      <c r="J184" s="190">
        <f t="shared" si="10"/>
        <v>0</v>
      </c>
      <c r="K184" s="191"/>
      <c r="L184" s="36"/>
      <c r="M184" s="192" t="s">
        <v>1</v>
      </c>
      <c r="N184" s="193" t="s">
        <v>38</v>
      </c>
      <c r="O184" s="68"/>
      <c r="P184" s="194">
        <f t="shared" si="11"/>
        <v>0</v>
      </c>
      <c r="Q184" s="194">
        <v>0.00184</v>
      </c>
      <c r="R184" s="194">
        <f t="shared" si="12"/>
        <v>0.0092</v>
      </c>
      <c r="S184" s="194">
        <v>0</v>
      </c>
      <c r="T184" s="19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208</v>
      </c>
      <c r="AT184" s="196" t="s">
        <v>140</v>
      </c>
      <c r="AU184" s="196" t="s">
        <v>83</v>
      </c>
      <c r="AY184" s="14" t="s">
        <v>137</v>
      </c>
      <c r="BE184" s="197">
        <f t="shared" si="14"/>
        <v>0</v>
      </c>
      <c r="BF184" s="197">
        <f t="shared" si="15"/>
        <v>0</v>
      </c>
      <c r="BG184" s="197">
        <f t="shared" si="16"/>
        <v>0</v>
      </c>
      <c r="BH184" s="197">
        <f t="shared" si="17"/>
        <v>0</v>
      </c>
      <c r="BI184" s="197">
        <f t="shared" si="18"/>
        <v>0</v>
      </c>
      <c r="BJ184" s="14" t="s">
        <v>81</v>
      </c>
      <c r="BK184" s="197">
        <f t="shared" si="19"/>
        <v>0</v>
      </c>
      <c r="BL184" s="14" t="s">
        <v>208</v>
      </c>
      <c r="BM184" s="196" t="s">
        <v>314</v>
      </c>
    </row>
    <row r="185" spans="1:65" s="2" customFormat="1" ht="16.5" customHeight="1">
      <c r="A185" s="31"/>
      <c r="B185" s="32"/>
      <c r="C185" s="184" t="s">
        <v>307</v>
      </c>
      <c r="D185" s="184" t="s">
        <v>140</v>
      </c>
      <c r="E185" s="185" t="s">
        <v>316</v>
      </c>
      <c r="F185" s="186" t="s">
        <v>317</v>
      </c>
      <c r="G185" s="187" t="s">
        <v>261</v>
      </c>
      <c r="H185" s="188">
        <v>5</v>
      </c>
      <c r="I185" s="189"/>
      <c r="J185" s="190">
        <f t="shared" si="10"/>
        <v>0</v>
      </c>
      <c r="K185" s="191"/>
      <c r="L185" s="36"/>
      <c r="M185" s="192" t="s">
        <v>1</v>
      </c>
      <c r="N185" s="193" t="s">
        <v>38</v>
      </c>
      <c r="O185" s="68"/>
      <c r="P185" s="194">
        <f t="shared" si="11"/>
        <v>0</v>
      </c>
      <c r="Q185" s="194">
        <v>0.00014</v>
      </c>
      <c r="R185" s="194">
        <f t="shared" si="12"/>
        <v>0.0006999999999999999</v>
      </c>
      <c r="S185" s="194">
        <v>0</v>
      </c>
      <c r="T185" s="19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208</v>
      </c>
      <c r="AT185" s="196" t="s">
        <v>140</v>
      </c>
      <c r="AU185" s="196" t="s">
        <v>83</v>
      </c>
      <c r="AY185" s="14" t="s">
        <v>137</v>
      </c>
      <c r="BE185" s="197">
        <f t="shared" si="14"/>
        <v>0</v>
      </c>
      <c r="BF185" s="197">
        <f t="shared" si="15"/>
        <v>0</v>
      </c>
      <c r="BG185" s="197">
        <f t="shared" si="16"/>
        <v>0</v>
      </c>
      <c r="BH185" s="197">
        <f t="shared" si="17"/>
        <v>0</v>
      </c>
      <c r="BI185" s="197">
        <f t="shared" si="18"/>
        <v>0</v>
      </c>
      <c r="BJ185" s="14" t="s">
        <v>81</v>
      </c>
      <c r="BK185" s="197">
        <f t="shared" si="19"/>
        <v>0</v>
      </c>
      <c r="BL185" s="14" t="s">
        <v>208</v>
      </c>
      <c r="BM185" s="196" t="s">
        <v>318</v>
      </c>
    </row>
    <row r="186" spans="1:65" s="2" customFormat="1" ht="24.2" customHeight="1">
      <c r="A186" s="31"/>
      <c r="B186" s="32"/>
      <c r="C186" s="184" t="s">
        <v>311</v>
      </c>
      <c r="D186" s="184" t="s">
        <v>140</v>
      </c>
      <c r="E186" s="185" t="s">
        <v>320</v>
      </c>
      <c r="F186" s="186" t="s">
        <v>321</v>
      </c>
      <c r="G186" s="187" t="s">
        <v>261</v>
      </c>
      <c r="H186" s="188">
        <v>5</v>
      </c>
      <c r="I186" s="189"/>
      <c r="J186" s="190">
        <f t="shared" si="10"/>
        <v>0</v>
      </c>
      <c r="K186" s="191"/>
      <c r="L186" s="36"/>
      <c r="M186" s="192" t="s">
        <v>1</v>
      </c>
      <c r="N186" s="193" t="s">
        <v>38</v>
      </c>
      <c r="O186" s="68"/>
      <c r="P186" s="194">
        <f t="shared" si="11"/>
        <v>0</v>
      </c>
      <c r="Q186" s="194">
        <v>0.00052</v>
      </c>
      <c r="R186" s="194">
        <f t="shared" si="12"/>
        <v>0.0026</v>
      </c>
      <c r="S186" s="194">
        <v>0</v>
      </c>
      <c r="T186" s="19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208</v>
      </c>
      <c r="AT186" s="196" t="s">
        <v>140</v>
      </c>
      <c r="AU186" s="196" t="s">
        <v>83</v>
      </c>
      <c r="AY186" s="14" t="s">
        <v>137</v>
      </c>
      <c r="BE186" s="197">
        <f t="shared" si="14"/>
        <v>0</v>
      </c>
      <c r="BF186" s="197">
        <f t="shared" si="15"/>
        <v>0</v>
      </c>
      <c r="BG186" s="197">
        <f t="shared" si="16"/>
        <v>0</v>
      </c>
      <c r="BH186" s="197">
        <f t="shared" si="17"/>
        <v>0</v>
      </c>
      <c r="BI186" s="197">
        <f t="shared" si="18"/>
        <v>0</v>
      </c>
      <c r="BJ186" s="14" t="s">
        <v>81</v>
      </c>
      <c r="BK186" s="197">
        <f t="shared" si="19"/>
        <v>0</v>
      </c>
      <c r="BL186" s="14" t="s">
        <v>208</v>
      </c>
      <c r="BM186" s="196" t="s">
        <v>322</v>
      </c>
    </row>
    <row r="187" spans="1:65" s="2" customFormat="1" ht="16.5" customHeight="1">
      <c r="A187" s="31"/>
      <c r="B187" s="32"/>
      <c r="C187" s="184" t="s">
        <v>315</v>
      </c>
      <c r="D187" s="184" t="s">
        <v>140</v>
      </c>
      <c r="E187" s="185" t="s">
        <v>324</v>
      </c>
      <c r="F187" s="186" t="s">
        <v>325</v>
      </c>
      <c r="G187" s="187" t="s">
        <v>261</v>
      </c>
      <c r="H187" s="188">
        <v>4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38</v>
      </c>
      <c r="O187" s="68"/>
      <c r="P187" s="194">
        <f t="shared" si="11"/>
        <v>0</v>
      </c>
      <c r="Q187" s="194">
        <v>0.00028</v>
      </c>
      <c r="R187" s="194">
        <f t="shared" si="12"/>
        <v>0.00112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208</v>
      </c>
      <c r="AT187" s="196" t="s">
        <v>140</v>
      </c>
      <c r="AU187" s="196" t="s">
        <v>83</v>
      </c>
      <c r="AY187" s="14" t="s">
        <v>137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81</v>
      </c>
      <c r="BK187" s="197">
        <f t="shared" si="19"/>
        <v>0</v>
      </c>
      <c r="BL187" s="14" t="s">
        <v>208</v>
      </c>
      <c r="BM187" s="196" t="s">
        <v>326</v>
      </c>
    </row>
    <row r="188" spans="1:65" s="2" customFormat="1" ht="24.2" customHeight="1">
      <c r="A188" s="31"/>
      <c r="B188" s="32"/>
      <c r="C188" s="184" t="s">
        <v>319</v>
      </c>
      <c r="D188" s="184" t="s">
        <v>140</v>
      </c>
      <c r="E188" s="185" t="s">
        <v>328</v>
      </c>
      <c r="F188" s="186" t="s">
        <v>329</v>
      </c>
      <c r="G188" s="187" t="s">
        <v>185</v>
      </c>
      <c r="H188" s="188">
        <v>0.298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38</v>
      </c>
      <c r="O188" s="68"/>
      <c r="P188" s="194">
        <f t="shared" si="11"/>
        <v>0</v>
      </c>
      <c r="Q188" s="194">
        <v>0</v>
      </c>
      <c r="R188" s="194">
        <f t="shared" si="12"/>
        <v>0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208</v>
      </c>
      <c r="AT188" s="196" t="s">
        <v>140</v>
      </c>
      <c r="AU188" s="196" t="s">
        <v>83</v>
      </c>
      <c r="AY188" s="14" t="s">
        <v>137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81</v>
      </c>
      <c r="BK188" s="197">
        <f t="shared" si="19"/>
        <v>0</v>
      </c>
      <c r="BL188" s="14" t="s">
        <v>208</v>
      </c>
      <c r="BM188" s="196" t="s">
        <v>330</v>
      </c>
    </row>
    <row r="189" spans="2:63" s="12" customFormat="1" ht="22.9" customHeight="1">
      <c r="B189" s="168"/>
      <c r="C189" s="169"/>
      <c r="D189" s="170" t="s">
        <v>72</v>
      </c>
      <c r="E189" s="182" t="s">
        <v>331</v>
      </c>
      <c r="F189" s="182" t="s">
        <v>332</v>
      </c>
      <c r="G189" s="169"/>
      <c r="H189" s="169"/>
      <c r="I189" s="172"/>
      <c r="J189" s="183">
        <f>BK189</f>
        <v>0</v>
      </c>
      <c r="K189" s="169"/>
      <c r="L189" s="174"/>
      <c r="M189" s="175"/>
      <c r="N189" s="176"/>
      <c r="O189" s="176"/>
      <c r="P189" s="177">
        <f>P190</f>
        <v>0</v>
      </c>
      <c r="Q189" s="176"/>
      <c r="R189" s="177">
        <f>R190</f>
        <v>0.0052</v>
      </c>
      <c r="S189" s="176"/>
      <c r="T189" s="178">
        <f>T190</f>
        <v>0</v>
      </c>
      <c r="AR189" s="179" t="s">
        <v>83</v>
      </c>
      <c r="AT189" s="180" t="s">
        <v>72</v>
      </c>
      <c r="AU189" s="180" t="s">
        <v>81</v>
      </c>
      <c r="AY189" s="179" t="s">
        <v>137</v>
      </c>
      <c r="BK189" s="181">
        <f>BK190</f>
        <v>0</v>
      </c>
    </row>
    <row r="190" spans="1:65" s="2" customFormat="1" ht="16.5" customHeight="1">
      <c r="A190" s="31"/>
      <c r="B190" s="32"/>
      <c r="C190" s="184" t="s">
        <v>323</v>
      </c>
      <c r="D190" s="184" t="s">
        <v>140</v>
      </c>
      <c r="E190" s="185" t="s">
        <v>334</v>
      </c>
      <c r="F190" s="186" t="s">
        <v>335</v>
      </c>
      <c r="G190" s="187" t="s">
        <v>228</v>
      </c>
      <c r="H190" s="188">
        <v>1</v>
      </c>
      <c r="I190" s="189"/>
      <c r="J190" s="190">
        <f>ROUND(I190*H190,2)</f>
        <v>0</v>
      </c>
      <c r="K190" s="191"/>
      <c r="L190" s="36"/>
      <c r="M190" s="192" t="s">
        <v>1</v>
      </c>
      <c r="N190" s="193" t="s">
        <v>38</v>
      </c>
      <c r="O190" s="68"/>
      <c r="P190" s="194">
        <f>O190*H190</f>
        <v>0</v>
      </c>
      <c r="Q190" s="194">
        <v>0.0052</v>
      </c>
      <c r="R190" s="194">
        <f>Q190*H190</f>
        <v>0.0052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208</v>
      </c>
      <c r="AT190" s="196" t="s">
        <v>140</v>
      </c>
      <c r="AU190" s="196" t="s">
        <v>83</v>
      </c>
      <c r="AY190" s="14" t="s">
        <v>137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81</v>
      </c>
      <c r="BK190" s="197">
        <f>ROUND(I190*H190,2)</f>
        <v>0</v>
      </c>
      <c r="BL190" s="14" t="s">
        <v>208</v>
      </c>
      <c r="BM190" s="196" t="s">
        <v>538</v>
      </c>
    </row>
    <row r="191" spans="2:63" s="12" customFormat="1" ht="22.9" customHeight="1">
      <c r="B191" s="168"/>
      <c r="C191" s="169"/>
      <c r="D191" s="170" t="s">
        <v>72</v>
      </c>
      <c r="E191" s="182" t="s">
        <v>337</v>
      </c>
      <c r="F191" s="182" t="s">
        <v>338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SUM(P192:P203)</f>
        <v>0</v>
      </c>
      <c r="Q191" s="176"/>
      <c r="R191" s="177">
        <f>SUM(R192:R203)</f>
        <v>0.10350000000000001</v>
      </c>
      <c r="S191" s="176"/>
      <c r="T191" s="178">
        <f>SUM(T192:T203)</f>
        <v>0.28800000000000003</v>
      </c>
      <c r="AR191" s="179" t="s">
        <v>83</v>
      </c>
      <c r="AT191" s="180" t="s">
        <v>72</v>
      </c>
      <c r="AU191" s="180" t="s">
        <v>81</v>
      </c>
      <c r="AY191" s="179" t="s">
        <v>137</v>
      </c>
      <c r="BK191" s="181">
        <f>SUM(BK192:BK203)</f>
        <v>0</v>
      </c>
    </row>
    <row r="192" spans="1:65" s="2" customFormat="1" ht="24.2" customHeight="1">
      <c r="A192" s="31"/>
      <c r="B192" s="32"/>
      <c r="C192" s="184" t="s">
        <v>327</v>
      </c>
      <c r="D192" s="184" t="s">
        <v>140</v>
      </c>
      <c r="E192" s="185" t="s">
        <v>340</v>
      </c>
      <c r="F192" s="186" t="s">
        <v>341</v>
      </c>
      <c r="G192" s="187" t="s">
        <v>261</v>
      </c>
      <c r="H192" s="188">
        <v>6</v>
      </c>
      <c r="I192" s="189"/>
      <c r="J192" s="190">
        <f aca="true" t="shared" si="20" ref="J192:J203">ROUND(I192*H192,2)</f>
        <v>0</v>
      </c>
      <c r="K192" s="191"/>
      <c r="L192" s="36"/>
      <c r="M192" s="192" t="s">
        <v>1</v>
      </c>
      <c r="N192" s="193" t="s">
        <v>38</v>
      </c>
      <c r="O192" s="68"/>
      <c r="P192" s="194">
        <f aca="true" t="shared" si="21" ref="P192:P203">O192*H192</f>
        <v>0</v>
      </c>
      <c r="Q192" s="194">
        <v>0</v>
      </c>
      <c r="R192" s="194">
        <f aca="true" t="shared" si="22" ref="R192:R203">Q192*H192</f>
        <v>0</v>
      </c>
      <c r="S192" s="194">
        <v>0</v>
      </c>
      <c r="T192" s="195">
        <f aca="true" t="shared" si="23" ref="T192:T203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208</v>
      </c>
      <c r="AT192" s="196" t="s">
        <v>140</v>
      </c>
      <c r="AU192" s="196" t="s">
        <v>83</v>
      </c>
      <c r="AY192" s="14" t="s">
        <v>137</v>
      </c>
      <c r="BE192" s="197">
        <f aca="true" t="shared" si="24" ref="BE192:BE203">IF(N192="základní",J192,0)</f>
        <v>0</v>
      </c>
      <c r="BF192" s="197">
        <f aca="true" t="shared" si="25" ref="BF192:BF203">IF(N192="snížená",J192,0)</f>
        <v>0</v>
      </c>
      <c r="BG192" s="197">
        <f aca="true" t="shared" si="26" ref="BG192:BG203">IF(N192="zákl. přenesená",J192,0)</f>
        <v>0</v>
      </c>
      <c r="BH192" s="197">
        <f aca="true" t="shared" si="27" ref="BH192:BH203">IF(N192="sníž. přenesená",J192,0)</f>
        <v>0</v>
      </c>
      <c r="BI192" s="197">
        <f aca="true" t="shared" si="28" ref="BI192:BI203">IF(N192="nulová",J192,0)</f>
        <v>0</v>
      </c>
      <c r="BJ192" s="14" t="s">
        <v>81</v>
      </c>
      <c r="BK192" s="197">
        <f aca="true" t="shared" si="29" ref="BK192:BK203">ROUND(I192*H192,2)</f>
        <v>0</v>
      </c>
      <c r="BL192" s="14" t="s">
        <v>208</v>
      </c>
      <c r="BM192" s="196" t="s">
        <v>342</v>
      </c>
    </row>
    <row r="193" spans="1:65" s="2" customFormat="1" ht="24.2" customHeight="1">
      <c r="A193" s="31"/>
      <c r="B193" s="32"/>
      <c r="C193" s="198" t="s">
        <v>333</v>
      </c>
      <c r="D193" s="198" t="s">
        <v>213</v>
      </c>
      <c r="E193" s="199" t="s">
        <v>344</v>
      </c>
      <c r="F193" s="200" t="s">
        <v>345</v>
      </c>
      <c r="G193" s="201" t="s">
        <v>261</v>
      </c>
      <c r="H193" s="202">
        <v>3</v>
      </c>
      <c r="I193" s="203"/>
      <c r="J193" s="204">
        <f t="shared" si="20"/>
        <v>0</v>
      </c>
      <c r="K193" s="205"/>
      <c r="L193" s="206"/>
      <c r="M193" s="207" t="s">
        <v>1</v>
      </c>
      <c r="N193" s="208" t="s">
        <v>38</v>
      </c>
      <c r="O193" s="68"/>
      <c r="P193" s="194">
        <f t="shared" si="21"/>
        <v>0</v>
      </c>
      <c r="Q193" s="194">
        <v>0.0138</v>
      </c>
      <c r="R193" s="194">
        <f t="shared" si="22"/>
        <v>0.0414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217</v>
      </c>
      <c r="AT193" s="196" t="s">
        <v>213</v>
      </c>
      <c r="AU193" s="196" t="s">
        <v>83</v>
      </c>
      <c r="AY193" s="14" t="s">
        <v>137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81</v>
      </c>
      <c r="BK193" s="197">
        <f t="shared" si="29"/>
        <v>0</v>
      </c>
      <c r="BL193" s="14" t="s">
        <v>208</v>
      </c>
      <c r="BM193" s="196" t="s">
        <v>346</v>
      </c>
    </row>
    <row r="194" spans="1:65" s="2" customFormat="1" ht="24.2" customHeight="1">
      <c r="A194" s="31"/>
      <c r="B194" s="32"/>
      <c r="C194" s="198" t="s">
        <v>339</v>
      </c>
      <c r="D194" s="198" t="s">
        <v>213</v>
      </c>
      <c r="E194" s="199" t="s">
        <v>348</v>
      </c>
      <c r="F194" s="200" t="s">
        <v>349</v>
      </c>
      <c r="G194" s="201" t="s">
        <v>261</v>
      </c>
      <c r="H194" s="202">
        <v>3</v>
      </c>
      <c r="I194" s="203"/>
      <c r="J194" s="204">
        <f t="shared" si="20"/>
        <v>0</v>
      </c>
      <c r="K194" s="205"/>
      <c r="L194" s="206"/>
      <c r="M194" s="207" t="s">
        <v>1</v>
      </c>
      <c r="N194" s="208" t="s">
        <v>38</v>
      </c>
      <c r="O194" s="68"/>
      <c r="P194" s="194">
        <f t="shared" si="21"/>
        <v>0</v>
      </c>
      <c r="Q194" s="194">
        <v>0.016</v>
      </c>
      <c r="R194" s="194">
        <f t="shared" si="22"/>
        <v>0.048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217</v>
      </c>
      <c r="AT194" s="196" t="s">
        <v>213</v>
      </c>
      <c r="AU194" s="196" t="s">
        <v>83</v>
      </c>
      <c r="AY194" s="14" t="s">
        <v>137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81</v>
      </c>
      <c r="BK194" s="197">
        <f t="shared" si="29"/>
        <v>0</v>
      </c>
      <c r="BL194" s="14" t="s">
        <v>208</v>
      </c>
      <c r="BM194" s="196" t="s">
        <v>350</v>
      </c>
    </row>
    <row r="195" spans="1:65" s="2" customFormat="1" ht="16.5" customHeight="1">
      <c r="A195" s="31"/>
      <c r="B195" s="32"/>
      <c r="C195" s="184" t="s">
        <v>343</v>
      </c>
      <c r="D195" s="184" t="s">
        <v>140</v>
      </c>
      <c r="E195" s="185" t="s">
        <v>352</v>
      </c>
      <c r="F195" s="186" t="s">
        <v>353</v>
      </c>
      <c r="G195" s="187" t="s">
        <v>261</v>
      </c>
      <c r="H195" s="188">
        <v>6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38</v>
      </c>
      <c r="O195" s="68"/>
      <c r="P195" s="194">
        <f t="shared" si="21"/>
        <v>0</v>
      </c>
      <c r="Q195" s="194">
        <v>0</v>
      </c>
      <c r="R195" s="194">
        <f t="shared" si="22"/>
        <v>0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208</v>
      </c>
      <c r="AT195" s="196" t="s">
        <v>140</v>
      </c>
      <c r="AU195" s="196" t="s">
        <v>83</v>
      </c>
      <c r="AY195" s="14" t="s">
        <v>137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81</v>
      </c>
      <c r="BK195" s="197">
        <f t="shared" si="29"/>
        <v>0</v>
      </c>
      <c r="BL195" s="14" t="s">
        <v>208</v>
      </c>
      <c r="BM195" s="196" t="s">
        <v>354</v>
      </c>
    </row>
    <row r="196" spans="1:65" s="2" customFormat="1" ht="16.5" customHeight="1">
      <c r="A196" s="31"/>
      <c r="B196" s="32"/>
      <c r="C196" s="198" t="s">
        <v>347</v>
      </c>
      <c r="D196" s="198" t="s">
        <v>213</v>
      </c>
      <c r="E196" s="199" t="s">
        <v>356</v>
      </c>
      <c r="F196" s="200" t="s">
        <v>357</v>
      </c>
      <c r="G196" s="201" t="s">
        <v>261</v>
      </c>
      <c r="H196" s="202">
        <v>3</v>
      </c>
      <c r="I196" s="203"/>
      <c r="J196" s="204">
        <f t="shared" si="20"/>
        <v>0</v>
      </c>
      <c r="K196" s="205"/>
      <c r="L196" s="206"/>
      <c r="M196" s="207" t="s">
        <v>1</v>
      </c>
      <c r="N196" s="208" t="s">
        <v>38</v>
      </c>
      <c r="O196" s="68"/>
      <c r="P196" s="194">
        <f t="shared" si="21"/>
        <v>0</v>
      </c>
      <c r="Q196" s="194">
        <v>0.00015</v>
      </c>
      <c r="R196" s="194">
        <f t="shared" si="22"/>
        <v>0.00045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217</v>
      </c>
      <c r="AT196" s="196" t="s">
        <v>213</v>
      </c>
      <c r="AU196" s="196" t="s">
        <v>83</v>
      </c>
      <c r="AY196" s="14" t="s">
        <v>137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81</v>
      </c>
      <c r="BK196" s="197">
        <f t="shared" si="29"/>
        <v>0</v>
      </c>
      <c r="BL196" s="14" t="s">
        <v>208</v>
      </c>
      <c r="BM196" s="196" t="s">
        <v>358</v>
      </c>
    </row>
    <row r="197" spans="1:65" s="2" customFormat="1" ht="21.75" customHeight="1">
      <c r="A197" s="31"/>
      <c r="B197" s="32"/>
      <c r="C197" s="198" t="s">
        <v>351</v>
      </c>
      <c r="D197" s="198" t="s">
        <v>213</v>
      </c>
      <c r="E197" s="199" t="s">
        <v>360</v>
      </c>
      <c r="F197" s="200" t="s">
        <v>361</v>
      </c>
      <c r="G197" s="201" t="s">
        <v>261</v>
      </c>
      <c r="H197" s="202">
        <v>3</v>
      </c>
      <c r="I197" s="203"/>
      <c r="J197" s="204">
        <f t="shared" si="20"/>
        <v>0</v>
      </c>
      <c r="K197" s="205"/>
      <c r="L197" s="206"/>
      <c r="M197" s="207" t="s">
        <v>1</v>
      </c>
      <c r="N197" s="208" t="s">
        <v>38</v>
      </c>
      <c r="O197" s="68"/>
      <c r="P197" s="194">
        <f t="shared" si="21"/>
        <v>0</v>
      </c>
      <c r="Q197" s="194">
        <v>0.00015</v>
      </c>
      <c r="R197" s="194">
        <f t="shared" si="22"/>
        <v>0.00045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217</v>
      </c>
      <c r="AT197" s="196" t="s">
        <v>213</v>
      </c>
      <c r="AU197" s="196" t="s">
        <v>83</v>
      </c>
      <c r="AY197" s="14" t="s">
        <v>137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81</v>
      </c>
      <c r="BK197" s="197">
        <f t="shared" si="29"/>
        <v>0</v>
      </c>
      <c r="BL197" s="14" t="s">
        <v>208</v>
      </c>
      <c r="BM197" s="196" t="s">
        <v>539</v>
      </c>
    </row>
    <row r="198" spans="1:65" s="2" customFormat="1" ht="21.75" customHeight="1">
      <c r="A198" s="31"/>
      <c r="B198" s="32"/>
      <c r="C198" s="184" t="s">
        <v>355</v>
      </c>
      <c r="D198" s="184" t="s">
        <v>140</v>
      </c>
      <c r="E198" s="185" t="s">
        <v>364</v>
      </c>
      <c r="F198" s="186" t="s">
        <v>365</v>
      </c>
      <c r="G198" s="187" t="s">
        <v>261</v>
      </c>
      <c r="H198" s="188">
        <v>6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38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208</v>
      </c>
      <c r="AT198" s="196" t="s">
        <v>140</v>
      </c>
      <c r="AU198" s="196" t="s">
        <v>83</v>
      </c>
      <c r="AY198" s="14" t="s">
        <v>137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81</v>
      </c>
      <c r="BK198" s="197">
        <f t="shared" si="29"/>
        <v>0</v>
      </c>
      <c r="BL198" s="14" t="s">
        <v>208</v>
      </c>
      <c r="BM198" s="196" t="s">
        <v>540</v>
      </c>
    </row>
    <row r="199" spans="1:65" s="2" customFormat="1" ht="16.5" customHeight="1">
      <c r="A199" s="31"/>
      <c r="B199" s="32"/>
      <c r="C199" s="198" t="s">
        <v>359</v>
      </c>
      <c r="D199" s="198" t="s">
        <v>213</v>
      </c>
      <c r="E199" s="199" t="s">
        <v>368</v>
      </c>
      <c r="F199" s="200" t="s">
        <v>369</v>
      </c>
      <c r="G199" s="201" t="s">
        <v>261</v>
      </c>
      <c r="H199" s="202">
        <v>3</v>
      </c>
      <c r="I199" s="203"/>
      <c r="J199" s="204">
        <f t="shared" si="20"/>
        <v>0</v>
      </c>
      <c r="K199" s="205"/>
      <c r="L199" s="206"/>
      <c r="M199" s="207" t="s">
        <v>1</v>
      </c>
      <c r="N199" s="208" t="s">
        <v>38</v>
      </c>
      <c r="O199" s="68"/>
      <c r="P199" s="194">
        <f t="shared" si="21"/>
        <v>0</v>
      </c>
      <c r="Q199" s="194">
        <v>0.0022</v>
      </c>
      <c r="R199" s="194">
        <f t="shared" si="22"/>
        <v>0.0066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217</v>
      </c>
      <c r="AT199" s="196" t="s">
        <v>213</v>
      </c>
      <c r="AU199" s="196" t="s">
        <v>83</v>
      </c>
      <c r="AY199" s="14" t="s">
        <v>137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81</v>
      </c>
      <c r="BK199" s="197">
        <f t="shared" si="29"/>
        <v>0</v>
      </c>
      <c r="BL199" s="14" t="s">
        <v>208</v>
      </c>
      <c r="BM199" s="196" t="s">
        <v>541</v>
      </c>
    </row>
    <row r="200" spans="1:65" s="2" customFormat="1" ht="16.5" customHeight="1">
      <c r="A200" s="31"/>
      <c r="B200" s="32"/>
      <c r="C200" s="198" t="s">
        <v>363</v>
      </c>
      <c r="D200" s="198" t="s">
        <v>213</v>
      </c>
      <c r="E200" s="199" t="s">
        <v>372</v>
      </c>
      <c r="F200" s="200" t="s">
        <v>373</v>
      </c>
      <c r="G200" s="201" t="s">
        <v>261</v>
      </c>
      <c r="H200" s="202">
        <v>3</v>
      </c>
      <c r="I200" s="203"/>
      <c r="J200" s="204">
        <f t="shared" si="20"/>
        <v>0</v>
      </c>
      <c r="K200" s="205"/>
      <c r="L200" s="206"/>
      <c r="M200" s="207" t="s">
        <v>1</v>
      </c>
      <c r="N200" s="208" t="s">
        <v>38</v>
      </c>
      <c r="O200" s="68"/>
      <c r="P200" s="194">
        <f t="shared" si="21"/>
        <v>0</v>
      </c>
      <c r="Q200" s="194">
        <v>0.0022</v>
      </c>
      <c r="R200" s="194">
        <f t="shared" si="22"/>
        <v>0.0066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217</v>
      </c>
      <c r="AT200" s="196" t="s">
        <v>213</v>
      </c>
      <c r="AU200" s="196" t="s">
        <v>83</v>
      </c>
      <c r="AY200" s="14" t="s">
        <v>137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81</v>
      </c>
      <c r="BK200" s="197">
        <f t="shared" si="29"/>
        <v>0</v>
      </c>
      <c r="BL200" s="14" t="s">
        <v>208</v>
      </c>
      <c r="BM200" s="196" t="s">
        <v>542</v>
      </c>
    </row>
    <row r="201" spans="1:65" s="2" customFormat="1" ht="24.2" customHeight="1">
      <c r="A201" s="31"/>
      <c r="B201" s="32"/>
      <c r="C201" s="184" t="s">
        <v>367</v>
      </c>
      <c r="D201" s="184" t="s">
        <v>140</v>
      </c>
      <c r="E201" s="185" t="s">
        <v>376</v>
      </c>
      <c r="F201" s="186" t="s">
        <v>377</v>
      </c>
      <c r="G201" s="187" t="s">
        <v>261</v>
      </c>
      <c r="H201" s="188">
        <v>12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38</v>
      </c>
      <c r="O201" s="68"/>
      <c r="P201" s="194">
        <f t="shared" si="21"/>
        <v>0</v>
      </c>
      <c r="Q201" s="194">
        <v>0</v>
      </c>
      <c r="R201" s="194">
        <f t="shared" si="22"/>
        <v>0</v>
      </c>
      <c r="S201" s="194">
        <v>0.024</v>
      </c>
      <c r="T201" s="195">
        <f t="shared" si="23"/>
        <v>0.28800000000000003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208</v>
      </c>
      <c r="AT201" s="196" t="s">
        <v>140</v>
      </c>
      <c r="AU201" s="196" t="s">
        <v>83</v>
      </c>
      <c r="AY201" s="14" t="s">
        <v>137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81</v>
      </c>
      <c r="BK201" s="197">
        <f t="shared" si="29"/>
        <v>0</v>
      </c>
      <c r="BL201" s="14" t="s">
        <v>208</v>
      </c>
      <c r="BM201" s="196" t="s">
        <v>378</v>
      </c>
    </row>
    <row r="202" spans="1:65" s="2" customFormat="1" ht="24.2" customHeight="1">
      <c r="A202" s="31"/>
      <c r="B202" s="32"/>
      <c r="C202" s="184" t="s">
        <v>371</v>
      </c>
      <c r="D202" s="184" t="s">
        <v>140</v>
      </c>
      <c r="E202" s="185" t="s">
        <v>380</v>
      </c>
      <c r="F202" s="186" t="s">
        <v>381</v>
      </c>
      <c r="G202" s="187" t="s">
        <v>261</v>
      </c>
      <c r="H202" s="188">
        <v>6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38</v>
      </c>
      <c r="O202" s="68"/>
      <c r="P202" s="194">
        <f t="shared" si="21"/>
        <v>0</v>
      </c>
      <c r="Q202" s="194">
        <v>0</v>
      </c>
      <c r="R202" s="194">
        <f t="shared" si="22"/>
        <v>0</v>
      </c>
      <c r="S202" s="194">
        <v>0</v>
      </c>
      <c r="T202" s="19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208</v>
      </c>
      <c r="AT202" s="196" t="s">
        <v>140</v>
      </c>
      <c r="AU202" s="196" t="s">
        <v>83</v>
      </c>
      <c r="AY202" s="14" t="s">
        <v>137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81</v>
      </c>
      <c r="BK202" s="197">
        <f t="shared" si="29"/>
        <v>0</v>
      </c>
      <c r="BL202" s="14" t="s">
        <v>208</v>
      </c>
      <c r="BM202" s="196" t="s">
        <v>382</v>
      </c>
    </row>
    <row r="203" spans="1:65" s="2" customFormat="1" ht="24.2" customHeight="1">
      <c r="A203" s="31"/>
      <c r="B203" s="32"/>
      <c r="C203" s="184" t="s">
        <v>375</v>
      </c>
      <c r="D203" s="184" t="s">
        <v>140</v>
      </c>
      <c r="E203" s="185" t="s">
        <v>384</v>
      </c>
      <c r="F203" s="186" t="s">
        <v>385</v>
      </c>
      <c r="G203" s="187" t="s">
        <v>185</v>
      </c>
      <c r="H203" s="188">
        <v>0.104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38</v>
      </c>
      <c r="O203" s="68"/>
      <c r="P203" s="194">
        <f t="shared" si="21"/>
        <v>0</v>
      </c>
      <c r="Q203" s="194">
        <v>0</v>
      </c>
      <c r="R203" s="194">
        <f t="shared" si="22"/>
        <v>0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208</v>
      </c>
      <c r="AT203" s="196" t="s">
        <v>140</v>
      </c>
      <c r="AU203" s="196" t="s">
        <v>83</v>
      </c>
      <c r="AY203" s="14" t="s">
        <v>137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81</v>
      </c>
      <c r="BK203" s="197">
        <f t="shared" si="29"/>
        <v>0</v>
      </c>
      <c r="BL203" s="14" t="s">
        <v>208</v>
      </c>
      <c r="BM203" s="196" t="s">
        <v>386</v>
      </c>
    </row>
    <row r="204" spans="2:63" s="12" customFormat="1" ht="22.9" customHeight="1">
      <c r="B204" s="168"/>
      <c r="C204" s="169"/>
      <c r="D204" s="170" t="s">
        <v>72</v>
      </c>
      <c r="E204" s="182" t="s">
        <v>387</v>
      </c>
      <c r="F204" s="182" t="s">
        <v>388</v>
      </c>
      <c r="G204" s="169"/>
      <c r="H204" s="169"/>
      <c r="I204" s="172"/>
      <c r="J204" s="183">
        <f>BK204</f>
        <v>0</v>
      </c>
      <c r="K204" s="169"/>
      <c r="L204" s="174"/>
      <c r="M204" s="175"/>
      <c r="N204" s="176"/>
      <c r="O204" s="176"/>
      <c r="P204" s="177">
        <f>SUM(P205:P213)</f>
        <v>0</v>
      </c>
      <c r="Q204" s="176"/>
      <c r="R204" s="177">
        <f>SUM(R205:R213)</f>
        <v>0.9923719999999999</v>
      </c>
      <c r="S204" s="176"/>
      <c r="T204" s="178">
        <f>SUM(T205:T213)</f>
        <v>2.5117339999999997</v>
      </c>
      <c r="AR204" s="179" t="s">
        <v>83</v>
      </c>
      <c r="AT204" s="180" t="s">
        <v>72</v>
      </c>
      <c r="AU204" s="180" t="s">
        <v>81</v>
      </c>
      <c r="AY204" s="179" t="s">
        <v>137</v>
      </c>
      <c r="BK204" s="181">
        <f>SUM(BK205:BK213)</f>
        <v>0</v>
      </c>
    </row>
    <row r="205" spans="1:65" s="2" customFormat="1" ht="16.5" customHeight="1">
      <c r="A205" s="31"/>
      <c r="B205" s="32"/>
      <c r="C205" s="184" t="s">
        <v>379</v>
      </c>
      <c r="D205" s="184" t="s">
        <v>140</v>
      </c>
      <c r="E205" s="185" t="s">
        <v>390</v>
      </c>
      <c r="F205" s="186" t="s">
        <v>391</v>
      </c>
      <c r="G205" s="187" t="s">
        <v>143</v>
      </c>
      <c r="H205" s="188">
        <v>30.2</v>
      </c>
      <c r="I205" s="189"/>
      <c r="J205" s="190">
        <f aca="true" t="shared" si="30" ref="J205:J213">ROUND(I205*H205,2)</f>
        <v>0</v>
      </c>
      <c r="K205" s="191"/>
      <c r="L205" s="36"/>
      <c r="M205" s="192" t="s">
        <v>1</v>
      </c>
      <c r="N205" s="193" t="s">
        <v>38</v>
      </c>
      <c r="O205" s="68"/>
      <c r="P205" s="194">
        <f aca="true" t="shared" si="31" ref="P205:P213">O205*H205</f>
        <v>0</v>
      </c>
      <c r="Q205" s="194">
        <v>0</v>
      </c>
      <c r="R205" s="194">
        <f aca="true" t="shared" si="32" ref="R205:R213">Q205*H205</f>
        <v>0</v>
      </c>
      <c r="S205" s="194">
        <v>0</v>
      </c>
      <c r="T205" s="195">
        <f aca="true" t="shared" si="33" ref="T205:T213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208</v>
      </c>
      <c r="AT205" s="196" t="s">
        <v>140</v>
      </c>
      <c r="AU205" s="196" t="s">
        <v>83</v>
      </c>
      <c r="AY205" s="14" t="s">
        <v>137</v>
      </c>
      <c r="BE205" s="197">
        <f aca="true" t="shared" si="34" ref="BE205:BE213">IF(N205="základní",J205,0)</f>
        <v>0</v>
      </c>
      <c r="BF205" s="197">
        <f aca="true" t="shared" si="35" ref="BF205:BF213">IF(N205="snížená",J205,0)</f>
        <v>0</v>
      </c>
      <c r="BG205" s="197">
        <f aca="true" t="shared" si="36" ref="BG205:BG213">IF(N205="zákl. přenesená",J205,0)</f>
        <v>0</v>
      </c>
      <c r="BH205" s="197">
        <f aca="true" t="shared" si="37" ref="BH205:BH213">IF(N205="sníž. přenesená",J205,0)</f>
        <v>0</v>
      </c>
      <c r="BI205" s="197">
        <f aca="true" t="shared" si="38" ref="BI205:BI213">IF(N205="nulová",J205,0)</f>
        <v>0</v>
      </c>
      <c r="BJ205" s="14" t="s">
        <v>81</v>
      </c>
      <c r="BK205" s="197">
        <f aca="true" t="shared" si="39" ref="BK205:BK213">ROUND(I205*H205,2)</f>
        <v>0</v>
      </c>
      <c r="BL205" s="14" t="s">
        <v>208</v>
      </c>
      <c r="BM205" s="196" t="s">
        <v>392</v>
      </c>
    </row>
    <row r="206" spans="1:65" s="2" customFormat="1" ht="16.5" customHeight="1">
      <c r="A206" s="31"/>
      <c r="B206" s="32"/>
      <c r="C206" s="184" t="s">
        <v>383</v>
      </c>
      <c r="D206" s="184" t="s">
        <v>140</v>
      </c>
      <c r="E206" s="185" t="s">
        <v>394</v>
      </c>
      <c r="F206" s="186" t="s">
        <v>395</v>
      </c>
      <c r="G206" s="187" t="s">
        <v>143</v>
      </c>
      <c r="H206" s="188">
        <v>30.2</v>
      </c>
      <c r="I206" s="189"/>
      <c r="J206" s="190">
        <f t="shared" si="30"/>
        <v>0</v>
      </c>
      <c r="K206" s="191"/>
      <c r="L206" s="36"/>
      <c r="M206" s="192" t="s">
        <v>1</v>
      </c>
      <c r="N206" s="193" t="s">
        <v>38</v>
      </c>
      <c r="O206" s="68"/>
      <c r="P206" s="194">
        <f t="shared" si="31"/>
        <v>0</v>
      </c>
      <c r="Q206" s="194">
        <v>0.0003</v>
      </c>
      <c r="R206" s="194">
        <f t="shared" si="32"/>
        <v>0.009059999999999999</v>
      </c>
      <c r="S206" s="194">
        <v>0</v>
      </c>
      <c r="T206" s="19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208</v>
      </c>
      <c r="AT206" s="196" t="s">
        <v>140</v>
      </c>
      <c r="AU206" s="196" t="s">
        <v>83</v>
      </c>
      <c r="AY206" s="14" t="s">
        <v>137</v>
      </c>
      <c r="BE206" s="197">
        <f t="shared" si="34"/>
        <v>0</v>
      </c>
      <c r="BF206" s="197">
        <f t="shared" si="35"/>
        <v>0</v>
      </c>
      <c r="BG206" s="197">
        <f t="shared" si="36"/>
        <v>0</v>
      </c>
      <c r="BH206" s="197">
        <f t="shared" si="37"/>
        <v>0</v>
      </c>
      <c r="BI206" s="197">
        <f t="shared" si="38"/>
        <v>0</v>
      </c>
      <c r="BJ206" s="14" t="s">
        <v>81</v>
      </c>
      <c r="BK206" s="197">
        <f t="shared" si="39"/>
        <v>0</v>
      </c>
      <c r="BL206" s="14" t="s">
        <v>208</v>
      </c>
      <c r="BM206" s="196" t="s">
        <v>396</v>
      </c>
    </row>
    <row r="207" spans="1:65" s="2" customFormat="1" ht="21.75" customHeight="1">
      <c r="A207" s="31"/>
      <c r="B207" s="32"/>
      <c r="C207" s="184" t="s">
        <v>389</v>
      </c>
      <c r="D207" s="184" t="s">
        <v>140</v>
      </c>
      <c r="E207" s="185" t="s">
        <v>398</v>
      </c>
      <c r="F207" s="186" t="s">
        <v>399</v>
      </c>
      <c r="G207" s="187" t="s">
        <v>143</v>
      </c>
      <c r="H207" s="188">
        <v>30.2</v>
      </c>
      <c r="I207" s="189"/>
      <c r="J207" s="190">
        <f t="shared" si="30"/>
        <v>0</v>
      </c>
      <c r="K207" s="191"/>
      <c r="L207" s="36"/>
      <c r="M207" s="192" t="s">
        <v>1</v>
      </c>
      <c r="N207" s="193" t="s">
        <v>38</v>
      </c>
      <c r="O207" s="68"/>
      <c r="P207" s="194">
        <f t="shared" si="31"/>
        <v>0</v>
      </c>
      <c r="Q207" s="194">
        <v>0.00455</v>
      </c>
      <c r="R207" s="194">
        <f t="shared" si="32"/>
        <v>0.13741</v>
      </c>
      <c r="S207" s="194">
        <v>0</v>
      </c>
      <c r="T207" s="19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208</v>
      </c>
      <c r="AT207" s="196" t="s">
        <v>140</v>
      </c>
      <c r="AU207" s="196" t="s">
        <v>83</v>
      </c>
      <c r="AY207" s="14" t="s">
        <v>137</v>
      </c>
      <c r="BE207" s="197">
        <f t="shared" si="34"/>
        <v>0</v>
      </c>
      <c r="BF207" s="197">
        <f t="shared" si="35"/>
        <v>0</v>
      </c>
      <c r="BG207" s="197">
        <f t="shared" si="36"/>
        <v>0</v>
      </c>
      <c r="BH207" s="197">
        <f t="shared" si="37"/>
        <v>0</v>
      </c>
      <c r="BI207" s="197">
        <f t="shared" si="38"/>
        <v>0</v>
      </c>
      <c r="BJ207" s="14" t="s">
        <v>81</v>
      </c>
      <c r="BK207" s="197">
        <f t="shared" si="39"/>
        <v>0</v>
      </c>
      <c r="BL207" s="14" t="s">
        <v>208</v>
      </c>
      <c r="BM207" s="196" t="s">
        <v>400</v>
      </c>
    </row>
    <row r="208" spans="1:65" s="2" customFormat="1" ht="24.2" customHeight="1">
      <c r="A208" s="31"/>
      <c r="B208" s="32"/>
      <c r="C208" s="184" t="s">
        <v>393</v>
      </c>
      <c r="D208" s="184" t="s">
        <v>140</v>
      </c>
      <c r="E208" s="185" t="s">
        <v>402</v>
      </c>
      <c r="F208" s="186" t="s">
        <v>403</v>
      </c>
      <c r="G208" s="187" t="s">
        <v>143</v>
      </c>
      <c r="H208" s="188">
        <v>30.2</v>
      </c>
      <c r="I208" s="189"/>
      <c r="J208" s="190">
        <f t="shared" si="30"/>
        <v>0</v>
      </c>
      <c r="K208" s="191"/>
      <c r="L208" s="36"/>
      <c r="M208" s="192" t="s">
        <v>1</v>
      </c>
      <c r="N208" s="193" t="s">
        <v>38</v>
      </c>
      <c r="O208" s="68"/>
      <c r="P208" s="194">
        <f t="shared" si="31"/>
        <v>0</v>
      </c>
      <c r="Q208" s="194">
        <v>0</v>
      </c>
      <c r="R208" s="194">
        <f t="shared" si="32"/>
        <v>0</v>
      </c>
      <c r="S208" s="194">
        <v>0.08317</v>
      </c>
      <c r="T208" s="195">
        <f t="shared" si="33"/>
        <v>2.5117339999999997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208</v>
      </c>
      <c r="AT208" s="196" t="s">
        <v>140</v>
      </c>
      <c r="AU208" s="196" t="s">
        <v>83</v>
      </c>
      <c r="AY208" s="14" t="s">
        <v>137</v>
      </c>
      <c r="BE208" s="197">
        <f t="shared" si="34"/>
        <v>0</v>
      </c>
      <c r="BF208" s="197">
        <f t="shared" si="35"/>
        <v>0</v>
      </c>
      <c r="BG208" s="197">
        <f t="shared" si="36"/>
        <v>0</v>
      </c>
      <c r="BH208" s="197">
        <f t="shared" si="37"/>
        <v>0</v>
      </c>
      <c r="BI208" s="197">
        <f t="shared" si="38"/>
        <v>0</v>
      </c>
      <c r="BJ208" s="14" t="s">
        <v>81</v>
      </c>
      <c r="BK208" s="197">
        <f t="shared" si="39"/>
        <v>0</v>
      </c>
      <c r="BL208" s="14" t="s">
        <v>208</v>
      </c>
      <c r="BM208" s="196" t="s">
        <v>404</v>
      </c>
    </row>
    <row r="209" spans="1:65" s="2" customFormat="1" ht="37.9" customHeight="1">
      <c r="A209" s="31"/>
      <c r="B209" s="32"/>
      <c r="C209" s="184" t="s">
        <v>397</v>
      </c>
      <c r="D209" s="184" t="s">
        <v>140</v>
      </c>
      <c r="E209" s="185" t="s">
        <v>406</v>
      </c>
      <c r="F209" s="186" t="s">
        <v>407</v>
      </c>
      <c r="G209" s="187" t="s">
        <v>143</v>
      </c>
      <c r="H209" s="188">
        <v>30.2</v>
      </c>
      <c r="I209" s="189"/>
      <c r="J209" s="190">
        <f t="shared" si="30"/>
        <v>0</v>
      </c>
      <c r="K209" s="191"/>
      <c r="L209" s="36"/>
      <c r="M209" s="192" t="s">
        <v>1</v>
      </c>
      <c r="N209" s="193" t="s">
        <v>38</v>
      </c>
      <c r="O209" s="68"/>
      <c r="P209" s="194">
        <f t="shared" si="31"/>
        <v>0</v>
      </c>
      <c r="Q209" s="194">
        <v>0.00689</v>
      </c>
      <c r="R209" s="194">
        <f t="shared" si="32"/>
        <v>0.208078</v>
      </c>
      <c r="S209" s="194">
        <v>0</v>
      </c>
      <c r="T209" s="19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208</v>
      </c>
      <c r="AT209" s="196" t="s">
        <v>140</v>
      </c>
      <c r="AU209" s="196" t="s">
        <v>83</v>
      </c>
      <c r="AY209" s="14" t="s">
        <v>137</v>
      </c>
      <c r="BE209" s="197">
        <f t="shared" si="34"/>
        <v>0</v>
      </c>
      <c r="BF209" s="197">
        <f t="shared" si="35"/>
        <v>0</v>
      </c>
      <c r="BG209" s="197">
        <f t="shared" si="36"/>
        <v>0</v>
      </c>
      <c r="BH209" s="197">
        <f t="shared" si="37"/>
        <v>0</v>
      </c>
      <c r="BI209" s="197">
        <f t="shared" si="38"/>
        <v>0</v>
      </c>
      <c r="BJ209" s="14" t="s">
        <v>81</v>
      </c>
      <c r="BK209" s="197">
        <f t="shared" si="39"/>
        <v>0</v>
      </c>
      <c r="BL209" s="14" t="s">
        <v>208</v>
      </c>
      <c r="BM209" s="196" t="s">
        <v>408</v>
      </c>
    </row>
    <row r="210" spans="1:65" s="2" customFormat="1" ht="37.9" customHeight="1">
      <c r="A210" s="31"/>
      <c r="B210" s="32"/>
      <c r="C210" s="198" t="s">
        <v>401</v>
      </c>
      <c r="D210" s="198" t="s">
        <v>213</v>
      </c>
      <c r="E210" s="199" t="s">
        <v>410</v>
      </c>
      <c r="F210" s="200" t="s">
        <v>411</v>
      </c>
      <c r="G210" s="201" t="s">
        <v>143</v>
      </c>
      <c r="H210" s="202">
        <v>33.22</v>
      </c>
      <c r="I210" s="203"/>
      <c r="J210" s="204">
        <f t="shared" si="30"/>
        <v>0</v>
      </c>
      <c r="K210" s="205"/>
      <c r="L210" s="206"/>
      <c r="M210" s="207" t="s">
        <v>1</v>
      </c>
      <c r="N210" s="208" t="s">
        <v>38</v>
      </c>
      <c r="O210" s="68"/>
      <c r="P210" s="194">
        <f t="shared" si="31"/>
        <v>0</v>
      </c>
      <c r="Q210" s="194">
        <v>0.0192</v>
      </c>
      <c r="R210" s="194">
        <f t="shared" si="32"/>
        <v>0.637824</v>
      </c>
      <c r="S210" s="194">
        <v>0</v>
      </c>
      <c r="T210" s="19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217</v>
      </c>
      <c r="AT210" s="196" t="s">
        <v>213</v>
      </c>
      <c r="AU210" s="196" t="s">
        <v>83</v>
      </c>
      <c r="AY210" s="14" t="s">
        <v>137</v>
      </c>
      <c r="BE210" s="197">
        <f t="shared" si="34"/>
        <v>0</v>
      </c>
      <c r="BF210" s="197">
        <f t="shared" si="35"/>
        <v>0</v>
      </c>
      <c r="BG210" s="197">
        <f t="shared" si="36"/>
        <v>0</v>
      </c>
      <c r="BH210" s="197">
        <f t="shared" si="37"/>
        <v>0</v>
      </c>
      <c r="BI210" s="197">
        <f t="shared" si="38"/>
        <v>0</v>
      </c>
      <c r="BJ210" s="14" t="s">
        <v>81</v>
      </c>
      <c r="BK210" s="197">
        <f t="shared" si="39"/>
        <v>0</v>
      </c>
      <c r="BL210" s="14" t="s">
        <v>208</v>
      </c>
      <c r="BM210" s="196" t="s">
        <v>412</v>
      </c>
    </row>
    <row r="211" spans="1:65" s="2" customFormat="1" ht="24.2" customHeight="1">
      <c r="A211" s="31"/>
      <c r="B211" s="32"/>
      <c r="C211" s="184" t="s">
        <v>405</v>
      </c>
      <c r="D211" s="184" t="s">
        <v>140</v>
      </c>
      <c r="E211" s="185" t="s">
        <v>414</v>
      </c>
      <c r="F211" s="186" t="s">
        <v>415</v>
      </c>
      <c r="G211" s="187" t="s">
        <v>143</v>
      </c>
      <c r="H211" s="188">
        <v>3.65</v>
      </c>
      <c r="I211" s="189"/>
      <c r="J211" s="190">
        <f t="shared" si="30"/>
        <v>0</v>
      </c>
      <c r="K211" s="191"/>
      <c r="L211" s="36"/>
      <c r="M211" s="192" t="s">
        <v>1</v>
      </c>
      <c r="N211" s="193" t="s">
        <v>38</v>
      </c>
      <c r="O211" s="68"/>
      <c r="P211" s="194">
        <f t="shared" si="31"/>
        <v>0</v>
      </c>
      <c r="Q211" s="194">
        <v>0</v>
      </c>
      <c r="R211" s="194">
        <f t="shared" si="32"/>
        <v>0</v>
      </c>
      <c r="S211" s="194">
        <v>0</v>
      </c>
      <c r="T211" s="19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208</v>
      </c>
      <c r="AT211" s="196" t="s">
        <v>140</v>
      </c>
      <c r="AU211" s="196" t="s">
        <v>83</v>
      </c>
      <c r="AY211" s="14" t="s">
        <v>137</v>
      </c>
      <c r="BE211" s="197">
        <f t="shared" si="34"/>
        <v>0</v>
      </c>
      <c r="BF211" s="197">
        <f t="shared" si="35"/>
        <v>0</v>
      </c>
      <c r="BG211" s="197">
        <f t="shared" si="36"/>
        <v>0</v>
      </c>
      <c r="BH211" s="197">
        <f t="shared" si="37"/>
        <v>0</v>
      </c>
      <c r="BI211" s="197">
        <f t="shared" si="38"/>
        <v>0</v>
      </c>
      <c r="BJ211" s="14" t="s">
        <v>81</v>
      </c>
      <c r="BK211" s="197">
        <f t="shared" si="39"/>
        <v>0</v>
      </c>
      <c r="BL211" s="14" t="s">
        <v>208</v>
      </c>
      <c r="BM211" s="196" t="s">
        <v>416</v>
      </c>
    </row>
    <row r="212" spans="1:65" s="2" customFormat="1" ht="37.9" customHeight="1">
      <c r="A212" s="31"/>
      <c r="B212" s="32"/>
      <c r="C212" s="184" t="s">
        <v>409</v>
      </c>
      <c r="D212" s="184" t="s">
        <v>140</v>
      </c>
      <c r="E212" s="185" t="s">
        <v>418</v>
      </c>
      <c r="F212" s="186" t="s">
        <v>419</v>
      </c>
      <c r="G212" s="187" t="s">
        <v>143</v>
      </c>
      <c r="H212" s="188">
        <v>30.2</v>
      </c>
      <c r="I212" s="189"/>
      <c r="J212" s="190">
        <f t="shared" si="30"/>
        <v>0</v>
      </c>
      <c r="K212" s="191"/>
      <c r="L212" s="36"/>
      <c r="M212" s="192" t="s">
        <v>1</v>
      </c>
      <c r="N212" s="193" t="s">
        <v>38</v>
      </c>
      <c r="O212" s="68"/>
      <c r="P212" s="194">
        <f t="shared" si="31"/>
        <v>0</v>
      </c>
      <c r="Q212" s="194">
        <v>0</v>
      </c>
      <c r="R212" s="194">
        <f t="shared" si="32"/>
        <v>0</v>
      </c>
      <c r="S212" s="194">
        <v>0</v>
      </c>
      <c r="T212" s="19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208</v>
      </c>
      <c r="AT212" s="196" t="s">
        <v>140</v>
      </c>
      <c r="AU212" s="196" t="s">
        <v>83</v>
      </c>
      <c r="AY212" s="14" t="s">
        <v>137</v>
      </c>
      <c r="BE212" s="197">
        <f t="shared" si="34"/>
        <v>0</v>
      </c>
      <c r="BF212" s="197">
        <f t="shared" si="35"/>
        <v>0</v>
      </c>
      <c r="BG212" s="197">
        <f t="shared" si="36"/>
        <v>0</v>
      </c>
      <c r="BH212" s="197">
        <f t="shared" si="37"/>
        <v>0</v>
      </c>
      <c r="BI212" s="197">
        <f t="shared" si="38"/>
        <v>0</v>
      </c>
      <c r="BJ212" s="14" t="s">
        <v>81</v>
      </c>
      <c r="BK212" s="197">
        <f t="shared" si="39"/>
        <v>0</v>
      </c>
      <c r="BL212" s="14" t="s">
        <v>208</v>
      </c>
      <c r="BM212" s="196" t="s">
        <v>420</v>
      </c>
    </row>
    <row r="213" spans="1:65" s="2" customFormat="1" ht="24.2" customHeight="1">
      <c r="A213" s="31"/>
      <c r="B213" s="32"/>
      <c r="C213" s="184" t="s">
        <v>413</v>
      </c>
      <c r="D213" s="184" t="s">
        <v>140</v>
      </c>
      <c r="E213" s="185" t="s">
        <v>422</v>
      </c>
      <c r="F213" s="186" t="s">
        <v>423</v>
      </c>
      <c r="G213" s="187" t="s">
        <v>185</v>
      </c>
      <c r="H213" s="188">
        <v>0.992</v>
      </c>
      <c r="I213" s="189"/>
      <c r="J213" s="190">
        <f t="shared" si="30"/>
        <v>0</v>
      </c>
      <c r="K213" s="191"/>
      <c r="L213" s="36"/>
      <c r="M213" s="192" t="s">
        <v>1</v>
      </c>
      <c r="N213" s="193" t="s">
        <v>38</v>
      </c>
      <c r="O213" s="68"/>
      <c r="P213" s="194">
        <f t="shared" si="31"/>
        <v>0</v>
      </c>
      <c r="Q213" s="194">
        <v>0</v>
      </c>
      <c r="R213" s="194">
        <f t="shared" si="32"/>
        <v>0</v>
      </c>
      <c r="S213" s="194">
        <v>0</v>
      </c>
      <c r="T213" s="19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208</v>
      </c>
      <c r="AT213" s="196" t="s">
        <v>140</v>
      </c>
      <c r="AU213" s="196" t="s">
        <v>83</v>
      </c>
      <c r="AY213" s="14" t="s">
        <v>137</v>
      </c>
      <c r="BE213" s="197">
        <f t="shared" si="34"/>
        <v>0</v>
      </c>
      <c r="BF213" s="197">
        <f t="shared" si="35"/>
        <v>0</v>
      </c>
      <c r="BG213" s="197">
        <f t="shared" si="36"/>
        <v>0</v>
      </c>
      <c r="BH213" s="197">
        <f t="shared" si="37"/>
        <v>0</v>
      </c>
      <c r="BI213" s="197">
        <f t="shared" si="38"/>
        <v>0</v>
      </c>
      <c r="BJ213" s="14" t="s">
        <v>81</v>
      </c>
      <c r="BK213" s="197">
        <f t="shared" si="39"/>
        <v>0</v>
      </c>
      <c r="BL213" s="14" t="s">
        <v>208</v>
      </c>
      <c r="BM213" s="196" t="s">
        <v>424</v>
      </c>
    </row>
    <row r="214" spans="2:63" s="12" customFormat="1" ht="22.9" customHeight="1">
      <c r="B214" s="168"/>
      <c r="C214" s="169"/>
      <c r="D214" s="170" t="s">
        <v>72</v>
      </c>
      <c r="E214" s="182" t="s">
        <v>425</v>
      </c>
      <c r="F214" s="182" t="s">
        <v>426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SUM(P215:P222)</f>
        <v>0</v>
      </c>
      <c r="Q214" s="176"/>
      <c r="R214" s="177">
        <f>SUM(R215:R222)</f>
        <v>1.3047540000000002</v>
      </c>
      <c r="S214" s="176"/>
      <c r="T214" s="178">
        <f>SUM(T215:T222)</f>
        <v>6.079899999999999</v>
      </c>
      <c r="AR214" s="179" t="s">
        <v>83</v>
      </c>
      <c r="AT214" s="180" t="s">
        <v>72</v>
      </c>
      <c r="AU214" s="180" t="s">
        <v>81</v>
      </c>
      <c r="AY214" s="179" t="s">
        <v>137</v>
      </c>
      <c r="BK214" s="181">
        <f>SUM(BK215:BK222)</f>
        <v>0</v>
      </c>
    </row>
    <row r="215" spans="1:65" s="2" customFormat="1" ht="16.5" customHeight="1">
      <c r="A215" s="31"/>
      <c r="B215" s="32"/>
      <c r="C215" s="184" t="s">
        <v>417</v>
      </c>
      <c r="D215" s="184" t="s">
        <v>140</v>
      </c>
      <c r="E215" s="185" t="s">
        <v>428</v>
      </c>
      <c r="F215" s="186" t="s">
        <v>429</v>
      </c>
      <c r="G215" s="187" t="s">
        <v>143</v>
      </c>
      <c r="H215" s="188">
        <v>74.6</v>
      </c>
      <c r="I215" s="189"/>
      <c r="J215" s="190">
        <f aca="true" t="shared" si="40" ref="J215:J222">ROUND(I215*H215,2)</f>
        <v>0</v>
      </c>
      <c r="K215" s="191"/>
      <c r="L215" s="36"/>
      <c r="M215" s="192" t="s">
        <v>1</v>
      </c>
      <c r="N215" s="193" t="s">
        <v>38</v>
      </c>
      <c r="O215" s="68"/>
      <c r="P215" s="194">
        <f aca="true" t="shared" si="41" ref="P215:P222">O215*H215</f>
        <v>0</v>
      </c>
      <c r="Q215" s="194">
        <v>0</v>
      </c>
      <c r="R215" s="194">
        <f aca="true" t="shared" si="42" ref="R215:R222">Q215*H215</f>
        <v>0</v>
      </c>
      <c r="S215" s="194">
        <v>0</v>
      </c>
      <c r="T215" s="195">
        <f aca="true" t="shared" si="43" ref="T215:T222"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208</v>
      </c>
      <c r="AT215" s="196" t="s">
        <v>140</v>
      </c>
      <c r="AU215" s="196" t="s">
        <v>83</v>
      </c>
      <c r="AY215" s="14" t="s">
        <v>137</v>
      </c>
      <c r="BE215" s="197">
        <f aca="true" t="shared" si="44" ref="BE215:BE222">IF(N215="základní",J215,0)</f>
        <v>0</v>
      </c>
      <c r="BF215" s="197">
        <f aca="true" t="shared" si="45" ref="BF215:BF222">IF(N215="snížená",J215,0)</f>
        <v>0</v>
      </c>
      <c r="BG215" s="197">
        <f aca="true" t="shared" si="46" ref="BG215:BG222">IF(N215="zákl. přenesená",J215,0)</f>
        <v>0</v>
      </c>
      <c r="BH215" s="197">
        <f aca="true" t="shared" si="47" ref="BH215:BH222">IF(N215="sníž. přenesená",J215,0)</f>
        <v>0</v>
      </c>
      <c r="BI215" s="197">
        <f aca="true" t="shared" si="48" ref="BI215:BI222">IF(N215="nulová",J215,0)</f>
        <v>0</v>
      </c>
      <c r="BJ215" s="14" t="s">
        <v>81</v>
      </c>
      <c r="BK215" s="197">
        <f aca="true" t="shared" si="49" ref="BK215:BK222">ROUND(I215*H215,2)</f>
        <v>0</v>
      </c>
      <c r="BL215" s="14" t="s">
        <v>208</v>
      </c>
      <c r="BM215" s="196" t="s">
        <v>430</v>
      </c>
    </row>
    <row r="216" spans="1:65" s="2" customFormat="1" ht="16.5" customHeight="1">
      <c r="A216" s="31"/>
      <c r="B216" s="32"/>
      <c r="C216" s="184" t="s">
        <v>421</v>
      </c>
      <c r="D216" s="184" t="s">
        <v>140</v>
      </c>
      <c r="E216" s="185" t="s">
        <v>432</v>
      </c>
      <c r="F216" s="186" t="s">
        <v>433</v>
      </c>
      <c r="G216" s="187" t="s">
        <v>143</v>
      </c>
      <c r="H216" s="188">
        <v>74.6</v>
      </c>
      <c r="I216" s="189"/>
      <c r="J216" s="190">
        <f t="shared" si="40"/>
        <v>0</v>
      </c>
      <c r="K216" s="191"/>
      <c r="L216" s="36"/>
      <c r="M216" s="192" t="s">
        <v>1</v>
      </c>
      <c r="N216" s="193" t="s">
        <v>38</v>
      </c>
      <c r="O216" s="68"/>
      <c r="P216" s="194">
        <f t="shared" si="41"/>
        <v>0</v>
      </c>
      <c r="Q216" s="194">
        <v>0.0003</v>
      </c>
      <c r="R216" s="194">
        <f t="shared" si="42"/>
        <v>0.022379999999999997</v>
      </c>
      <c r="S216" s="194">
        <v>0</v>
      </c>
      <c r="T216" s="195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208</v>
      </c>
      <c r="AT216" s="196" t="s">
        <v>140</v>
      </c>
      <c r="AU216" s="196" t="s">
        <v>83</v>
      </c>
      <c r="AY216" s="14" t="s">
        <v>137</v>
      </c>
      <c r="BE216" s="197">
        <f t="shared" si="44"/>
        <v>0</v>
      </c>
      <c r="BF216" s="197">
        <f t="shared" si="45"/>
        <v>0</v>
      </c>
      <c r="BG216" s="197">
        <f t="shared" si="46"/>
        <v>0</v>
      </c>
      <c r="BH216" s="197">
        <f t="shared" si="47"/>
        <v>0</v>
      </c>
      <c r="BI216" s="197">
        <f t="shared" si="48"/>
        <v>0</v>
      </c>
      <c r="BJ216" s="14" t="s">
        <v>81</v>
      </c>
      <c r="BK216" s="197">
        <f t="shared" si="49"/>
        <v>0</v>
      </c>
      <c r="BL216" s="14" t="s">
        <v>208</v>
      </c>
      <c r="BM216" s="196" t="s">
        <v>434</v>
      </c>
    </row>
    <row r="217" spans="1:65" s="2" customFormat="1" ht="24.2" customHeight="1">
      <c r="A217" s="31"/>
      <c r="B217" s="32"/>
      <c r="C217" s="184" t="s">
        <v>427</v>
      </c>
      <c r="D217" s="184" t="s">
        <v>140</v>
      </c>
      <c r="E217" s="185" t="s">
        <v>436</v>
      </c>
      <c r="F217" s="186" t="s">
        <v>437</v>
      </c>
      <c r="G217" s="187" t="s">
        <v>143</v>
      </c>
      <c r="H217" s="188">
        <v>74.6</v>
      </c>
      <c r="I217" s="189"/>
      <c r="J217" s="190">
        <f t="shared" si="40"/>
        <v>0</v>
      </c>
      <c r="K217" s="191"/>
      <c r="L217" s="36"/>
      <c r="M217" s="192" t="s">
        <v>1</v>
      </c>
      <c r="N217" s="193" t="s">
        <v>38</v>
      </c>
      <c r="O217" s="68"/>
      <c r="P217" s="194">
        <f t="shared" si="41"/>
        <v>0</v>
      </c>
      <c r="Q217" s="194">
        <v>0</v>
      </c>
      <c r="R217" s="194">
        <f t="shared" si="42"/>
        <v>0</v>
      </c>
      <c r="S217" s="194">
        <v>0.0815</v>
      </c>
      <c r="T217" s="195">
        <f t="shared" si="43"/>
        <v>6.079899999999999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208</v>
      </c>
      <c r="AT217" s="196" t="s">
        <v>140</v>
      </c>
      <c r="AU217" s="196" t="s">
        <v>83</v>
      </c>
      <c r="AY217" s="14" t="s">
        <v>137</v>
      </c>
      <c r="BE217" s="197">
        <f t="shared" si="44"/>
        <v>0</v>
      </c>
      <c r="BF217" s="197">
        <f t="shared" si="45"/>
        <v>0</v>
      </c>
      <c r="BG217" s="197">
        <f t="shared" si="46"/>
        <v>0</v>
      </c>
      <c r="BH217" s="197">
        <f t="shared" si="47"/>
        <v>0</v>
      </c>
      <c r="BI217" s="197">
        <f t="shared" si="48"/>
        <v>0</v>
      </c>
      <c r="BJ217" s="14" t="s">
        <v>81</v>
      </c>
      <c r="BK217" s="197">
        <f t="shared" si="49"/>
        <v>0</v>
      </c>
      <c r="BL217" s="14" t="s">
        <v>208</v>
      </c>
      <c r="BM217" s="196" t="s">
        <v>438</v>
      </c>
    </row>
    <row r="218" spans="1:65" s="2" customFormat="1" ht="24.2" customHeight="1">
      <c r="A218" s="31"/>
      <c r="B218" s="32"/>
      <c r="C218" s="184" t="s">
        <v>431</v>
      </c>
      <c r="D218" s="184" t="s">
        <v>140</v>
      </c>
      <c r="E218" s="185" t="s">
        <v>440</v>
      </c>
      <c r="F218" s="186" t="s">
        <v>441</v>
      </c>
      <c r="G218" s="187" t="s">
        <v>143</v>
      </c>
      <c r="H218" s="188">
        <v>74.6</v>
      </c>
      <c r="I218" s="189"/>
      <c r="J218" s="190">
        <f t="shared" si="40"/>
        <v>0</v>
      </c>
      <c r="K218" s="191"/>
      <c r="L218" s="36"/>
      <c r="M218" s="192" t="s">
        <v>1</v>
      </c>
      <c r="N218" s="193" t="s">
        <v>38</v>
      </c>
      <c r="O218" s="68"/>
      <c r="P218" s="194">
        <f t="shared" si="41"/>
        <v>0</v>
      </c>
      <c r="Q218" s="194">
        <v>0.003</v>
      </c>
      <c r="R218" s="194">
        <f t="shared" si="42"/>
        <v>0.2238</v>
      </c>
      <c r="S218" s="194">
        <v>0</v>
      </c>
      <c r="T218" s="195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208</v>
      </c>
      <c r="AT218" s="196" t="s">
        <v>140</v>
      </c>
      <c r="AU218" s="196" t="s">
        <v>83</v>
      </c>
      <c r="AY218" s="14" t="s">
        <v>137</v>
      </c>
      <c r="BE218" s="197">
        <f t="shared" si="44"/>
        <v>0</v>
      </c>
      <c r="BF218" s="197">
        <f t="shared" si="45"/>
        <v>0</v>
      </c>
      <c r="BG218" s="197">
        <f t="shared" si="46"/>
        <v>0</v>
      </c>
      <c r="BH218" s="197">
        <f t="shared" si="47"/>
        <v>0</v>
      </c>
      <c r="BI218" s="197">
        <f t="shared" si="48"/>
        <v>0</v>
      </c>
      <c r="BJ218" s="14" t="s">
        <v>81</v>
      </c>
      <c r="BK218" s="197">
        <f t="shared" si="49"/>
        <v>0</v>
      </c>
      <c r="BL218" s="14" t="s">
        <v>208</v>
      </c>
      <c r="BM218" s="196" t="s">
        <v>442</v>
      </c>
    </row>
    <row r="219" spans="1:65" s="2" customFormat="1" ht="24.2" customHeight="1">
      <c r="A219" s="31"/>
      <c r="B219" s="32"/>
      <c r="C219" s="198" t="s">
        <v>435</v>
      </c>
      <c r="D219" s="198" t="s">
        <v>213</v>
      </c>
      <c r="E219" s="199" t="s">
        <v>444</v>
      </c>
      <c r="F219" s="200" t="s">
        <v>445</v>
      </c>
      <c r="G219" s="201" t="s">
        <v>143</v>
      </c>
      <c r="H219" s="202">
        <v>82.06</v>
      </c>
      <c r="I219" s="203"/>
      <c r="J219" s="204">
        <f t="shared" si="40"/>
        <v>0</v>
      </c>
      <c r="K219" s="205"/>
      <c r="L219" s="206"/>
      <c r="M219" s="207" t="s">
        <v>1</v>
      </c>
      <c r="N219" s="208" t="s">
        <v>38</v>
      </c>
      <c r="O219" s="68"/>
      <c r="P219" s="194">
        <f t="shared" si="41"/>
        <v>0</v>
      </c>
      <c r="Q219" s="194">
        <v>0.0129</v>
      </c>
      <c r="R219" s="194">
        <f t="shared" si="42"/>
        <v>1.0585740000000001</v>
      </c>
      <c r="S219" s="194">
        <v>0</v>
      </c>
      <c r="T219" s="195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217</v>
      </c>
      <c r="AT219" s="196" t="s">
        <v>213</v>
      </c>
      <c r="AU219" s="196" t="s">
        <v>83</v>
      </c>
      <c r="AY219" s="14" t="s">
        <v>137</v>
      </c>
      <c r="BE219" s="197">
        <f t="shared" si="44"/>
        <v>0</v>
      </c>
      <c r="BF219" s="197">
        <f t="shared" si="45"/>
        <v>0</v>
      </c>
      <c r="BG219" s="197">
        <f t="shared" si="46"/>
        <v>0</v>
      </c>
      <c r="BH219" s="197">
        <f t="shared" si="47"/>
        <v>0</v>
      </c>
      <c r="BI219" s="197">
        <f t="shared" si="48"/>
        <v>0</v>
      </c>
      <c r="BJ219" s="14" t="s">
        <v>81</v>
      </c>
      <c r="BK219" s="197">
        <f t="shared" si="49"/>
        <v>0</v>
      </c>
      <c r="BL219" s="14" t="s">
        <v>208</v>
      </c>
      <c r="BM219" s="196" t="s">
        <v>446</v>
      </c>
    </row>
    <row r="220" spans="1:65" s="2" customFormat="1" ht="24.2" customHeight="1">
      <c r="A220" s="31"/>
      <c r="B220" s="32"/>
      <c r="C220" s="184" t="s">
        <v>439</v>
      </c>
      <c r="D220" s="184" t="s">
        <v>140</v>
      </c>
      <c r="E220" s="185" t="s">
        <v>448</v>
      </c>
      <c r="F220" s="186" t="s">
        <v>449</v>
      </c>
      <c r="G220" s="187" t="s">
        <v>143</v>
      </c>
      <c r="H220" s="188">
        <v>74.6</v>
      </c>
      <c r="I220" s="189"/>
      <c r="J220" s="190">
        <f t="shared" si="40"/>
        <v>0</v>
      </c>
      <c r="K220" s="191"/>
      <c r="L220" s="36"/>
      <c r="M220" s="192" t="s">
        <v>1</v>
      </c>
      <c r="N220" s="193" t="s">
        <v>38</v>
      </c>
      <c r="O220" s="68"/>
      <c r="P220" s="194">
        <f t="shared" si="41"/>
        <v>0</v>
      </c>
      <c r="Q220" s="194">
        <v>0</v>
      </c>
      <c r="R220" s="194">
        <f t="shared" si="42"/>
        <v>0</v>
      </c>
      <c r="S220" s="194">
        <v>0</v>
      </c>
      <c r="T220" s="195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208</v>
      </c>
      <c r="AT220" s="196" t="s">
        <v>140</v>
      </c>
      <c r="AU220" s="196" t="s">
        <v>83</v>
      </c>
      <c r="AY220" s="14" t="s">
        <v>137</v>
      </c>
      <c r="BE220" s="197">
        <f t="shared" si="44"/>
        <v>0</v>
      </c>
      <c r="BF220" s="197">
        <f t="shared" si="45"/>
        <v>0</v>
      </c>
      <c r="BG220" s="197">
        <f t="shared" si="46"/>
        <v>0</v>
      </c>
      <c r="BH220" s="197">
        <f t="shared" si="47"/>
        <v>0</v>
      </c>
      <c r="BI220" s="197">
        <f t="shared" si="48"/>
        <v>0</v>
      </c>
      <c r="BJ220" s="14" t="s">
        <v>81</v>
      </c>
      <c r="BK220" s="197">
        <f t="shared" si="49"/>
        <v>0</v>
      </c>
      <c r="BL220" s="14" t="s">
        <v>208</v>
      </c>
      <c r="BM220" s="196" t="s">
        <v>450</v>
      </c>
    </row>
    <row r="221" spans="1:65" s="2" customFormat="1" ht="24.2" customHeight="1">
      <c r="A221" s="31"/>
      <c r="B221" s="32"/>
      <c r="C221" s="184" t="s">
        <v>443</v>
      </c>
      <c r="D221" s="184" t="s">
        <v>140</v>
      </c>
      <c r="E221" s="185" t="s">
        <v>452</v>
      </c>
      <c r="F221" s="186" t="s">
        <v>453</v>
      </c>
      <c r="G221" s="187" t="s">
        <v>143</v>
      </c>
      <c r="H221" s="188">
        <v>74.6</v>
      </c>
      <c r="I221" s="189"/>
      <c r="J221" s="190">
        <f t="shared" si="40"/>
        <v>0</v>
      </c>
      <c r="K221" s="191"/>
      <c r="L221" s="36"/>
      <c r="M221" s="192" t="s">
        <v>1</v>
      </c>
      <c r="N221" s="193" t="s">
        <v>38</v>
      </c>
      <c r="O221" s="68"/>
      <c r="P221" s="194">
        <f t="shared" si="41"/>
        <v>0</v>
      </c>
      <c r="Q221" s="194">
        <v>0</v>
      </c>
      <c r="R221" s="194">
        <f t="shared" si="42"/>
        <v>0</v>
      </c>
      <c r="S221" s="194">
        <v>0</v>
      </c>
      <c r="T221" s="195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208</v>
      </c>
      <c r="AT221" s="196" t="s">
        <v>140</v>
      </c>
      <c r="AU221" s="196" t="s">
        <v>83</v>
      </c>
      <c r="AY221" s="14" t="s">
        <v>137</v>
      </c>
      <c r="BE221" s="197">
        <f t="shared" si="44"/>
        <v>0</v>
      </c>
      <c r="BF221" s="197">
        <f t="shared" si="45"/>
        <v>0</v>
      </c>
      <c r="BG221" s="197">
        <f t="shared" si="46"/>
        <v>0</v>
      </c>
      <c r="BH221" s="197">
        <f t="shared" si="47"/>
        <v>0</v>
      </c>
      <c r="BI221" s="197">
        <f t="shared" si="48"/>
        <v>0</v>
      </c>
      <c r="BJ221" s="14" t="s">
        <v>81</v>
      </c>
      <c r="BK221" s="197">
        <f t="shared" si="49"/>
        <v>0</v>
      </c>
      <c r="BL221" s="14" t="s">
        <v>208</v>
      </c>
      <c r="BM221" s="196" t="s">
        <v>454</v>
      </c>
    </row>
    <row r="222" spans="1:65" s="2" customFormat="1" ht="24.2" customHeight="1">
      <c r="A222" s="31"/>
      <c r="B222" s="32"/>
      <c r="C222" s="184" t="s">
        <v>447</v>
      </c>
      <c r="D222" s="184" t="s">
        <v>140</v>
      </c>
      <c r="E222" s="185" t="s">
        <v>456</v>
      </c>
      <c r="F222" s="186" t="s">
        <v>457</v>
      </c>
      <c r="G222" s="187" t="s">
        <v>185</v>
      </c>
      <c r="H222" s="188">
        <v>1.305</v>
      </c>
      <c r="I222" s="189"/>
      <c r="J222" s="190">
        <f t="shared" si="40"/>
        <v>0</v>
      </c>
      <c r="K222" s="191"/>
      <c r="L222" s="36"/>
      <c r="M222" s="192" t="s">
        <v>1</v>
      </c>
      <c r="N222" s="193" t="s">
        <v>38</v>
      </c>
      <c r="O222" s="68"/>
      <c r="P222" s="194">
        <f t="shared" si="41"/>
        <v>0</v>
      </c>
      <c r="Q222" s="194">
        <v>0</v>
      </c>
      <c r="R222" s="194">
        <f t="shared" si="42"/>
        <v>0</v>
      </c>
      <c r="S222" s="194">
        <v>0</v>
      </c>
      <c r="T222" s="195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208</v>
      </c>
      <c r="AT222" s="196" t="s">
        <v>140</v>
      </c>
      <c r="AU222" s="196" t="s">
        <v>83</v>
      </c>
      <c r="AY222" s="14" t="s">
        <v>137</v>
      </c>
      <c r="BE222" s="197">
        <f t="shared" si="44"/>
        <v>0</v>
      </c>
      <c r="BF222" s="197">
        <f t="shared" si="45"/>
        <v>0</v>
      </c>
      <c r="BG222" s="197">
        <f t="shared" si="46"/>
        <v>0</v>
      </c>
      <c r="BH222" s="197">
        <f t="shared" si="47"/>
        <v>0</v>
      </c>
      <c r="BI222" s="197">
        <f t="shared" si="48"/>
        <v>0</v>
      </c>
      <c r="BJ222" s="14" t="s">
        <v>81</v>
      </c>
      <c r="BK222" s="197">
        <f t="shared" si="49"/>
        <v>0</v>
      </c>
      <c r="BL222" s="14" t="s">
        <v>208</v>
      </c>
      <c r="BM222" s="196" t="s">
        <v>458</v>
      </c>
    </row>
    <row r="223" spans="2:63" s="12" customFormat="1" ht="22.9" customHeight="1">
      <c r="B223" s="168"/>
      <c r="C223" s="169"/>
      <c r="D223" s="170" t="s">
        <v>72</v>
      </c>
      <c r="E223" s="182" t="s">
        <v>459</v>
      </c>
      <c r="F223" s="182" t="s">
        <v>460</v>
      </c>
      <c r="G223" s="169"/>
      <c r="H223" s="169"/>
      <c r="I223" s="172"/>
      <c r="J223" s="183">
        <f>BK223</f>
        <v>0</v>
      </c>
      <c r="K223" s="169"/>
      <c r="L223" s="174"/>
      <c r="M223" s="175"/>
      <c r="N223" s="176"/>
      <c r="O223" s="176"/>
      <c r="P223" s="177">
        <f>SUM(P224:P229)</f>
        <v>0</v>
      </c>
      <c r="Q223" s="176"/>
      <c r="R223" s="177">
        <f>SUM(R224:R229)</f>
        <v>0.005040000000000001</v>
      </c>
      <c r="S223" s="176"/>
      <c r="T223" s="178">
        <f>SUM(T224:T229)</f>
        <v>0</v>
      </c>
      <c r="AR223" s="179" t="s">
        <v>83</v>
      </c>
      <c r="AT223" s="180" t="s">
        <v>72</v>
      </c>
      <c r="AU223" s="180" t="s">
        <v>81</v>
      </c>
      <c r="AY223" s="179" t="s">
        <v>137</v>
      </c>
      <c r="BK223" s="181">
        <f>SUM(BK224:BK229)</f>
        <v>0</v>
      </c>
    </row>
    <row r="224" spans="1:65" s="2" customFormat="1" ht="24.2" customHeight="1">
      <c r="A224" s="31"/>
      <c r="B224" s="32"/>
      <c r="C224" s="184" t="s">
        <v>451</v>
      </c>
      <c r="D224" s="184" t="s">
        <v>140</v>
      </c>
      <c r="E224" s="185" t="s">
        <v>462</v>
      </c>
      <c r="F224" s="186" t="s">
        <v>463</v>
      </c>
      <c r="G224" s="187" t="s">
        <v>143</v>
      </c>
      <c r="H224" s="188">
        <v>8.4</v>
      </c>
      <c r="I224" s="189"/>
      <c r="J224" s="190">
        <f aca="true" t="shared" si="50" ref="J224:J229">ROUND(I224*H224,2)</f>
        <v>0</v>
      </c>
      <c r="K224" s="191"/>
      <c r="L224" s="36"/>
      <c r="M224" s="192" t="s">
        <v>1</v>
      </c>
      <c r="N224" s="193" t="s">
        <v>38</v>
      </c>
      <c r="O224" s="68"/>
      <c r="P224" s="194">
        <f aca="true" t="shared" si="51" ref="P224:P229">O224*H224</f>
        <v>0</v>
      </c>
      <c r="Q224" s="194">
        <v>8E-05</v>
      </c>
      <c r="R224" s="194">
        <f aca="true" t="shared" si="52" ref="R224:R229">Q224*H224</f>
        <v>0.0006720000000000001</v>
      </c>
      <c r="S224" s="194">
        <v>0</v>
      </c>
      <c r="T224" s="195">
        <f aca="true" t="shared" si="53" ref="T224:T229"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208</v>
      </c>
      <c r="AT224" s="196" t="s">
        <v>140</v>
      </c>
      <c r="AU224" s="196" t="s">
        <v>83</v>
      </c>
      <c r="AY224" s="14" t="s">
        <v>137</v>
      </c>
      <c r="BE224" s="197">
        <f aca="true" t="shared" si="54" ref="BE224:BE229">IF(N224="základní",J224,0)</f>
        <v>0</v>
      </c>
      <c r="BF224" s="197">
        <f aca="true" t="shared" si="55" ref="BF224:BF229">IF(N224="snížená",J224,0)</f>
        <v>0</v>
      </c>
      <c r="BG224" s="197">
        <f aca="true" t="shared" si="56" ref="BG224:BG229">IF(N224="zákl. přenesená",J224,0)</f>
        <v>0</v>
      </c>
      <c r="BH224" s="197">
        <f aca="true" t="shared" si="57" ref="BH224:BH229">IF(N224="sníž. přenesená",J224,0)</f>
        <v>0</v>
      </c>
      <c r="BI224" s="197">
        <f aca="true" t="shared" si="58" ref="BI224:BI229">IF(N224="nulová",J224,0)</f>
        <v>0</v>
      </c>
      <c r="BJ224" s="14" t="s">
        <v>81</v>
      </c>
      <c r="BK224" s="197">
        <f aca="true" t="shared" si="59" ref="BK224:BK229">ROUND(I224*H224,2)</f>
        <v>0</v>
      </c>
      <c r="BL224" s="14" t="s">
        <v>208</v>
      </c>
      <c r="BM224" s="196" t="s">
        <v>464</v>
      </c>
    </row>
    <row r="225" spans="1:65" s="2" customFormat="1" ht="16.5" customHeight="1">
      <c r="A225" s="31"/>
      <c r="B225" s="32"/>
      <c r="C225" s="184" t="s">
        <v>455</v>
      </c>
      <c r="D225" s="184" t="s">
        <v>140</v>
      </c>
      <c r="E225" s="185" t="s">
        <v>466</v>
      </c>
      <c r="F225" s="186" t="s">
        <v>467</v>
      </c>
      <c r="G225" s="187" t="s">
        <v>143</v>
      </c>
      <c r="H225" s="188">
        <v>8.4</v>
      </c>
      <c r="I225" s="189"/>
      <c r="J225" s="190">
        <f t="shared" si="50"/>
        <v>0</v>
      </c>
      <c r="K225" s="191"/>
      <c r="L225" s="36"/>
      <c r="M225" s="192" t="s">
        <v>1</v>
      </c>
      <c r="N225" s="193" t="s">
        <v>38</v>
      </c>
      <c r="O225" s="68"/>
      <c r="P225" s="194">
        <f t="shared" si="51"/>
        <v>0</v>
      </c>
      <c r="Q225" s="194">
        <v>0</v>
      </c>
      <c r="R225" s="194">
        <f t="shared" si="52"/>
        <v>0</v>
      </c>
      <c r="S225" s="194">
        <v>0</v>
      </c>
      <c r="T225" s="195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208</v>
      </c>
      <c r="AT225" s="196" t="s">
        <v>140</v>
      </c>
      <c r="AU225" s="196" t="s">
        <v>83</v>
      </c>
      <c r="AY225" s="14" t="s">
        <v>137</v>
      </c>
      <c r="BE225" s="197">
        <f t="shared" si="54"/>
        <v>0</v>
      </c>
      <c r="BF225" s="197">
        <f t="shared" si="55"/>
        <v>0</v>
      </c>
      <c r="BG225" s="197">
        <f t="shared" si="56"/>
        <v>0</v>
      </c>
      <c r="BH225" s="197">
        <f t="shared" si="57"/>
        <v>0</v>
      </c>
      <c r="BI225" s="197">
        <f t="shared" si="58"/>
        <v>0</v>
      </c>
      <c r="BJ225" s="14" t="s">
        <v>81</v>
      </c>
      <c r="BK225" s="197">
        <f t="shared" si="59"/>
        <v>0</v>
      </c>
      <c r="BL225" s="14" t="s">
        <v>208</v>
      </c>
      <c r="BM225" s="196" t="s">
        <v>468</v>
      </c>
    </row>
    <row r="226" spans="1:65" s="2" customFormat="1" ht="24.2" customHeight="1">
      <c r="A226" s="31"/>
      <c r="B226" s="32"/>
      <c r="C226" s="184" t="s">
        <v>461</v>
      </c>
      <c r="D226" s="184" t="s">
        <v>140</v>
      </c>
      <c r="E226" s="185" t="s">
        <v>470</v>
      </c>
      <c r="F226" s="186" t="s">
        <v>471</v>
      </c>
      <c r="G226" s="187" t="s">
        <v>143</v>
      </c>
      <c r="H226" s="188">
        <v>8.4</v>
      </c>
      <c r="I226" s="189"/>
      <c r="J226" s="190">
        <f t="shared" si="50"/>
        <v>0</v>
      </c>
      <c r="K226" s="191"/>
      <c r="L226" s="36"/>
      <c r="M226" s="192" t="s">
        <v>1</v>
      </c>
      <c r="N226" s="193" t="s">
        <v>38</v>
      </c>
      <c r="O226" s="68"/>
      <c r="P226" s="194">
        <f t="shared" si="51"/>
        <v>0</v>
      </c>
      <c r="Q226" s="194">
        <v>0.00011</v>
      </c>
      <c r="R226" s="194">
        <f t="shared" si="52"/>
        <v>0.0009240000000000001</v>
      </c>
      <c r="S226" s="194">
        <v>0</v>
      </c>
      <c r="T226" s="195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208</v>
      </c>
      <c r="AT226" s="196" t="s">
        <v>140</v>
      </c>
      <c r="AU226" s="196" t="s">
        <v>83</v>
      </c>
      <c r="AY226" s="14" t="s">
        <v>137</v>
      </c>
      <c r="BE226" s="197">
        <f t="shared" si="54"/>
        <v>0</v>
      </c>
      <c r="BF226" s="197">
        <f t="shared" si="55"/>
        <v>0</v>
      </c>
      <c r="BG226" s="197">
        <f t="shared" si="56"/>
        <v>0</v>
      </c>
      <c r="BH226" s="197">
        <f t="shared" si="57"/>
        <v>0</v>
      </c>
      <c r="BI226" s="197">
        <f t="shared" si="58"/>
        <v>0</v>
      </c>
      <c r="BJ226" s="14" t="s">
        <v>81</v>
      </c>
      <c r="BK226" s="197">
        <f t="shared" si="59"/>
        <v>0</v>
      </c>
      <c r="BL226" s="14" t="s">
        <v>208</v>
      </c>
      <c r="BM226" s="196" t="s">
        <v>472</v>
      </c>
    </row>
    <row r="227" spans="1:65" s="2" customFormat="1" ht="24.2" customHeight="1">
      <c r="A227" s="31"/>
      <c r="B227" s="32"/>
      <c r="C227" s="184" t="s">
        <v>465</v>
      </c>
      <c r="D227" s="184" t="s">
        <v>140</v>
      </c>
      <c r="E227" s="185" t="s">
        <v>474</v>
      </c>
      <c r="F227" s="186" t="s">
        <v>475</v>
      </c>
      <c r="G227" s="187" t="s">
        <v>143</v>
      </c>
      <c r="H227" s="188">
        <v>8.4</v>
      </c>
      <c r="I227" s="189"/>
      <c r="J227" s="190">
        <f t="shared" si="50"/>
        <v>0</v>
      </c>
      <c r="K227" s="191"/>
      <c r="L227" s="36"/>
      <c r="M227" s="192" t="s">
        <v>1</v>
      </c>
      <c r="N227" s="193" t="s">
        <v>38</v>
      </c>
      <c r="O227" s="68"/>
      <c r="P227" s="194">
        <f t="shared" si="51"/>
        <v>0</v>
      </c>
      <c r="Q227" s="194">
        <v>0.00017</v>
      </c>
      <c r="R227" s="194">
        <f t="shared" si="52"/>
        <v>0.0014280000000000002</v>
      </c>
      <c r="S227" s="194">
        <v>0</v>
      </c>
      <c r="T227" s="195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208</v>
      </c>
      <c r="AT227" s="196" t="s">
        <v>140</v>
      </c>
      <c r="AU227" s="196" t="s">
        <v>83</v>
      </c>
      <c r="AY227" s="14" t="s">
        <v>137</v>
      </c>
      <c r="BE227" s="197">
        <f t="shared" si="54"/>
        <v>0</v>
      </c>
      <c r="BF227" s="197">
        <f t="shared" si="55"/>
        <v>0</v>
      </c>
      <c r="BG227" s="197">
        <f t="shared" si="56"/>
        <v>0</v>
      </c>
      <c r="BH227" s="197">
        <f t="shared" si="57"/>
        <v>0</v>
      </c>
      <c r="BI227" s="197">
        <f t="shared" si="58"/>
        <v>0</v>
      </c>
      <c r="BJ227" s="14" t="s">
        <v>81</v>
      </c>
      <c r="BK227" s="197">
        <f t="shared" si="59"/>
        <v>0</v>
      </c>
      <c r="BL227" s="14" t="s">
        <v>208</v>
      </c>
      <c r="BM227" s="196" t="s">
        <v>476</v>
      </c>
    </row>
    <row r="228" spans="1:65" s="2" customFormat="1" ht="24.2" customHeight="1">
      <c r="A228" s="31"/>
      <c r="B228" s="32"/>
      <c r="C228" s="184" t="s">
        <v>469</v>
      </c>
      <c r="D228" s="184" t="s">
        <v>140</v>
      </c>
      <c r="E228" s="185" t="s">
        <v>478</v>
      </c>
      <c r="F228" s="186" t="s">
        <v>479</v>
      </c>
      <c r="G228" s="187" t="s">
        <v>143</v>
      </c>
      <c r="H228" s="188">
        <v>8.4</v>
      </c>
      <c r="I228" s="189"/>
      <c r="J228" s="190">
        <f t="shared" si="50"/>
        <v>0</v>
      </c>
      <c r="K228" s="191"/>
      <c r="L228" s="36"/>
      <c r="M228" s="192" t="s">
        <v>1</v>
      </c>
      <c r="N228" s="193" t="s">
        <v>38</v>
      </c>
      <c r="O228" s="68"/>
      <c r="P228" s="194">
        <f t="shared" si="51"/>
        <v>0</v>
      </c>
      <c r="Q228" s="194">
        <v>0.00012</v>
      </c>
      <c r="R228" s="194">
        <f t="shared" si="52"/>
        <v>0.001008</v>
      </c>
      <c r="S228" s="194">
        <v>0</v>
      </c>
      <c r="T228" s="195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208</v>
      </c>
      <c r="AT228" s="196" t="s">
        <v>140</v>
      </c>
      <c r="AU228" s="196" t="s">
        <v>83</v>
      </c>
      <c r="AY228" s="14" t="s">
        <v>137</v>
      </c>
      <c r="BE228" s="197">
        <f t="shared" si="54"/>
        <v>0</v>
      </c>
      <c r="BF228" s="197">
        <f t="shared" si="55"/>
        <v>0</v>
      </c>
      <c r="BG228" s="197">
        <f t="shared" si="56"/>
        <v>0</v>
      </c>
      <c r="BH228" s="197">
        <f t="shared" si="57"/>
        <v>0</v>
      </c>
      <c r="BI228" s="197">
        <f t="shared" si="58"/>
        <v>0</v>
      </c>
      <c r="BJ228" s="14" t="s">
        <v>81</v>
      </c>
      <c r="BK228" s="197">
        <f t="shared" si="59"/>
        <v>0</v>
      </c>
      <c r="BL228" s="14" t="s">
        <v>208</v>
      </c>
      <c r="BM228" s="196" t="s">
        <v>480</v>
      </c>
    </row>
    <row r="229" spans="1:65" s="2" customFormat="1" ht="24.2" customHeight="1">
      <c r="A229" s="31"/>
      <c r="B229" s="32"/>
      <c r="C229" s="184" t="s">
        <v>473</v>
      </c>
      <c r="D229" s="184" t="s">
        <v>140</v>
      </c>
      <c r="E229" s="185" t="s">
        <v>482</v>
      </c>
      <c r="F229" s="186" t="s">
        <v>483</v>
      </c>
      <c r="G229" s="187" t="s">
        <v>143</v>
      </c>
      <c r="H229" s="188">
        <v>8.4</v>
      </c>
      <c r="I229" s="189"/>
      <c r="J229" s="190">
        <f t="shared" si="50"/>
        <v>0</v>
      </c>
      <c r="K229" s="191"/>
      <c r="L229" s="36"/>
      <c r="M229" s="192" t="s">
        <v>1</v>
      </c>
      <c r="N229" s="193" t="s">
        <v>38</v>
      </c>
      <c r="O229" s="68"/>
      <c r="P229" s="194">
        <f t="shared" si="51"/>
        <v>0</v>
      </c>
      <c r="Q229" s="194">
        <v>0.00012</v>
      </c>
      <c r="R229" s="194">
        <f t="shared" si="52"/>
        <v>0.001008</v>
      </c>
      <c r="S229" s="194">
        <v>0</v>
      </c>
      <c r="T229" s="195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208</v>
      </c>
      <c r="AT229" s="196" t="s">
        <v>140</v>
      </c>
      <c r="AU229" s="196" t="s">
        <v>83</v>
      </c>
      <c r="AY229" s="14" t="s">
        <v>137</v>
      </c>
      <c r="BE229" s="197">
        <f t="shared" si="54"/>
        <v>0</v>
      </c>
      <c r="BF229" s="197">
        <f t="shared" si="55"/>
        <v>0</v>
      </c>
      <c r="BG229" s="197">
        <f t="shared" si="56"/>
        <v>0</v>
      </c>
      <c r="BH229" s="197">
        <f t="shared" si="57"/>
        <v>0</v>
      </c>
      <c r="BI229" s="197">
        <f t="shared" si="58"/>
        <v>0</v>
      </c>
      <c r="BJ229" s="14" t="s">
        <v>81</v>
      </c>
      <c r="BK229" s="197">
        <f t="shared" si="59"/>
        <v>0</v>
      </c>
      <c r="BL229" s="14" t="s">
        <v>208</v>
      </c>
      <c r="BM229" s="196" t="s">
        <v>484</v>
      </c>
    </row>
    <row r="230" spans="2:63" s="12" customFormat="1" ht="22.9" customHeight="1">
      <c r="B230" s="168"/>
      <c r="C230" s="169"/>
      <c r="D230" s="170" t="s">
        <v>72</v>
      </c>
      <c r="E230" s="182" t="s">
        <v>485</v>
      </c>
      <c r="F230" s="182" t="s">
        <v>486</v>
      </c>
      <c r="G230" s="169"/>
      <c r="H230" s="169"/>
      <c r="I230" s="172"/>
      <c r="J230" s="183">
        <f>BK230</f>
        <v>0</v>
      </c>
      <c r="K230" s="169"/>
      <c r="L230" s="174"/>
      <c r="M230" s="175"/>
      <c r="N230" s="176"/>
      <c r="O230" s="176"/>
      <c r="P230" s="177">
        <f>SUM(P231:P234)</f>
        <v>0</v>
      </c>
      <c r="Q230" s="176"/>
      <c r="R230" s="177">
        <f>SUM(R231:R234)</f>
        <v>0.9803519999999999</v>
      </c>
      <c r="S230" s="176"/>
      <c r="T230" s="178">
        <f>SUM(T231:T234)</f>
        <v>0.052761999999999996</v>
      </c>
      <c r="AR230" s="179" t="s">
        <v>83</v>
      </c>
      <c r="AT230" s="180" t="s">
        <v>72</v>
      </c>
      <c r="AU230" s="180" t="s">
        <v>81</v>
      </c>
      <c r="AY230" s="179" t="s">
        <v>137</v>
      </c>
      <c r="BK230" s="181">
        <f>SUM(BK231:BK234)</f>
        <v>0</v>
      </c>
    </row>
    <row r="231" spans="1:65" s="2" customFormat="1" ht="16.5" customHeight="1">
      <c r="A231" s="31"/>
      <c r="B231" s="32"/>
      <c r="C231" s="184" t="s">
        <v>477</v>
      </c>
      <c r="D231" s="184" t="s">
        <v>140</v>
      </c>
      <c r="E231" s="185" t="s">
        <v>488</v>
      </c>
      <c r="F231" s="186" t="s">
        <v>489</v>
      </c>
      <c r="G231" s="187" t="s">
        <v>143</v>
      </c>
      <c r="H231" s="188">
        <v>170.2</v>
      </c>
      <c r="I231" s="189"/>
      <c r="J231" s="190">
        <f>ROUND(I231*H231,2)</f>
        <v>0</v>
      </c>
      <c r="K231" s="191"/>
      <c r="L231" s="36"/>
      <c r="M231" s="192" t="s">
        <v>1</v>
      </c>
      <c r="N231" s="193" t="s">
        <v>38</v>
      </c>
      <c r="O231" s="68"/>
      <c r="P231" s="194">
        <f>O231*H231</f>
        <v>0</v>
      </c>
      <c r="Q231" s="194">
        <v>0.001</v>
      </c>
      <c r="R231" s="194">
        <f>Q231*H231</f>
        <v>0.1702</v>
      </c>
      <c r="S231" s="194">
        <v>0.00031</v>
      </c>
      <c r="T231" s="195">
        <f>S231*H231</f>
        <v>0.052761999999999996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208</v>
      </c>
      <c r="AT231" s="196" t="s">
        <v>140</v>
      </c>
      <c r="AU231" s="196" t="s">
        <v>83</v>
      </c>
      <c r="AY231" s="14" t="s">
        <v>137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81</v>
      </c>
      <c r="BK231" s="197">
        <f>ROUND(I231*H231,2)</f>
        <v>0</v>
      </c>
      <c r="BL231" s="14" t="s">
        <v>208</v>
      </c>
      <c r="BM231" s="196" t="s">
        <v>490</v>
      </c>
    </row>
    <row r="232" spans="1:65" s="2" customFormat="1" ht="24.2" customHeight="1">
      <c r="A232" s="31"/>
      <c r="B232" s="32"/>
      <c r="C232" s="184" t="s">
        <v>481</v>
      </c>
      <c r="D232" s="184" t="s">
        <v>140</v>
      </c>
      <c r="E232" s="185" t="s">
        <v>492</v>
      </c>
      <c r="F232" s="186" t="s">
        <v>493</v>
      </c>
      <c r="G232" s="187" t="s">
        <v>143</v>
      </c>
      <c r="H232" s="188">
        <v>170.2</v>
      </c>
      <c r="I232" s="189"/>
      <c r="J232" s="190">
        <f>ROUND(I232*H232,2)</f>
        <v>0</v>
      </c>
      <c r="K232" s="191"/>
      <c r="L232" s="36"/>
      <c r="M232" s="192" t="s">
        <v>1</v>
      </c>
      <c r="N232" s="193" t="s">
        <v>38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208</v>
      </c>
      <c r="AT232" s="196" t="s">
        <v>140</v>
      </c>
      <c r="AU232" s="196" t="s">
        <v>83</v>
      </c>
      <c r="AY232" s="14" t="s">
        <v>137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81</v>
      </c>
      <c r="BK232" s="197">
        <f>ROUND(I232*H232,2)</f>
        <v>0</v>
      </c>
      <c r="BL232" s="14" t="s">
        <v>208</v>
      </c>
      <c r="BM232" s="196" t="s">
        <v>494</v>
      </c>
    </row>
    <row r="233" spans="1:65" s="2" customFormat="1" ht="24.2" customHeight="1">
      <c r="A233" s="31"/>
      <c r="B233" s="32"/>
      <c r="C233" s="184" t="s">
        <v>487</v>
      </c>
      <c r="D233" s="184" t="s">
        <v>140</v>
      </c>
      <c r="E233" s="185" t="s">
        <v>496</v>
      </c>
      <c r="F233" s="186" t="s">
        <v>497</v>
      </c>
      <c r="G233" s="187" t="s">
        <v>143</v>
      </c>
      <c r="H233" s="188">
        <v>170.2</v>
      </c>
      <c r="I233" s="189"/>
      <c r="J233" s="190">
        <f>ROUND(I233*H233,2)</f>
        <v>0</v>
      </c>
      <c r="K233" s="191"/>
      <c r="L233" s="36"/>
      <c r="M233" s="192" t="s">
        <v>1</v>
      </c>
      <c r="N233" s="193" t="s">
        <v>38</v>
      </c>
      <c r="O233" s="68"/>
      <c r="P233" s="194">
        <f>O233*H233</f>
        <v>0</v>
      </c>
      <c r="Q233" s="194">
        <v>0.0045</v>
      </c>
      <c r="R233" s="194">
        <f>Q233*H233</f>
        <v>0.7658999999999999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208</v>
      </c>
      <c r="AT233" s="196" t="s">
        <v>140</v>
      </c>
      <c r="AU233" s="196" t="s">
        <v>83</v>
      </c>
      <c r="AY233" s="14" t="s">
        <v>137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81</v>
      </c>
      <c r="BK233" s="197">
        <f>ROUND(I233*H233,2)</f>
        <v>0</v>
      </c>
      <c r="BL233" s="14" t="s">
        <v>208</v>
      </c>
      <c r="BM233" s="196" t="s">
        <v>498</v>
      </c>
    </row>
    <row r="234" spans="1:65" s="2" customFormat="1" ht="33" customHeight="1">
      <c r="A234" s="31"/>
      <c r="B234" s="32"/>
      <c r="C234" s="184" t="s">
        <v>491</v>
      </c>
      <c r="D234" s="184" t="s">
        <v>140</v>
      </c>
      <c r="E234" s="185" t="s">
        <v>500</v>
      </c>
      <c r="F234" s="186" t="s">
        <v>501</v>
      </c>
      <c r="G234" s="187" t="s">
        <v>143</v>
      </c>
      <c r="H234" s="188">
        <v>170.2</v>
      </c>
      <c r="I234" s="189"/>
      <c r="J234" s="190">
        <f>ROUND(I234*H234,2)</f>
        <v>0</v>
      </c>
      <c r="K234" s="191"/>
      <c r="L234" s="36"/>
      <c r="M234" s="192" t="s">
        <v>1</v>
      </c>
      <c r="N234" s="193" t="s">
        <v>38</v>
      </c>
      <c r="O234" s="68"/>
      <c r="P234" s="194">
        <f>O234*H234</f>
        <v>0</v>
      </c>
      <c r="Q234" s="194">
        <v>0.00026</v>
      </c>
      <c r="R234" s="194">
        <f>Q234*H234</f>
        <v>0.04425199999999999</v>
      </c>
      <c r="S234" s="194">
        <v>0</v>
      </c>
      <c r="T234" s="19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208</v>
      </c>
      <c r="AT234" s="196" t="s">
        <v>140</v>
      </c>
      <c r="AU234" s="196" t="s">
        <v>83</v>
      </c>
      <c r="AY234" s="14" t="s">
        <v>137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81</v>
      </c>
      <c r="BK234" s="197">
        <f>ROUND(I234*H234,2)</f>
        <v>0</v>
      </c>
      <c r="BL234" s="14" t="s">
        <v>208</v>
      </c>
      <c r="BM234" s="196" t="s">
        <v>502</v>
      </c>
    </row>
    <row r="235" spans="2:63" s="12" customFormat="1" ht="25.9" customHeight="1">
      <c r="B235" s="168"/>
      <c r="C235" s="169"/>
      <c r="D235" s="170" t="s">
        <v>72</v>
      </c>
      <c r="E235" s="171" t="s">
        <v>503</v>
      </c>
      <c r="F235" s="171" t="s">
        <v>504</v>
      </c>
      <c r="G235" s="169"/>
      <c r="H235" s="169"/>
      <c r="I235" s="172"/>
      <c r="J235" s="173">
        <f>BK235</f>
        <v>0</v>
      </c>
      <c r="K235" s="169"/>
      <c r="L235" s="174"/>
      <c r="M235" s="175"/>
      <c r="N235" s="176"/>
      <c r="O235" s="176"/>
      <c r="P235" s="177">
        <f>P236+P238+P241+P243</f>
        <v>0</v>
      </c>
      <c r="Q235" s="176"/>
      <c r="R235" s="177">
        <f>R236+R238+R241+R243</f>
        <v>0</v>
      </c>
      <c r="S235" s="176"/>
      <c r="T235" s="178">
        <f>T236+T238+T241+T243</f>
        <v>0</v>
      </c>
      <c r="AR235" s="179" t="s">
        <v>156</v>
      </c>
      <c r="AT235" s="180" t="s">
        <v>72</v>
      </c>
      <c r="AU235" s="180" t="s">
        <v>73</v>
      </c>
      <c r="AY235" s="179" t="s">
        <v>137</v>
      </c>
      <c r="BK235" s="181">
        <f>BK236+BK238+BK241+BK243</f>
        <v>0</v>
      </c>
    </row>
    <row r="236" spans="2:63" s="12" customFormat="1" ht="22.9" customHeight="1">
      <c r="B236" s="168"/>
      <c r="C236" s="169"/>
      <c r="D236" s="170" t="s">
        <v>72</v>
      </c>
      <c r="E236" s="182" t="s">
        <v>505</v>
      </c>
      <c r="F236" s="182" t="s">
        <v>506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P237</f>
        <v>0</v>
      </c>
      <c r="Q236" s="176"/>
      <c r="R236" s="177">
        <f>R237</f>
        <v>0</v>
      </c>
      <c r="S236" s="176"/>
      <c r="T236" s="178">
        <f>T237</f>
        <v>0</v>
      </c>
      <c r="AR236" s="179" t="s">
        <v>156</v>
      </c>
      <c r="AT236" s="180" t="s">
        <v>72</v>
      </c>
      <c r="AU236" s="180" t="s">
        <v>81</v>
      </c>
      <c r="AY236" s="179" t="s">
        <v>137</v>
      </c>
      <c r="BK236" s="181">
        <f>BK237</f>
        <v>0</v>
      </c>
    </row>
    <row r="237" spans="1:65" s="2" customFormat="1" ht="16.5" customHeight="1">
      <c r="A237" s="31"/>
      <c r="B237" s="32"/>
      <c r="C237" s="184" t="s">
        <v>495</v>
      </c>
      <c r="D237" s="184" t="s">
        <v>140</v>
      </c>
      <c r="E237" s="185" t="s">
        <v>508</v>
      </c>
      <c r="F237" s="186" t="s">
        <v>506</v>
      </c>
      <c r="G237" s="187" t="s">
        <v>509</v>
      </c>
      <c r="H237" s="188">
        <v>1</v>
      </c>
      <c r="I237" s="189"/>
      <c r="J237" s="190">
        <f>ROUND(I237*H237,2)</f>
        <v>0</v>
      </c>
      <c r="K237" s="191"/>
      <c r="L237" s="36"/>
      <c r="M237" s="192" t="s">
        <v>1</v>
      </c>
      <c r="N237" s="193" t="s">
        <v>38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510</v>
      </c>
      <c r="AT237" s="196" t="s">
        <v>140</v>
      </c>
      <c r="AU237" s="196" t="s">
        <v>83</v>
      </c>
      <c r="AY237" s="14" t="s">
        <v>137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81</v>
      </c>
      <c r="BK237" s="197">
        <f>ROUND(I237*H237,2)</f>
        <v>0</v>
      </c>
      <c r="BL237" s="14" t="s">
        <v>510</v>
      </c>
      <c r="BM237" s="196" t="s">
        <v>511</v>
      </c>
    </row>
    <row r="238" spans="2:63" s="12" customFormat="1" ht="22.9" customHeight="1">
      <c r="B238" s="168"/>
      <c r="C238" s="169"/>
      <c r="D238" s="170" t="s">
        <v>72</v>
      </c>
      <c r="E238" s="182" t="s">
        <v>512</v>
      </c>
      <c r="F238" s="182" t="s">
        <v>513</v>
      </c>
      <c r="G238" s="169"/>
      <c r="H238" s="169"/>
      <c r="I238" s="172"/>
      <c r="J238" s="183">
        <f>BK238</f>
        <v>0</v>
      </c>
      <c r="K238" s="169"/>
      <c r="L238" s="174"/>
      <c r="M238" s="175"/>
      <c r="N238" s="176"/>
      <c r="O238" s="176"/>
      <c r="P238" s="177">
        <f>SUM(P239:P240)</f>
        <v>0</v>
      </c>
      <c r="Q238" s="176"/>
      <c r="R238" s="177">
        <f>SUM(R239:R240)</f>
        <v>0</v>
      </c>
      <c r="S238" s="176"/>
      <c r="T238" s="178">
        <f>SUM(T239:T240)</f>
        <v>0</v>
      </c>
      <c r="AR238" s="179" t="s">
        <v>156</v>
      </c>
      <c r="AT238" s="180" t="s">
        <v>72</v>
      </c>
      <c r="AU238" s="180" t="s">
        <v>81</v>
      </c>
      <c r="AY238" s="179" t="s">
        <v>137</v>
      </c>
      <c r="BK238" s="181">
        <f>SUM(BK239:BK240)</f>
        <v>0</v>
      </c>
    </row>
    <row r="239" spans="1:65" s="2" customFormat="1" ht="16.5" customHeight="1">
      <c r="A239" s="31"/>
      <c r="B239" s="32"/>
      <c r="C239" s="184" t="s">
        <v>499</v>
      </c>
      <c r="D239" s="184" t="s">
        <v>140</v>
      </c>
      <c r="E239" s="185" t="s">
        <v>515</v>
      </c>
      <c r="F239" s="186" t="s">
        <v>516</v>
      </c>
      <c r="G239" s="187" t="s">
        <v>509</v>
      </c>
      <c r="H239" s="188">
        <v>1</v>
      </c>
      <c r="I239" s="189"/>
      <c r="J239" s="190">
        <f>ROUND(I239*H239,2)</f>
        <v>0</v>
      </c>
      <c r="K239" s="191"/>
      <c r="L239" s="36"/>
      <c r="M239" s="192" t="s">
        <v>1</v>
      </c>
      <c r="N239" s="193" t="s">
        <v>38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510</v>
      </c>
      <c r="AT239" s="196" t="s">
        <v>140</v>
      </c>
      <c r="AU239" s="196" t="s">
        <v>83</v>
      </c>
      <c r="AY239" s="14" t="s">
        <v>137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81</v>
      </c>
      <c r="BK239" s="197">
        <f>ROUND(I239*H239,2)</f>
        <v>0</v>
      </c>
      <c r="BL239" s="14" t="s">
        <v>510</v>
      </c>
      <c r="BM239" s="196" t="s">
        <v>517</v>
      </c>
    </row>
    <row r="240" spans="1:65" s="2" customFormat="1" ht="16.5" customHeight="1">
      <c r="A240" s="31"/>
      <c r="B240" s="32"/>
      <c r="C240" s="184" t="s">
        <v>507</v>
      </c>
      <c r="D240" s="184" t="s">
        <v>140</v>
      </c>
      <c r="E240" s="185" t="s">
        <v>519</v>
      </c>
      <c r="F240" s="186" t="s">
        <v>520</v>
      </c>
      <c r="G240" s="187" t="s">
        <v>509</v>
      </c>
      <c r="H240" s="188">
        <v>1</v>
      </c>
      <c r="I240" s="189"/>
      <c r="J240" s="190">
        <f>ROUND(I240*H240,2)</f>
        <v>0</v>
      </c>
      <c r="K240" s="191"/>
      <c r="L240" s="36"/>
      <c r="M240" s="192" t="s">
        <v>1</v>
      </c>
      <c r="N240" s="193" t="s">
        <v>38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510</v>
      </c>
      <c r="AT240" s="196" t="s">
        <v>140</v>
      </c>
      <c r="AU240" s="196" t="s">
        <v>83</v>
      </c>
      <c r="AY240" s="14" t="s">
        <v>137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81</v>
      </c>
      <c r="BK240" s="197">
        <f>ROUND(I240*H240,2)</f>
        <v>0</v>
      </c>
      <c r="BL240" s="14" t="s">
        <v>510</v>
      </c>
      <c r="BM240" s="196" t="s">
        <v>521</v>
      </c>
    </row>
    <row r="241" spans="2:63" s="12" customFormat="1" ht="22.9" customHeight="1">
      <c r="B241" s="168"/>
      <c r="C241" s="169"/>
      <c r="D241" s="170" t="s">
        <v>72</v>
      </c>
      <c r="E241" s="182" t="s">
        <v>522</v>
      </c>
      <c r="F241" s="182" t="s">
        <v>523</v>
      </c>
      <c r="G241" s="169"/>
      <c r="H241" s="169"/>
      <c r="I241" s="172"/>
      <c r="J241" s="183">
        <f>BK241</f>
        <v>0</v>
      </c>
      <c r="K241" s="169"/>
      <c r="L241" s="174"/>
      <c r="M241" s="175"/>
      <c r="N241" s="176"/>
      <c r="O241" s="176"/>
      <c r="P241" s="177">
        <f>P242</f>
        <v>0</v>
      </c>
      <c r="Q241" s="176"/>
      <c r="R241" s="177">
        <f>R242</f>
        <v>0</v>
      </c>
      <c r="S241" s="176"/>
      <c r="T241" s="178">
        <f>T242</f>
        <v>0</v>
      </c>
      <c r="AR241" s="179" t="s">
        <v>156</v>
      </c>
      <c r="AT241" s="180" t="s">
        <v>72</v>
      </c>
      <c r="AU241" s="180" t="s">
        <v>81</v>
      </c>
      <c r="AY241" s="179" t="s">
        <v>137</v>
      </c>
      <c r="BK241" s="181">
        <f>BK242</f>
        <v>0</v>
      </c>
    </row>
    <row r="242" spans="1:65" s="2" customFormat="1" ht="16.5" customHeight="1">
      <c r="A242" s="31"/>
      <c r="B242" s="32"/>
      <c r="C242" s="184" t="s">
        <v>514</v>
      </c>
      <c r="D242" s="184" t="s">
        <v>140</v>
      </c>
      <c r="E242" s="185" t="s">
        <v>525</v>
      </c>
      <c r="F242" s="186" t="s">
        <v>526</v>
      </c>
      <c r="G242" s="187" t="s">
        <v>509</v>
      </c>
      <c r="H242" s="188">
        <v>1</v>
      </c>
      <c r="I242" s="189"/>
      <c r="J242" s="190">
        <f>ROUND(I242*H242,2)</f>
        <v>0</v>
      </c>
      <c r="K242" s="191"/>
      <c r="L242" s="36"/>
      <c r="M242" s="192" t="s">
        <v>1</v>
      </c>
      <c r="N242" s="193" t="s">
        <v>38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510</v>
      </c>
      <c r="AT242" s="196" t="s">
        <v>140</v>
      </c>
      <c r="AU242" s="196" t="s">
        <v>83</v>
      </c>
      <c r="AY242" s="14" t="s">
        <v>137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81</v>
      </c>
      <c r="BK242" s="197">
        <f>ROUND(I242*H242,2)</f>
        <v>0</v>
      </c>
      <c r="BL242" s="14" t="s">
        <v>510</v>
      </c>
      <c r="BM242" s="196" t="s">
        <v>527</v>
      </c>
    </row>
    <row r="243" spans="2:63" s="12" customFormat="1" ht="22.9" customHeight="1">
      <c r="B243" s="168"/>
      <c r="C243" s="169"/>
      <c r="D243" s="170" t="s">
        <v>72</v>
      </c>
      <c r="E243" s="182" t="s">
        <v>528</v>
      </c>
      <c r="F243" s="182" t="s">
        <v>529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P244</f>
        <v>0</v>
      </c>
      <c r="Q243" s="176"/>
      <c r="R243" s="177">
        <f>R244</f>
        <v>0</v>
      </c>
      <c r="S243" s="176"/>
      <c r="T243" s="178">
        <f>T244</f>
        <v>0</v>
      </c>
      <c r="AR243" s="179" t="s">
        <v>156</v>
      </c>
      <c r="AT243" s="180" t="s">
        <v>72</v>
      </c>
      <c r="AU243" s="180" t="s">
        <v>81</v>
      </c>
      <c r="AY243" s="179" t="s">
        <v>137</v>
      </c>
      <c r="BK243" s="181">
        <f>BK244</f>
        <v>0</v>
      </c>
    </row>
    <row r="244" spans="1:65" s="2" customFormat="1" ht="16.5" customHeight="1">
      <c r="A244" s="31"/>
      <c r="B244" s="32"/>
      <c r="C244" s="184" t="s">
        <v>518</v>
      </c>
      <c r="D244" s="184" t="s">
        <v>140</v>
      </c>
      <c r="E244" s="185" t="s">
        <v>531</v>
      </c>
      <c r="F244" s="186" t="s">
        <v>532</v>
      </c>
      <c r="G244" s="187" t="s">
        <v>509</v>
      </c>
      <c r="H244" s="188">
        <v>1</v>
      </c>
      <c r="I244" s="189"/>
      <c r="J244" s="190">
        <f>ROUND(I244*H244,2)</f>
        <v>0</v>
      </c>
      <c r="K244" s="191"/>
      <c r="L244" s="36"/>
      <c r="M244" s="209" t="s">
        <v>1</v>
      </c>
      <c r="N244" s="210" t="s">
        <v>38</v>
      </c>
      <c r="O244" s="211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510</v>
      </c>
      <c r="AT244" s="196" t="s">
        <v>140</v>
      </c>
      <c r="AU244" s="196" t="s">
        <v>83</v>
      </c>
      <c r="AY244" s="14" t="s">
        <v>137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81</v>
      </c>
      <c r="BK244" s="197">
        <f>ROUND(I244*H244,2)</f>
        <v>0</v>
      </c>
      <c r="BL244" s="14" t="s">
        <v>510</v>
      </c>
      <c r="BM244" s="196" t="s">
        <v>533</v>
      </c>
    </row>
    <row r="245" spans="1:31" s="2" customFormat="1" ht="6.95" customHeight="1">
      <c r="A245" s="31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36"/>
      <c r="M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</sheetData>
  <sheetProtection algorithmName="SHA-512" hashValue="ovOEKuAk+rH3fsd89aObTQNPdgvOdsjQ4Rh7w6sBzUQrsMOASs7FM5zGflSYJCxP+m/RKUgdNhJpnyq4xfH9bg==" saltValue="Dg0i7lI1i1UKVsyCOkZD9ecQWzdgizbRZCUweddCmnELzi+0wcMpsieqk0/5q6lCYNFRaexmAejLowRLa4OuOQ==" spinCount="100000" sheet="1" objects="1" scenarios="1" formatColumns="0" formatRows="0" autoFilter="0"/>
  <autoFilter ref="C136:K24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89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93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1.ZŠ sociálky - chlapci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94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543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ROUND(J137,2)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ROUND((SUM(BE137:BE244)),2)</f>
        <v>0</v>
      </c>
      <c r="G33" s="31"/>
      <c r="H33" s="31"/>
      <c r="I33" s="121">
        <v>0.21</v>
      </c>
      <c r="J33" s="120">
        <f>ROUND(((SUM(BE137:BE244))*I33),2)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ROUND((SUM(BF137:BF244)),2)</f>
        <v>0</v>
      </c>
      <c r="G34" s="31"/>
      <c r="H34" s="31"/>
      <c r="I34" s="121">
        <v>0.15</v>
      </c>
      <c r="J34" s="120">
        <f>ROUND(((SUM(BF137:BF244))*I34),2)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ROUND((SUM(BG137:BG244)),2)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ROUND((SUM(BH137:BH244)),2)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ROUND((SUM(BI137:BI244)),2)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1.ZŠ sociálky - chlapci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4" t="str">
        <f>E9</f>
        <v>SO 3 - 3.NP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97</v>
      </c>
      <c r="D94" s="141"/>
      <c r="E94" s="141"/>
      <c r="F94" s="141"/>
      <c r="G94" s="141"/>
      <c r="H94" s="141"/>
      <c r="I94" s="141"/>
      <c r="J94" s="142" t="s">
        <v>98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99</v>
      </c>
      <c r="D96" s="33"/>
      <c r="E96" s="33"/>
      <c r="F96" s="33"/>
      <c r="G96" s="33"/>
      <c r="H96" s="33"/>
      <c r="I96" s="33"/>
      <c r="J96" s="81">
        <f>J137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2:12" s="9" customFormat="1" ht="24.95" customHeight="1">
      <c r="B97" s="144"/>
      <c r="C97" s="145"/>
      <c r="D97" s="146" t="s">
        <v>101</v>
      </c>
      <c r="E97" s="147"/>
      <c r="F97" s="147"/>
      <c r="G97" s="147"/>
      <c r="H97" s="147"/>
      <c r="I97" s="147"/>
      <c r="J97" s="148">
        <f>J138</f>
        <v>0</v>
      </c>
      <c r="K97" s="145"/>
      <c r="L97" s="149"/>
    </row>
    <row r="98" spans="2:12" s="10" customFormat="1" ht="19.9" customHeight="1">
      <c r="B98" s="150"/>
      <c r="C98" s="151"/>
      <c r="D98" s="152" t="s">
        <v>102</v>
      </c>
      <c r="E98" s="153"/>
      <c r="F98" s="153"/>
      <c r="G98" s="153"/>
      <c r="H98" s="153"/>
      <c r="I98" s="153"/>
      <c r="J98" s="154">
        <f>J139</f>
        <v>0</v>
      </c>
      <c r="K98" s="151"/>
      <c r="L98" s="155"/>
    </row>
    <row r="99" spans="2:12" s="10" customFormat="1" ht="19.9" customHeight="1">
      <c r="B99" s="150"/>
      <c r="C99" s="151"/>
      <c r="D99" s="152" t="s">
        <v>103</v>
      </c>
      <c r="E99" s="153"/>
      <c r="F99" s="153"/>
      <c r="G99" s="153"/>
      <c r="H99" s="153"/>
      <c r="I99" s="153"/>
      <c r="J99" s="154">
        <f>J146</f>
        <v>0</v>
      </c>
      <c r="K99" s="151"/>
      <c r="L99" s="155"/>
    </row>
    <row r="100" spans="2:12" s="10" customFormat="1" ht="19.9" customHeight="1">
      <c r="B100" s="150"/>
      <c r="C100" s="151"/>
      <c r="D100" s="152" t="s">
        <v>104</v>
      </c>
      <c r="E100" s="153"/>
      <c r="F100" s="153"/>
      <c r="G100" s="153"/>
      <c r="H100" s="153"/>
      <c r="I100" s="153"/>
      <c r="J100" s="154">
        <f>J151</f>
        <v>0</v>
      </c>
      <c r="K100" s="151"/>
      <c r="L100" s="155"/>
    </row>
    <row r="101" spans="2:12" s="10" customFormat="1" ht="19.9" customHeight="1">
      <c r="B101" s="150"/>
      <c r="C101" s="151"/>
      <c r="D101" s="152" t="s">
        <v>105</v>
      </c>
      <c r="E101" s="153"/>
      <c r="F101" s="153"/>
      <c r="G101" s="153"/>
      <c r="H101" s="153"/>
      <c r="I101" s="153"/>
      <c r="J101" s="154">
        <f>J156</f>
        <v>0</v>
      </c>
      <c r="K101" s="151"/>
      <c r="L101" s="155"/>
    </row>
    <row r="102" spans="2:12" s="9" customFormat="1" ht="24.95" customHeight="1">
      <c r="B102" s="144"/>
      <c r="C102" s="145"/>
      <c r="D102" s="146" t="s">
        <v>106</v>
      </c>
      <c r="E102" s="147"/>
      <c r="F102" s="147"/>
      <c r="G102" s="147"/>
      <c r="H102" s="147"/>
      <c r="I102" s="147"/>
      <c r="J102" s="148">
        <f>J158</f>
        <v>0</v>
      </c>
      <c r="K102" s="145"/>
      <c r="L102" s="149"/>
    </row>
    <row r="103" spans="2:12" s="10" customFormat="1" ht="19.9" customHeight="1">
      <c r="B103" s="150"/>
      <c r="C103" s="151"/>
      <c r="D103" s="152" t="s">
        <v>107</v>
      </c>
      <c r="E103" s="153"/>
      <c r="F103" s="153"/>
      <c r="G103" s="153"/>
      <c r="H103" s="153"/>
      <c r="I103" s="153"/>
      <c r="J103" s="154">
        <f>J159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108</v>
      </c>
      <c r="E104" s="153"/>
      <c r="F104" s="153"/>
      <c r="G104" s="153"/>
      <c r="H104" s="153"/>
      <c r="I104" s="153"/>
      <c r="J104" s="154">
        <f>J163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109</v>
      </c>
      <c r="E105" s="153"/>
      <c r="F105" s="153"/>
      <c r="G105" s="153"/>
      <c r="H105" s="153"/>
      <c r="I105" s="153"/>
      <c r="J105" s="154">
        <f>J165</f>
        <v>0</v>
      </c>
      <c r="K105" s="151"/>
      <c r="L105" s="155"/>
    </row>
    <row r="106" spans="2:12" s="10" customFormat="1" ht="19.9" customHeight="1">
      <c r="B106" s="150"/>
      <c r="C106" s="151"/>
      <c r="D106" s="152" t="s">
        <v>110</v>
      </c>
      <c r="E106" s="153"/>
      <c r="F106" s="153"/>
      <c r="G106" s="153"/>
      <c r="H106" s="153"/>
      <c r="I106" s="153"/>
      <c r="J106" s="154">
        <f>J167</f>
        <v>0</v>
      </c>
      <c r="K106" s="151"/>
      <c r="L106" s="155"/>
    </row>
    <row r="107" spans="2:12" s="10" customFormat="1" ht="19.9" customHeight="1">
      <c r="B107" s="150"/>
      <c r="C107" s="151"/>
      <c r="D107" s="152" t="s">
        <v>111</v>
      </c>
      <c r="E107" s="153"/>
      <c r="F107" s="153"/>
      <c r="G107" s="153"/>
      <c r="H107" s="153"/>
      <c r="I107" s="153"/>
      <c r="J107" s="154">
        <f>J189</f>
        <v>0</v>
      </c>
      <c r="K107" s="151"/>
      <c r="L107" s="155"/>
    </row>
    <row r="108" spans="2:12" s="10" customFormat="1" ht="19.9" customHeight="1">
      <c r="B108" s="150"/>
      <c r="C108" s="151"/>
      <c r="D108" s="152" t="s">
        <v>112</v>
      </c>
      <c r="E108" s="153"/>
      <c r="F108" s="153"/>
      <c r="G108" s="153"/>
      <c r="H108" s="153"/>
      <c r="I108" s="153"/>
      <c r="J108" s="154">
        <f>J191</f>
        <v>0</v>
      </c>
      <c r="K108" s="151"/>
      <c r="L108" s="155"/>
    </row>
    <row r="109" spans="2:12" s="10" customFormat="1" ht="19.9" customHeight="1">
      <c r="B109" s="150"/>
      <c r="C109" s="151"/>
      <c r="D109" s="152" t="s">
        <v>113</v>
      </c>
      <c r="E109" s="153"/>
      <c r="F109" s="153"/>
      <c r="G109" s="153"/>
      <c r="H109" s="153"/>
      <c r="I109" s="153"/>
      <c r="J109" s="154">
        <f>J204</f>
        <v>0</v>
      </c>
      <c r="K109" s="151"/>
      <c r="L109" s="155"/>
    </row>
    <row r="110" spans="2:12" s="10" customFormat="1" ht="19.9" customHeight="1">
      <c r="B110" s="150"/>
      <c r="C110" s="151"/>
      <c r="D110" s="152" t="s">
        <v>114</v>
      </c>
      <c r="E110" s="153"/>
      <c r="F110" s="153"/>
      <c r="G110" s="153"/>
      <c r="H110" s="153"/>
      <c r="I110" s="153"/>
      <c r="J110" s="154">
        <f>J214</f>
        <v>0</v>
      </c>
      <c r="K110" s="151"/>
      <c r="L110" s="155"/>
    </row>
    <row r="111" spans="2:12" s="10" customFormat="1" ht="19.9" customHeight="1">
      <c r="B111" s="150"/>
      <c r="C111" s="151"/>
      <c r="D111" s="152" t="s">
        <v>115</v>
      </c>
      <c r="E111" s="153"/>
      <c r="F111" s="153"/>
      <c r="G111" s="153"/>
      <c r="H111" s="153"/>
      <c r="I111" s="153"/>
      <c r="J111" s="154">
        <f>J223</f>
        <v>0</v>
      </c>
      <c r="K111" s="151"/>
      <c r="L111" s="155"/>
    </row>
    <row r="112" spans="2:12" s="10" customFormat="1" ht="19.9" customHeight="1">
      <c r="B112" s="150"/>
      <c r="C112" s="151"/>
      <c r="D112" s="152" t="s">
        <v>116</v>
      </c>
      <c r="E112" s="153"/>
      <c r="F112" s="153"/>
      <c r="G112" s="153"/>
      <c r="H112" s="153"/>
      <c r="I112" s="153"/>
      <c r="J112" s="154">
        <f>J230</f>
        <v>0</v>
      </c>
      <c r="K112" s="151"/>
      <c r="L112" s="155"/>
    </row>
    <row r="113" spans="2:12" s="9" customFormat="1" ht="24.95" customHeight="1">
      <c r="B113" s="144"/>
      <c r="C113" s="145"/>
      <c r="D113" s="146" t="s">
        <v>117</v>
      </c>
      <c r="E113" s="147"/>
      <c r="F113" s="147"/>
      <c r="G113" s="147"/>
      <c r="H113" s="147"/>
      <c r="I113" s="147"/>
      <c r="J113" s="148">
        <f>J235</f>
        <v>0</v>
      </c>
      <c r="K113" s="145"/>
      <c r="L113" s="149"/>
    </row>
    <row r="114" spans="2:12" s="10" customFormat="1" ht="19.9" customHeight="1">
      <c r="B114" s="150"/>
      <c r="C114" s="151"/>
      <c r="D114" s="152" t="s">
        <v>118</v>
      </c>
      <c r="E114" s="153"/>
      <c r="F114" s="153"/>
      <c r="G114" s="153"/>
      <c r="H114" s="153"/>
      <c r="I114" s="153"/>
      <c r="J114" s="154">
        <f>J236</f>
        <v>0</v>
      </c>
      <c r="K114" s="151"/>
      <c r="L114" s="155"/>
    </row>
    <row r="115" spans="2:12" s="10" customFormat="1" ht="19.9" customHeight="1">
      <c r="B115" s="150"/>
      <c r="C115" s="151"/>
      <c r="D115" s="152" t="s">
        <v>119</v>
      </c>
      <c r="E115" s="153"/>
      <c r="F115" s="153"/>
      <c r="G115" s="153"/>
      <c r="H115" s="153"/>
      <c r="I115" s="153"/>
      <c r="J115" s="154">
        <f>J238</f>
        <v>0</v>
      </c>
      <c r="K115" s="151"/>
      <c r="L115" s="155"/>
    </row>
    <row r="116" spans="2:12" s="10" customFormat="1" ht="19.9" customHeight="1">
      <c r="B116" s="150"/>
      <c r="C116" s="151"/>
      <c r="D116" s="152" t="s">
        <v>120</v>
      </c>
      <c r="E116" s="153"/>
      <c r="F116" s="153"/>
      <c r="G116" s="153"/>
      <c r="H116" s="153"/>
      <c r="I116" s="153"/>
      <c r="J116" s="154">
        <f>J241</f>
        <v>0</v>
      </c>
      <c r="K116" s="151"/>
      <c r="L116" s="155"/>
    </row>
    <row r="117" spans="2:12" s="10" customFormat="1" ht="19.9" customHeight="1">
      <c r="B117" s="150"/>
      <c r="C117" s="151"/>
      <c r="D117" s="152" t="s">
        <v>121</v>
      </c>
      <c r="E117" s="153"/>
      <c r="F117" s="153"/>
      <c r="G117" s="153"/>
      <c r="H117" s="153"/>
      <c r="I117" s="153"/>
      <c r="J117" s="154">
        <f>J243</f>
        <v>0</v>
      </c>
      <c r="K117" s="151"/>
      <c r="L117" s="155"/>
    </row>
    <row r="118" spans="1:31" s="2" customFormat="1" ht="21.7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3" spans="1:31" s="2" customFormat="1" ht="6.95" customHeight="1">
      <c r="A123" s="31"/>
      <c r="B123" s="53"/>
      <c r="C123" s="54"/>
      <c r="D123" s="54"/>
      <c r="E123" s="54"/>
      <c r="F123" s="54"/>
      <c r="G123" s="54"/>
      <c r="H123" s="54"/>
      <c r="I123" s="54"/>
      <c r="J123" s="54"/>
      <c r="K123" s="54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24.95" customHeight="1">
      <c r="A124" s="31"/>
      <c r="B124" s="32"/>
      <c r="C124" s="20" t="s">
        <v>122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16</v>
      </c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6.5" customHeight="1">
      <c r="A127" s="31"/>
      <c r="B127" s="32"/>
      <c r="C127" s="33"/>
      <c r="D127" s="33"/>
      <c r="E127" s="262" t="str">
        <f>E7</f>
        <v>1.ZŠ sociálky - chlapci</v>
      </c>
      <c r="F127" s="263"/>
      <c r="G127" s="263"/>
      <c r="H127" s="26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94</v>
      </c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6.5" customHeight="1">
      <c r="A129" s="31"/>
      <c r="B129" s="32"/>
      <c r="C129" s="33"/>
      <c r="D129" s="33"/>
      <c r="E129" s="214" t="str">
        <f>E9</f>
        <v>SO 3 - 3.NP</v>
      </c>
      <c r="F129" s="264"/>
      <c r="G129" s="264"/>
      <c r="H129" s="264"/>
      <c r="I129" s="33"/>
      <c r="J129" s="33"/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6.95" customHeight="1">
      <c r="A130" s="31"/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2" customHeight="1">
      <c r="A131" s="31"/>
      <c r="B131" s="32"/>
      <c r="C131" s="26" t="s">
        <v>20</v>
      </c>
      <c r="D131" s="33"/>
      <c r="E131" s="33"/>
      <c r="F131" s="24" t="str">
        <f>F12</f>
        <v xml:space="preserve"> </v>
      </c>
      <c r="G131" s="33"/>
      <c r="H131" s="33"/>
      <c r="I131" s="26" t="s">
        <v>22</v>
      </c>
      <c r="J131" s="63" t="str">
        <f>IF(J12="","",J12)</f>
        <v>15. 5. 2022</v>
      </c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2" customFormat="1" ht="6.95" customHeight="1">
      <c r="A132" s="31"/>
      <c r="B132" s="32"/>
      <c r="C132" s="33"/>
      <c r="D132" s="33"/>
      <c r="E132" s="33"/>
      <c r="F132" s="33"/>
      <c r="G132" s="33"/>
      <c r="H132" s="33"/>
      <c r="I132" s="33"/>
      <c r="J132" s="33"/>
      <c r="K132" s="33"/>
      <c r="L132" s="48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s="2" customFormat="1" ht="15.2" customHeight="1">
      <c r="A133" s="31"/>
      <c r="B133" s="32"/>
      <c r="C133" s="26" t="s">
        <v>24</v>
      </c>
      <c r="D133" s="33"/>
      <c r="E133" s="33"/>
      <c r="F133" s="24" t="str">
        <f>E15</f>
        <v xml:space="preserve"> </v>
      </c>
      <c r="G133" s="33"/>
      <c r="H133" s="33"/>
      <c r="I133" s="26" t="s">
        <v>29</v>
      </c>
      <c r="J133" s="29" t="str">
        <f>E21</f>
        <v xml:space="preserve"> </v>
      </c>
      <c r="K133" s="33"/>
      <c r="L133" s="48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s="2" customFormat="1" ht="15.2" customHeight="1">
      <c r="A134" s="31"/>
      <c r="B134" s="32"/>
      <c r="C134" s="26" t="s">
        <v>27</v>
      </c>
      <c r="D134" s="33"/>
      <c r="E134" s="33"/>
      <c r="F134" s="24" t="str">
        <f>IF(E18="","",E18)</f>
        <v>Vyplň údaj</v>
      </c>
      <c r="G134" s="33"/>
      <c r="H134" s="33"/>
      <c r="I134" s="26" t="s">
        <v>31</v>
      </c>
      <c r="J134" s="29" t="str">
        <f>E24</f>
        <v xml:space="preserve"> </v>
      </c>
      <c r="K134" s="33"/>
      <c r="L134" s="48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s="2" customFormat="1" ht="10.35" customHeight="1">
      <c r="A135" s="31"/>
      <c r="B135" s="32"/>
      <c r="C135" s="33"/>
      <c r="D135" s="33"/>
      <c r="E135" s="33"/>
      <c r="F135" s="33"/>
      <c r="G135" s="33"/>
      <c r="H135" s="33"/>
      <c r="I135" s="33"/>
      <c r="J135" s="33"/>
      <c r="K135" s="33"/>
      <c r="L135" s="48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s="11" customFormat="1" ht="29.25" customHeight="1">
      <c r="A136" s="156"/>
      <c r="B136" s="157"/>
      <c r="C136" s="158" t="s">
        <v>123</v>
      </c>
      <c r="D136" s="159" t="s">
        <v>58</v>
      </c>
      <c r="E136" s="159" t="s">
        <v>54</v>
      </c>
      <c r="F136" s="159" t="s">
        <v>55</v>
      </c>
      <c r="G136" s="159" t="s">
        <v>124</v>
      </c>
      <c r="H136" s="159" t="s">
        <v>125</v>
      </c>
      <c r="I136" s="159" t="s">
        <v>126</v>
      </c>
      <c r="J136" s="160" t="s">
        <v>98</v>
      </c>
      <c r="K136" s="161" t="s">
        <v>127</v>
      </c>
      <c r="L136" s="162"/>
      <c r="M136" s="72" t="s">
        <v>1</v>
      </c>
      <c r="N136" s="73" t="s">
        <v>37</v>
      </c>
      <c r="O136" s="73" t="s">
        <v>128</v>
      </c>
      <c r="P136" s="73" t="s">
        <v>129</v>
      </c>
      <c r="Q136" s="73" t="s">
        <v>130</v>
      </c>
      <c r="R136" s="73" t="s">
        <v>131</v>
      </c>
      <c r="S136" s="73" t="s">
        <v>132</v>
      </c>
      <c r="T136" s="74" t="s">
        <v>133</v>
      </c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</row>
    <row r="137" spans="1:63" s="2" customFormat="1" ht="22.9" customHeight="1">
      <c r="A137" s="31"/>
      <c r="B137" s="32"/>
      <c r="C137" s="79" t="s">
        <v>134</v>
      </c>
      <c r="D137" s="33"/>
      <c r="E137" s="33"/>
      <c r="F137" s="33"/>
      <c r="G137" s="33"/>
      <c r="H137" s="33"/>
      <c r="I137" s="33"/>
      <c r="J137" s="163">
        <f>BK137</f>
        <v>0</v>
      </c>
      <c r="K137" s="33"/>
      <c r="L137" s="36"/>
      <c r="M137" s="75"/>
      <c r="N137" s="164"/>
      <c r="O137" s="76"/>
      <c r="P137" s="165">
        <f>P138+P158+P235</f>
        <v>0</v>
      </c>
      <c r="Q137" s="76"/>
      <c r="R137" s="165">
        <f>R138+R158+R235</f>
        <v>6.735695999999999</v>
      </c>
      <c r="S137" s="76"/>
      <c r="T137" s="166">
        <f>T138+T158+T235</f>
        <v>10.090439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72</v>
      </c>
      <c r="AU137" s="14" t="s">
        <v>100</v>
      </c>
      <c r="BK137" s="167">
        <f>BK138+BK158+BK235</f>
        <v>0</v>
      </c>
    </row>
    <row r="138" spans="2:63" s="12" customFormat="1" ht="25.9" customHeight="1">
      <c r="B138" s="168"/>
      <c r="C138" s="169"/>
      <c r="D138" s="170" t="s">
        <v>72</v>
      </c>
      <c r="E138" s="171" t="s">
        <v>135</v>
      </c>
      <c r="F138" s="171" t="s">
        <v>136</v>
      </c>
      <c r="G138" s="169"/>
      <c r="H138" s="169"/>
      <c r="I138" s="172"/>
      <c r="J138" s="173">
        <f>BK138</f>
        <v>0</v>
      </c>
      <c r="K138" s="169"/>
      <c r="L138" s="174"/>
      <c r="M138" s="175"/>
      <c r="N138" s="176"/>
      <c r="O138" s="176"/>
      <c r="P138" s="177">
        <f>P139+P146+P151+P156</f>
        <v>0</v>
      </c>
      <c r="Q138" s="176"/>
      <c r="R138" s="177">
        <f>R139+R146+R151+R156</f>
        <v>2.9710099999999997</v>
      </c>
      <c r="S138" s="176"/>
      <c r="T138" s="178">
        <f>T139+T146+T151+T156</f>
        <v>0.932</v>
      </c>
      <c r="AR138" s="179" t="s">
        <v>81</v>
      </c>
      <c r="AT138" s="180" t="s">
        <v>72</v>
      </c>
      <c r="AU138" s="180" t="s">
        <v>73</v>
      </c>
      <c r="AY138" s="179" t="s">
        <v>137</v>
      </c>
      <c r="BK138" s="181">
        <f>BK139+BK146+BK151+BK156</f>
        <v>0</v>
      </c>
    </row>
    <row r="139" spans="2:63" s="12" customFormat="1" ht="22.9" customHeight="1">
      <c r="B139" s="168"/>
      <c r="C139" s="169"/>
      <c r="D139" s="170" t="s">
        <v>72</v>
      </c>
      <c r="E139" s="182" t="s">
        <v>138</v>
      </c>
      <c r="F139" s="182" t="s">
        <v>139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SUM(P140:P145)</f>
        <v>0</v>
      </c>
      <c r="Q139" s="176"/>
      <c r="R139" s="177">
        <f>SUM(R140:R145)</f>
        <v>2.96711</v>
      </c>
      <c r="S139" s="176"/>
      <c r="T139" s="178">
        <f>SUM(T140:T145)</f>
        <v>0</v>
      </c>
      <c r="AR139" s="179" t="s">
        <v>81</v>
      </c>
      <c r="AT139" s="180" t="s">
        <v>72</v>
      </c>
      <c r="AU139" s="180" t="s">
        <v>81</v>
      </c>
      <c r="AY139" s="179" t="s">
        <v>137</v>
      </c>
      <c r="BK139" s="181">
        <f>SUM(BK140:BK145)</f>
        <v>0</v>
      </c>
    </row>
    <row r="140" spans="1:65" s="2" customFormat="1" ht="24.2" customHeight="1">
      <c r="A140" s="31"/>
      <c r="B140" s="32"/>
      <c r="C140" s="184" t="s">
        <v>81</v>
      </c>
      <c r="D140" s="184" t="s">
        <v>140</v>
      </c>
      <c r="E140" s="185" t="s">
        <v>141</v>
      </c>
      <c r="F140" s="186" t="s">
        <v>142</v>
      </c>
      <c r="G140" s="187" t="s">
        <v>143</v>
      </c>
      <c r="H140" s="188">
        <v>30.2</v>
      </c>
      <c r="I140" s="189"/>
      <c r="J140" s="190">
        <f aca="true" t="shared" si="0" ref="J140:J145">ROUND(I140*H140,2)</f>
        <v>0</v>
      </c>
      <c r="K140" s="191"/>
      <c r="L140" s="36"/>
      <c r="M140" s="192" t="s">
        <v>1</v>
      </c>
      <c r="N140" s="193" t="s">
        <v>38</v>
      </c>
      <c r="O140" s="68"/>
      <c r="P140" s="194">
        <f aca="true" t="shared" si="1" ref="P140:P145">O140*H140</f>
        <v>0</v>
      </c>
      <c r="Q140" s="194">
        <v>0.003</v>
      </c>
      <c r="R140" s="194">
        <f aca="true" t="shared" si="2" ref="R140:R145">Q140*H140</f>
        <v>0.0906</v>
      </c>
      <c r="S140" s="194">
        <v>0</v>
      </c>
      <c r="T140" s="195">
        <f aca="true" t="shared" si="3" ref="T140:T145"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144</v>
      </c>
      <c r="AT140" s="196" t="s">
        <v>140</v>
      </c>
      <c r="AU140" s="196" t="s">
        <v>83</v>
      </c>
      <c r="AY140" s="14" t="s">
        <v>137</v>
      </c>
      <c r="BE140" s="197">
        <f aca="true" t="shared" si="4" ref="BE140:BE145">IF(N140="základní",J140,0)</f>
        <v>0</v>
      </c>
      <c r="BF140" s="197">
        <f aca="true" t="shared" si="5" ref="BF140:BF145">IF(N140="snížená",J140,0)</f>
        <v>0</v>
      </c>
      <c r="BG140" s="197">
        <f aca="true" t="shared" si="6" ref="BG140:BG145">IF(N140="zákl. přenesená",J140,0)</f>
        <v>0</v>
      </c>
      <c r="BH140" s="197">
        <f aca="true" t="shared" si="7" ref="BH140:BH145">IF(N140="sníž. přenesená",J140,0)</f>
        <v>0</v>
      </c>
      <c r="BI140" s="197">
        <f aca="true" t="shared" si="8" ref="BI140:BI145">IF(N140="nulová",J140,0)</f>
        <v>0</v>
      </c>
      <c r="BJ140" s="14" t="s">
        <v>81</v>
      </c>
      <c r="BK140" s="197">
        <f aca="true" t="shared" si="9" ref="BK140:BK145">ROUND(I140*H140,2)</f>
        <v>0</v>
      </c>
      <c r="BL140" s="14" t="s">
        <v>144</v>
      </c>
      <c r="BM140" s="196" t="s">
        <v>145</v>
      </c>
    </row>
    <row r="141" spans="1:65" s="2" customFormat="1" ht="24.2" customHeight="1">
      <c r="A141" s="31"/>
      <c r="B141" s="32"/>
      <c r="C141" s="184" t="s">
        <v>83</v>
      </c>
      <c r="D141" s="184" t="s">
        <v>140</v>
      </c>
      <c r="E141" s="185" t="s">
        <v>146</v>
      </c>
      <c r="F141" s="186" t="s">
        <v>147</v>
      </c>
      <c r="G141" s="187" t="s">
        <v>143</v>
      </c>
      <c r="H141" s="188">
        <v>30.2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38</v>
      </c>
      <c r="O141" s="68"/>
      <c r="P141" s="194">
        <f t="shared" si="1"/>
        <v>0</v>
      </c>
      <c r="Q141" s="194">
        <v>0.0051</v>
      </c>
      <c r="R141" s="194">
        <f t="shared" si="2"/>
        <v>0.15402000000000002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144</v>
      </c>
      <c r="AT141" s="196" t="s">
        <v>140</v>
      </c>
      <c r="AU141" s="196" t="s">
        <v>83</v>
      </c>
      <c r="AY141" s="14" t="s">
        <v>137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81</v>
      </c>
      <c r="BK141" s="197">
        <f t="shared" si="9"/>
        <v>0</v>
      </c>
      <c r="BL141" s="14" t="s">
        <v>144</v>
      </c>
      <c r="BM141" s="196" t="s">
        <v>148</v>
      </c>
    </row>
    <row r="142" spans="1:65" s="2" customFormat="1" ht="21.75" customHeight="1">
      <c r="A142" s="31"/>
      <c r="B142" s="32"/>
      <c r="C142" s="184" t="s">
        <v>149</v>
      </c>
      <c r="D142" s="184" t="s">
        <v>140</v>
      </c>
      <c r="E142" s="185" t="s">
        <v>150</v>
      </c>
      <c r="F142" s="186" t="s">
        <v>151</v>
      </c>
      <c r="G142" s="187" t="s">
        <v>143</v>
      </c>
      <c r="H142" s="188">
        <v>143.3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38</v>
      </c>
      <c r="O142" s="68"/>
      <c r="P142" s="194">
        <f t="shared" si="1"/>
        <v>0</v>
      </c>
      <c r="Q142" s="194">
        <v>0.003</v>
      </c>
      <c r="R142" s="194">
        <f t="shared" si="2"/>
        <v>0.42990000000000006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144</v>
      </c>
      <c r="AT142" s="196" t="s">
        <v>140</v>
      </c>
      <c r="AU142" s="196" t="s">
        <v>83</v>
      </c>
      <c r="AY142" s="14" t="s">
        <v>137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81</v>
      </c>
      <c r="BK142" s="197">
        <f t="shared" si="9"/>
        <v>0</v>
      </c>
      <c r="BL142" s="14" t="s">
        <v>144</v>
      </c>
      <c r="BM142" s="196" t="s">
        <v>152</v>
      </c>
    </row>
    <row r="143" spans="1:65" s="2" customFormat="1" ht="24.2" customHeight="1">
      <c r="A143" s="31"/>
      <c r="B143" s="32"/>
      <c r="C143" s="184" t="s">
        <v>144</v>
      </c>
      <c r="D143" s="184" t="s">
        <v>140</v>
      </c>
      <c r="E143" s="185" t="s">
        <v>153</v>
      </c>
      <c r="F143" s="186" t="s">
        <v>154</v>
      </c>
      <c r="G143" s="187" t="s">
        <v>143</v>
      </c>
      <c r="H143" s="188">
        <v>12.6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38</v>
      </c>
      <c r="O143" s="68"/>
      <c r="P143" s="194">
        <f t="shared" si="1"/>
        <v>0</v>
      </c>
      <c r="Q143" s="194">
        <v>0.03045</v>
      </c>
      <c r="R143" s="194">
        <f t="shared" si="2"/>
        <v>0.38367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144</v>
      </c>
      <c r="AT143" s="196" t="s">
        <v>140</v>
      </c>
      <c r="AU143" s="196" t="s">
        <v>83</v>
      </c>
      <c r="AY143" s="14" t="s">
        <v>137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81</v>
      </c>
      <c r="BK143" s="197">
        <f t="shared" si="9"/>
        <v>0</v>
      </c>
      <c r="BL143" s="14" t="s">
        <v>144</v>
      </c>
      <c r="BM143" s="196" t="s">
        <v>155</v>
      </c>
    </row>
    <row r="144" spans="1:65" s="2" customFormat="1" ht="24.2" customHeight="1">
      <c r="A144" s="31"/>
      <c r="B144" s="32"/>
      <c r="C144" s="184" t="s">
        <v>156</v>
      </c>
      <c r="D144" s="184" t="s">
        <v>140</v>
      </c>
      <c r="E144" s="185" t="s">
        <v>157</v>
      </c>
      <c r="F144" s="186" t="s">
        <v>158</v>
      </c>
      <c r="G144" s="187" t="s">
        <v>143</v>
      </c>
      <c r="H144" s="188">
        <v>143.3</v>
      </c>
      <c r="I144" s="189"/>
      <c r="J144" s="190">
        <f t="shared" si="0"/>
        <v>0</v>
      </c>
      <c r="K144" s="191"/>
      <c r="L144" s="36"/>
      <c r="M144" s="192" t="s">
        <v>1</v>
      </c>
      <c r="N144" s="193" t="s">
        <v>38</v>
      </c>
      <c r="O144" s="68"/>
      <c r="P144" s="194">
        <f t="shared" si="1"/>
        <v>0</v>
      </c>
      <c r="Q144" s="194">
        <v>0.0052</v>
      </c>
      <c r="R144" s="194">
        <f t="shared" si="2"/>
        <v>0.74516</v>
      </c>
      <c r="S144" s="194">
        <v>0</v>
      </c>
      <c r="T144" s="195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6" t="s">
        <v>144</v>
      </c>
      <c r="AT144" s="196" t="s">
        <v>140</v>
      </c>
      <c r="AU144" s="196" t="s">
        <v>83</v>
      </c>
      <c r="AY144" s="14" t="s">
        <v>137</v>
      </c>
      <c r="BE144" s="197">
        <f t="shared" si="4"/>
        <v>0</v>
      </c>
      <c r="BF144" s="197">
        <f t="shared" si="5"/>
        <v>0</v>
      </c>
      <c r="BG144" s="197">
        <f t="shared" si="6"/>
        <v>0</v>
      </c>
      <c r="BH144" s="197">
        <f t="shared" si="7"/>
        <v>0</v>
      </c>
      <c r="BI144" s="197">
        <f t="shared" si="8"/>
        <v>0</v>
      </c>
      <c r="BJ144" s="14" t="s">
        <v>81</v>
      </c>
      <c r="BK144" s="197">
        <f t="shared" si="9"/>
        <v>0</v>
      </c>
      <c r="BL144" s="14" t="s">
        <v>144</v>
      </c>
      <c r="BM144" s="196" t="s">
        <v>159</v>
      </c>
    </row>
    <row r="145" spans="1:65" s="2" customFormat="1" ht="24.2" customHeight="1">
      <c r="A145" s="31"/>
      <c r="B145" s="32"/>
      <c r="C145" s="184" t="s">
        <v>138</v>
      </c>
      <c r="D145" s="184" t="s">
        <v>140</v>
      </c>
      <c r="E145" s="185" t="s">
        <v>160</v>
      </c>
      <c r="F145" s="186" t="s">
        <v>161</v>
      </c>
      <c r="G145" s="187" t="s">
        <v>143</v>
      </c>
      <c r="H145" s="188">
        <v>74.6</v>
      </c>
      <c r="I145" s="189"/>
      <c r="J145" s="190">
        <f t="shared" si="0"/>
        <v>0</v>
      </c>
      <c r="K145" s="191"/>
      <c r="L145" s="36"/>
      <c r="M145" s="192" t="s">
        <v>1</v>
      </c>
      <c r="N145" s="193" t="s">
        <v>38</v>
      </c>
      <c r="O145" s="68"/>
      <c r="P145" s="194">
        <f t="shared" si="1"/>
        <v>0</v>
      </c>
      <c r="Q145" s="194">
        <v>0.0156</v>
      </c>
      <c r="R145" s="194">
        <f t="shared" si="2"/>
        <v>1.16376</v>
      </c>
      <c r="S145" s="194">
        <v>0</v>
      </c>
      <c r="T145" s="195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6" t="s">
        <v>144</v>
      </c>
      <c r="AT145" s="196" t="s">
        <v>140</v>
      </c>
      <c r="AU145" s="196" t="s">
        <v>83</v>
      </c>
      <c r="AY145" s="14" t="s">
        <v>137</v>
      </c>
      <c r="BE145" s="197">
        <f t="shared" si="4"/>
        <v>0</v>
      </c>
      <c r="BF145" s="197">
        <f t="shared" si="5"/>
        <v>0</v>
      </c>
      <c r="BG145" s="197">
        <f t="shared" si="6"/>
        <v>0</v>
      </c>
      <c r="BH145" s="197">
        <f t="shared" si="7"/>
        <v>0</v>
      </c>
      <c r="BI145" s="197">
        <f t="shared" si="8"/>
        <v>0</v>
      </c>
      <c r="BJ145" s="14" t="s">
        <v>81</v>
      </c>
      <c r="BK145" s="197">
        <f t="shared" si="9"/>
        <v>0</v>
      </c>
      <c r="BL145" s="14" t="s">
        <v>144</v>
      </c>
      <c r="BM145" s="196" t="s">
        <v>162</v>
      </c>
    </row>
    <row r="146" spans="2:63" s="12" customFormat="1" ht="22.9" customHeight="1">
      <c r="B146" s="168"/>
      <c r="C146" s="169"/>
      <c r="D146" s="170" t="s">
        <v>72</v>
      </c>
      <c r="E146" s="182" t="s">
        <v>163</v>
      </c>
      <c r="F146" s="182" t="s">
        <v>164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SUM(P147:P150)</f>
        <v>0</v>
      </c>
      <c r="Q146" s="176"/>
      <c r="R146" s="177">
        <f>SUM(R147:R150)</f>
        <v>0.0039</v>
      </c>
      <c r="S146" s="176"/>
      <c r="T146" s="178">
        <f>SUM(T147:T150)</f>
        <v>0.932</v>
      </c>
      <c r="AR146" s="179" t="s">
        <v>81</v>
      </c>
      <c r="AT146" s="180" t="s">
        <v>72</v>
      </c>
      <c r="AU146" s="180" t="s">
        <v>81</v>
      </c>
      <c r="AY146" s="179" t="s">
        <v>137</v>
      </c>
      <c r="BK146" s="181">
        <f>SUM(BK147:BK150)</f>
        <v>0</v>
      </c>
    </row>
    <row r="147" spans="1:65" s="2" customFormat="1" ht="33" customHeight="1">
      <c r="A147" s="31"/>
      <c r="B147" s="32"/>
      <c r="C147" s="184" t="s">
        <v>165</v>
      </c>
      <c r="D147" s="184" t="s">
        <v>140</v>
      </c>
      <c r="E147" s="185" t="s">
        <v>166</v>
      </c>
      <c r="F147" s="186" t="s">
        <v>167</v>
      </c>
      <c r="G147" s="187" t="s">
        <v>143</v>
      </c>
      <c r="H147" s="188">
        <v>30</v>
      </c>
      <c r="I147" s="189"/>
      <c r="J147" s="190">
        <f>ROUND(I147*H147,2)</f>
        <v>0</v>
      </c>
      <c r="K147" s="191"/>
      <c r="L147" s="36"/>
      <c r="M147" s="192" t="s">
        <v>1</v>
      </c>
      <c r="N147" s="193" t="s">
        <v>38</v>
      </c>
      <c r="O147" s="68"/>
      <c r="P147" s="194">
        <f>O147*H147</f>
        <v>0</v>
      </c>
      <c r="Q147" s="194">
        <v>0.00013</v>
      </c>
      <c r="R147" s="194">
        <f>Q147*H147</f>
        <v>0.0039</v>
      </c>
      <c r="S147" s="194">
        <v>0</v>
      </c>
      <c r="T147" s="19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6" t="s">
        <v>144</v>
      </c>
      <c r="AT147" s="196" t="s">
        <v>140</v>
      </c>
      <c r="AU147" s="196" t="s">
        <v>83</v>
      </c>
      <c r="AY147" s="14" t="s">
        <v>137</v>
      </c>
      <c r="BE147" s="197">
        <f>IF(N147="základní",J147,0)</f>
        <v>0</v>
      </c>
      <c r="BF147" s="197">
        <f>IF(N147="snížená",J147,0)</f>
        <v>0</v>
      </c>
      <c r="BG147" s="197">
        <f>IF(N147="zákl. přenesená",J147,0)</f>
        <v>0</v>
      </c>
      <c r="BH147" s="197">
        <f>IF(N147="sníž. přenesená",J147,0)</f>
        <v>0</v>
      </c>
      <c r="BI147" s="197">
        <f>IF(N147="nulová",J147,0)</f>
        <v>0</v>
      </c>
      <c r="BJ147" s="14" t="s">
        <v>81</v>
      </c>
      <c r="BK147" s="197">
        <f>ROUND(I147*H147,2)</f>
        <v>0</v>
      </c>
      <c r="BL147" s="14" t="s">
        <v>144</v>
      </c>
      <c r="BM147" s="196" t="s">
        <v>168</v>
      </c>
    </row>
    <row r="148" spans="1:65" s="2" customFormat="1" ht="21.75" customHeight="1">
      <c r="A148" s="31"/>
      <c r="B148" s="32"/>
      <c r="C148" s="184" t="s">
        <v>169</v>
      </c>
      <c r="D148" s="184" t="s">
        <v>140</v>
      </c>
      <c r="E148" s="185" t="s">
        <v>170</v>
      </c>
      <c r="F148" s="186" t="s">
        <v>171</v>
      </c>
      <c r="G148" s="187" t="s">
        <v>143</v>
      </c>
      <c r="H148" s="188">
        <v>30.2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38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144</v>
      </c>
      <c r="AT148" s="196" t="s">
        <v>140</v>
      </c>
      <c r="AU148" s="196" t="s">
        <v>83</v>
      </c>
      <c r="AY148" s="14" t="s">
        <v>137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81</v>
      </c>
      <c r="BK148" s="197">
        <f>ROUND(I148*H148,2)</f>
        <v>0</v>
      </c>
      <c r="BL148" s="14" t="s">
        <v>144</v>
      </c>
      <c r="BM148" s="196" t="s">
        <v>172</v>
      </c>
    </row>
    <row r="149" spans="1:65" s="2" customFormat="1" ht="33" customHeight="1">
      <c r="A149" s="31"/>
      <c r="B149" s="32"/>
      <c r="C149" s="184" t="s">
        <v>163</v>
      </c>
      <c r="D149" s="184" t="s">
        <v>140</v>
      </c>
      <c r="E149" s="185" t="s">
        <v>173</v>
      </c>
      <c r="F149" s="186" t="s">
        <v>174</v>
      </c>
      <c r="G149" s="187" t="s">
        <v>143</v>
      </c>
      <c r="H149" s="188">
        <v>30.2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38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0.002</v>
      </c>
      <c r="T149" s="195">
        <f>S149*H149</f>
        <v>0.0604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144</v>
      </c>
      <c r="AT149" s="196" t="s">
        <v>140</v>
      </c>
      <c r="AU149" s="196" t="s">
        <v>83</v>
      </c>
      <c r="AY149" s="14" t="s">
        <v>137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144</v>
      </c>
      <c r="BM149" s="196" t="s">
        <v>175</v>
      </c>
    </row>
    <row r="150" spans="1:65" s="2" customFormat="1" ht="33" customHeight="1">
      <c r="A150" s="31"/>
      <c r="B150" s="32"/>
      <c r="C150" s="184" t="s">
        <v>176</v>
      </c>
      <c r="D150" s="184" t="s">
        <v>140</v>
      </c>
      <c r="E150" s="185" t="s">
        <v>177</v>
      </c>
      <c r="F150" s="186" t="s">
        <v>178</v>
      </c>
      <c r="G150" s="187" t="s">
        <v>143</v>
      </c>
      <c r="H150" s="188">
        <v>217.9</v>
      </c>
      <c r="I150" s="189"/>
      <c r="J150" s="190">
        <f>ROUND(I150*H150,2)</f>
        <v>0</v>
      </c>
      <c r="K150" s="191"/>
      <c r="L150" s="36"/>
      <c r="M150" s="192" t="s">
        <v>1</v>
      </c>
      <c r="N150" s="193" t="s">
        <v>38</v>
      </c>
      <c r="O150" s="68"/>
      <c r="P150" s="194">
        <f>O150*H150</f>
        <v>0</v>
      </c>
      <c r="Q150" s="194">
        <v>0</v>
      </c>
      <c r="R150" s="194">
        <f>Q150*H150</f>
        <v>0</v>
      </c>
      <c r="S150" s="194">
        <v>0.004</v>
      </c>
      <c r="T150" s="195">
        <f>S150*H150</f>
        <v>0.8716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6" t="s">
        <v>144</v>
      </c>
      <c r="AT150" s="196" t="s">
        <v>140</v>
      </c>
      <c r="AU150" s="196" t="s">
        <v>83</v>
      </c>
      <c r="AY150" s="14" t="s">
        <v>137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14" t="s">
        <v>81</v>
      </c>
      <c r="BK150" s="197">
        <f>ROUND(I150*H150,2)</f>
        <v>0</v>
      </c>
      <c r="BL150" s="14" t="s">
        <v>144</v>
      </c>
      <c r="BM150" s="196" t="s">
        <v>179</v>
      </c>
    </row>
    <row r="151" spans="2:63" s="12" customFormat="1" ht="22.9" customHeight="1">
      <c r="B151" s="168"/>
      <c r="C151" s="169"/>
      <c r="D151" s="170" t="s">
        <v>72</v>
      </c>
      <c r="E151" s="182" t="s">
        <v>180</v>
      </c>
      <c r="F151" s="182" t="s">
        <v>181</v>
      </c>
      <c r="G151" s="169"/>
      <c r="H151" s="169"/>
      <c r="I151" s="172"/>
      <c r="J151" s="183">
        <f>BK151</f>
        <v>0</v>
      </c>
      <c r="K151" s="169"/>
      <c r="L151" s="174"/>
      <c r="M151" s="175"/>
      <c r="N151" s="176"/>
      <c r="O151" s="176"/>
      <c r="P151" s="177">
        <f>SUM(P152:P155)</f>
        <v>0</v>
      </c>
      <c r="Q151" s="176"/>
      <c r="R151" s="177">
        <f>SUM(R152:R155)</f>
        <v>0</v>
      </c>
      <c r="S151" s="176"/>
      <c r="T151" s="178">
        <f>SUM(T152:T155)</f>
        <v>0</v>
      </c>
      <c r="AR151" s="179" t="s">
        <v>81</v>
      </c>
      <c r="AT151" s="180" t="s">
        <v>72</v>
      </c>
      <c r="AU151" s="180" t="s">
        <v>81</v>
      </c>
      <c r="AY151" s="179" t="s">
        <v>137</v>
      </c>
      <c r="BK151" s="181">
        <f>SUM(BK152:BK155)</f>
        <v>0</v>
      </c>
    </row>
    <row r="152" spans="1:65" s="2" customFormat="1" ht="24.2" customHeight="1">
      <c r="A152" s="31"/>
      <c r="B152" s="32"/>
      <c r="C152" s="184" t="s">
        <v>182</v>
      </c>
      <c r="D152" s="184" t="s">
        <v>140</v>
      </c>
      <c r="E152" s="185" t="s">
        <v>544</v>
      </c>
      <c r="F152" s="186" t="s">
        <v>545</v>
      </c>
      <c r="G152" s="187" t="s">
        <v>185</v>
      </c>
      <c r="H152" s="188">
        <v>10.09</v>
      </c>
      <c r="I152" s="189"/>
      <c r="J152" s="190">
        <f>ROUND(I152*H152,2)</f>
        <v>0</v>
      </c>
      <c r="K152" s="191"/>
      <c r="L152" s="36"/>
      <c r="M152" s="192" t="s">
        <v>1</v>
      </c>
      <c r="N152" s="193" t="s">
        <v>38</v>
      </c>
      <c r="O152" s="68"/>
      <c r="P152" s="194">
        <f>O152*H152</f>
        <v>0</v>
      </c>
      <c r="Q152" s="194">
        <v>0</v>
      </c>
      <c r="R152" s="194">
        <f>Q152*H152</f>
        <v>0</v>
      </c>
      <c r="S152" s="194">
        <v>0</v>
      </c>
      <c r="T152" s="19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6" t="s">
        <v>144</v>
      </c>
      <c r="AT152" s="196" t="s">
        <v>140</v>
      </c>
      <c r="AU152" s="196" t="s">
        <v>83</v>
      </c>
      <c r="AY152" s="14" t="s">
        <v>137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14" t="s">
        <v>81</v>
      </c>
      <c r="BK152" s="197">
        <f>ROUND(I152*H152,2)</f>
        <v>0</v>
      </c>
      <c r="BL152" s="14" t="s">
        <v>144</v>
      </c>
      <c r="BM152" s="196" t="s">
        <v>546</v>
      </c>
    </row>
    <row r="153" spans="1:65" s="2" customFormat="1" ht="24.2" customHeight="1">
      <c r="A153" s="31"/>
      <c r="B153" s="32"/>
      <c r="C153" s="184" t="s">
        <v>187</v>
      </c>
      <c r="D153" s="184" t="s">
        <v>140</v>
      </c>
      <c r="E153" s="185" t="s">
        <v>188</v>
      </c>
      <c r="F153" s="186" t="s">
        <v>189</v>
      </c>
      <c r="G153" s="187" t="s">
        <v>185</v>
      </c>
      <c r="H153" s="188">
        <v>10.09</v>
      </c>
      <c r="I153" s="189"/>
      <c r="J153" s="190">
        <f>ROUND(I153*H153,2)</f>
        <v>0</v>
      </c>
      <c r="K153" s="191"/>
      <c r="L153" s="36"/>
      <c r="M153" s="192" t="s">
        <v>1</v>
      </c>
      <c r="N153" s="193" t="s">
        <v>38</v>
      </c>
      <c r="O153" s="68"/>
      <c r="P153" s="194">
        <f>O153*H153</f>
        <v>0</v>
      </c>
      <c r="Q153" s="194">
        <v>0</v>
      </c>
      <c r="R153" s="194">
        <f>Q153*H153</f>
        <v>0</v>
      </c>
      <c r="S153" s="194">
        <v>0</v>
      </c>
      <c r="T153" s="19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144</v>
      </c>
      <c r="AT153" s="196" t="s">
        <v>140</v>
      </c>
      <c r="AU153" s="196" t="s">
        <v>83</v>
      </c>
      <c r="AY153" s="14" t="s">
        <v>137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81</v>
      </c>
      <c r="BK153" s="197">
        <f>ROUND(I153*H153,2)</f>
        <v>0</v>
      </c>
      <c r="BL153" s="14" t="s">
        <v>144</v>
      </c>
      <c r="BM153" s="196" t="s">
        <v>547</v>
      </c>
    </row>
    <row r="154" spans="1:65" s="2" customFormat="1" ht="24.2" customHeight="1">
      <c r="A154" s="31"/>
      <c r="B154" s="32"/>
      <c r="C154" s="184" t="s">
        <v>191</v>
      </c>
      <c r="D154" s="184" t="s">
        <v>140</v>
      </c>
      <c r="E154" s="185" t="s">
        <v>192</v>
      </c>
      <c r="F154" s="186" t="s">
        <v>193</v>
      </c>
      <c r="G154" s="187" t="s">
        <v>185</v>
      </c>
      <c r="H154" s="188">
        <v>100.9</v>
      </c>
      <c r="I154" s="189"/>
      <c r="J154" s="190">
        <f>ROUND(I154*H154,2)</f>
        <v>0</v>
      </c>
      <c r="K154" s="191"/>
      <c r="L154" s="36"/>
      <c r="M154" s="192" t="s">
        <v>1</v>
      </c>
      <c r="N154" s="193" t="s">
        <v>38</v>
      </c>
      <c r="O154" s="68"/>
      <c r="P154" s="194">
        <f>O154*H154</f>
        <v>0</v>
      </c>
      <c r="Q154" s="194">
        <v>0</v>
      </c>
      <c r="R154" s="194">
        <f>Q154*H154</f>
        <v>0</v>
      </c>
      <c r="S154" s="194">
        <v>0</v>
      </c>
      <c r="T154" s="19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6" t="s">
        <v>144</v>
      </c>
      <c r="AT154" s="196" t="s">
        <v>140</v>
      </c>
      <c r="AU154" s="196" t="s">
        <v>83</v>
      </c>
      <c r="AY154" s="14" t="s">
        <v>137</v>
      </c>
      <c r="BE154" s="197">
        <f>IF(N154="základní",J154,0)</f>
        <v>0</v>
      </c>
      <c r="BF154" s="197">
        <f>IF(N154="snížená",J154,0)</f>
        <v>0</v>
      </c>
      <c r="BG154" s="197">
        <f>IF(N154="zákl. přenesená",J154,0)</f>
        <v>0</v>
      </c>
      <c r="BH154" s="197">
        <f>IF(N154="sníž. přenesená",J154,0)</f>
        <v>0</v>
      </c>
      <c r="BI154" s="197">
        <f>IF(N154="nulová",J154,0)</f>
        <v>0</v>
      </c>
      <c r="BJ154" s="14" t="s">
        <v>81</v>
      </c>
      <c r="BK154" s="197">
        <f>ROUND(I154*H154,2)</f>
        <v>0</v>
      </c>
      <c r="BL154" s="14" t="s">
        <v>144</v>
      </c>
      <c r="BM154" s="196" t="s">
        <v>194</v>
      </c>
    </row>
    <row r="155" spans="1:65" s="2" customFormat="1" ht="33" customHeight="1">
      <c r="A155" s="31"/>
      <c r="B155" s="32"/>
      <c r="C155" s="184" t="s">
        <v>195</v>
      </c>
      <c r="D155" s="184" t="s">
        <v>140</v>
      </c>
      <c r="E155" s="185" t="s">
        <v>196</v>
      </c>
      <c r="F155" s="186" t="s">
        <v>197</v>
      </c>
      <c r="G155" s="187" t="s">
        <v>185</v>
      </c>
      <c r="H155" s="188">
        <v>10.085</v>
      </c>
      <c r="I155" s="189"/>
      <c r="J155" s="190">
        <f>ROUND(I155*H155,2)</f>
        <v>0</v>
      </c>
      <c r="K155" s="191"/>
      <c r="L155" s="36"/>
      <c r="M155" s="192" t="s">
        <v>1</v>
      </c>
      <c r="N155" s="193" t="s">
        <v>38</v>
      </c>
      <c r="O155" s="68"/>
      <c r="P155" s="194">
        <f>O155*H155</f>
        <v>0</v>
      </c>
      <c r="Q155" s="194">
        <v>0</v>
      </c>
      <c r="R155" s="194">
        <f>Q155*H155</f>
        <v>0</v>
      </c>
      <c r="S155" s="194">
        <v>0</v>
      </c>
      <c r="T155" s="19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6" t="s">
        <v>144</v>
      </c>
      <c r="AT155" s="196" t="s">
        <v>140</v>
      </c>
      <c r="AU155" s="196" t="s">
        <v>83</v>
      </c>
      <c r="AY155" s="14" t="s">
        <v>137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14" t="s">
        <v>81</v>
      </c>
      <c r="BK155" s="197">
        <f>ROUND(I155*H155,2)</f>
        <v>0</v>
      </c>
      <c r="BL155" s="14" t="s">
        <v>144</v>
      </c>
      <c r="BM155" s="196" t="s">
        <v>548</v>
      </c>
    </row>
    <row r="156" spans="2:63" s="12" customFormat="1" ht="22.9" customHeight="1">
      <c r="B156" s="168"/>
      <c r="C156" s="169"/>
      <c r="D156" s="170" t="s">
        <v>72</v>
      </c>
      <c r="E156" s="182" t="s">
        <v>199</v>
      </c>
      <c r="F156" s="182" t="s">
        <v>200</v>
      </c>
      <c r="G156" s="169"/>
      <c r="H156" s="169"/>
      <c r="I156" s="172"/>
      <c r="J156" s="183">
        <f>BK156</f>
        <v>0</v>
      </c>
      <c r="K156" s="169"/>
      <c r="L156" s="174"/>
      <c r="M156" s="175"/>
      <c r="N156" s="176"/>
      <c r="O156" s="176"/>
      <c r="P156" s="177">
        <f>P157</f>
        <v>0</v>
      </c>
      <c r="Q156" s="176"/>
      <c r="R156" s="177">
        <f>R157</f>
        <v>0</v>
      </c>
      <c r="S156" s="176"/>
      <c r="T156" s="178">
        <f>T157</f>
        <v>0</v>
      </c>
      <c r="AR156" s="179" t="s">
        <v>81</v>
      </c>
      <c r="AT156" s="180" t="s">
        <v>72</v>
      </c>
      <c r="AU156" s="180" t="s">
        <v>81</v>
      </c>
      <c r="AY156" s="179" t="s">
        <v>137</v>
      </c>
      <c r="BK156" s="181">
        <f>BK157</f>
        <v>0</v>
      </c>
    </row>
    <row r="157" spans="1:65" s="2" customFormat="1" ht="21.75" customHeight="1">
      <c r="A157" s="31"/>
      <c r="B157" s="32"/>
      <c r="C157" s="184" t="s">
        <v>8</v>
      </c>
      <c r="D157" s="184" t="s">
        <v>140</v>
      </c>
      <c r="E157" s="185" t="s">
        <v>549</v>
      </c>
      <c r="F157" s="186" t="s">
        <v>550</v>
      </c>
      <c r="G157" s="187" t="s">
        <v>185</v>
      </c>
      <c r="H157" s="188">
        <v>2.971</v>
      </c>
      <c r="I157" s="189"/>
      <c r="J157" s="190">
        <f>ROUND(I157*H157,2)</f>
        <v>0</v>
      </c>
      <c r="K157" s="191"/>
      <c r="L157" s="36"/>
      <c r="M157" s="192" t="s">
        <v>1</v>
      </c>
      <c r="N157" s="193" t="s">
        <v>38</v>
      </c>
      <c r="O157" s="68"/>
      <c r="P157" s="194">
        <f>O157*H157</f>
        <v>0</v>
      </c>
      <c r="Q157" s="194">
        <v>0</v>
      </c>
      <c r="R157" s="194">
        <f>Q157*H157</f>
        <v>0</v>
      </c>
      <c r="S157" s="194">
        <v>0</v>
      </c>
      <c r="T157" s="19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6" t="s">
        <v>144</v>
      </c>
      <c r="AT157" s="196" t="s">
        <v>140</v>
      </c>
      <c r="AU157" s="196" t="s">
        <v>83</v>
      </c>
      <c r="AY157" s="14" t="s">
        <v>137</v>
      </c>
      <c r="BE157" s="197">
        <f>IF(N157="základní",J157,0)</f>
        <v>0</v>
      </c>
      <c r="BF157" s="197">
        <f>IF(N157="snížená",J157,0)</f>
        <v>0</v>
      </c>
      <c r="BG157" s="197">
        <f>IF(N157="zákl. přenesená",J157,0)</f>
        <v>0</v>
      </c>
      <c r="BH157" s="197">
        <f>IF(N157="sníž. přenesená",J157,0)</f>
        <v>0</v>
      </c>
      <c r="BI157" s="197">
        <f>IF(N157="nulová",J157,0)</f>
        <v>0</v>
      </c>
      <c r="BJ157" s="14" t="s">
        <v>81</v>
      </c>
      <c r="BK157" s="197">
        <f>ROUND(I157*H157,2)</f>
        <v>0</v>
      </c>
      <c r="BL157" s="14" t="s">
        <v>144</v>
      </c>
      <c r="BM157" s="196" t="s">
        <v>551</v>
      </c>
    </row>
    <row r="158" spans="2:63" s="12" customFormat="1" ht="25.9" customHeight="1">
      <c r="B158" s="168"/>
      <c r="C158" s="169"/>
      <c r="D158" s="170" t="s">
        <v>72</v>
      </c>
      <c r="E158" s="171" t="s">
        <v>204</v>
      </c>
      <c r="F158" s="171" t="s">
        <v>205</v>
      </c>
      <c r="G158" s="169"/>
      <c r="H158" s="169"/>
      <c r="I158" s="172"/>
      <c r="J158" s="173">
        <f>BK158</f>
        <v>0</v>
      </c>
      <c r="K158" s="169"/>
      <c r="L158" s="174"/>
      <c r="M158" s="175"/>
      <c r="N158" s="176"/>
      <c r="O158" s="176"/>
      <c r="P158" s="177">
        <f>P159+P163+P165+P167+P189+P191+P204+P214+P223+P230</f>
        <v>0</v>
      </c>
      <c r="Q158" s="176"/>
      <c r="R158" s="177">
        <f>R159+R163+R165+R167+R189+R191+R204+R214+R223+R230</f>
        <v>3.7646859999999998</v>
      </c>
      <c r="S158" s="176"/>
      <c r="T158" s="178">
        <f>T159+T163+T165+T167+T189+T191+T204+T214+T223+T230</f>
        <v>9.158439</v>
      </c>
      <c r="AR158" s="179" t="s">
        <v>83</v>
      </c>
      <c r="AT158" s="180" t="s">
        <v>72</v>
      </c>
      <c r="AU158" s="180" t="s">
        <v>73</v>
      </c>
      <c r="AY158" s="179" t="s">
        <v>137</v>
      </c>
      <c r="BK158" s="181">
        <f>BK159+BK163+BK165+BK167+BK189+BK191+BK204+BK214+BK223+BK230</f>
        <v>0</v>
      </c>
    </row>
    <row r="159" spans="2:63" s="12" customFormat="1" ht="22.9" customHeight="1">
      <c r="B159" s="168"/>
      <c r="C159" s="169"/>
      <c r="D159" s="170" t="s">
        <v>72</v>
      </c>
      <c r="E159" s="182" t="s">
        <v>206</v>
      </c>
      <c r="F159" s="182" t="s">
        <v>207</v>
      </c>
      <c r="G159" s="169"/>
      <c r="H159" s="169"/>
      <c r="I159" s="172"/>
      <c r="J159" s="183">
        <f>BK159</f>
        <v>0</v>
      </c>
      <c r="K159" s="169"/>
      <c r="L159" s="174"/>
      <c r="M159" s="175"/>
      <c r="N159" s="176"/>
      <c r="O159" s="176"/>
      <c r="P159" s="177">
        <f>SUM(P160:P162)</f>
        <v>0</v>
      </c>
      <c r="Q159" s="176"/>
      <c r="R159" s="177">
        <f>SUM(R160:R162)</f>
        <v>0.05355</v>
      </c>
      <c r="S159" s="176"/>
      <c r="T159" s="178">
        <f>SUM(T160:T162)</f>
        <v>0</v>
      </c>
      <c r="AR159" s="179" t="s">
        <v>83</v>
      </c>
      <c r="AT159" s="180" t="s">
        <v>72</v>
      </c>
      <c r="AU159" s="180" t="s">
        <v>81</v>
      </c>
      <c r="AY159" s="179" t="s">
        <v>137</v>
      </c>
      <c r="BK159" s="181">
        <f>SUM(BK160:BK162)</f>
        <v>0</v>
      </c>
    </row>
    <row r="160" spans="1:65" s="2" customFormat="1" ht="24.2" customHeight="1">
      <c r="A160" s="31"/>
      <c r="B160" s="32"/>
      <c r="C160" s="184" t="s">
        <v>208</v>
      </c>
      <c r="D160" s="184" t="s">
        <v>140</v>
      </c>
      <c r="E160" s="185" t="s">
        <v>209</v>
      </c>
      <c r="F160" s="186" t="s">
        <v>210</v>
      </c>
      <c r="G160" s="187" t="s">
        <v>143</v>
      </c>
      <c r="H160" s="188">
        <v>35.7</v>
      </c>
      <c r="I160" s="189"/>
      <c r="J160" s="190">
        <f>ROUND(I160*H160,2)</f>
        <v>0</v>
      </c>
      <c r="K160" s="191"/>
      <c r="L160" s="36"/>
      <c r="M160" s="192" t="s">
        <v>1</v>
      </c>
      <c r="N160" s="193" t="s">
        <v>38</v>
      </c>
      <c r="O160" s="68"/>
      <c r="P160" s="194">
        <f>O160*H160</f>
        <v>0</v>
      </c>
      <c r="Q160" s="194">
        <v>0</v>
      </c>
      <c r="R160" s="194">
        <f>Q160*H160</f>
        <v>0</v>
      </c>
      <c r="S160" s="194">
        <v>0</v>
      </c>
      <c r="T160" s="19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6" t="s">
        <v>208</v>
      </c>
      <c r="AT160" s="196" t="s">
        <v>140</v>
      </c>
      <c r="AU160" s="196" t="s">
        <v>83</v>
      </c>
      <c r="AY160" s="14" t="s">
        <v>137</v>
      </c>
      <c r="BE160" s="197">
        <f>IF(N160="základní",J160,0)</f>
        <v>0</v>
      </c>
      <c r="BF160" s="197">
        <f>IF(N160="snížená",J160,0)</f>
        <v>0</v>
      </c>
      <c r="BG160" s="197">
        <f>IF(N160="zákl. přenesená",J160,0)</f>
        <v>0</v>
      </c>
      <c r="BH160" s="197">
        <f>IF(N160="sníž. přenesená",J160,0)</f>
        <v>0</v>
      </c>
      <c r="BI160" s="197">
        <f>IF(N160="nulová",J160,0)</f>
        <v>0</v>
      </c>
      <c r="BJ160" s="14" t="s">
        <v>81</v>
      </c>
      <c r="BK160" s="197">
        <f>ROUND(I160*H160,2)</f>
        <v>0</v>
      </c>
      <c r="BL160" s="14" t="s">
        <v>208</v>
      </c>
      <c r="BM160" s="196" t="s">
        <v>211</v>
      </c>
    </row>
    <row r="161" spans="1:65" s="2" customFormat="1" ht="24.2" customHeight="1">
      <c r="A161" s="31"/>
      <c r="B161" s="32"/>
      <c r="C161" s="198" t="s">
        <v>212</v>
      </c>
      <c r="D161" s="198" t="s">
        <v>213</v>
      </c>
      <c r="E161" s="199" t="s">
        <v>214</v>
      </c>
      <c r="F161" s="200" t="s">
        <v>215</v>
      </c>
      <c r="G161" s="201" t="s">
        <v>216</v>
      </c>
      <c r="H161" s="202">
        <v>53.55</v>
      </c>
      <c r="I161" s="203"/>
      <c r="J161" s="204">
        <f>ROUND(I161*H161,2)</f>
        <v>0</v>
      </c>
      <c r="K161" s="205"/>
      <c r="L161" s="206"/>
      <c r="M161" s="207" t="s">
        <v>1</v>
      </c>
      <c r="N161" s="208" t="s">
        <v>38</v>
      </c>
      <c r="O161" s="68"/>
      <c r="P161" s="194">
        <f>O161*H161</f>
        <v>0</v>
      </c>
      <c r="Q161" s="194">
        <v>0.001</v>
      </c>
      <c r="R161" s="194">
        <f>Q161*H161</f>
        <v>0.05355</v>
      </c>
      <c r="S161" s="194">
        <v>0</v>
      </c>
      <c r="T161" s="195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6" t="s">
        <v>217</v>
      </c>
      <c r="AT161" s="196" t="s">
        <v>213</v>
      </c>
      <c r="AU161" s="196" t="s">
        <v>83</v>
      </c>
      <c r="AY161" s="14" t="s">
        <v>137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14" t="s">
        <v>81</v>
      </c>
      <c r="BK161" s="197">
        <f>ROUND(I161*H161,2)</f>
        <v>0</v>
      </c>
      <c r="BL161" s="14" t="s">
        <v>208</v>
      </c>
      <c r="BM161" s="196" t="s">
        <v>218</v>
      </c>
    </row>
    <row r="162" spans="1:65" s="2" customFormat="1" ht="33" customHeight="1">
      <c r="A162" s="31"/>
      <c r="B162" s="32"/>
      <c r="C162" s="184" t="s">
        <v>219</v>
      </c>
      <c r="D162" s="184" t="s">
        <v>140</v>
      </c>
      <c r="E162" s="185" t="s">
        <v>552</v>
      </c>
      <c r="F162" s="186" t="s">
        <v>553</v>
      </c>
      <c r="G162" s="187" t="s">
        <v>185</v>
      </c>
      <c r="H162" s="188">
        <v>0.054</v>
      </c>
      <c r="I162" s="189"/>
      <c r="J162" s="190">
        <f>ROUND(I162*H162,2)</f>
        <v>0</v>
      </c>
      <c r="K162" s="191"/>
      <c r="L162" s="36"/>
      <c r="M162" s="192" t="s">
        <v>1</v>
      </c>
      <c r="N162" s="193" t="s">
        <v>38</v>
      </c>
      <c r="O162" s="68"/>
      <c r="P162" s="194">
        <f>O162*H162</f>
        <v>0</v>
      </c>
      <c r="Q162" s="194">
        <v>0</v>
      </c>
      <c r="R162" s="194">
        <f>Q162*H162</f>
        <v>0</v>
      </c>
      <c r="S162" s="194">
        <v>0</v>
      </c>
      <c r="T162" s="19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6" t="s">
        <v>208</v>
      </c>
      <c r="AT162" s="196" t="s">
        <v>140</v>
      </c>
      <c r="AU162" s="196" t="s">
        <v>83</v>
      </c>
      <c r="AY162" s="14" t="s">
        <v>137</v>
      </c>
      <c r="BE162" s="197">
        <f>IF(N162="základní",J162,0)</f>
        <v>0</v>
      </c>
      <c r="BF162" s="197">
        <f>IF(N162="snížená",J162,0)</f>
        <v>0</v>
      </c>
      <c r="BG162" s="197">
        <f>IF(N162="zákl. přenesená",J162,0)</f>
        <v>0</v>
      </c>
      <c r="BH162" s="197">
        <f>IF(N162="sníž. přenesená",J162,0)</f>
        <v>0</v>
      </c>
      <c r="BI162" s="197">
        <f>IF(N162="nulová",J162,0)</f>
        <v>0</v>
      </c>
      <c r="BJ162" s="14" t="s">
        <v>81</v>
      </c>
      <c r="BK162" s="197">
        <f>ROUND(I162*H162,2)</f>
        <v>0</v>
      </c>
      <c r="BL162" s="14" t="s">
        <v>208</v>
      </c>
      <c r="BM162" s="196" t="s">
        <v>554</v>
      </c>
    </row>
    <row r="163" spans="2:63" s="12" customFormat="1" ht="22.9" customHeight="1">
      <c r="B163" s="168"/>
      <c r="C163" s="169"/>
      <c r="D163" s="170" t="s">
        <v>72</v>
      </c>
      <c r="E163" s="182" t="s">
        <v>223</v>
      </c>
      <c r="F163" s="182" t="s">
        <v>224</v>
      </c>
      <c r="G163" s="169"/>
      <c r="H163" s="169"/>
      <c r="I163" s="172"/>
      <c r="J163" s="183">
        <f>BK163</f>
        <v>0</v>
      </c>
      <c r="K163" s="169"/>
      <c r="L163" s="174"/>
      <c r="M163" s="175"/>
      <c r="N163" s="176"/>
      <c r="O163" s="176"/>
      <c r="P163" s="177">
        <f>P164</f>
        <v>0</v>
      </c>
      <c r="Q163" s="176"/>
      <c r="R163" s="177">
        <f>R164</f>
        <v>0.00105</v>
      </c>
      <c r="S163" s="176"/>
      <c r="T163" s="178">
        <f>T164</f>
        <v>0</v>
      </c>
      <c r="AR163" s="179" t="s">
        <v>83</v>
      </c>
      <c r="AT163" s="180" t="s">
        <v>72</v>
      </c>
      <c r="AU163" s="180" t="s">
        <v>81</v>
      </c>
      <c r="AY163" s="179" t="s">
        <v>137</v>
      </c>
      <c r="BK163" s="181">
        <f>BK164</f>
        <v>0</v>
      </c>
    </row>
    <row r="164" spans="1:65" s="2" customFormat="1" ht="24.2" customHeight="1">
      <c r="A164" s="31"/>
      <c r="B164" s="32"/>
      <c r="C164" s="184" t="s">
        <v>225</v>
      </c>
      <c r="D164" s="184" t="s">
        <v>140</v>
      </c>
      <c r="E164" s="185" t="s">
        <v>226</v>
      </c>
      <c r="F164" s="186" t="s">
        <v>227</v>
      </c>
      <c r="G164" s="187" t="s">
        <v>228</v>
      </c>
      <c r="H164" s="188">
        <v>3</v>
      </c>
      <c r="I164" s="189"/>
      <c r="J164" s="190">
        <f>ROUND(I164*H164,2)</f>
        <v>0</v>
      </c>
      <c r="K164" s="191"/>
      <c r="L164" s="36"/>
      <c r="M164" s="192" t="s">
        <v>1</v>
      </c>
      <c r="N164" s="193" t="s">
        <v>38</v>
      </c>
      <c r="O164" s="68"/>
      <c r="P164" s="194">
        <f>O164*H164</f>
        <v>0</v>
      </c>
      <c r="Q164" s="194">
        <v>0.00035</v>
      </c>
      <c r="R164" s="194">
        <f>Q164*H164</f>
        <v>0.00105</v>
      </c>
      <c r="S164" s="194">
        <v>0</v>
      </c>
      <c r="T164" s="195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6" t="s">
        <v>208</v>
      </c>
      <c r="AT164" s="196" t="s">
        <v>140</v>
      </c>
      <c r="AU164" s="196" t="s">
        <v>83</v>
      </c>
      <c r="AY164" s="14" t="s">
        <v>137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14" t="s">
        <v>81</v>
      </c>
      <c r="BK164" s="197">
        <f>ROUND(I164*H164,2)</f>
        <v>0</v>
      </c>
      <c r="BL164" s="14" t="s">
        <v>208</v>
      </c>
      <c r="BM164" s="196" t="s">
        <v>229</v>
      </c>
    </row>
    <row r="165" spans="2:63" s="12" customFormat="1" ht="22.9" customHeight="1">
      <c r="B165" s="168"/>
      <c r="C165" s="169"/>
      <c r="D165" s="170" t="s">
        <v>72</v>
      </c>
      <c r="E165" s="182" t="s">
        <v>234</v>
      </c>
      <c r="F165" s="182" t="s">
        <v>235</v>
      </c>
      <c r="G165" s="169"/>
      <c r="H165" s="169"/>
      <c r="I165" s="172"/>
      <c r="J165" s="183">
        <f>BK165</f>
        <v>0</v>
      </c>
      <c r="K165" s="169"/>
      <c r="L165" s="174"/>
      <c r="M165" s="175"/>
      <c r="N165" s="176"/>
      <c r="O165" s="176"/>
      <c r="P165" s="177">
        <f>P166</f>
        <v>0</v>
      </c>
      <c r="Q165" s="176"/>
      <c r="R165" s="177">
        <f>R166</f>
        <v>0.00234</v>
      </c>
      <c r="S165" s="176"/>
      <c r="T165" s="178">
        <f>T166</f>
        <v>0</v>
      </c>
      <c r="AR165" s="179" t="s">
        <v>83</v>
      </c>
      <c r="AT165" s="180" t="s">
        <v>72</v>
      </c>
      <c r="AU165" s="180" t="s">
        <v>81</v>
      </c>
      <c r="AY165" s="179" t="s">
        <v>137</v>
      </c>
      <c r="BK165" s="181">
        <f>BK166</f>
        <v>0</v>
      </c>
    </row>
    <row r="166" spans="1:65" s="2" customFormat="1" ht="24.2" customHeight="1">
      <c r="A166" s="31"/>
      <c r="B166" s="32"/>
      <c r="C166" s="184" t="s">
        <v>230</v>
      </c>
      <c r="D166" s="184" t="s">
        <v>140</v>
      </c>
      <c r="E166" s="185" t="s">
        <v>236</v>
      </c>
      <c r="F166" s="186" t="s">
        <v>237</v>
      </c>
      <c r="G166" s="187" t="s">
        <v>228</v>
      </c>
      <c r="H166" s="188">
        <v>3</v>
      </c>
      <c r="I166" s="189"/>
      <c r="J166" s="190">
        <f>ROUND(I166*H166,2)</f>
        <v>0</v>
      </c>
      <c r="K166" s="191"/>
      <c r="L166" s="36"/>
      <c r="M166" s="192" t="s">
        <v>1</v>
      </c>
      <c r="N166" s="193" t="s">
        <v>38</v>
      </c>
      <c r="O166" s="68"/>
      <c r="P166" s="194">
        <f>O166*H166</f>
        <v>0</v>
      </c>
      <c r="Q166" s="194">
        <v>0.00078</v>
      </c>
      <c r="R166" s="194">
        <f>Q166*H166</f>
        <v>0.00234</v>
      </c>
      <c r="S166" s="194">
        <v>0</v>
      </c>
      <c r="T166" s="19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6" t="s">
        <v>208</v>
      </c>
      <c r="AT166" s="196" t="s">
        <v>140</v>
      </c>
      <c r="AU166" s="196" t="s">
        <v>83</v>
      </c>
      <c r="AY166" s="14" t="s">
        <v>137</v>
      </c>
      <c r="BE166" s="197">
        <f>IF(N166="základní",J166,0)</f>
        <v>0</v>
      </c>
      <c r="BF166" s="197">
        <f>IF(N166="snížená",J166,0)</f>
        <v>0</v>
      </c>
      <c r="BG166" s="197">
        <f>IF(N166="zákl. přenesená",J166,0)</f>
        <v>0</v>
      </c>
      <c r="BH166" s="197">
        <f>IF(N166="sníž. přenesená",J166,0)</f>
        <v>0</v>
      </c>
      <c r="BI166" s="197">
        <f>IF(N166="nulová",J166,0)</f>
        <v>0</v>
      </c>
      <c r="BJ166" s="14" t="s">
        <v>81</v>
      </c>
      <c r="BK166" s="197">
        <f>ROUND(I166*H166,2)</f>
        <v>0</v>
      </c>
      <c r="BL166" s="14" t="s">
        <v>208</v>
      </c>
      <c r="BM166" s="196" t="s">
        <v>238</v>
      </c>
    </row>
    <row r="167" spans="2:63" s="12" customFormat="1" ht="22.9" customHeight="1">
      <c r="B167" s="168"/>
      <c r="C167" s="169"/>
      <c r="D167" s="170" t="s">
        <v>72</v>
      </c>
      <c r="E167" s="182" t="s">
        <v>243</v>
      </c>
      <c r="F167" s="182" t="s">
        <v>244</v>
      </c>
      <c r="G167" s="169"/>
      <c r="H167" s="169"/>
      <c r="I167" s="172"/>
      <c r="J167" s="183">
        <f>BK167</f>
        <v>0</v>
      </c>
      <c r="K167" s="169"/>
      <c r="L167" s="174"/>
      <c r="M167" s="175"/>
      <c r="N167" s="176"/>
      <c r="O167" s="176"/>
      <c r="P167" s="177">
        <f>SUM(P168:P188)</f>
        <v>0</v>
      </c>
      <c r="Q167" s="176"/>
      <c r="R167" s="177">
        <f>SUM(R168:R188)</f>
        <v>0.29751999999999995</v>
      </c>
      <c r="S167" s="176"/>
      <c r="T167" s="178">
        <f>SUM(T168:T188)</f>
        <v>0.22502000000000003</v>
      </c>
      <c r="AR167" s="179" t="s">
        <v>83</v>
      </c>
      <c r="AT167" s="180" t="s">
        <v>72</v>
      </c>
      <c r="AU167" s="180" t="s">
        <v>81</v>
      </c>
      <c r="AY167" s="179" t="s">
        <v>137</v>
      </c>
      <c r="BK167" s="181">
        <f>SUM(BK168:BK188)</f>
        <v>0</v>
      </c>
    </row>
    <row r="168" spans="1:65" s="2" customFormat="1" ht="16.5" customHeight="1">
      <c r="A168" s="31"/>
      <c r="B168" s="32"/>
      <c r="C168" s="184" t="s">
        <v>7</v>
      </c>
      <c r="D168" s="184" t="s">
        <v>140</v>
      </c>
      <c r="E168" s="185" t="s">
        <v>246</v>
      </c>
      <c r="F168" s="186" t="s">
        <v>247</v>
      </c>
      <c r="G168" s="187" t="s">
        <v>248</v>
      </c>
      <c r="H168" s="188">
        <v>4</v>
      </c>
      <c r="I168" s="189"/>
      <c r="J168" s="190">
        <f aca="true" t="shared" si="10" ref="J168:J188">ROUND(I168*H168,2)</f>
        <v>0</v>
      </c>
      <c r="K168" s="191"/>
      <c r="L168" s="36"/>
      <c r="M168" s="192" t="s">
        <v>1</v>
      </c>
      <c r="N168" s="193" t="s">
        <v>38</v>
      </c>
      <c r="O168" s="68"/>
      <c r="P168" s="194">
        <f aca="true" t="shared" si="11" ref="P168:P188">O168*H168</f>
        <v>0</v>
      </c>
      <c r="Q168" s="194">
        <v>0</v>
      </c>
      <c r="R168" s="194">
        <f aca="true" t="shared" si="12" ref="R168:R188">Q168*H168</f>
        <v>0</v>
      </c>
      <c r="S168" s="194">
        <v>0.01933</v>
      </c>
      <c r="T168" s="195">
        <f aca="true" t="shared" si="13" ref="T168:T188">S168*H168</f>
        <v>0.07732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6" t="s">
        <v>208</v>
      </c>
      <c r="AT168" s="196" t="s">
        <v>140</v>
      </c>
      <c r="AU168" s="196" t="s">
        <v>83</v>
      </c>
      <c r="AY168" s="14" t="s">
        <v>137</v>
      </c>
      <c r="BE168" s="197">
        <f aca="true" t="shared" si="14" ref="BE168:BE188">IF(N168="základní",J168,0)</f>
        <v>0</v>
      </c>
      <c r="BF168" s="197">
        <f aca="true" t="shared" si="15" ref="BF168:BF188">IF(N168="snížená",J168,0)</f>
        <v>0</v>
      </c>
      <c r="BG168" s="197">
        <f aca="true" t="shared" si="16" ref="BG168:BG188">IF(N168="zákl. přenesená",J168,0)</f>
        <v>0</v>
      </c>
      <c r="BH168" s="197">
        <f aca="true" t="shared" si="17" ref="BH168:BH188">IF(N168="sníž. přenesená",J168,0)</f>
        <v>0</v>
      </c>
      <c r="BI168" s="197">
        <f aca="true" t="shared" si="18" ref="BI168:BI188">IF(N168="nulová",J168,0)</f>
        <v>0</v>
      </c>
      <c r="BJ168" s="14" t="s">
        <v>81</v>
      </c>
      <c r="BK168" s="197">
        <f aca="true" t="shared" si="19" ref="BK168:BK188">ROUND(I168*H168,2)</f>
        <v>0</v>
      </c>
      <c r="BL168" s="14" t="s">
        <v>208</v>
      </c>
      <c r="BM168" s="196" t="s">
        <v>249</v>
      </c>
    </row>
    <row r="169" spans="1:65" s="2" customFormat="1" ht="24.2" customHeight="1">
      <c r="A169" s="31"/>
      <c r="B169" s="32"/>
      <c r="C169" s="184" t="s">
        <v>239</v>
      </c>
      <c r="D169" s="184" t="s">
        <v>140</v>
      </c>
      <c r="E169" s="185" t="s">
        <v>251</v>
      </c>
      <c r="F169" s="186" t="s">
        <v>252</v>
      </c>
      <c r="G169" s="187" t="s">
        <v>248</v>
      </c>
      <c r="H169" s="188">
        <v>4</v>
      </c>
      <c r="I169" s="189"/>
      <c r="J169" s="190">
        <f t="shared" si="10"/>
        <v>0</v>
      </c>
      <c r="K169" s="191"/>
      <c r="L169" s="36"/>
      <c r="M169" s="192" t="s">
        <v>1</v>
      </c>
      <c r="N169" s="193" t="s">
        <v>38</v>
      </c>
      <c r="O169" s="68"/>
      <c r="P169" s="194">
        <f t="shared" si="11"/>
        <v>0</v>
      </c>
      <c r="Q169" s="194">
        <v>0.01079</v>
      </c>
      <c r="R169" s="194">
        <f t="shared" si="12"/>
        <v>0.04316</v>
      </c>
      <c r="S169" s="194">
        <v>0</v>
      </c>
      <c r="T169" s="195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6" t="s">
        <v>208</v>
      </c>
      <c r="AT169" s="196" t="s">
        <v>140</v>
      </c>
      <c r="AU169" s="196" t="s">
        <v>83</v>
      </c>
      <c r="AY169" s="14" t="s">
        <v>137</v>
      </c>
      <c r="BE169" s="197">
        <f t="shared" si="14"/>
        <v>0</v>
      </c>
      <c r="BF169" s="197">
        <f t="shared" si="15"/>
        <v>0</v>
      </c>
      <c r="BG169" s="197">
        <f t="shared" si="16"/>
        <v>0</v>
      </c>
      <c r="BH169" s="197">
        <f t="shared" si="17"/>
        <v>0</v>
      </c>
      <c r="BI169" s="197">
        <f t="shared" si="18"/>
        <v>0</v>
      </c>
      <c r="BJ169" s="14" t="s">
        <v>81</v>
      </c>
      <c r="BK169" s="197">
        <f t="shared" si="19"/>
        <v>0</v>
      </c>
      <c r="BL169" s="14" t="s">
        <v>208</v>
      </c>
      <c r="BM169" s="196" t="s">
        <v>253</v>
      </c>
    </row>
    <row r="170" spans="1:65" s="2" customFormat="1" ht="24.2" customHeight="1">
      <c r="A170" s="31"/>
      <c r="B170" s="32"/>
      <c r="C170" s="184" t="s">
        <v>245</v>
      </c>
      <c r="D170" s="184" t="s">
        <v>140</v>
      </c>
      <c r="E170" s="185" t="s">
        <v>255</v>
      </c>
      <c r="F170" s="186" t="s">
        <v>256</v>
      </c>
      <c r="G170" s="187" t="s">
        <v>248</v>
      </c>
      <c r="H170" s="188">
        <v>4</v>
      </c>
      <c r="I170" s="189"/>
      <c r="J170" s="190">
        <f t="shared" si="10"/>
        <v>0</v>
      </c>
      <c r="K170" s="191"/>
      <c r="L170" s="36"/>
      <c r="M170" s="192" t="s">
        <v>1</v>
      </c>
      <c r="N170" s="193" t="s">
        <v>38</v>
      </c>
      <c r="O170" s="68"/>
      <c r="P170" s="194">
        <f t="shared" si="11"/>
        <v>0</v>
      </c>
      <c r="Q170" s="194">
        <v>0.01476</v>
      </c>
      <c r="R170" s="194">
        <f t="shared" si="12"/>
        <v>0.05904</v>
      </c>
      <c r="S170" s="194">
        <v>0</v>
      </c>
      <c r="T170" s="195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6" t="s">
        <v>208</v>
      </c>
      <c r="AT170" s="196" t="s">
        <v>140</v>
      </c>
      <c r="AU170" s="196" t="s">
        <v>83</v>
      </c>
      <c r="AY170" s="14" t="s">
        <v>137</v>
      </c>
      <c r="BE170" s="197">
        <f t="shared" si="14"/>
        <v>0</v>
      </c>
      <c r="BF170" s="197">
        <f t="shared" si="15"/>
        <v>0</v>
      </c>
      <c r="BG170" s="197">
        <f t="shared" si="16"/>
        <v>0</v>
      </c>
      <c r="BH170" s="197">
        <f t="shared" si="17"/>
        <v>0</v>
      </c>
      <c r="BI170" s="197">
        <f t="shared" si="18"/>
        <v>0</v>
      </c>
      <c r="BJ170" s="14" t="s">
        <v>81</v>
      </c>
      <c r="BK170" s="197">
        <f t="shared" si="19"/>
        <v>0</v>
      </c>
      <c r="BL170" s="14" t="s">
        <v>208</v>
      </c>
      <c r="BM170" s="196" t="s">
        <v>257</v>
      </c>
    </row>
    <row r="171" spans="1:65" s="2" customFormat="1" ht="16.5" customHeight="1">
      <c r="A171" s="31"/>
      <c r="B171" s="32"/>
      <c r="C171" s="198" t="s">
        <v>250</v>
      </c>
      <c r="D171" s="198" t="s">
        <v>213</v>
      </c>
      <c r="E171" s="199" t="s">
        <v>259</v>
      </c>
      <c r="F171" s="200" t="s">
        <v>260</v>
      </c>
      <c r="G171" s="201" t="s">
        <v>261</v>
      </c>
      <c r="H171" s="202">
        <v>4</v>
      </c>
      <c r="I171" s="203"/>
      <c r="J171" s="204">
        <f t="shared" si="10"/>
        <v>0</v>
      </c>
      <c r="K171" s="205"/>
      <c r="L171" s="206"/>
      <c r="M171" s="207" t="s">
        <v>1</v>
      </c>
      <c r="N171" s="208" t="s">
        <v>38</v>
      </c>
      <c r="O171" s="68"/>
      <c r="P171" s="194">
        <f t="shared" si="11"/>
        <v>0</v>
      </c>
      <c r="Q171" s="194">
        <v>0.0013</v>
      </c>
      <c r="R171" s="194">
        <f t="shared" si="12"/>
        <v>0.0052</v>
      </c>
      <c r="S171" s="194">
        <v>0</v>
      </c>
      <c r="T171" s="195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6" t="s">
        <v>217</v>
      </c>
      <c r="AT171" s="196" t="s">
        <v>213</v>
      </c>
      <c r="AU171" s="196" t="s">
        <v>83</v>
      </c>
      <c r="AY171" s="14" t="s">
        <v>137</v>
      </c>
      <c r="BE171" s="197">
        <f t="shared" si="14"/>
        <v>0</v>
      </c>
      <c r="BF171" s="197">
        <f t="shared" si="15"/>
        <v>0</v>
      </c>
      <c r="BG171" s="197">
        <f t="shared" si="16"/>
        <v>0</v>
      </c>
      <c r="BH171" s="197">
        <f t="shared" si="17"/>
        <v>0</v>
      </c>
      <c r="BI171" s="197">
        <f t="shared" si="18"/>
        <v>0</v>
      </c>
      <c r="BJ171" s="14" t="s">
        <v>81</v>
      </c>
      <c r="BK171" s="197">
        <f t="shared" si="19"/>
        <v>0</v>
      </c>
      <c r="BL171" s="14" t="s">
        <v>208</v>
      </c>
      <c r="BM171" s="196" t="s">
        <v>262</v>
      </c>
    </row>
    <row r="172" spans="1:65" s="2" customFormat="1" ht="21.75" customHeight="1">
      <c r="A172" s="31"/>
      <c r="B172" s="32"/>
      <c r="C172" s="184" t="s">
        <v>254</v>
      </c>
      <c r="D172" s="184" t="s">
        <v>140</v>
      </c>
      <c r="E172" s="185" t="s">
        <v>264</v>
      </c>
      <c r="F172" s="186" t="s">
        <v>265</v>
      </c>
      <c r="G172" s="187" t="s">
        <v>248</v>
      </c>
      <c r="H172" s="188">
        <v>4</v>
      </c>
      <c r="I172" s="189"/>
      <c r="J172" s="190">
        <f t="shared" si="10"/>
        <v>0</v>
      </c>
      <c r="K172" s="191"/>
      <c r="L172" s="36"/>
      <c r="M172" s="192" t="s">
        <v>1</v>
      </c>
      <c r="N172" s="193" t="s">
        <v>38</v>
      </c>
      <c r="O172" s="68"/>
      <c r="P172" s="194">
        <f t="shared" si="11"/>
        <v>0</v>
      </c>
      <c r="Q172" s="194">
        <v>0.00158</v>
      </c>
      <c r="R172" s="194">
        <f t="shared" si="12"/>
        <v>0.00632</v>
      </c>
      <c r="S172" s="194">
        <v>0</v>
      </c>
      <c r="T172" s="195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6" t="s">
        <v>208</v>
      </c>
      <c r="AT172" s="196" t="s">
        <v>140</v>
      </c>
      <c r="AU172" s="196" t="s">
        <v>83</v>
      </c>
      <c r="AY172" s="14" t="s">
        <v>137</v>
      </c>
      <c r="BE172" s="197">
        <f t="shared" si="14"/>
        <v>0</v>
      </c>
      <c r="BF172" s="197">
        <f t="shared" si="15"/>
        <v>0</v>
      </c>
      <c r="BG172" s="197">
        <f t="shared" si="16"/>
        <v>0</v>
      </c>
      <c r="BH172" s="197">
        <f t="shared" si="17"/>
        <v>0</v>
      </c>
      <c r="BI172" s="197">
        <f t="shared" si="18"/>
        <v>0</v>
      </c>
      <c r="BJ172" s="14" t="s">
        <v>81</v>
      </c>
      <c r="BK172" s="197">
        <f t="shared" si="19"/>
        <v>0</v>
      </c>
      <c r="BL172" s="14" t="s">
        <v>208</v>
      </c>
      <c r="BM172" s="196" t="s">
        <v>266</v>
      </c>
    </row>
    <row r="173" spans="1:65" s="2" customFormat="1" ht="33" customHeight="1">
      <c r="A173" s="31"/>
      <c r="B173" s="32"/>
      <c r="C173" s="184" t="s">
        <v>258</v>
      </c>
      <c r="D173" s="184" t="s">
        <v>140</v>
      </c>
      <c r="E173" s="185" t="s">
        <v>268</v>
      </c>
      <c r="F173" s="186" t="s">
        <v>269</v>
      </c>
      <c r="G173" s="187" t="s">
        <v>248</v>
      </c>
      <c r="H173" s="188">
        <v>4</v>
      </c>
      <c r="I173" s="189"/>
      <c r="J173" s="190">
        <f t="shared" si="10"/>
        <v>0</v>
      </c>
      <c r="K173" s="191"/>
      <c r="L173" s="36"/>
      <c r="M173" s="192" t="s">
        <v>1</v>
      </c>
      <c r="N173" s="193" t="s">
        <v>38</v>
      </c>
      <c r="O173" s="68"/>
      <c r="P173" s="194">
        <f t="shared" si="11"/>
        <v>0</v>
      </c>
      <c r="Q173" s="194">
        <v>0.01587</v>
      </c>
      <c r="R173" s="194">
        <f t="shared" si="12"/>
        <v>0.06348</v>
      </c>
      <c r="S173" s="194">
        <v>0</v>
      </c>
      <c r="T173" s="195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6" t="s">
        <v>208</v>
      </c>
      <c r="AT173" s="196" t="s">
        <v>140</v>
      </c>
      <c r="AU173" s="196" t="s">
        <v>83</v>
      </c>
      <c r="AY173" s="14" t="s">
        <v>137</v>
      </c>
      <c r="BE173" s="197">
        <f t="shared" si="14"/>
        <v>0</v>
      </c>
      <c r="BF173" s="197">
        <f t="shared" si="15"/>
        <v>0</v>
      </c>
      <c r="BG173" s="197">
        <f t="shared" si="16"/>
        <v>0</v>
      </c>
      <c r="BH173" s="197">
        <f t="shared" si="17"/>
        <v>0</v>
      </c>
      <c r="BI173" s="197">
        <f t="shared" si="18"/>
        <v>0</v>
      </c>
      <c r="BJ173" s="14" t="s">
        <v>81</v>
      </c>
      <c r="BK173" s="197">
        <f t="shared" si="19"/>
        <v>0</v>
      </c>
      <c r="BL173" s="14" t="s">
        <v>208</v>
      </c>
      <c r="BM173" s="196" t="s">
        <v>270</v>
      </c>
    </row>
    <row r="174" spans="1:65" s="2" customFormat="1" ht="24.2" customHeight="1">
      <c r="A174" s="31"/>
      <c r="B174" s="32"/>
      <c r="C174" s="184" t="s">
        <v>263</v>
      </c>
      <c r="D174" s="184" t="s">
        <v>140</v>
      </c>
      <c r="E174" s="185" t="s">
        <v>272</v>
      </c>
      <c r="F174" s="186" t="s">
        <v>273</v>
      </c>
      <c r="G174" s="187" t="s">
        <v>248</v>
      </c>
      <c r="H174" s="188">
        <v>4</v>
      </c>
      <c r="I174" s="189"/>
      <c r="J174" s="190">
        <f t="shared" si="10"/>
        <v>0</v>
      </c>
      <c r="K174" s="191"/>
      <c r="L174" s="36"/>
      <c r="M174" s="192" t="s">
        <v>1</v>
      </c>
      <c r="N174" s="193" t="s">
        <v>38</v>
      </c>
      <c r="O174" s="68"/>
      <c r="P174" s="194">
        <f t="shared" si="11"/>
        <v>0</v>
      </c>
      <c r="Q174" s="194">
        <v>0</v>
      </c>
      <c r="R174" s="194">
        <f t="shared" si="12"/>
        <v>0</v>
      </c>
      <c r="S174" s="194">
        <v>0.0172</v>
      </c>
      <c r="T174" s="195">
        <f t="shared" si="13"/>
        <v>0.0688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6" t="s">
        <v>208</v>
      </c>
      <c r="AT174" s="196" t="s">
        <v>140</v>
      </c>
      <c r="AU174" s="196" t="s">
        <v>83</v>
      </c>
      <c r="AY174" s="14" t="s">
        <v>137</v>
      </c>
      <c r="BE174" s="197">
        <f t="shared" si="14"/>
        <v>0</v>
      </c>
      <c r="BF174" s="197">
        <f t="shared" si="15"/>
        <v>0</v>
      </c>
      <c r="BG174" s="197">
        <f t="shared" si="16"/>
        <v>0</v>
      </c>
      <c r="BH174" s="197">
        <f t="shared" si="17"/>
        <v>0</v>
      </c>
      <c r="BI174" s="197">
        <f t="shared" si="18"/>
        <v>0</v>
      </c>
      <c r="BJ174" s="14" t="s">
        <v>81</v>
      </c>
      <c r="BK174" s="197">
        <f t="shared" si="19"/>
        <v>0</v>
      </c>
      <c r="BL174" s="14" t="s">
        <v>208</v>
      </c>
      <c r="BM174" s="196" t="s">
        <v>274</v>
      </c>
    </row>
    <row r="175" spans="1:65" s="2" customFormat="1" ht="16.5" customHeight="1">
      <c r="A175" s="31"/>
      <c r="B175" s="32"/>
      <c r="C175" s="184" t="s">
        <v>267</v>
      </c>
      <c r="D175" s="184" t="s">
        <v>140</v>
      </c>
      <c r="E175" s="185" t="s">
        <v>276</v>
      </c>
      <c r="F175" s="186" t="s">
        <v>277</v>
      </c>
      <c r="G175" s="187" t="s">
        <v>248</v>
      </c>
      <c r="H175" s="188">
        <v>2</v>
      </c>
      <c r="I175" s="189"/>
      <c r="J175" s="190">
        <f t="shared" si="10"/>
        <v>0</v>
      </c>
      <c r="K175" s="191"/>
      <c r="L175" s="36"/>
      <c r="M175" s="192" t="s">
        <v>1</v>
      </c>
      <c r="N175" s="193" t="s">
        <v>38</v>
      </c>
      <c r="O175" s="68"/>
      <c r="P175" s="194">
        <f t="shared" si="11"/>
        <v>0</v>
      </c>
      <c r="Q175" s="194">
        <v>0</v>
      </c>
      <c r="R175" s="194">
        <f t="shared" si="12"/>
        <v>0</v>
      </c>
      <c r="S175" s="194">
        <v>0.01946</v>
      </c>
      <c r="T175" s="195">
        <f t="shared" si="13"/>
        <v>0.03892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6" t="s">
        <v>208</v>
      </c>
      <c r="AT175" s="196" t="s">
        <v>140</v>
      </c>
      <c r="AU175" s="196" t="s">
        <v>83</v>
      </c>
      <c r="AY175" s="14" t="s">
        <v>137</v>
      </c>
      <c r="BE175" s="197">
        <f t="shared" si="14"/>
        <v>0</v>
      </c>
      <c r="BF175" s="197">
        <f t="shared" si="15"/>
        <v>0</v>
      </c>
      <c r="BG175" s="197">
        <f t="shared" si="16"/>
        <v>0</v>
      </c>
      <c r="BH175" s="197">
        <f t="shared" si="17"/>
        <v>0</v>
      </c>
      <c r="BI175" s="197">
        <f t="shared" si="18"/>
        <v>0</v>
      </c>
      <c r="BJ175" s="14" t="s">
        <v>81</v>
      </c>
      <c r="BK175" s="197">
        <f t="shared" si="19"/>
        <v>0</v>
      </c>
      <c r="BL175" s="14" t="s">
        <v>208</v>
      </c>
      <c r="BM175" s="196" t="s">
        <v>278</v>
      </c>
    </row>
    <row r="176" spans="1:65" s="2" customFormat="1" ht="24.2" customHeight="1">
      <c r="A176" s="31"/>
      <c r="B176" s="32"/>
      <c r="C176" s="184" t="s">
        <v>271</v>
      </c>
      <c r="D176" s="184" t="s">
        <v>140</v>
      </c>
      <c r="E176" s="185" t="s">
        <v>280</v>
      </c>
      <c r="F176" s="186" t="s">
        <v>281</v>
      </c>
      <c r="G176" s="187" t="s">
        <v>248</v>
      </c>
      <c r="H176" s="188">
        <v>5</v>
      </c>
      <c r="I176" s="189"/>
      <c r="J176" s="190">
        <f t="shared" si="10"/>
        <v>0</v>
      </c>
      <c r="K176" s="191"/>
      <c r="L176" s="36"/>
      <c r="M176" s="192" t="s">
        <v>1</v>
      </c>
      <c r="N176" s="193" t="s">
        <v>38</v>
      </c>
      <c r="O176" s="68"/>
      <c r="P176" s="194">
        <f t="shared" si="11"/>
        <v>0</v>
      </c>
      <c r="Q176" s="194">
        <v>0.01675</v>
      </c>
      <c r="R176" s="194">
        <f t="shared" si="12"/>
        <v>0.08375</v>
      </c>
      <c r="S176" s="194">
        <v>0</v>
      </c>
      <c r="T176" s="195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6" t="s">
        <v>208</v>
      </c>
      <c r="AT176" s="196" t="s">
        <v>140</v>
      </c>
      <c r="AU176" s="196" t="s">
        <v>83</v>
      </c>
      <c r="AY176" s="14" t="s">
        <v>137</v>
      </c>
      <c r="BE176" s="197">
        <f t="shared" si="14"/>
        <v>0</v>
      </c>
      <c r="BF176" s="197">
        <f t="shared" si="15"/>
        <v>0</v>
      </c>
      <c r="BG176" s="197">
        <f t="shared" si="16"/>
        <v>0</v>
      </c>
      <c r="BH176" s="197">
        <f t="shared" si="17"/>
        <v>0</v>
      </c>
      <c r="BI176" s="197">
        <f t="shared" si="18"/>
        <v>0</v>
      </c>
      <c r="BJ176" s="14" t="s">
        <v>81</v>
      </c>
      <c r="BK176" s="197">
        <f t="shared" si="19"/>
        <v>0</v>
      </c>
      <c r="BL176" s="14" t="s">
        <v>208</v>
      </c>
      <c r="BM176" s="196" t="s">
        <v>282</v>
      </c>
    </row>
    <row r="177" spans="1:65" s="2" customFormat="1" ht="16.5" customHeight="1">
      <c r="A177" s="31"/>
      <c r="B177" s="32"/>
      <c r="C177" s="184" t="s">
        <v>275</v>
      </c>
      <c r="D177" s="184" t="s">
        <v>140</v>
      </c>
      <c r="E177" s="185" t="s">
        <v>283</v>
      </c>
      <c r="F177" s="186" t="s">
        <v>284</v>
      </c>
      <c r="G177" s="187" t="s">
        <v>248</v>
      </c>
      <c r="H177" s="188">
        <v>1</v>
      </c>
      <c r="I177" s="189"/>
      <c r="J177" s="190">
        <f t="shared" si="10"/>
        <v>0</v>
      </c>
      <c r="K177" s="191"/>
      <c r="L177" s="36"/>
      <c r="M177" s="192" t="s">
        <v>1</v>
      </c>
      <c r="N177" s="193" t="s">
        <v>38</v>
      </c>
      <c r="O177" s="68"/>
      <c r="P177" s="194">
        <f t="shared" si="11"/>
        <v>0</v>
      </c>
      <c r="Q177" s="194">
        <v>0</v>
      </c>
      <c r="R177" s="194">
        <f t="shared" si="12"/>
        <v>0</v>
      </c>
      <c r="S177" s="194">
        <v>0.0347</v>
      </c>
      <c r="T177" s="195">
        <f t="shared" si="13"/>
        <v>0.0347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6" t="s">
        <v>208</v>
      </c>
      <c r="AT177" s="196" t="s">
        <v>140</v>
      </c>
      <c r="AU177" s="196" t="s">
        <v>83</v>
      </c>
      <c r="AY177" s="14" t="s">
        <v>137</v>
      </c>
      <c r="BE177" s="197">
        <f t="shared" si="14"/>
        <v>0</v>
      </c>
      <c r="BF177" s="197">
        <f t="shared" si="15"/>
        <v>0</v>
      </c>
      <c r="BG177" s="197">
        <f t="shared" si="16"/>
        <v>0</v>
      </c>
      <c r="BH177" s="197">
        <f t="shared" si="17"/>
        <v>0</v>
      </c>
      <c r="BI177" s="197">
        <f t="shared" si="18"/>
        <v>0</v>
      </c>
      <c r="BJ177" s="14" t="s">
        <v>81</v>
      </c>
      <c r="BK177" s="197">
        <f t="shared" si="19"/>
        <v>0</v>
      </c>
      <c r="BL177" s="14" t="s">
        <v>208</v>
      </c>
      <c r="BM177" s="196" t="s">
        <v>285</v>
      </c>
    </row>
    <row r="178" spans="1:65" s="2" customFormat="1" ht="24.2" customHeight="1">
      <c r="A178" s="31"/>
      <c r="B178" s="32"/>
      <c r="C178" s="184" t="s">
        <v>279</v>
      </c>
      <c r="D178" s="184" t="s">
        <v>140</v>
      </c>
      <c r="E178" s="185" t="s">
        <v>287</v>
      </c>
      <c r="F178" s="186" t="s">
        <v>288</v>
      </c>
      <c r="G178" s="187" t="s">
        <v>248</v>
      </c>
      <c r="H178" s="188">
        <v>1</v>
      </c>
      <c r="I178" s="189"/>
      <c r="J178" s="190">
        <f t="shared" si="10"/>
        <v>0</v>
      </c>
      <c r="K178" s="191"/>
      <c r="L178" s="36"/>
      <c r="M178" s="192" t="s">
        <v>1</v>
      </c>
      <c r="N178" s="193" t="s">
        <v>38</v>
      </c>
      <c r="O178" s="68"/>
      <c r="P178" s="194">
        <f t="shared" si="11"/>
        <v>0</v>
      </c>
      <c r="Q178" s="194">
        <v>0.0147</v>
      </c>
      <c r="R178" s="194">
        <f t="shared" si="12"/>
        <v>0.0147</v>
      </c>
      <c r="S178" s="194">
        <v>0</v>
      </c>
      <c r="T178" s="195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6" t="s">
        <v>208</v>
      </c>
      <c r="AT178" s="196" t="s">
        <v>140</v>
      </c>
      <c r="AU178" s="196" t="s">
        <v>83</v>
      </c>
      <c r="AY178" s="14" t="s">
        <v>137</v>
      </c>
      <c r="BE178" s="197">
        <f t="shared" si="14"/>
        <v>0</v>
      </c>
      <c r="BF178" s="197">
        <f t="shared" si="15"/>
        <v>0</v>
      </c>
      <c r="BG178" s="197">
        <f t="shared" si="16"/>
        <v>0</v>
      </c>
      <c r="BH178" s="197">
        <f t="shared" si="17"/>
        <v>0</v>
      </c>
      <c r="BI178" s="197">
        <f t="shared" si="18"/>
        <v>0</v>
      </c>
      <c r="BJ178" s="14" t="s">
        <v>81</v>
      </c>
      <c r="BK178" s="197">
        <f t="shared" si="19"/>
        <v>0</v>
      </c>
      <c r="BL178" s="14" t="s">
        <v>208</v>
      </c>
      <c r="BM178" s="196" t="s">
        <v>289</v>
      </c>
    </row>
    <row r="179" spans="1:65" s="2" customFormat="1" ht="24.2" customHeight="1">
      <c r="A179" s="31"/>
      <c r="B179" s="32"/>
      <c r="C179" s="184" t="s">
        <v>217</v>
      </c>
      <c r="D179" s="184" t="s">
        <v>140</v>
      </c>
      <c r="E179" s="185" t="s">
        <v>291</v>
      </c>
      <c r="F179" s="186" t="s">
        <v>292</v>
      </c>
      <c r="G179" s="187" t="s">
        <v>185</v>
      </c>
      <c r="H179" s="188">
        <v>0.574</v>
      </c>
      <c r="I179" s="189"/>
      <c r="J179" s="190">
        <f t="shared" si="10"/>
        <v>0</v>
      </c>
      <c r="K179" s="191"/>
      <c r="L179" s="36"/>
      <c r="M179" s="192" t="s">
        <v>1</v>
      </c>
      <c r="N179" s="193" t="s">
        <v>38</v>
      </c>
      <c r="O179" s="68"/>
      <c r="P179" s="194">
        <f t="shared" si="11"/>
        <v>0</v>
      </c>
      <c r="Q179" s="194">
        <v>0</v>
      </c>
      <c r="R179" s="194">
        <f t="shared" si="12"/>
        <v>0</v>
      </c>
      <c r="S179" s="194">
        <v>0</v>
      </c>
      <c r="T179" s="195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6" t="s">
        <v>208</v>
      </c>
      <c r="AT179" s="196" t="s">
        <v>140</v>
      </c>
      <c r="AU179" s="196" t="s">
        <v>83</v>
      </c>
      <c r="AY179" s="14" t="s">
        <v>137</v>
      </c>
      <c r="BE179" s="197">
        <f t="shared" si="14"/>
        <v>0</v>
      </c>
      <c r="BF179" s="197">
        <f t="shared" si="15"/>
        <v>0</v>
      </c>
      <c r="BG179" s="197">
        <f t="shared" si="16"/>
        <v>0</v>
      </c>
      <c r="BH179" s="197">
        <f t="shared" si="17"/>
        <v>0</v>
      </c>
      <c r="BI179" s="197">
        <f t="shared" si="18"/>
        <v>0</v>
      </c>
      <c r="BJ179" s="14" t="s">
        <v>81</v>
      </c>
      <c r="BK179" s="197">
        <f t="shared" si="19"/>
        <v>0</v>
      </c>
      <c r="BL179" s="14" t="s">
        <v>208</v>
      </c>
      <c r="BM179" s="196" t="s">
        <v>293</v>
      </c>
    </row>
    <row r="180" spans="1:65" s="2" customFormat="1" ht="24.2" customHeight="1">
      <c r="A180" s="31"/>
      <c r="B180" s="32"/>
      <c r="C180" s="184" t="s">
        <v>286</v>
      </c>
      <c r="D180" s="184" t="s">
        <v>140</v>
      </c>
      <c r="E180" s="185" t="s">
        <v>295</v>
      </c>
      <c r="F180" s="186" t="s">
        <v>296</v>
      </c>
      <c r="G180" s="187" t="s">
        <v>248</v>
      </c>
      <c r="H180" s="188">
        <v>14</v>
      </c>
      <c r="I180" s="189"/>
      <c r="J180" s="190">
        <f t="shared" si="10"/>
        <v>0</v>
      </c>
      <c r="K180" s="191"/>
      <c r="L180" s="36"/>
      <c r="M180" s="192" t="s">
        <v>1</v>
      </c>
      <c r="N180" s="193" t="s">
        <v>38</v>
      </c>
      <c r="O180" s="68"/>
      <c r="P180" s="194">
        <f t="shared" si="11"/>
        <v>0</v>
      </c>
      <c r="Q180" s="194">
        <v>0.0003</v>
      </c>
      <c r="R180" s="194">
        <f t="shared" si="12"/>
        <v>0.0042</v>
      </c>
      <c r="S180" s="194">
        <v>0</v>
      </c>
      <c r="T180" s="195">
        <f t="shared" si="1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96" t="s">
        <v>208</v>
      </c>
      <c r="AT180" s="196" t="s">
        <v>140</v>
      </c>
      <c r="AU180" s="196" t="s">
        <v>83</v>
      </c>
      <c r="AY180" s="14" t="s">
        <v>137</v>
      </c>
      <c r="BE180" s="197">
        <f t="shared" si="14"/>
        <v>0</v>
      </c>
      <c r="BF180" s="197">
        <f t="shared" si="15"/>
        <v>0</v>
      </c>
      <c r="BG180" s="197">
        <f t="shared" si="16"/>
        <v>0</v>
      </c>
      <c r="BH180" s="197">
        <f t="shared" si="17"/>
        <v>0</v>
      </c>
      <c r="BI180" s="197">
        <f t="shared" si="18"/>
        <v>0</v>
      </c>
      <c r="BJ180" s="14" t="s">
        <v>81</v>
      </c>
      <c r="BK180" s="197">
        <f t="shared" si="19"/>
        <v>0</v>
      </c>
      <c r="BL180" s="14" t="s">
        <v>208</v>
      </c>
      <c r="BM180" s="196" t="s">
        <v>297</v>
      </c>
    </row>
    <row r="181" spans="1:65" s="2" customFormat="1" ht="24.2" customHeight="1">
      <c r="A181" s="31"/>
      <c r="B181" s="32"/>
      <c r="C181" s="198" t="s">
        <v>290</v>
      </c>
      <c r="D181" s="198" t="s">
        <v>213</v>
      </c>
      <c r="E181" s="199" t="s">
        <v>299</v>
      </c>
      <c r="F181" s="200" t="s">
        <v>300</v>
      </c>
      <c r="G181" s="201" t="s">
        <v>301</v>
      </c>
      <c r="H181" s="202">
        <v>14</v>
      </c>
      <c r="I181" s="203"/>
      <c r="J181" s="204">
        <f t="shared" si="10"/>
        <v>0</v>
      </c>
      <c r="K181" s="205"/>
      <c r="L181" s="206"/>
      <c r="M181" s="207" t="s">
        <v>1</v>
      </c>
      <c r="N181" s="208" t="s">
        <v>38</v>
      </c>
      <c r="O181" s="68"/>
      <c r="P181" s="194">
        <f t="shared" si="11"/>
        <v>0</v>
      </c>
      <c r="Q181" s="194">
        <v>0.0002</v>
      </c>
      <c r="R181" s="194">
        <f t="shared" si="12"/>
        <v>0.0028</v>
      </c>
      <c r="S181" s="194">
        <v>0</v>
      </c>
      <c r="T181" s="195">
        <f t="shared" si="1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6" t="s">
        <v>217</v>
      </c>
      <c r="AT181" s="196" t="s">
        <v>213</v>
      </c>
      <c r="AU181" s="196" t="s">
        <v>83</v>
      </c>
      <c r="AY181" s="14" t="s">
        <v>137</v>
      </c>
      <c r="BE181" s="197">
        <f t="shared" si="14"/>
        <v>0</v>
      </c>
      <c r="BF181" s="197">
        <f t="shared" si="15"/>
        <v>0</v>
      </c>
      <c r="BG181" s="197">
        <f t="shared" si="16"/>
        <v>0</v>
      </c>
      <c r="BH181" s="197">
        <f t="shared" si="17"/>
        <v>0</v>
      </c>
      <c r="BI181" s="197">
        <f t="shared" si="18"/>
        <v>0</v>
      </c>
      <c r="BJ181" s="14" t="s">
        <v>81</v>
      </c>
      <c r="BK181" s="197">
        <f t="shared" si="19"/>
        <v>0</v>
      </c>
      <c r="BL181" s="14" t="s">
        <v>208</v>
      </c>
      <c r="BM181" s="196" t="s">
        <v>302</v>
      </c>
    </row>
    <row r="182" spans="1:65" s="2" customFormat="1" ht="16.5" customHeight="1">
      <c r="A182" s="31"/>
      <c r="B182" s="32"/>
      <c r="C182" s="184" t="s">
        <v>294</v>
      </c>
      <c r="D182" s="184" t="s">
        <v>140</v>
      </c>
      <c r="E182" s="185" t="s">
        <v>304</v>
      </c>
      <c r="F182" s="186" t="s">
        <v>305</v>
      </c>
      <c r="G182" s="187" t="s">
        <v>248</v>
      </c>
      <c r="H182" s="188">
        <v>3</v>
      </c>
      <c r="I182" s="189"/>
      <c r="J182" s="190">
        <f t="shared" si="10"/>
        <v>0</v>
      </c>
      <c r="K182" s="191"/>
      <c r="L182" s="36"/>
      <c r="M182" s="192" t="s">
        <v>1</v>
      </c>
      <c r="N182" s="193" t="s">
        <v>38</v>
      </c>
      <c r="O182" s="68"/>
      <c r="P182" s="194">
        <f t="shared" si="11"/>
        <v>0</v>
      </c>
      <c r="Q182" s="194">
        <v>0</v>
      </c>
      <c r="R182" s="194">
        <f t="shared" si="12"/>
        <v>0</v>
      </c>
      <c r="S182" s="194">
        <v>0.00176</v>
      </c>
      <c r="T182" s="195">
        <f t="shared" si="13"/>
        <v>0.00528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6" t="s">
        <v>208</v>
      </c>
      <c r="AT182" s="196" t="s">
        <v>140</v>
      </c>
      <c r="AU182" s="196" t="s">
        <v>83</v>
      </c>
      <c r="AY182" s="14" t="s">
        <v>137</v>
      </c>
      <c r="BE182" s="197">
        <f t="shared" si="14"/>
        <v>0</v>
      </c>
      <c r="BF182" s="197">
        <f t="shared" si="15"/>
        <v>0</v>
      </c>
      <c r="BG182" s="197">
        <f t="shared" si="16"/>
        <v>0</v>
      </c>
      <c r="BH182" s="197">
        <f t="shared" si="17"/>
        <v>0</v>
      </c>
      <c r="BI182" s="197">
        <f t="shared" si="18"/>
        <v>0</v>
      </c>
      <c r="BJ182" s="14" t="s">
        <v>81</v>
      </c>
      <c r="BK182" s="197">
        <f t="shared" si="19"/>
        <v>0</v>
      </c>
      <c r="BL182" s="14" t="s">
        <v>208</v>
      </c>
      <c r="BM182" s="196" t="s">
        <v>555</v>
      </c>
    </row>
    <row r="183" spans="1:65" s="2" customFormat="1" ht="24.2" customHeight="1">
      <c r="A183" s="31"/>
      <c r="B183" s="32"/>
      <c r="C183" s="184" t="s">
        <v>298</v>
      </c>
      <c r="D183" s="184" t="s">
        <v>140</v>
      </c>
      <c r="E183" s="185" t="s">
        <v>308</v>
      </c>
      <c r="F183" s="186" t="s">
        <v>309</v>
      </c>
      <c r="G183" s="187" t="s">
        <v>248</v>
      </c>
      <c r="H183" s="188">
        <v>1</v>
      </c>
      <c r="I183" s="189"/>
      <c r="J183" s="190">
        <f t="shared" si="10"/>
        <v>0</v>
      </c>
      <c r="K183" s="191"/>
      <c r="L183" s="36"/>
      <c r="M183" s="192" t="s">
        <v>1</v>
      </c>
      <c r="N183" s="193" t="s">
        <v>38</v>
      </c>
      <c r="O183" s="68"/>
      <c r="P183" s="194">
        <f t="shared" si="11"/>
        <v>0</v>
      </c>
      <c r="Q183" s="194">
        <v>0.00125</v>
      </c>
      <c r="R183" s="194">
        <f t="shared" si="12"/>
        <v>0.00125</v>
      </c>
      <c r="S183" s="194">
        <v>0</v>
      </c>
      <c r="T183" s="195">
        <f t="shared" si="1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96" t="s">
        <v>208</v>
      </c>
      <c r="AT183" s="196" t="s">
        <v>140</v>
      </c>
      <c r="AU183" s="196" t="s">
        <v>83</v>
      </c>
      <c r="AY183" s="14" t="s">
        <v>137</v>
      </c>
      <c r="BE183" s="197">
        <f t="shared" si="14"/>
        <v>0</v>
      </c>
      <c r="BF183" s="197">
        <f t="shared" si="15"/>
        <v>0</v>
      </c>
      <c r="BG183" s="197">
        <f t="shared" si="16"/>
        <v>0</v>
      </c>
      <c r="BH183" s="197">
        <f t="shared" si="17"/>
        <v>0</v>
      </c>
      <c r="BI183" s="197">
        <f t="shared" si="18"/>
        <v>0</v>
      </c>
      <c r="BJ183" s="14" t="s">
        <v>81</v>
      </c>
      <c r="BK183" s="197">
        <f t="shared" si="19"/>
        <v>0</v>
      </c>
      <c r="BL183" s="14" t="s">
        <v>208</v>
      </c>
      <c r="BM183" s="196" t="s">
        <v>310</v>
      </c>
    </row>
    <row r="184" spans="1:65" s="2" customFormat="1" ht="16.5" customHeight="1">
      <c r="A184" s="31"/>
      <c r="B184" s="32"/>
      <c r="C184" s="184" t="s">
        <v>303</v>
      </c>
      <c r="D184" s="184" t="s">
        <v>140</v>
      </c>
      <c r="E184" s="185" t="s">
        <v>312</v>
      </c>
      <c r="F184" s="186" t="s">
        <v>313</v>
      </c>
      <c r="G184" s="187" t="s">
        <v>248</v>
      </c>
      <c r="H184" s="188">
        <v>5</v>
      </c>
      <c r="I184" s="189"/>
      <c r="J184" s="190">
        <f t="shared" si="10"/>
        <v>0</v>
      </c>
      <c r="K184" s="191"/>
      <c r="L184" s="36"/>
      <c r="M184" s="192" t="s">
        <v>1</v>
      </c>
      <c r="N184" s="193" t="s">
        <v>38</v>
      </c>
      <c r="O184" s="68"/>
      <c r="P184" s="194">
        <f t="shared" si="11"/>
        <v>0</v>
      </c>
      <c r="Q184" s="194">
        <v>0.00184</v>
      </c>
      <c r="R184" s="194">
        <f t="shared" si="12"/>
        <v>0.0092</v>
      </c>
      <c r="S184" s="194">
        <v>0</v>
      </c>
      <c r="T184" s="195">
        <f t="shared" si="1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6" t="s">
        <v>208</v>
      </c>
      <c r="AT184" s="196" t="s">
        <v>140</v>
      </c>
      <c r="AU184" s="196" t="s">
        <v>83</v>
      </c>
      <c r="AY184" s="14" t="s">
        <v>137</v>
      </c>
      <c r="BE184" s="197">
        <f t="shared" si="14"/>
        <v>0</v>
      </c>
      <c r="BF184" s="197">
        <f t="shared" si="15"/>
        <v>0</v>
      </c>
      <c r="BG184" s="197">
        <f t="shared" si="16"/>
        <v>0</v>
      </c>
      <c r="BH184" s="197">
        <f t="shared" si="17"/>
        <v>0</v>
      </c>
      <c r="BI184" s="197">
        <f t="shared" si="18"/>
        <v>0</v>
      </c>
      <c r="BJ184" s="14" t="s">
        <v>81</v>
      </c>
      <c r="BK184" s="197">
        <f t="shared" si="19"/>
        <v>0</v>
      </c>
      <c r="BL184" s="14" t="s">
        <v>208</v>
      </c>
      <c r="BM184" s="196" t="s">
        <v>314</v>
      </c>
    </row>
    <row r="185" spans="1:65" s="2" customFormat="1" ht="16.5" customHeight="1">
      <c r="A185" s="31"/>
      <c r="B185" s="32"/>
      <c r="C185" s="184" t="s">
        <v>307</v>
      </c>
      <c r="D185" s="184" t="s">
        <v>140</v>
      </c>
      <c r="E185" s="185" t="s">
        <v>316</v>
      </c>
      <c r="F185" s="186" t="s">
        <v>317</v>
      </c>
      <c r="G185" s="187" t="s">
        <v>261</v>
      </c>
      <c r="H185" s="188">
        <v>5</v>
      </c>
      <c r="I185" s="189"/>
      <c r="J185" s="190">
        <f t="shared" si="10"/>
        <v>0</v>
      </c>
      <c r="K185" s="191"/>
      <c r="L185" s="36"/>
      <c r="M185" s="192" t="s">
        <v>1</v>
      </c>
      <c r="N185" s="193" t="s">
        <v>38</v>
      </c>
      <c r="O185" s="68"/>
      <c r="P185" s="194">
        <f t="shared" si="11"/>
        <v>0</v>
      </c>
      <c r="Q185" s="194">
        <v>0.00014</v>
      </c>
      <c r="R185" s="194">
        <f t="shared" si="12"/>
        <v>0.0006999999999999999</v>
      </c>
      <c r="S185" s="194">
        <v>0</v>
      </c>
      <c r="T185" s="195">
        <f t="shared" si="1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6" t="s">
        <v>208</v>
      </c>
      <c r="AT185" s="196" t="s">
        <v>140</v>
      </c>
      <c r="AU185" s="196" t="s">
        <v>83</v>
      </c>
      <c r="AY185" s="14" t="s">
        <v>137</v>
      </c>
      <c r="BE185" s="197">
        <f t="shared" si="14"/>
        <v>0</v>
      </c>
      <c r="BF185" s="197">
        <f t="shared" si="15"/>
        <v>0</v>
      </c>
      <c r="BG185" s="197">
        <f t="shared" si="16"/>
        <v>0</v>
      </c>
      <c r="BH185" s="197">
        <f t="shared" si="17"/>
        <v>0</v>
      </c>
      <c r="BI185" s="197">
        <f t="shared" si="18"/>
        <v>0</v>
      </c>
      <c r="BJ185" s="14" t="s">
        <v>81</v>
      </c>
      <c r="BK185" s="197">
        <f t="shared" si="19"/>
        <v>0</v>
      </c>
      <c r="BL185" s="14" t="s">
        <v>208</v>
      </c>
      <c r="BM185" s="196" t="s">
        <v>318</v>
      </c>
    </row>
    <row r="186" spans="1:65" s="2" customFormat="1" ht="24.2" customHeight="1">
      <c r="A186" s="31"/>
      <c r="B186" s="32"/>
      <c r="C186" s="184" t="s">
        <v>311</v>
      </c>
      <c r="D186" s="184" t="s">
        <v>140</v>
      </c>
      <c r="E186" s="185" t="s">
        <v>320</v>
      </c>
      <c r="F186" s="186" t="s">
        <v>321</v>
      </c>
      <c r="G186" s="187" t="s">
        <v>261</v>
      </c>
      <c r="H186" s="188">
        <v>5</v>
      </c>
      <c r="I186" s="189"/>
      <c r="J186" s="190">
        <f t="shared" si="10"/>
        <v>0</v>
      </c>
      <c r="K186" s="191"/>
      <c r="L186" s="36"/>
      <c r="M186" s="192" t="s">
        <v>1</v>
      </c>
      <c r="N186" s="193" t="s">
        <v>38</v>
      </c>
      <c r="O186" s="68"/>
      <c r="P186" s="194">
        <f t="shared" si="11"/>
        <v>0</v>
      </c>
      <c r="Q186" s="194">
        <v>0.00052</v>
      </c>
      <c r="R186" s="194">
        <f t="shared" si="12"/>
        <v>0.0026</v>
      </c>
      <c r="S186" s="194">
        <v>0</v>
      </c>
      <c r="T186" s="195">
        <f t="shared" si="1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6" t="s">
        <v>208</v>
      </c>
      <c r="AT186" s="196" t="s">
        <v>140</v>
      </c>
      <c r="AU186" s="196" t="s">
        <v>83</v>
      </c>
      <c r="AY186" s="14" t="s">
        <v>137</v>
      </c>
      <c r="BE186" s="197">
        <f t="shared" si="14"/>
        <v>0</v>
      </c>
      <c r="BF186" s="197">
        <f t="shared" si="15"/>
        <v>0</v>
      </c>
      <c r="BG186" s="197">
        <f t="shared" si="16"/>
        <v>0</v>
      </c>
      <c r="BH186" s="197">
        <f t="shared" si="17"/>
        <v>0</v>
      </c>
      <c r="BI186" s="197">
        <f t="shared" si="18"/>
        <v>0</v>
      </c>
      <c r="BJ186" s="14" t="s">
        <v>81</v>
      </c>
      <c r="BK186" s="197">
        <f t="shared" si="19"/>
        <v>0</v>
      </c>
      <c r="BL186" s="14" t="s">
        <v>208</v>
      </c>
      <c r="BM186" s="196" t="s">
        <v>322</v>
      </c>
    </row>
    <row r="187" spans="1:65" s="2" customFormat="1" ht="16.5" customHeight="1">
      <c r="A187" s="31"/>
      <c r="B187" s="32"/>
      <c r="C187" s="184" t="s">
        <v>315</v>
      </c>
      <c r="D187" s="184" t="s">
        <v>140</v>
      </c>
      <c r="E187" s="185" t="s">
        <v>324</v>
      </c>
      <c r="F187" s="186" t="s">
        <v>325</v>
      </c>
      <c r="G187" s="187" t="s">
        <v>261</v>
      </c>
      <c r="H187" s="188">
        <v>4</v>
      </c>
      <c r="I187" s="189"/>
      <c r="J187" s="190">
        <f t="shared" si="10"/>
        <v>0</v>
      </c>
      <c r="K187" s="191"/>
      <c r="L187" s="36"/>
      <c r="M187" s="192" t="s">
        <v>1</v>
      </c>
      <c r="N187" s="193" t="s">
        <v>38</v>
      </c>
      <c r="O187" s="68"/>
      <c r="P187" s="194">
        <f t="shared" si="11"/>
        <v>0</v>
      </c>
      <c r="Q187" s="194">
        <v>0.00028</v>
      </c>
      <c r="R187" s="194">
        <f t="shared" si="12"/>
        <v>0.00112</v>
      </c>
      <c r="S187" s="194">
        <v>0</v>
      </c>
      <c r="T187" s="195">
        <f t="shared" si="1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6" t="s">
        <v>208</v>
      </c>
      <c r="AT187" s="196" t="s">
        <v>140</v>
      </c>
      <c r="AU187" s="196" t="s">
        <v>83</v>
      </c>
      <c r="AY187" s="14" t="s">
        <v>137</v>
      </c>
      <c r="BE187" s="197">
        <f t="shared" si="14"/>
        <v>0</v>
      </c>
      <c r="BF187" s="197">
        <f t="shared" si="15"/>
        <v>0</v>
      </c>
      <c r="BG187" s="197">
        <f t="shared" si="16"/>
        <v>0</v>
      </c>
      <c r="BH187" s="197">
        <f t="shared" si="17"/>
        <v>0</v>
      </c>
      <c r="BI187" s="197">
        <f t="shared" si="18"/>
        <v>0</v>
      </c>
      <c r="BJ187" s="14" t="s">
        <v>81</v>
      </c>
      <c r="BK187" s="197">
        <f t="shared" si="19"/>
        <v>0</v>
      </c>
      <c r="BL187" s="14" t="s">
        <v>208</v>
      </c>
      <c r="BM187" s="196" t="s">
        <v>326</v>
      </c>
    </row>
    <row r="188" spans="1:65" s="2" customFormat="1" ht="24.2" customHeight="1">
      <c r="A188" s="31"/>
      <c r="B188" s="32"/>
      <c r="C188" s="184" t="s">
        <v>319</v>
      </c>
      <c r="D188" s="184" t="s">
        <v>140</v>
      </c>
      <c r="E188" s="185" t="s">
        <v>556</v>
      </c>
      <c r="F188" s="186" t="s">
        <v>557</v>
      </c>
      <c r="G188" s="187" t="s">
        <v>185</v>
      </c>
      <c r="H188" s="188">
        <v>0.298</v>
      </c>
      <c r="I188" s="189"/>
      <c r="J188" s="190">
        <f t="shared" si="10"/>
        <v>0</v>
      </c>
      <c r="K188" s="191"/>
      <c r="L188" s="36"/>
      <c r="M188" s="192" t="s">
        <v>1</v>
      </c>
      <c r="N188" s="193" t="s">
        <v>38</v>
      </c>
      <c r="O188" s="68"/>
      <c r="P188" s="194">
        <f t="shared" si="11"/>
        <v>0</v>
      </c>
      <c r="Q188" s="194">
        <v>0</v>
      </c>
      <c r="R188" s="194">
        <f t="shared" si="12"/>
        <v>0</v>
      </c>
      <c r="S188" s="194">
        <v>0</v>
      </c>
      <c r="T188" s="195">
        <f t="shared" si="1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6" t="s">
        <v>208</v>
      </c>
      <c r="AT188" s="196" t="s">
        <v>140</v>
      </c>
      <c r="AU188" s="196" t="s">
        <v>83</v>
      </c>
      <c r="AY188" s="14" t="s">
        <v>137</v>
      </c>
      <c r="BE188" s="197">
        <f t="shared" si="14"/>
        <v>0</v>
      </c>
      <c r="BF188" s="197">
        <f t="shared" si="15"/>
        <v>0</v>
      </c>
      <c r="BG188" s="197">
        <f t="shared" si="16"/>
        <v>0</v>
      </c>
      <c r="BH188" s="197">
        <f t="shared" si="17"/>
        <v>0</v>
      </c>
      <c r="BI188" s="197">
        <f t="shared" si="18"/>
        <v>0</v>
      </c>
      <c r="BJ188" s="14" t="s">
        <v>81</v>
      </c>
      <c r="BK188" s="197">
        <f t="shared" si="19"/>
        <v>0</v>
      </c>
      <c r="BL188" s="14" t="s">
        <v>208</v>
      </c>
      <c r="BM188" s="196" t="s">
        <v>558</v>
      </c>
    </row>
    <row r="189" spans="2:63" s="12" customFormat="1" ht="22.9" customHeight="1">
      <c r="B189" s="168"/>
      <c r="C189" s="169"/>
      <c r="D189" s="170" t="s">
        <v>72</v>
      </c>
      <c r="E189" s="182" t="s">
        <v>331</v>
      </c>
      <c r="F189" s="182" t="s">
        <v>332</v>
      </c>
      <c r="G189" s="169"/>
      <c r="H189" s="169"/>
      <c r="I189" s="172"/>
      <c r="J189" s="183">
        <f>BK189</f>
        <v>0</v>
      </c>
      <c r="K189" s="169"/>
      <c r="L189" s="174"/>
      <c r="M189" s="175"/>
      <c r="N189" s="176"/>
      <c r="O189" s="176"/>
      <c r="P189" s="177">
        <f>P190</f>
        <v>0</v>
      </c>
      <c r="Q189" s="176"/>
      <c r="R189" s="177">
        <f>R190</f>
        <v>0.0052</v>
      </c>
      <c r="S189" s="176"/>
      <c r="T189" s="178">
        <f>T190</f>
        <v>0</v>
      </c>
      <c r="AR189" s="179" t="s">
        <v>83</v>
      </c>
      <c r="AT189" s="180" t="s">
        <v>72</v>
      </c>
      <c r="AU189" s="180" t="s">
        <v>81</v>
      </c>
      <c r="AY189" s="179" t="s">
        <v>137</v>
      </c>
      <c r="BK189" s="181">
        <f>BK190</f>
        <v>0</v>
      </c>
    </row>
    <row r="190" spans="1:65" s="2" customFormat="1" ht="16.5" customHeight="1">
      <c r="A190" s="31"/>
      <c r="B190" s="32"/>
      <c r="C190" s="184" t="s">
        <v>323</v>
      </c>
      <c r="D190" s="184" t="s">
        <v>140</v>
      </c>
      <c r="E190" s="185" t="s">
        <v>334</v>
      </c>
      <c r="F190" s="186" t="s">
        <v>335</v>
      </c>
      <c r="G190" s="187" t="s">
        <v>228</v>
      </c>
      <c r="H190" s="188">
        <v>1</v>
      </c>
      <c r="I190" s="189"/>
      <c r="J190" s="190">
        <f>ROUND(I190*H190,2)</f>
        <v>0</v>
      </c>
      <c r="K190" s="191"/>
      <c r="L190" s="36"/>
      <c r="M190" s="192" t="s">
        <v>1</v>
      </c>
      <c r="N190" s="193" t="s">
        <v>38</v>
      </c>
      <c r="O190" s="68"/>
      <c r="P190" s="194">
        <f>O190*H190</f>
        <v>0</v>
      </c>
      <c r="Q190" s="194">
        <v>0.0052</v>
      </c>
      <c r="R190" s="194">
        <f>Q190*H190</f>
        <v>0.0052</v>
      </c>
      <c r="S190" s="194">
        <v>0</v>
      </c>
      <c r="T190" s="19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6" t="s">
        <v>208</v>
      </c>
      <c r="AT190" s="196" t="s">
        <v>140</v>
      </c>
      <c r="AU190" s="196" t="s">
        <v>83</v>
      </c>
      <c r="AY190" s="14" t="s">
        <v>137</v>
      </c>
      <c r="BE190" s="197">
        <f>IF(N190="základní",J190,0)</f>
        <v>0</v>
      </c>
      <c r="BF190" s="197">
        <f>IF(N190="snížená",J190,0)</f>
        <v>0</v>
      </c>
      <c r="BG190" s="197">
        <f>IF(N190="zákl. přenesená",J190,0)</f>
        <v>0</v>
      </c>
      <c r="BH190" s="197">
        <f>IF(N190="sníž. přenesená",J190,0)</f>
        <v>0</v>
      </c>
      <c r="BI190" s="197">
        <f>IF(N190="nulová",J190,0)</f>
        <v>0</v>
      </c>
      <c r="BJ190" s="14" t="s">
        <v>81</v>
      </c>
      <c r="BK190" s="197">
        <f>ROUND(I190*H190,2)</f>
        <v>0</v>
      </c>
      <c r="BL190" s="14" t="s">
        <v>208</v>
      </c>
      <c r="BM190" s="196" t="s">
        <v>559</v>
      </c>
    </row>
    <row r="191" spans="2:63" s="12" customFormat="1" ht="22.9" customHeight="1">
      <c r="B191" s="168"/>
      <c r="C191" s="169"/>
      <c r="D191" s="170" t="s">
        <v>72</v>
      </c>
      <c r="E191" s="182" t="s">
        <v>337</v>
      </c>
      <c r="F191" s="182" t="s">
        <v>338</v>
      </c>
      <c r="G191" s="169"/>
      <c r="H191" s="169"/>
      <c r="I191" s="172"/>
      <c r="J191" s="183">
        <f>BK191</f>
        <v>0</v>
      </c>
      <c r="K191" s="169"/>
      <c r="L191" s="174"/>
      <c r="M191" s="175"/>
      <c r="N191" s="176"/>
      <c r="O191" s="176"/>
      <c r="P191" s="177">
        <f>SUM(P192:P203)</f>
        <v>0</v>
      </c>
      <c r="Q191" s="176"/>
      <c r="R191" s="177">
        <f>SUM(R192:R203)</f>
        <v>0.10350000000000001</v>
      </c>
      <c r="S191" s="176"/>
      <c r="T191" s="178">
        <f>SUM(T192:T203)</f>
        <v>0.28800000000000003</v>
      </c>
      <c r="AR191" s="179" t="s">
        <v>83</v>
      </c>
      <c r="AT191" s="180" t="s">
        <v>72</v>
      </c>
      <c r="AU191" s="180" t="s">
        <v>81</v>
      </c>
      <c r="AY191" s="179" t="s">
        <v>137</v>
      </c>
      <c r="BK191" s="181">
        <f>SUM(BK192:BK203)</f>
        <v>0</v>
      </c>
    </row>
    <row r="192" spans="1:65" s="2" customFormat="1" ht="24.2" customHeight="1">
      <c r="A192" s="31"/>
      <c r="B192" s="32"/>
      <c r="C192" s="184" t="s">
        <v>327</v>
      </c>
      <c r="D192" s="184" t="s">
        <v>140</v>
      </c>
      <c r="E192" s="185" t="s">
        <v>340</v>
      </c>
      <c r="F192" s="186" t="s">
        <v>341</v>
      </c>
      <c r="G192" s="187" t="s">
        <v>261</v>
      </c>
      <c r="H192" s="188">
        <v>6</v>
      </c>
      <c r="I192" s="189"/>
      <c r="J192" s="190">
        <f aca="true" t="shared" si="20" ref="J192:J203">ROUND(I192*H192,2)</f>
        <v>0</v>
      </c>
      <c r="K192" s="191"/>
      <c r="L192" s="36"/>
      <c r="M192" s="192" t="s">
        <v>1</v>
      </c>
      <c r="N192" s="193" t="s">
        <v>38</v>
      </c>
      <c r="O192" s="68"/>
      <c r="P192" s="194">
        <f aca="true" t="shared" si="21" ref="P192:P203">O192*H192</f>
        <v>0</v>
      </c>
      <c r="Q192" s="194">
        <v>0</v>
      </c>
      <c r="R192" s="194">
        <f aca="true" t="shared" si="22" ref="R192:R203">Q192*H192</f>
        <v>0</v>
      </c>
      <c r="S192" s="194">
        <v>0</v>
      </c>
      <c r="T192" s="195">
        <f aca="true" t="shared" si="23" ref="T192:T203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6" t="s">
        <v>208</v>
      </c>
      <c r="AT192" s="196" t="s">
        <v>140</v>
      </c>
      <c r="AU192" s="196" t="s">
        <v>83</v>
      </c>
      <c r="AY192" s="14" t="s">
        <v>137</v>
      </c>
      <c r="BE192" s="197">
        <f aca="true" t="shared" si="24" ref="BE192:BE203">IF(N192="základní",J192,0)</f>
        <v>0</v>
      </c>
      <c r="BF192" s="197">
        <f aca="true" t="shared" si="25" ref="BF192:BF203">IF(N192="snížená",J192,0)</f>
        <v>0</v>
      </c>
      <c r="BG192" s="197">
        <f aca="true" t="shared" si="26" ref="BG192:BG203">IF(N192="zákl. přenesená",J192,0)</f>
        <v>0</v>
      </c>
      <c r="BH192" s="197">
        <f aca="true" t="shared" si="27" ref="BH192:BH203">IF(N192="sníž. přenesená",J192,0)</f>
        <v>0</v>
      </c>
      <c r="BI192" s="197">
        <f aca="true" t="shared" si="28" ref="BI192:BI203">IF(N192="nulová",J192,0)</f>
        <v>0</v>
      </c>
      <c r="BJ192" s="14" t="s">
        <v>81</v>
      </c>
      <c r="BK192" s="197">
        <f aca="true" t="shared" si="29" ref="BK192:BK203">ROUND(I192*H192,2)</f>
        <v>0</v>
      </c>
      <c r="BL192" s="14" t="s">
        <v>208</v>
      </c>
      <c r="BM192" s="196" t="s">
        <v>342</v>
      </c>
    </row>
    <row r="193" spans="1:65" s="2" customFormat="1" ht="24.2" customHeight="1">
      <c r="A193" s="31"/>
      <c r="B193" s="32"/>
      <c r="C193" s="198" t="s">
        <v>333</v>
      </c>
      <c r="D193" s="198" t="s">
        <v>213</v>
      </c>
      <c r="E193" s="199" t="s">
        <v>344</v>
      </c>
      <c r="F193" s="200" t="s">
        <v>345</v>
      </c>
      <c r="G193" s="201" t="s">
        <v>261</v>
      </c>
      <c r="H193" s="202">
        <v>3</v>
      </c>
      <c r="I193" s="203"/>
      <c r="J193" s="204">
        <f t="shared" si="20"/>
        <v>0</v>
      </c>
      <c r="K193" s="205"/>
      <c r="L193" s="206"/>
      <c r="M193" s="207" t="s">
        <v>1</v>
      </c>
      <c r="N193" s="208" t="s">
        <v>38</v>
      </c>
      <c r="O193" s="68"/>
      <c r="P193" s="194">
        <f t="shared" si="21"/>
        <v>0</v>
      </c>
      <c r="Q193" s="194">
        <v>0.0138</v>
      </c>
      <c r="R193" s="194">
        <f t="shared" si="22"/>
        <v>0.0414</v>
      </c>
      <c r="S193" s="194">
        <v>0</v>
      </c>
      <c r="T193" s="195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6" t="s">
        <v>217</v>
      </c>
      <c r="AT193" s="196" t="s">
        <v>213</v>
      </c>
      <c r="AU193" s="196" t="s">
        <v>83</v>
      </c>
      <c r="AY193" s="14" t="s">
        <v>137</v>
      </c>
      <c r="BE193" s="197">
        <f t="shared" si="24"/>
        <v>0</v>
      </c>
      <c r="BF193" s="197">
        <f t="shared" si="25"/>
        <v>0</v>
      </c>
      <c r="BG193" s="197">
        <f t="shared" si="26"/>
        <v>0</v>
      </c>
      <c r="BH193" s="197">
        <f t="shared" si="27"/>
        <v>0</v>
      </c>
      <c r="BI193" s="197">
        <f t="shared" si="28"/>
        <v>0</v>
      </c>
      <c r="BJ193" s="14" t="s">
        <v>81</v>
      </c>
      <c r="BK193" s="197">
        <f t="shared" si="29"/>
        <v>0</v>
      </c>
      <c r="BL193" s="14" t="s">
        <v>208</v>
      </c>
      <c r="BM193" s="196" t="s">
        <v>346</v>
      </c>
    </row>
    <row r="194" spans="1:65" s="2" customFormat="1" ht="24.2" customHeight="1">
      <c r="A194" s="31"/>
      <c r="B194" s="32"/>
      <c r="C194" s="198" t="s">
        <v>339</v>
      </c>
      <c r="D194" s="198" t="s">
        <v>213</v>
      </c>
      <c r="E194" s="199" t="s">
        <v>348</v>
      </c>
      <c r="F194" s="200" t="s">
        <v>349</v>
      </c>
      <c r="G194" s="201" t="s">
        <v>261</v>
      </c>
      <c r="H194" s="202">
        <v>3</v>
      </c>
      <c r="I194" s="203"/>
      <c r="J194" s="204">
        <f t="shared" si="20"/>
        <v>0</v>
      </c>
      <c r="K194" s="205"/>
      <c r="L194" s="206"/>
      <c r="M194" s="207" t="s">
        <v>1</v>
      </c>
      <c r="N194" s="208" t="s">
        <v>38</v>
      </c>
      <c r="O194" s="68"/>
      <c r="P194" s="194">
        <f t="shared" si="21"/>
        <v>0</v>
      </c>
      <c r="Q194" s="194">
        <v>0.016</v>
      </c>
      <c r="R194" s="194">
        <f t="shared" si="22"/>
        <v>0.048</v>
      </c>
      <c r="S194" s="194">
        <v>0</v>
      </c>
      <c r="T194" s="195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6" t="s">
        <v>217</v>
      </c>
      <c r="AT194" s="196" t="s">
        <v>213</v>
      </c>
      <c r="AU194" s="196" t="s">
        <v>83</v>
      </c>
      <c r="AY194" s="14" t="s">
        <v>137</v>
      </c>
      <c r="BE194" s="197">
        <f t="shared" si="24"/>
        <v>0</v>
      </c>
      <c r="BF194" s="197">
        <f t="shared" si="25"/>
        <v>0</v>
      </c>
      <c r="BG194" s="197">
        <f t="shared" si="26"/>
        <v>0</v>
      </c>
      <c r="BH194" s="197">
        <f t="shared" si="27"/>
        <v>0</v>
      </c>
      <c r="BI194" s="197">
        <f t="shared" si="28"/>
        <v>0</v>
      </c>
      <c r="BJ194" s="14" t="s">
        <v>81</v>
      </c>
      <c r="BK194" s="197">
        <f t="shared" si="29"/>
        <v>0</v>
      </c>
      <c r="BL194" s="14" t="s">
        <v>208</v>
      </c>
      <c r="BM194" s="196" t="s">
        <v>350</v>
      </c>
    </row>
    <row r="195" spans="1:65" s="2" customFormat="1" ht="16.5" customHeight="1">
      <c r="A195" s="31"/>
      <c r="B195" s="32"/>
      <c r="C195" s="184" t="s">
        <v>343</v>
      </c>
      <c r="D195" s="184" t="s">
        <v>140</v>
      </c>
      <c r="E195" s="185" t="s">
        <v>352</v>
      </c>
      <c r="F195" s="186" t="s">
        <v>353</v>
      </c>
      <c r="G195" s="187" t="s">
        <v>261</v>
      </c>
      <c r="H195" s="188">
        <v>6</v>
      </c>
      <c r="I195" s="189"/>
      <c r="J195" s="190">
        <f t="shared" si="20"/>
        <v>0</v>
      </c>
      <c r="K195" s="191"/>
      <c r="L195" s="36"/>
      <c r="M195" s="192" t="s">
        <v>1</v>
      </c>
      <c r="N195" s="193" t="s">
        <v>38</v>
      </c>
      <c r="O195" s="68"/>
      <c r="P195" s="194">
        <f t="shared" si="21"/>
        <v>0</v>
      </c>
      <c r="Q195" s="194">
        <v>0</v>
      </c>
      <c r="R195" s="194">
        <f t="shared" si="22"/>
        <v>0</v>
      </c>
      <c r="S195" s="194">
        <v>0</v>
      </c>
      <c r="T195" s="195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6" t="s">
        <v>208</v>
      </c>
      <c r="AT195" s="196" t="s">
        <v>140</v>
      </c>
      <c r="AU195" s="196" t="s">
        <v>83</v>
      </c>
      <c r="AY195" s="14" t="s">
        <v>137</v>
      </c>
      <c r="BE195" s="197">
        <f t="shared" si="24"/>
        <v>0</v>
      </c>
      <c r="BF195" s="197">
        <f t="shared" si="25"/>
        <v>0</v>
      </c>
      <c r="BG195" s="197">
        <f t="shared" si="26"/>
        <v>0</v>
      </c>
      <c r="BH195" s="197">
        <f t="shared" si="27"/>
        <v>0</v>
      </c>
      <c r="BI195" s="197">
        <f t="shared" si="28"/>
        <v>0</v>
      </c>
      <c r="BJ195" s="14" t="s">
        <v>81</v>
      </c>
      <c r="BK195" s="197">
        <f t="shared" si="29"/>
        <v>0</v>
      </c>
      <c r="BL195" s="14" t="s">
        <v>208</v>
      </c>
      <c r="BM195" s="196" t="s">
        <v>354</v>
      </c>
    </row>
    <row r="196" spans="1:65" s="2" customFormat="1" ht="16.5" customHeight="1">
      <c r="A196" s="31"/>
      <c r="B196" s="32"/>
      <c r="C196" s="198" t="s">
        <v>347</v>
      </c>
      <c r="D196" s="198" t="s">
        <v>213</v>
      </c>
      <c r="E196" s="199" t="s">
        <v>356</v>
      </c>
      <c r="F196" s="200" t="s">
        <v>357</v>
      </c>
      <c r="G196" s="201" t="s">
        <v>261</v>
      </c>
      <c r="H196" s="202">
        <v>3</v>
      </c>
      <c r="I196" s="203"/>
      <c r="J196" s="204">
        <f t="shared" si="20"/>
        <v>0</v>
      </c>
      <c r="K196" s="205"/>
      <c r="L196" s="206"/>
      <c r="M196" s="207" t="s">
        <v>1</v>
      </c>
      <c r="N196" s="208" t="s">
        <v>38</v>
      </c>
      <c r="O196" s="68"/>
      <c r="P196" s="194">
        <f t="shared" si="21"/>
        <v>0</v>
      </c>
      <c r="Q196" s="194">
        <v>0.00015</v>
      </c>
      <c r="R196" s="194">
        <f t="shared" si="22"/>
        <v>0.00045</v>
      </c>
      <c r="S196" s="194">
        <v>0</v>
      </c>
      <c r="T196" s="195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6" t="s">
        <v>217</v>
      </c>
      <c r="AT196" s="196" t="s">
        <v>213</v>
      </c>
      <c r="AU196" s="196" t="s">
        <v>83</v>
      </c>
      <c r="AY196" s="14" t="s">
        <v>137</v>
      </c>
      <c r="BE196" s="197">
        <f t="shared" si="24"/>
        <v>0</v>
      </c>
      <c r="BF196" s="197">
        <f t="shared" si="25"/>
        <v>0</v>
      </c>
      <c r="BG196" s="197">
        <f t="shared" si="26"/>
        <v>0</v>
      </c>
      <c r="BH196" s="197">
        <f t="shared" si="27"/>
        <v>0</v>
      </c>
      <c r="BI196" s="197">
        <f t="shared" si="28"/>
        <v>0</v>
      </c>
      <c r="BJ196" s="14" t="s">
        <v>81</v>
      </c>
      <c r="BK196" s="197">
        <f t="shared" si="29"/>
        <v>0</v>
      </c>
      <c r="BL196" s="14" t="s">
        <v>208</v>
      </c>
      <c r="BM196" s="196" t="s">
        <v>358</v>
      </c>
    </row>
    <row r="197" spans="1:65" s="2" customFormat="1" ht="21.75" customHeight="1">
      <c r="A197" s="31"/>
      <c r="B197" s="32"/>
      <c r="C197" s="198" t="s">
        <v>351</v>
      </c>
      <c r="D197" s="198" t="s">
        <v>213</v>
      </c>
      <c r="E197" s="199" t="s">
        <v>360</v>
      </c>
      <c r="F197" s="200" t="s">
        <v>361</v>
      </c>
      <c r="G197" s="201" t="s">
        <v>261</v>
      </c>
      <c r="H197" s="202">
        <v>3</v>
      </c>
      <c r="I197" s="203"/>
      <c r="J197" s="204">
        <f t="shared" si="20"/>
        <v>0</v>
      </c>
      <c r="K197" s="205"/>
      <c r="L197" s="206"/>
      <c r="M197" s="207" t="s">
        <v>1</v>
      </c>
      <c r="N197" s="208" t="s">
        <v>38</v>
      </c>
      <c r="O197" s="68"/>
      <c r="P197" s="194">
        <f t="shared" si="21"/>
        <v>0</v>
      </c>
      <c r="Q197" s="194">
        <v>0.00015</v>
      </c>
      <c r="R197" s="194">
        <f t="shared" si="22"/>
        <v>0.00045</v>
      </c>
      <c r="S197" s="194">
        <v>0</v>
      </c>
      <c r="T197" s="195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6" t="s">
        <v>217</v>
      </c>
      <c r="AT197" s="196" t="s">
        <v>213</v>
      </c>
      <c r="AU197" s="196" t="s">
        <v>83</v>
      </c>
      <c r="AY197" s="14" t="s">
        <v>137</v>
      </c>
      <c r="BE197" s="197">
        <f t="shared" si="24"/>
        <v>0</v>
      </c>
      <c r="BF197" s="197">
        <f t="shared" si="25"/>
        <v>0</v>
      </c>
      <c r="BG197" s="197">
        <f t="shared" si="26"/>
        <v>0</v>
      </c>
      <c r="BH197" s="197">
        <f t="shared" si="27"/>
        <v>0</v>
      </c>
      <c r="BI197" s="197">
        <f t="shared" si="28"/>
        <v>0</v>
      </c>
      <c r="BJ197" s="14" t="s">
        <v>81</v>
      </c>
      <c r="BK197" s="197">
        <f t="shared" si="29"/>
        <v>0</v>
      </c>
      <c r="BL197" s="14" t="s">
        <v>208</v>
      </c>
      <c r="BM197" s="196" t="s">
        <v>560</v>
      </c>
    </row>
    <row r="198" spans="1:65" s="2" customFormat="1" ht="21.75" customHeight="1">
      <c r="A198" s="31"/>
      <c r="B198" s="32"/>
      <c r="C198" s="184" t="s">
        <v>355</v>
      </c>
      <c r="D198" s="184" t="s">
        <v>140</v>
      </c>
      <c r="E198" s="185" t="s">
        <v>364</v>
      </c>
      <c r="F198" s="186" t="s">
        <v>365</v>
      </c>
      <c r="G198" s="187" t="s">
        <v>261</v>
      </c>
      <c r="H198" s="188">
        <v>6</v>
      </c>
      <c r="I198" s="189"/>
      <c r="J198" s="190">
        <f t="shared" si="20"/>
        <v>0</v>
      </c>
      <c r="K198" s="191"/>
      <c r="L198" s="36"/>
      <c r="M198" s="192" t="s">
        <v>1</v>
      </c>
      <c r="N198" s="193" t="s">
        <v>38</v>
      </c>
      <c r="O198" s="68"/>
      <c r="P198" s="194">
        <f t="shared" si="21"/>
        <v>0</v>
      </c>
      <c r="Q198" s="194">
        <v>0</v>
      </c>
      <c r="R198" s="194">
        <f t="shared" si="22"/>
        <v>0</v>
      </c>
      <c r="S198" s="194">
        <v>0</v>
      </c>
      <c r="T198" s="195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96" t="s">
        <v>208</v>
      </c>
      <c r="AT198" s="196" t="s">
        <v>140</v>
      </c>
      <c r="AU198" s="196" t="s">
        <v>83</v>
      </c>
      <c r="AY198" s="14" t="s">
        <v>137</v>
      </c>
      <c r="BE198" s="197">
        <f t="shared" si="24"/>
        <v>0</v>
      </c>
      <c r="BF198" s="197">
        <f t="shared" si="25"/>
        <v>0</v>
      </c>
      <c r="BG198" s="197">
        <f t="shared" si="26"/>
        <v>0</v>
      </c>
      <c r="BH198" s="197">
        <f t="shared" si="27"/>
        <v>0</v>
      </c>
      <c r="BI198" s="197">
        <f t="shared" si="28"/>
        <v>0</v>
      </c>
      <c r="BJ198" s="14" t="s">
        <v>81</v>
      </c>
      <c r="BK198" s="197">
        <f t="shared" si="29"/>
        <v>0</v>
      </c>
      <c r="BL198" s="14" t="s">
        <v>208</v>
      </c>
      <c r="BM198" s="196" t="s">
        <v>561</v>
      </c>
    </row>
    <row r="199" spans="1:65" s="2" customFormat="1" ht="16.5" customHeight="1">
      <c r="A199" s="31"/>
      <c r="B199" s="32"/>
      <c r="C199" s="198" t="s">
        <v>359</v>
      </c>
      <c r="D199" s="198" t="s">
        <v>213</v>
      </c>
      <c r="E199" s="199" t="s">
        <v>368</v>
      </c>
      <c r="F199" s="200" t="s">
        <v>369</v>
      </c>
      <c r="G199" s="201" t="s">
        <v>261</v>
      </c>
      <c r="H199" s="202">
        <v>3</v>
      </c>
      <c r="I199" s="203"/>
      <c r="J199" s="204">
        <f t="shared" si="20"/>
        <v>0</v>
      </c>
      <c r="K199" s="205"/>
      <c r="L199" s="206"/>
      <c r="M199" s="207" t="s">
        <v>1</v>
      </c>
      <c r="N199" s="208" t="s">
        <v>38</v>
      </c>
      <c r="O199" s="68"/>
      <c r="P199" s="194">
        <f t="shared" si="21"/>
        <v>0</v>
      </c>
      <c r="Q199" s="194">
        <v>0.0022</v>
      </c>
      <c r="R199" s="194">
        <f t="shared" si="22"/>
        <v>0.0066</v>
      </c>
      <c r="S199" s="194">
        <v>0</v>
      </c>
      <c r="T199" s="195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6" t="s">
        <v>217</v>
      </c>
      <c r="AT199" s="196" t="s">
        <v>213</v>
      </c>
      <c r="AU199" s="196" t="s">
        <v>83</v>
      </c>
      <c r="AY199" s="14" t="s">
        <v>137</v>
      </c>
      <c r="BE199" s="197">
        <f t="shared" si="24"/>
        <v>0</v>
      </c>
      <c r="BF199" s="197">
        <f t="shared" si="25"/>
        <v>0</v>
      </c>
      <c r="BG199" s="197">
        <f t="shared" si="26"/>
        <v>0</v>
      </c>
      <c r="BH199" s="197">
        <f t="shared" si="27"/>
        <v>0</v>
      </c>
      <c r="BI199" s="197">
        <f t="shared" si="28"/>
        <v>0</v>
      </c>
      <c r="BJ199" s="14" t="s">
        <v>81</v>
      </c>
      <c r="BK199" s="197">
        <f t="shared" si="29"/>
        <v>0</v>
      </c>
      <c r="BL199" s="14" t="s">
        <v>208</v>
      </c>
      <c r="BM199" s="196" t="s">
        <v>562</v>
      </c>
    </row>
    <row r="200" spans="1:65" s="2" customFormat="1" ht="16.5" customHeight="1">
      <c r="A200" s="31"/>
      <c r="B200" s="32"/>
      <c r="C200" s="198" t="s">
        <v>363</v>
      </c>
      <c r="D200" s="198" t="s">
        <v>213</v>
      </c>
      <c r="E200" s="199" t="s">
        <v>372</v>
      </c>
      <c r="F200" s="200" t="s">
        <v>373</v>
      </c>
      <c r="G200" s="201" t="s">
        <v>261</v>
      </c>
      <c r="H200" s="202">
        <v>3</v>
      </c>
      <c r="I200" s="203"/>
      <c r="J200" s="204">
        <f t="shared" si="20"/>
        <v>0</v>
      </c>
      <c r="K200" s="205"/>
      <c r="L200" s="206"/>
      <c r="M200" s="207" t="s">
        <v>1</v>
      </c>
      <c r="N200" s="208" t="s">
        <v>38</v>
      </c>
      <c r="O200" s="68"/>
      <c r="P200" s="194">
        <f t="shared" si="21"/>
        <v>0</v>
      </c>
      <c r="Q200" s="194">
        <v>0.0022</v>
      </c>
      <c r="R200" s="194">
        <f t="shared" si="22"/>
        <v>0.0066</v>
      </c>
      <c r="S200" s="194">
        <v>0</v>
      </c>
      <c r="T200" s="195">
        <f t="shared" si="2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6" t="s">
        <v>217</v>
      </c>
      <c r="AT200" s="196" t="s">
        <v>213</v>
      </c>
      <c r="AU200" s="196" t="s">
        <v>83</v>
      </c>
      <c r="AY200" s="14" t="s">
        <v>137</v>
      </c>
      <c r="BE200" s="197">
        <f t="shared" si="24"/>
        <v>0</v>
      </c>
      <c r="BF200" s="197">
        <f t="shared" si="25"/>
        <v>0</v>
      </c>
      <c r="BG200" s="197">
        <f t="shared" si="26"/>
        <v>0</v>
      </c>
      <c r="BH200" s="197">
        <f t="shared" si="27"/>
        <v>0</v>
      </c>
      <c r="BI200" s="197">
        <f t="shared" si="28"/>
        <v>0</v>
      </c>
      <c r="BJ200" s="14" t="s">
        <v>81</v>
      </c>
      <c r="BK200" s="197">
        <f t="shared" si="29"/>
        <v>0</v>
      </c>
      <c r="BL200" s="14" t="s">
        <v>208</v>
      </c>
      <c r="BM200" s="196" t="s">
        <v>563</v>
      </c>
    </row>
    <row r="201" spans="1:65" s="2" customFormat="1" ht="24.2" customHeight="1">
      <c r="A201" s="31"/>
      <c r="B201" s="32"/>
      <c r="C201" s="184" t="s">
        <v>367</v>
      </c>
      <c r="D201" s="184" t="s">
        <v>140</v>
      </c>
      <c r="E201" s="185" t="s">
        <v>376</v>
      </c>
      <c r="F201" s="186" t="s">
        <v>377</v>
      </c>
      <c r="G201" s="187" t="s">
        <v>261</v>
      </c>
      <c r="H201" s="188">
        <v>12</v>
      </c>
      <c r="I201" s="189"/>
      <c r="J201" s="190">
        <f t="shared" si="20"/>
        <v>0</v>
      </c>
      <c r="K201" s="191"/>
      <c r="L201" s="36"/>
      <c r="M201" s="192" t="s">
        <v>1</v>
      </c>
      <c r="N201" s="193" t="s">
        <v>38</v>
      </c>
      <c r="O201" s="68"/>
      <c r="P201" s="194">
        <f t="shared" si="21"/>
        <v>0</v>
      </c>
      <c r="Q201" s="194">
        <v>0</v>
      </c>
      <c r="R201" s="194">
        <f t="shared" si="22"/>
        <v>0</v>
      </c>
      <c r="S201" s="194">
        <v>0.024</v>
      </c>
      <c r="T201" s="195">
        <f t="shared" si="23"/>
        <v>0.28800000000000003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96" t="s">
        <v>208</v>
      </c>
      <c r="AT201" s="196" t="s">
        <v>140</v>
      </c>
      <c r="AU201" s="196" t="s">
        <v>83</v>
      </c>
      <c r="AY201" s="14" t="s">
        <v>137</v>
      </c>
      <c r="BE201" s="197">
        <f t="shared" si="24"/>
        <v>0</v>
      </c>
      <c r="BF201" s="197">
        <f t="shared" si="25"/>
        <v>0</v>
      </c>
      <c r="BG201" s="197">
        <f t="shared" si="26"/>
        <v>0</v>
      </c>
      <c r="BH201" s="197">
        <f t="shared" si="27"/>
        <v>0</v>
      </c>
      <c r="BI201" s="197">
        <f t="shared" si="28"/>
        <v>0</v>
      </c>
      <c r="BJ201" s="14" t="s">
        <v>81</v>
      </c>
      <c r="BK201" s="197">
        <f t="shared" si="29"/>
        <v>0</v>
      </c>
      <c r="BL201" s="14" t="s">
        <v>208</v>
      </c>
      <c r="BM201" s="196" t="s">
        <v>378</v>
      </c>
    </row>
    <row r="202" spans="1:65" s="2" customFormat="1" ht="24.2" customHeight="1">
      <c r="A202" s="31"/>
      <c r="B202" s="32"/>
      <c r="C202" s="184" t="s">
        <v>371</v>
      </c>
      <c r="D202" s="184" t="s">
        <v>140</v>
      </c>
      <c r="E202" s="185" t="s">
        <v>380</v>
      </c>
      <c r="F202" s="186" t="s">
        <v>381</v>
      </c>
      <c r="G202" s="187" t="s">
        <v>261</v>
      </c>
      <c r="H202" s="188">
        <v>6</v>
      </c>
      <c r="I202" s="189"/>
      <c r="J202" s="190">
        <f t="shared" si="20"/>
        <v>0</v>
      </c>
      <c r="K202" s="191"/>
      <c r="L202" s="36"/>
      <c r="M202" s="192" t="s">
        <v>1</v>
      </c>
      <c r="N202" s="193" t="s">
        <v>38</v>
      </c>
      <c r="O202" s="68"/>
      <c r="P202" s="194">
        <f t="shared" si="21"/>
        <v>0</v>
      </c>
      <c r="Q202" s="194">
        <v>0</v>
      </c>
      <c r="R202" s="194">
        <f t="shared" si="22"/>
        <v>0</v>
      </c>
      <c r="S202" s="194">
        <v>0</v>
      </c>
      <c r="T202" s="195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6" t="s">
        <v>208</v>
      </c>
      <c r="AT202" s="196" t="s">
        <v>140</v>
      </c>
      <c r="AU202" s="196" t="s">
        <v>83</v>
      </c>
      <c r="AY202" s="14" t="s">
        <v>137</v>
      </c>
      <c r="BE202" s="197">
        <f t="shared" si="24"/>
        <v>0</v>
      </c>
      <c r="BF202" s="197">
        <f t="shared" si="25"/>
        <v>0</v>
      </c>
      <c r="BG202" s="197">
        <f t="shared" si="26"/>
        <v>0</v>
      </c>
      <c r="BH202" s="197">
        <f t="shared" si="27"/>
        <v>0</v>
      </c>
      <c r="BI202" s="197">
        <f t="shared" si="28"/>
        <v>0</v>
      </c>
      <c r="BJ202" s="14" t="s">
        <v>81</v>
      </c>
      <c r="BK202" s="197">
        <f t="shared" si="29"/>
        <v>0</v>
      </c>
      <c r="BL202" s="14" t="s">
        <v>208</v>
      </c>
      <c r="BM202" s="196" t="s">
        <v>382</v>
      </c>
    </row>
    <row r="203" spans="1:65" s="2" customFormat="1" ht="24.2" customHeight="1">
      <c r="A203" s="31"/>
      <c r="B203" s="32"/>
      <c r="C203" s="184" t="s">
        <v>375</v>
      </c>
      <c r="D203" s="184" t="s">
        <v>140</v>
      </c>
      <c r="E203" s="185" t="s">
        <v>564</v>
      </c>
      <c r="F203" s="186" t="s">
        <v>565</v>
      </c>
      <c r="G203" s="187" t="s">
        <v>185</v>
      </c>
      <c r="H203" s="188">
        <v>0.104</v>
      </c>
      <c r="I203" s="189"/>
      <c r="J203" s="190">
        <f t="shared" si="20"/>
        <v>0</v>
      </c>
      <c r="K203" s="191"/>
      <c r="L203" s="36"/>
      <c r="M203" s="192" t="s">
        <v>1</v>
      </c>
      <c r="N203" s="193" t="s">
        <v>38</v>
      </c>
      <c r="O203" s="68"/>
      <c r="P203" s="194">
        <f t="shared" si="21"/>
        <v>0</v>
      </c>
      <c r="Q203" s="194">
        <v>0</v>
      </c>
      <c r="R203" s="194">
        <f t="shared" si="22"/>
        <v>0</v>
      </c>
      <c r="S203" s="194">
        <v>0</v>
      </c>
      <c r="T203" s="195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6" t="s">
        <v>208</v>
      </c>
      <c r="AT203" s="196" t="s">
        <v>140</v>
      </c>
      <c r="AU203" s="196" t="s">
        <v>83</v>
      </c>
      <c r="AY203" s="14" t="s">
        <v>137</v>
      </c>
      <c r="BE203" s="197">
        <f t="shared" si="24"/>
        <v>0</v>
      </c>
      <c r="BF203" s="197">
        <f t="shared" si="25"/>
        <v>0</v>
      </c>
      <c r="BG203" s="197">
        <f t="shared" si="26"/>
        <v>0</v>
      </c>
      <c r="BH203" s="197">
        <f t="shared" si="27"/>
        <v>0</v>
      </c>
      <c r="BI203" s="197">
        <f t="shared" si="28"/>
        <v>0</v>
      </c>
      <c r="BJ203" s="14" t="s">
        <v>81</v>
      </c>
      <c r="BK203" s="197">
        <f t="shared" si="29"/>
        <v>0</v>
      </c>
      <c r="BL203" s="14" t="s">
        <v>208</v>
      </c>
      <c r="BM203" s="196" t="s">
        <v>566</v>
      </c>
    </row>
    <row r="204" spans="2:63" s="12" customFormat="1" ht="22.9" customHeight="1">
      <c r="B204" s="168"/>
      <c r="C204" s="169"/>
      <c r="D204" s="170" t="s">
        <v>72</v>
      </c>
      <c r="E204" s="182" t="s">
        <v>387</v>
      </c>
      <c r="F204" s="182" t="s">
        <v>388</v>
      </c>
      <c r="G204" s="169"/>
      <c r="H204" s="169"/>
      <c r="I204" s="172"/>
      <c r="J204" s="183">
        <f>BK204</f>
        <v>0</v>
      </c>
      <c r="K204" s="169"/>
      <c r="L204" s="174"/>
      <c r="M204" s="175"/>
      <c r="N204" s="176"/>
      <c r="O204" s="176"/>
      <c r="P204" s="177">
        <f>SUM(P205:P213)</f>
        <v>0</v>
      </c>
      <c r="Q204" s="176"/>
      <c r="R204" s="177">
        <f>SUM(R205:R213)</f>
        <v>0.9923719999999999</v>
      </c>
      <c r="S204" s="176"/>
      <c r="T204" s="178">
        <f>SUM(T205:T213)</f>
        <v>2.5117339999999997</v>
      </c>
      <c r="AR204" s="179" t="s">
        <v>83</v>
      </c>
      <c r="AT204" s="180" t="s">
        <v>72</v>
      </c>
      <c r="AU204" s="180" t="s">
        <v>81</v>
      </c>
      <c r="AY204" s="179" t="s">
        <v>137</v>
      </c>
      <c r="BK204" s="181">
        <f>SUM(BK205:BK213)</f>
        <v>0</v>
      </c>
    </row>
    <row r="205" spans="1:65" s="2" customFormat="1" ht="16.5" customHeight="1">
      <c r="A205" s="31"/>
      <c r="B205" s="32"/>
      <c r="C205" s="184" t="s">
        <v>379</v>
      </c>
      <c r="D205" s="184" t="s">
        <v>140</v>
      </c>
      <c r="E205" s="185" t="s">
        <v>390</v>
      </c>
      <c r="F205" s="186" t="s">
        <v>391</v>
      </c>
      <c r="G205" s="187" t="s">
        <v>143</v>
      </c>
      <c r="H205" s="188">
        <v>30.2</v>
      </c>
      <c r="I205" s="189"/>
      <c r="J205" s="190">
        <f aca="true" t="shared" si="30" ref="J205:J213">ROUND(I205*H205,2)</f>
        <v>0</v>
      </c>
      <c r="K205" s="191"/>
      <c r="L205" s="36"/>
      <c r="M205" s="192" t="s">
        <v>1</v>
      </c>
      <c r="N205" s="193" t="s">
        <v>38</v>
      </c>
      <c r="O205" s="68"/>
      <c r="P205" s="194">
        <f aca="true" t="shared" si="31" ref="P205:P213">O205*H205</f>
        <v>0</v>
      </c>
      <c r="Q205" s="194">
        <v>0</v>
      </c>
      <c r="R205" s="194">
        <f aca="true" t="shared" si="32" ref="R205:R213">Q205*H205</f>
        <v>0</v>
      </c>
      <c r="S205" s="194">
        <v>0</v>
      </c>
      <c r="T205" s="195">
        <f aca="true" t="shared" si="33" ref="T205:T213"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6" t="s">
        <v>208</v>
      </c>
      <c r="AT205" s="196" t="s">
        <v>140</v>
      </c>
      <c r="AU205" s="196" t="s">
        <v>83</v>
      </c>
      <c r="AY205" s="14" t="s">
        <v>137</v>
      </c>
      <c r="BE205" s="197">
        <f aca="true" t="shared" si="34" ref="BE205:BE213">IF(N205="základní",J205,0)</f>
        <v>0</v>
      </c>
      <c r="BF205" s="197">
        <f aca="true" t="shared" si="35" ref="BF205:BF213">IF(N205="snížená",J205,0)</f>
        <v>0</v>
      </c>
      <c r="BG205" s="197">
        <f aca="true" t="shared" si="36" ref="BG205:BG213">IF(N205="zákl. přenesená",J205,0)</f>
        <v>0</v>
      </c>
      <c r="BH205" s="197">
        <f aca="true" t="shared" si="37" ref="BH205:BH213">IF(N205="sníž. přenesená",J205,0)</f>
        <v>0</v>
      </c>
      <c r="BI205" s="197">
        <f aca="true" t="shared" si="38" ref="BI205:BI213">IF(N205="nulová",J205,0)</f>
        <v>0</v>
      </c>
      <c r="BJ205" s="14" t="s">
        <v>81</v>
      </c>
      <c r="BK205" s="197">
        <f aca="true" t="shared" si="39" ref="BK205:BK213">ROUND(I205*H205,2)</f>
        <v>0</v>
      </c>
      <c r="BL205" s="14" t="s">
        <v>208</v>
      </c>
      <c r="BM205" s="196" t="s">
        <v>392</v>
      </c>
    </row>
    <row r="206" spans="1:65" s="2" customFormat="1" ht="16.5" customHeight="1">
      <c r="A206" s="31"/>
      <c r="B206" s="32"/>
      <c r="C206" s="184" t="s">
        <v>383</v>
      </c>
      <c r="D206" s="184" t="s">
        <v>140</v>
      </c>
      <c r="E206" s="185" t="s">
        <v>394</v>
      </c>
      <c r="F206" s="186" t="s">
        <v>395</v>
      </c>
      <c r="G206" s="187" t="s">
        <v>143</v>
      </c>
      <c r="H206" s="188">
        <v>30.2</v>
      </c>
      <c r="I206" s="189"/>
      <c r="J206" s="190">
        <f t="shared" si="30"/>
        <v>0</v>
      </c>
      <c r="K206" s="191"/>
      <c r="L206" s="36"/>
      <c r="M206" s="192" t="s">
        <v>1</v>
      </c>
      <c r="N206" s="193" t="s">
        <v>38</v>
      </c>
      <c r="O206" s="68"/>
      <c r="P206" s="194">
        <f t="shared" si="31"/>
        <v>0</v>
      </c>
      <c r="Q206" s="194">
        <v>0.0003</v>
      </c>
      <c r="R206" s="194">
        <f t="shared" si="32"/>
        <v>0.009059999999999999</v>
      </c>
      <c r="S206" s="194">
        <v>0</v>
      </c>
      <c r="T206" s="195">
        <f t="shared" si="3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96" t="s">
        <v>208</v>
      </c>
      <c r="AT206" s="196" t="s">
        <v>140</v>
      </c>
      <c r="AU206" s="196" t="s">
        <v>83</v>
      </c>
      <c r="AY206" s="14" t="s">
        <v>137</v>
      </c>
      <c r="BE206" s="197">
        <f t="shared" si="34"/>
        <v>0</v>
      </c>
      <c r="BF206" s="197">
        <f t="shared" si="35"/>
        <v>0</v>
      </c>
      <c r="BG206" s="197">
        <f t="shared" si="36"/>
        <v>0</v>
      </c>
      <c r="BH206" s="197">
        <f t="shared" si="37"/>
        <v>0</v>
      </c>
      <c r="BI206" s="197">
        <f t="shared" si="38"/>
        <v>0</v>
      </c>
      <c r="BJ206" s="14" t="s">
        <v>81</v>
      </c>
      <c r="BK206" s="197">
        <f t="shared" si="39"/>
        <v>0</v>
      </c>
      <c r="BL206" s="14" t="s">
        <v>208</v>
      </c>
      <c r="BM206" s="196" t="s">
        <v>396</v>
      </c>
    </row>
    <row r="207" spans="1:65" s="2" customFormat="1" ht="21.75" customHeight="1">
      <c r="A207" s="31"/>
      <c r="B207" s="32"/>
      <c r="C207" s="184" t="s">
        <v>389</v>
      </c>
      <c r="D207" s="184" t="s">
        <v>140</v>
      </c>
      <c r="E207" s="185" t="s">
        <v>398</v>
      </c>
      <c r="F207" s="186" t="s">
        <v>399</v>
      </c>
      <c r="G207" s="187" t="s">
        <v>143</v>
      </c>
      <c r="H207" s="188">
        <v>30.2</v>
      </c>
      <c r="I207" s="189"/>
      <c r="J207" s="190">
        <f t="shared" si="30"/>
        <v>0</v>
      </c>
      <c r="K207" s="191"/>
      <c r="L207" s="36"/>
      <c r="M207" s="192" t="s">
        <v>1</v>
      </c>
      <c r="N207" s="193" t="s">
        <v>38</v>
      </c>
      <c r="O207" s="68"/>
      <c r="P207" s="194">
        <f t="shared" si="31"/>
        <v>0</v>
      </c>
      <c r="Q207" s="194">
        <v>0.00455</v>
      </c>
      <c r="R207" s="194">
        <f t="shared" si="32"/>
        <v>0.13741</v>
      </c>
      <c r="S207" s="194">
        <v>0</v>
      </c>
      <c r="T207" s="195">
        <f t="shared" si="3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6" t="s">
        <v>208</v>
      </c>
      <c r="AT207" s="196" t="s">
        <v>140</v>
      </c>
      <c r="AU207" s="196" t="s">
        <v>83</v>
      </c>
      <c r="AY207" s="14" t="s">
        <v>137</v>
      </c>
      <c r="BE207" s="197">
        <f t="shared" si="34"/>
        <v>0</v>
      </c>
      <c r="BF207" s="197">
        <f t="shared" si="35"/>
        <v>0</v>
      </c>
      <c r="BG207" s="197">
        <f t="shared" si="36"/>
        <v>0</v>
      </c>
      <c r="BH207" s="197">
        <f t="shared" si="37"/>
        <v>0</v>
      </c>
      <c r="BI207" s="197">
        <f t="shared" si="38"/>
        <v>0</v>
      </c>
      <c r="BJ207" s="14" t="s">
        <v>81</v>
      </c>
      <c r="BK207" s="197">
        <f t="shared" si="39"/>
        <v>0</v>
      </c>
      <c r="BL207" s="14" t="s">
        <v>208</v>
      </c>
      <c r="BM207" s="196" t="s">
        <v>400</v>
      </c>
    </row>
    <row r="208" spans="1:65" s="2" customFormat="1" ht="24.2" customHeight="1">
      <c r="A208" s="31"/>
      <c r="B208" s="32"/>
      <c r="C208" s="184" t="s">
        <v>393</v>
      </c>
      <c r="D208" s="184" t="s">
        <v>140</v>
      </c>
      <c r="E208" s="185" t="s">
        <v>402</v>
      </c>
      <c r="F208" s="186" t="s">
        <v>403</v>
      </c>
      <c r="G208" s="187" t="s">
        <v>143</v>
      </c>
      <c r="H208" s="188">
        <v>30.2</v>
      </c>
      <c r="I208" s="189"/>
      <c r="J208" s="190">
        <f t="shared" si="30"/>
        <v>0</v>
      </c>
      <c r="K208" s="191"/>
      <c r="L208" s="36"/>
      <c r="M208" s="192" t="s">
        <v>1</v>
      </c>
      <c r="N208" s="193" t="s">
        <v>38</v>
      </c>
      <c r="O208" s="68"/>
      <c r="P208" s="194">
        <f t="shared" si="31"/>
        <v>0</v>
      </c>
      <c r="Q208" s="194">
        <v>0</v>
      </c>
      <c r="R208" s="194">
        <f t="shared" si="32"/>
        <v>0</v>
      </c>
      <c r="S208" s="194">
        <v>0.08317</v>
      </c>
      <c r="T208" s="195">
        <f t="shared" si="33"/>
        <v>2.5117339999999997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6" t="s">
        <v>208</v>
      </c>
      <c r="AT208" s="196" t="s">
        <v>140</v>
      </c>
      <c r="AU208" s="196" t="s">
        <v>83</v>
      </c>
      <c r="AY208" s="14" t="s">
        <v>137</v>
      </c>
      <c r="BE208" s="197">
        <f t="shared" si="34"/>
        <v>0</v>
      </c>
      <c r="BF208" s="197">
        <f t="shared" si="35"/>
        <v>0</v>
      </c>
      <c r="BG208" s="197">
        <f t="shared" si="36"/>
        <v>0</v>
      </c>
      <c r="BH208" s="197">
        <f t="shared" si="37"/>
        <v>0</v>
      </c>
      <c r="BI208" s="197">
        <f t="shared" si="38"/>
        <v>0</v>
      </c>
      <c r="BJ208" s="14" t="s">
        <v>81</v>
      </c>
      <c r="BK208" s="197">
        <f t="shared" si="39"/>
        <v>0</v>
      </c>
      <c r="BL208" s="14" t="s">
        <v>208</v>
      </c>
      <c r="BM208" s="196" t="s">
        <v>404</v>
      </c>
    </row>
    <row r="209" spans="1:65" s="2" customFormat="1" ht="37.9" customHeight="1">
      <c r="A209" s="31"/>
      <c r="B209" s="32"/>
      <c r="C209" s="184" t="s">
        <v>397</v>
      </c>
      <c r="D209" s="184" t="s">
        <v>140</v>
      </c>
      <c r="E209" s="185" t="s">
        <v>406</v>
      </c>
      <c r="F209" s="186" t="s">
        <v>407</v>
      </c>
      <c r="G209" s="187" t="s">
        <v>143</v>
      </c>
      <c r="H209" s="188">
        <v>30.2</v>
      </c>
      <c r="I209" s="189"/>
      <c r="J209" s="190">
        <f t="shared" si="30"/>
        <v>0</v>
      </c>
      <c r="K209" s="191"/>
      <c r="L209" s="36"/>
      <c r="M209" s="192" t="s">
        <v>1</v>
      </c>
      <c r="N209" s="193" t="s">
        <v>38</v>
      </c>
      <c r="O209" s="68"/>
      <c r="P209" s="194">
        <f t="shared" si="31"/>
        <v>0</v>
      </c>
      <c r="Q209" s="194">
        <v>0.00689</v>
      </c>
      <c r="R209" s="194">
        <f t="shared" si="32"/>
        <v>0.208078</v>
      </c>
      <c r="S209" s="194">
        <v>0</v>
      </c>
      <c r="T209" s="195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6" t="s">
        <v>208</v>
      </c>
      <c r="AT209" s="196" t="s">
        <v>140</v>
      </c>
      <c r="AU209" s="196" t="s">
        <v>83</v>
      </c>
      <c r="AY209" s="14" t="s">
        <v>137</v>
      </c>
      <c r="BE209" s="197">
        <f t="shared" si="34"/>
        <v>0</v>
      </c>
      <c r="BF209" s="197">
        <f t="shared" si="35"/>
        <v>0</v>
      </c>
      <c r="BG209" s="197">
        <f t="shared" si="36"/>
        <v>0</v>
      </c>
      <c r="BH209" s="197">
        <f t="shared" si="37"/>
        <v>0</v>
      </c>
      <c r="BI209" s="197">
        <f t="shared" si="38"/>
        <v>0</v>
      </c>
      <c r="BJ209" s="14" t="s">
        <v>81</v>
      </c>
      <c r="BK209" s="197">
        <f t="shared" si="39"/>
        <v>0</v>
      </c>
      <c r="BL209" s="14" t="s">
        <v>208</v>
      </c>
      <c r="BM209" s="196" t="s">
        <v>408</v>
      </c>
    </row>
    <row r="210" spans="1:65" s="2" customFormat="1" ht="37.9" customHeight="1">
      <c r="A210" s="31"/>
      <c r="B210" s="32"/>
      <c r="C210" s="198" t="s">
        <v>401</v>
      </c>
      <c r="D210" s="198" t="s">
        <v>213</v>
      </c>
      <c r="E210" s="199" t="s">
        <v>410</v>
      </c>
      <c r="F210" s="200" t="s">
        <v>411</v>
      </c>
      <c r="G210" s="201" t="s">
        <v>143</v>
      </c>
      <c r="H210" s="202">
        <v>33.22</v>
      </c>
      <c r="I210" s="203"/>
      <c r="J210" s="204">
        <f t="shared" si="30"/>
        <v>0</v>
      </c>
      <c r="K210" s="205"/>
      <c r="L210" s="206"/>
      <c r="M210" s="207" t="s">
        <v>1</v>
      </c>
      <c r="N210" s="208" t="s">
        <v>38</v>
      </c>
      <c r="O210" s="68"/>
      <c r="P210" s="194">
        <f t="shared" si="31"/>
        <v>0</v>
      </c>
      <c r="Q210" s="194">
        <v>0.0192</v>
      </c>
      <c r="R210" s="194">
        <f t="shared" si="32"/>
        <v>0.637824</v>
      </c>
      <c r="S210" s="194">
        <v>0</v>
      </c>
      <c r="T210" s="195">
        <f t="shared" si="33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6" t="s">
        <v>217</v>
      </c>
      <c r="AT210" s="196" t="s">
        <v>213</v>
      </c>
      <c r="AU210" s="196" t="s">
        <v>83</v>
      </c>
      <c r="AY210" s="14" t="s">
        <v>137</v>
      </c>
      <c r="BE210" s="197">
        <f t="shared" si="34"/>
        <v>0</v>
      </c>
      <c r="BF210" s="197">
        <f t="shared" si="35"/>
        <v>0</v>
      </c>
      <c r="BG210" s="197">
        <f t="shared" si="36"/>
        <v>0</v>
      </c>
      <c r="BH210" s="197">
        <f t="shared" si="37"/>
        <v>0</v>
      </c>
      <c r="BI210" s="197">
        <f t="shared" si="38"/>
        <v>0</v>
      </c>
      <c r="BJ210" s="14" t="s">
        <v>81</v>
      </c>
      <c r="BK210" s="197">
        <f t="shared" si="39"/>
        <v>0</v>
      </c>
      <c r="BL210" s="14" t="s">
        <v>208</v>
      </c>
      <c r="BM210" s="196" t="s">
        <v>412</v>
      </c>
    </row>
    <row r="211" spans="1:65" s="2" customFormat="1" ht="24.2" customHeight="1">
      <c r="A211" s="31"/>
      <c r="B211" s="32"/>
      <c r="C211" s="184" t="s">
        <v>405</v>
      </c>
      <c r="D211" s="184" t="s">
        <v>140</v>
      </c>
      <c r="E211" s="185" t="s">
        <v>414</v>
      </c>
      <c r="F211" s="186" t="s">
        <v>415</v>
      </c>
      <c r="G211" s="187" t="s">
        <v>143</v>
      </c>
      <c r="H211" s="188">
        <v>3.65</v>
      </c>
      <c r="I211" s="189"/>
      <c r="J211" s="190">
        <f t="shared" si="30"/>
        <v>0</v>
      </c>
      <c r="K211" s="191"/>
      <c r="L211" s="36"/>
      <c r="M211" s="192" t="s">
        <v>1</v>
      </c>
      <c r="N211" s="193" t="s">
        <v>38</v>
      </c>
      <c r="O211" s="68"/>
      <c r="P211" s="194">
        <f t="shared" si="31"/>
        <v>0</v>
      </c>
      <c r="Q211" s="194">
        <v>0</v>
      </c>
      <c r="R211" s="194">
        <f t="shared" si="32"/>
        <v>0</v>
      </c>
      <c r="S211" s="194">
        <v>0</v>
      </c>
      <c r="T211" s="195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6" t="s">
        <v>208</v>
      </c>
      <c r="AT211" s="196" t="s">
        <v>140</v>
      </c>
      <c r="AU211" s="196" t="s">
        <v>83</v>
      </c>
      <c r="AY211" s="14" t="s">
        <v>137</v>
      </c>
      <c r="BE211" s="197">
        <f t="shared" si="34"/>
        <v>0</v>
      </c>
      <c r="BF211" s="197">
        <f t="shared" si="35"/>
        <v>0</v>
      </c>
      <c r="BG211" s="197">
        <f t="shared" si="36"/>
        <v>0</v>
      </c>
      <c r="BH211" s="197">
        <f t="shared" si="37"/>
        <v>0</v>
      </c>
      <c r="BI211" s="197">
        <f t="shared" si="38"/>
        <v>0</v>
      </c>
      <c r="BJ211" s="14" t="s">
        <v>81</v>
      </c>
      <c r="BK211" s="197">
        <f t="shared" si="39"/>
        <v>0</v>
      </c>
      <c r="BL211" s="14" t="s">
        <v>208</v>
      </c>
      <c r="BM211" s="196" t="s">
        <v>416</v>
      </c>
    </row>
    <row r="212" spans="1:65" s="2" customFormat="1" ht="37.9" customHeight="1">
      <c r="A212" s="31"/>
      <c r="B212" s="32"/>
      <c r="C212" s="184" t="s">
        <v>409</v>
      </c>
      <c r="D212" s="184" t="s">
        <v>140</v>
      </c>
      <c r="E212" s="185" t="s">
        <v>418</v>
      </c>
      <c r="F212" s="186" t="s">
        <v>419</v>
      </c>
      <c r="G212" s="187" t="s">
        <v>143</v>
      </c>
      <c r="H212" s="188">
        <v>30.2</v>
      </c>
      <c r="I212" s="189"/>
      <c r="J212" s="190">
        <f t="shared" si="30"/>
        <v>0</v>
      </c>
      <c r="K212" s="191"/>
      <c r="L212" s="36"/>
      <c r="M212" s="192" t="s">
        <v>1</v>
      </c>
      <c r="N212" s="193" t="s">
        <v>38</v>
      </c>
      <c r="O212" s="68"/>
      <c r="P212" s="194">
        <f t="shared" si="31"/>
        <v>0</v>
      </c>
      <c r="Q212" s="194">
        <v>0</v>
      </c>
      <c r="R212" s="194">
        <f t="shared" si="32"/>
        <v>0</v>
      </c>
      <c r="S212" s="194">
        <v>0</v>
      </c>
      <c r="T212" s="195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6" t="s">
        <v>208</v>
      </c>
      <c r="AT212" s="196" t="s">
        <v>140</v>
      </c>
      <c r="AU212" s="196" t="s">
        <v>83</v>
      </c>
      <c r="AY212" s="14" t="s">
        <v>137</v>
      </c>
      <c r="BE212" s="197">
        <f t="shared" si="34"/>
        <v>0</v>
      </c>
      <c r="BF212" s="197">
        <f t="shared" si="35"/>
        <v>0</v>
      </c>
      <c r="BG212" s="197">
        <f t="shared" si="36"/>
        <v>0</v>
      </c>
      <c r="BH212" s="197">
        <f t="shared" si="37"/>
        <v>0</v>
      </c>
      <c r="BI212" s="197">
        <f t="shared" si="38"/>
        <v>0</v>
      </c>
      <c r="BJ212" s="14" t="s">
        <v>81</v>
      </c>
      <c r="BK212" s="197">
        <f t="shared" si="39"/>
        <v>0</v>
      </c>
      <c r="BL212" s="14" t="s">
        <v>208</v>
      </c>
      <c r="BM212" s="196" t="s">
        <v>420</v>
      </c>
    </row>
    <row r="213" spans="1:65" s="2" customFormat="1" ht="24.2" customHeight="1">
      <c r="A213" s="31"/>
      <c r="B213" s="32"/>
      <c r="C213" s="184" t="s">
        <v>413</v>
      </c>
      <c r="D213" s="184" t="s">
        <v>140</v>
      </c>
      <c r="E213" s="185" t="s">
        <v>567</v>
      </c>
      <c r="F213" s="186" t="s">
        <v>568</v>
      </c>
      <c r="G213" s="187" t="s">
        <v>185</v>
      </c>
      <c r="H213" s="188">
        <v>0.992</v>
      </c>
      <c r="I213" s="189"/>
      <c r="J213" s="190">
        <f t="shared" si="30"/>
        <v>0</v>
      </c>
      <c r="K213" s="191"/>
      <c r="L213" s="36"/>
      <c r="M213" s="192" t="s">
        <v>1</v>
      </c>
      <c r="N213" s="193" t="s">
        <v>38</v>
      </c>
      <c r="O213" s="68"/>
      <c r="P213" s="194">
        <f t="shared" si="31"/>
        <v>0</v>
      </c>
      <c r="Q213" s="194">
        <v>0</v>
      </c>
      <c r="R213" s="194">
        <f t="shared" si="32"/>
        <v>0</v>
      </c>
      <c r="S213" s="194">
        <v>0</v>
      </c>
      <c r="T213" s="195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6" t="s">
        <v>208</v>
      </c>
      <c r="AT213" s="196" t="s">
        <v>140</v>
      </c>
      <c r="AU213" s="196" t="s">
        <v>83</v>
      </c>
      <c r="AY213" s="14" t="s">
        <v>137</v>
      </c>
      <c r="BE213" s="197">
        <f t="shared" si="34"/>
        <v>0</v>
      </c>
      <c r="BF213" s="197">
        <f t="shared" si="35"/>
        <v>0</v>
      </c>
      <c r="BG213" s="197">
        <f t="shared" si="36"/>
        <v>0</v>
      </c>
      <c r="BH213" s="197">
        <f t="shared" si="37"/>
        <v>0</v>
      </c>
      <c r="BI213" s="197">
        <f t="shared" si="38"/>
        <v>0</v>
      </c>
      <c r="BJ213" s="14" t="s">
        <v>81</v>
      </c>
      <c r="BK213" s="197">
        <f t="shared" si="39"/>
        <v>0</v>
      </c>
      <c r="BL213" s="14" t="s">
        <v>208</v>
      </c>
      <c r="BM213" s="196" t="s">
        <v>569</v>
      </c>
    </row>
    <row r="214" spans="2:63" s="12" customFormat="1" ht="22.9" customHeight="1">
      <c r="B214" s="168"/>
      <c r="C214" s="169"/>
      <c r="D214" s="170" t="s">
        <v>72</v>
      </c>
      <c r="E214" s="182" t="s">
        <v>425</v>
      </c>
      <c r="F214" s="182" t="s">
        <v>426</v>
      </c>
      <c r="G214" s="169"/>
      <c r="H214" s="169"/>
      <c r="I214" s="172"/>
      <c r="J214" s="183">
        <f>BK214</f>
        <v>0</v>
      </c>
      <c r="K214" s="169"/>
      <c r="L214" s="174"/>
      <c r="M214" s="175"/>
      <c r="N214" s="176"/>
      <c r="O214" s="176"/>
      <c r="P214" s="177">
        <f>SUM(P215:P222)</f>
        <v>0</v>
      </c>
      <c r="Q214" s="176"/>
      <c r="R214" s="177">
        <f>SUM(R215:R222)</f>
        <v>1.3047540000000002</v>
      </c>
      <c r="S214" s="176"/>
      <c r="T214" s="178">
        <f>SUM(T215:T222)</f>
        <v>6.079899999999999</v>
      </c>
      <c r="AR214" s="179" t="s">
        <v>83</v>
      </c>
      <c r="AT214" s="180" t="s">
        <v>72</v>
      </c>
      <c r="AU214" s="180" t="s">
        <v>81</v>
      </c>
      <c r="AY214" s="179" t="s">
        <v>137</v>
      </c>
      <c r="BK214" s="181">
        <f>SUM(BK215:BK222)</f>
        <v>0</v>
      </c>
    </row>
    <row r="215" spans="1:65" s="2" customFormat="1" ht="16.5" customHeight="1">
      <c r="A215" s="31"/>
      <c r="B215" s="32"/>
      <c r="C215" s="184" t="s">
        <v>417</v>
      </c>
      <c r="D215" s="184" t="s">
        <v>140</v>
      </c>
      <c r="E215" s="185" t="s">
        <v>428</v>
      </c>
      <c r="F215" s="186" t="s">
        <v>429</v>
      </c>
      <c r="G215" s="187" t="s">
        <v>143</v>
      </c>
      <c r="H215" s="188">
        <v>74.6</v>
      </c>
      <c r="I215" s="189"/>
      <c r="J215" s="190">
        <f aca="true" t="shared" si="40" ref="J215:J222">ROUND(I215*H215,2)</f>
        <v>0</v>
      </c>
      <c r="K215" s="191"/>
      <c r="L215" s="36"/>
      <c r="M215" s="192" t="s">
        <v>1</v>
      </c>
      <c r="N215" s="193" t="s">
        <v>38</v>
      </c>
      <c r="O215" s="68"/>
      <c r="P215" s="194">
        <f aca="true" t="shared" si="41" ref="P215:P222">O215*H215</f>
        <v>0</v>
      </c>
      <c r="Q215" s="194">
        <v>0</v>
      </c>
      <c r="R215" s="194">
        <f aca="true" t="shared" si="42" ref="R215:R222">Q215*H215</f>
        <v>0</v>
      </c>
      <c r="S215" s="194">
        <v>0</v>
      </c>
      <c r="T215" s="195">
        <f aca="true" t="shared" si="43" ref="T215:T222"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96" t="s">
        <v>208</v>
      </c>
      <c r="AT215" s="196" t="s">
        <v>140</v>
      </c>
      <c r="AU215" s="196" t="s">
        <v>83</v>
      </c>
      <c r="AY215" s="14" t="s">
        <v>137</v>
      </c>
      <c r="BE215" s="197">
        <f aca="true" t="shared" si="44" ref="BE215:BE222">IF(N215="základní",J215,0)</f>
        <v>0</v>
      </c>
      <c r="BF215" s="197">
        <f aca="true" t="shared" si="45" ref="BF215:BF222">IF(N215="snížená",J215,0)</f>
        <v>0</v>
      </c>
      <c r="BG215" s="197">
        <f aca="true" t="shared" si="46" ref="BG215:BG222">IF(N215="zákl. přenesená",J215,0)</f>
        <v>0</v>
      </c>
      <c r="BH215" s="197">
        <f aca="true" t="shared" si="47" ref="BH215:BH222">IF(N215="sníž. přenesená",J215,0)</f>
        <v>0</v>
      </c>
      <c r="BI215" s="197">
        <f aca="true" t="shared" si="48" ref="BI215:BI222">IF(N215="nulová",J215,0)</f>
        <v>0</v>
      </c>
      <c r="BJ215" s="14" t="s">
        <v>81</v>
      </c>
      <c r="BK215" s="197">
        <f aca="true" t="shared" si="49" ref="BK215:BK222">ROUND(I215*H215,2)</f>
        <v>0</v>
      </c>
      <c r="BL215" s="14" t="s">
        <v>208</v>
      </c>
      <c r="BM215" s="196" t="s">
        <v>430</v>
      </c>
    </row>
    <row r="216" spans="1:65" s="2" customFormat="1" ht="16.5" customHeight="1">
      <c r="A216" s="31"/>
      <c r="B216" s="32"/>
      <c r="C216" s="184" t="s">
        <v>421</v>
      </c>
      <c r="D216" s="184" t="s">
        <v>140</v>
      </c>
      <c r="E216" s="185" t="s">
        <v>432</v>
      </c>
      <c r="F216" s="186" t="s">
        <v>433</v>
      </c>
      <c r="G216" s="187" t="s">
        <v>143</v>
      </c>
      <c r="H216" s="188">
        <v>74.6</v>
      </c>
      <c r="I216" s="189"/>
      <c r="J216" s="190">
        <f t="shared" si="40"/>
        <v>0</v>
      </c>
      <c r="K216" s="191"/>
      <c r="L216" s="36"/>
      <c r="M216" s="192" t="s">
        <v>1</v>
      </c>
      <c r="N216" s="193" t="s">
        <v>38</v>
      </c>
      <c r="O216" s="68"/>
      <c r="P216" s="194">
        <f t="shared" si="41"/>
        <v>0</v>
      </c>
      <c r="Q216" s="194">
        <v>0.0003</v>
      </c>
      <c r="R216" s="194">
        <f t="shared" si="42"/>
        <v>0.022379999999999997</v>
      </c>
      <c r="S216" s="194">
        <v>0</v>
      </c>
      <c r="T216" s="195">
        <f t="shared" si="43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6" t="s">
        <v>208</v>
      </c>
      <c r="AT216" s="196" t="s">
        <v>140</v>
      </c>
      <c r="AU216" s="196" t="s">
        <v>83</v>
      </c>
      <c r="AY216" s="14" t="s">
        <v>137</v>
      </c>
      <c r="BE216" s="197">
        <f t="shared" si="44"/>
        <v>0</v>
      </c>
      <c r="BF216" s="197">
        <f t="shared" si="45"/>
        <v>0</v>
      </c>
      <c r="BG216" s="197">
        <f t="shared" si="46"/>
        <v>0</v>
      </c>
      <c r="BH216" s="197">
        <f t="shared" si="47"/>
        <v>0</v>
      </c>
      <c r="BI216" s="197">
        <f t="shared" si="48"/>
        <v>0</v>
      </c>
      <c r="BJ216" s="14" t="s">
        <v>81</v>
      </c>
      <c r="BK216" s="197">
        <f t="shared" si="49"/>
        <v>0</v>
      </c>
      <c r="BL216" s="14" t="s">
        <v>208</v>
      </c>
      <c r="BM216" s="196" t="s">
        <v>434</v>
      </c>
    </row>
    <row r="217" spans="1:65" s="2" customFormat="1" ht="24.2" customHeight="1">
      <c r="A217" s="31"/>
      <c r="B217" s="32"/>
      <c r="C217" s="184" t="s">
        <v>427</v>
      </c>
      <c r="D217" s="184" t="s">
        <v>140</v>
      </c>
      <c r="E217" s="185" t="s">
        <v>436</v>
      </c>
      <c r="F217" s="186" t="s">
        <v>437</v>
      </c>
      <c r="G217" s="187" t="s">
        <v>143</v>
      </c>
      <c r="H217" s="188">
        <v>74.6</v>
      </c>
      <c r="I217" s="189"/>
      <c r="J217" s="190">
        <f t="shared" si="40"/>
        <v>0</v>
      </c>
      <c r="K217" s="191"/>
      <c r="L217" s="36"/>
      <c r="M217" s="192" t="s">
        <v>1</v>
      </c>
      <c r="N217" s="193" t="s">
        <v>38</v>
      </c>
      <c r="O217" s="68"/>
      <c r="P217" s="194">
        <f t="shared" si="41"/>
        <v>0</v>
      </c>
      <c r="Q217" s="194">
        <v>0</v>
      </c>
      <c r="R217" s="194">
        <f t="shared" si="42"/>
        <v>0</v>
      </c>
      <c r="S217" s="194">
        <v>0.0815</v>
      </c>
      <c r="T217" s="195">
        <f t="shared" si="43"/>
        <v>6.079899999999999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6" t="s">
        <v>208</v>
      </c>
      <c r="AT217" s="196" t="s">
        <v>140</v>
      </c>
      <c r="AU217" s="196" t="s">
        <v>83</v>
      </c>
      <c r="AY217" s="14" t="s">
        <v>137</v>
      </c>
      <c r="BE217" s="197">
        <f t="shared" si="44"/>
        <v>0</v>
      </c>
      <c r="BF217" s="197">
        <f t="shared" si="45"/>
        <v>0</v>
      </c>
      <c r="BG217" s="197">
        <f t="shared" si="46"/>
        <v>0</v>
      </c>
      <c r="BH217" s="197">
        <f t="shared" si="47"/>
        <v>0</v>
      </c>
      <c r="BI217" s="197">
        <f t="shared" si="48"/>
        <v>0</v>
      </c>
      <c r="BJ217" s="14" t="s">
        <v>81</v>
      </c>
      <c r="BK217" s="197">
        <f t="shared" si="49"/>
        <v>0</v>
      </c>
      <c r="BL217" s="14" t="s">
        <v>208</v>
      </c>
      <c r="BM217" s="196" t="s">
        <v>438</v>
      </c>
    </row>
    <row r="218" spans="1:65" s="2" customFormat="1" ht="24.2" customHeight="1">
      <c r="A218" s="31"/>
      <c r="B218" s="32"/>
      <c r="C218" s="184" t="s">
        <v>431</v>
      </c>
      <c r="D218" s="184" t="s">
        <v>140</v>
      </c>
      <c r="E218" s="185" t="s">
        <v>440</v>
      </c>
      <c r="F218" s="186" t="s">
        <v>441</v>
      </c>
      <c r="G218" s="187" t="s">
        <v>143</v>
      </c>
      <c r="H218" s="188">
        <v>74.6</v>
      </c>
      <c r="I218" s="189"/>
      <c r="J218" s="190">
        <f t="shared" si="40"/>
        <v>0</v>
      </c>
      <c r="K218" s="191"/>
      <c r="L218" s="36"/>
      <c r="M218" s="192" t="s">
        <v>1</v>
      </c>
      <c r="N218" s="193" t="s">
        <v>38</v>
      </c>
      <c r="O218" s="68"/>
      <c r="P218" s="194">
        <f t="shared" si="41"/>
        <v>0</v>
      </c>
      <c r="Q218" s="194">
        <v>0.003</v>
      </c>
      <c r="R218" s="194">
        <f t="shared" si="42"/>
        <v>0.2238</v>
      </c>
      <c r="S218" s="194">
        <v>0</v>
      </c>
      <c r="T218" s="195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6" t="s">
        <v>208</v>
      </c>
      <c r="AT218" s="196" t="s">
        <v>140</v>
      </c>
      <c r="AU218" s="196" t="s">
        <v>83</v>
      </c>
      <c r="AY218" s="14" t="s">
        <v>137</v>
      </c>
      <c r="BE218" s="197">
        <f t="shared" si="44"/>
        <v>0</v>
      </c>
      <c r="BF218" s="197">
        <f t="shared" si="45"/>
        <v>0</v>
      </c>
      <c r="BG218" s="197">
        <f t="shared" si="46"/>
        <v>0</v>
      </c>
      <c r="BH218" s="197">
        <f t="shared" si="47"/>
        <v>0</v>
      </c>
      <c r="BI218" s="197">
        <f t="shared" si="48"/>
        <v>0</v>
      </c>
      <c r="BJ218" s="14" t="s">
        <v>81</v>
      </c>
      <c r="BK218" s="197">
        <f t="shared" si="49"/>
        <v>0</v>
      </c>
      <c r="BL218" s="14" t="s">
        <v>208</v>
      </c>
      <c r="BM218" s="196" t="s">
        <v>442</v>
      </c>
    </row>
    <row r="219" spans="1:65" s="2" customFormat="1" ht="24.2" customHeight="1">
      <c r="A219" s="31"/>
      <c r="B219" s="32"/>
      <c r="C219" s="198" t="s">
        <v>435</v>
      </c>
      <c r="D219" s="198" t="s">
        <v>213</v>
      </c>
      <c r="E219" s="199" t="s">
        <v>444</v>
      </c>
      <c r="F219" s="200" t="s">
        <v>445</v>
      </c>
      <c r="G219" s="201" t="s">
        <v>143</v>
      </c>
      <c r="H219" s="202">
        <v>82.06</v>
      </c>
      <c r="I219" s="203"/>
      <c r="J219" s="204">
        <f t="shared" si="40"/>
        <v>0</v>
      </c>
      <c r="K219" s="205"/>
      <c r="L219" s="206"/>
      <c r="M219" s="207" t="s">
        <v>1</v>
      </c>
      <c r="N219" s="208" t="s">
        <v>38</v>
      </c>
      <c r="O219" s="68"/>
      <c r="P219" s="194">
        <f t="shared" si="41"/>
        <v>0</v>
      </c>
      <c r="Q219" s="194">
        <v>0.0129</v>
      </c>
      <c r="R219" s="194">
        <f t="shared" si="42"/>
        <v>1.0585740000000001</v>
      </c>
      <c r="S219" s="194">
        <v>0</v>
      </c>
      <c r="T219" s="195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6" t="s">
        <v>217</v>
      </c>
      <c r="AT219" s="196" t="s">
        <v>213</v>
      </c>
      <c r="AU219" s="196" t="s">
        <v>83</v>
      </c>
      <c r="AY219" s="14" t="s">
        <v>137</v>
      </c>
      <c r="BE219" s="197">
        <f t="shared" si="44"/>
        <v>0</v>
      </c>
      <c r="BF219" s="197">
        <f t="shared" si="45"/>
        <v>0</v>
      </c>
      <c r="BG219" s="197">
        <f t="shared" si="46"/>
        <v>0</v>
      </c>
      <c r="BH219" s="197">
        <f t="shared" si="47"/>
        <v>0</v>
      </c>
      <c r="BI219" s="197">
        <f t="shared" si="48"/>
        <v>0</v>
      </c>
      <c r="BJ219" s="14" t="s">
        <v>81</v>
      </c>
      <c r="BK219" s="197">
        <f t="shared" si="49"/>
        <v>0</v>
      </c>
      <c r="BL219" s="14" t="s">
        <v>208</v>
      </c>
      <c r="BM219" s="196" t="s">
        <v>446</v>
      </c>
    </row>
    <row r="220" spans="1:65" s="2" customFormat="1" ht="24.2" customHeight="1">
      <c r="A220" s="31"/>
      <c r="B220" s="32"/>
      <c r="C220" s="184" t="s">
        <v>439</v>
      </c>
      <c r="D220" s="184" t="s">
        <v>140</v>
      </c>
      <c r="E220" s="185" t="s">
        <v>448</v>
      </c>
      <c r="F220" s="186" t="s">
        <v>449</v>
      </c>
      <c r="G220" s="187" t="s">
        <v>143</v>
      </c>
      <c r="H220" s="188">
        <v>74.6</v>
      </c>
      <c r="I220" s="189"/>
      <c r="J220" s="190">
        <f t="shared" si="40"/>
        <v>0</v>
      </c>
      <c r="K220" s="191"/>
      <c r="L220" s="36"/>
      <c r="M220" s="192" t="s">
        <v>1</v>
      </c>
      <c r="N220" s="193" t="s">
        <v>38</v>
      </c>
      <c r="O220" s="68"/>
      <c r="P220" s="194">
        <f t="shared" si="41"/>
        <v>0</v>
      </c>
      <c r="Q220" s="194">
        <v>0</v>
      </c>
      <c r="R220" s="194">
        <f t="shared" si="42"/>
        <v>0</v>
      </c>
      <c r="S220" s="194">
        <v>0</v>
      </c>
      <c r="T220" s="195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6" t="s">
        <v>208</v>
      </c>
      <c r="AT220" s="196" t="s">
        <v>140</v>
      </c>
      <c r="AU220" s="196" t="s">
        <v>83</v>
      </c>
      <c r="AY220" s="14" t="s">
        <v>137</v>
      </c>
      <c r="BE220" s="197">
        <f t="shared" si="44"/>
        <v>0</v>
      </c>
      <c r="BF220" s="197">
        <f t="shared" si="45"/>
        <v>0</v>
      </c>
      <c r="BG220" s="197">
        <f t="shared" si="46"/>
        <v>0</v>
      </c>
      <c r="BH220" s="197">
        <f t="shared" si="47"/>
        <v>0</v>
      </c>
      <c r="BI220" s="197">
        <f t="shared" si="48"/>
        <v>0</v>
      </c>
      <c r="BJ220" s="14" t="s">
        <v>81</v>
      </c>
      <c r="BK220" s="197">
        <f t="shared" si="49"/>
        <v>0</v>
      </c>
      <c r="BL220" s="14" t="s">
        <v>208</v>
      </c>
      <c r="BM220" s="196" t="s">
        <v>450</v>
      </c>
    </row>
    <row r="221" spans="1:65" s="2" customFormat="1" ht="24.2" customHeight="1">
      <c r="A221" s="31"/>
      <c r="B221" s="32"/>
      <c r="C221" s="184" t="s">
        <v>443</v>
      </c>
      <c r="D221" s="184" t="s">
        <v>140</v>
      </c>
      <c r="E221" s="185" t="s">
        <v>452</v>
      </c>
      <c r="F221" s="186" t="s">
        <v>453</v>
      </c>
      <c r="G221" s="187" t="s">
        <v>143</v>
      </c>
      <c r="H221" s="188">
        <v>74.6</v>
      </c>
      <c r="I221" s="189"/>
      <c r="J221" s="190">
        <f t="shared" si="40"/>
        <v>0</v>
      </c>
      <c r="K221" s="191"/>
      <c r="L221" s="36"/>
      <c r="M221" s="192" t="s">
        <v>1</v>
      </c>
      <c r="N221" s="193" t="s">
        <v>38</v>
      </c>
      <c r="O221" s="68"/>
      <c r="P221" s="194">
        <f t="shared" si="41"/>
        <v>0</v>
      </c>
      <c r="Q221" s="194">
        <v>0</v>
      </c>
      <c r="R221" s="194">
        <f t="shared" si="42"/>
        <v>0</v>
      </c>
      <c r="S221" s="194">
        <v>0</v>
      </c>
      <c r="T221" s="195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6" t="s">
        <v>208</v>
      </c>
      <c r="AT221" s="196" t="s">
        <v>140</v>
      </c>
      <c r="AU221" s="196" t="s">
        <v>83</v>
      </c>
      <c r="AY221" s="14" t="s">
        <v>137</v>
      </c>
      <c r="BE221" s="197">
        <f t="shared" si="44"/>
        <v>0</v>
      </c>
      <c r="BF221" s="197">
        <f t="shared" si="45"/>
        <v>0</v>
      </c>
      <c r="BG221" s="197">
        <f t="shared" si="46"/>
        <v>0</v>
      </c>
      <c r="BH221" s="197">
        <f t="shared" si="47"/>
        <v>0</v>
      </c>
      <c r="BI221" s="197">
        <f t="shared" si="48"/>
        <v>0</v>
      </c>
      <c r="BJ221" s="14" t="s">
        <v>81</v>
      </c>
      <c r="BK221" s="197">
        <f t="shared" si="49"/>
        <v>0</v>
      </c>
      <c r="BL221" s="14" t="s">
        <v>208</v>
      </c>
      <c r="BM221" s="196" t="s">
        <v>454</v>
      </c>
    </row>
    <row r="222" spans="1:65" s="2" customFormat="1" ht="24.2" customHeight="1">
      <c r="A222" s="31"/>
      <c r="B222" s="32"/>
      <c r="C222" s="184" t="s">
        <v>447</v>
      </c>
      <c r="D222" s="184" t="s">
        <v>140</v>
      </c>
      <c r="E222" s="185" t="s">
        <v>570</v>
      </c>
      <c r="F222" s="186" t="s">
        <v>571</v>
      </c>
      <c r="G222" s="187" t="s">
        <v>185</v>
      </c>
      <c r="H222" s="188">
        <v>1.305</v>
      </c>
      <c r="I222" s="189"/>
      <c r="J222" s="190">
        <f t="shared" si="40"/>
        <v>0</v>
      </c>
      <c r="K222" s="191"/>
      <c r="L222" s="36"/>
      <c r="M222" s="192" t="s">
        <v>1</v>
      </c>
      <c r="N222" s="193" t="s">
        <v>38</v>
      </c>
      <c r="O222" s="68"/>
      <c r="P222" s="194">
        <f t="shared" si="41"/>
        <v>0</v>
      </c>
      <c r="Q222" s="194">
        <v>0</v>
      </c>
      <c r="R222" s="194">
        <f t="shared" si="42"/>
        <v>0</v>
      </c>
      <c r="S222" s="194">
        <v>0</v>
      </c>
      <c r="T222" s="195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6" t="s">
        <v>208</v>
      </c>
      <c r="AT222" s="196" t="s">
        <v>140</v>
      </c>
      <c r="AU222" s="196" t="s">
        <v>83</v>
      </c>
      <c r="AY222" s="14" t="s">
        <v>137</v>
      </c>
      <c r="BE222" s="197">
        <f t="shared" si="44"/>
        <v>0</v>
      </c>
      <c r="BF222" s="197">
        <f t="shared" si="45"/>
        <v>0</v>
      </c>
      <c r="BG222" s="197">
        <f t="shared" si="46"/>
        <v>0</v>
      </c>
      <c r="BH222" s="197">
        <f t="shared" si="47"/>
        <v>0</v>
      </c>
      <c r="BI222" s="197">
        <f t="shared" si="48"/>
        <v>0</v>
      </c>
      <c r="BJ222" s="14" t="s">
        <v>81</v>
      </c>
      <c r="BK222" s="197">
        <f t="shared" si="49"/>
        <v>0</v>
      </c>
      <c r="BL222" s="14" t="s">
        <v>208</v>
      </c>
      <c r="BM222" s="196" t="s">
        <v>572</v>
      </c>
    </row>
    <row r="223" spans="2:63" s="12" customFormat="1" ht="22.9" customHeight="1">
      <c r="B223" s="168"/>
      <c r="C223" s="169"/>
      <c r="D223" s="170" t="s">
        <v>72</v>
      </c>
      <c r="E223" s="182" t="s">
        <v>459</v>
      </c>
      <c r="F223" s="182" t="s">
        <v>460</v>
      </c>
      <c r="G223" s="169"/>
      <c r="H223" s="169"/>
      <c r="I223" s="172"/>
      <c r="J223" s="183">
        <f>BK223</f>
        <v>0</v>
      </c>
      <c r="K223" s="169"/>
      <c r="L223" s="174"/>
      <c r="M223" s="175"/>
      <c r="N223" s="176"/>
      <c r="O223" s="176"/>
      <c r="P223" s="177">
        <f>SUM(P224:P229)</f>
        <v>0</v>
      </c>
      <c r="Q223" s="176"/>
      <c r="R223" s="177">
        <f>SUM(R224:R229)</f>
        <v>0.005040000000000001</v>
      </c>
      <c r="S223" s="176"/>
      <c r="T223" s="178">
        <f>SUM(T224:T229)</f>
        <v>0</v>
      </c>
      <c r="AR223" s="179" t="s">
        <v>83</v>
      </c>
      <c r="AT223" s="180" t="s">
        <v>72</v>
      </c>
      <c r="AU223" s="180" t="s">
        <v>81</v>
      </c>
      <c r="AY223" s="179" t="s">
        <v>137</v>
      </c>
      <c r="BK223" s="181">
        <f>SUM(BK224:BK229)</f>
        <v>0</v>
      </c>
    </row>
    <row r="224" spans="1:65" s="2" customFormat="1" ht="24.2" customHeight="1">
      <c r="A224" s="31"/>
      <c r="B224" s="32"/>
      <c r="C224" s="184" t="s">
        <v>451</v>
      </c>
      <c r="D224" s="184" t="s">
        <v>140</v>
      </c>
      <c r="E224" s="185" t="s">
        <v>462</v>
      </c>
      <c r="F224" s="186" t="s">
        <v>463</v>
      </c>
      <c r="G224" s="187" t="s">
        <v>143</v>
      </c>
      <c r="H224" s="188">
        <v>8.4</v>
      </c>
      <c r="I224" s="189"/>
      <c r="J224" s="190">
        <f aca="true" t="shared" si="50" ref="J224:J229">ROUND(I224*H224,2)</f>
        <v>0</v>
      </c>
      <c r="K224" s="191"/>
      <c r="L224" s="36"/>
      <c r="M224" s="192" t="s">
        <v>1</v>
      </c>
      <c r="N224" s="193" t="s">
        <v>38</v>
      </c>
      <c r="O224" s="68"/>
      <c r="P224" s="194">
        <f aca="true" t="shared" si="51" ref="P224:P229">O224*H224</f>
        <v>0</v>
      </c>
      <c r="Q224" s="194">
        <v>8E-05</v>
      </c>
      <c r="R224" s="194">
        <f aca="true" t="shared" si="52" ref="R224:R229">Q224*H224</f>
        <v>0.0006720000000000001</v>
      </c>
      <c r="S224" s="194">
        <v>0</v>
      </c>
      <c r="T224" s="195">
        <f aca="true" t="shared" si="53" ref="T224:T229"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6" t="s">
        <v>208</v>
      </c>
      <c r="AT224" s="196" t="s">
        <v>140</v>
      </c>
      <c r="AU224" s="196" t="s">
        <v>83</v>
      </c>
      <c r="AY224" s="14" t="s">
        <v>137</v>
      </c>
      <c r="BE224" s="197">
        <f aca="true" t="shared" si="54" ref="BE224:BE229">IF(N224="základní",J224,0)</f>
        <v>0</v>
      </c>
      <c r="BF224" s="197">
        <f aca="true" t="shared" si="55" ref="BF224:BF229">IF(N224="snížená",J224,0)</f>
        <v>0</v>
      </c>
      <c r="BG224" s="197">
        <f aca="true" t="shared" si="56" ref="BG224:BG229">IF(N224="zákl. přenesená",J224,0)</f>
        <v>0</v>
      </c>
      <c r="BH224" s="197">
        <f aca="true" t="shared" si="57" ref="BH224:BH229">IF(N224="sníž. přenesená",J224,0)</f>
        <v>0</v>
      </c>
      <c r="BI224" s="197">
        <f aca="true" t="shared" si="58" ref="BI224:BI229">IF(N224="nulová",J224,0)</f>
        <v>0</v>
      </c>
      <c r="BJ224" s="14" t="s">
        <v>81</v>
      </c>
      <c r="BK224" s="197">
        <f aca="true" t="shared" si="59" ref="BK224:BK229">ROUND(I224*H224,2)</f>
        <v>0</v>
      </c>
      <c r="BL224" s="14" t="s">
        <v>208</v>
      </c>
      <c r="BM224" s="196" t="s">
        <v>464</v>
      </c>
    </row>
    <row r="225" spans="1:65" s="2" customFormat="1" ht="16.5" customHeight="1">
      <c r="A225" s="31"/>
      <c r="B225" s="32"/>
      <c r="C225" s="184" t="s">
        <v>455</v>
      </c>
      <c r="D225" s="184" t="s">
        <v>140</v>
      </c>
      <c r="E225" s="185" t="s">
        <v>466</v>
      </c>
      <c r="F225" s="186" t="s">
        <v>467</v>
      </c>
      <c r="G225" s="187" t="s">
        <v>143</v>
      </c>
      <c r="H225" s="188">
        <v>8.4</v>
      </c>
      <c r="I225" s="189"/>
      <c r="J225" s="190">
        <f t="shared" si="50"/>
        <v>0</v>
      </c>
      <c r="K225" s="191"/>
      <c r="L225" s="36"/>
      <c r="M225" s="192" t="s">
        <v>1</v>
      </c>
      <c r="N225" s="193" t="s">
        <v>38</v>
      </c>
      <c r="O225" s="68"/>
      <c r="P225" s="194">
        <f t="shared" si="51"/>
        <v>0</v>
      </c>
      <c r="Q225" s="194">
        <v>0</v>
      </c>
      <c r="R225" s="194">
        <f t="shared" si="52"/>
        <v>0</v>
      </c>
      <c r="S225" s="194">
        <v>0</v>
      </c>
      <c r="T225" s="195">
        <f t="shared" si="5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96" t="s">
        <v>208</v>
      </c>
      <c r="AT225" s="196" t="s">
        <v>140</v>
      </c>
      <c r="AU225" s="196" t="s">
        <v>83</v>
      </c>
      <c r="AY225" s="14" t="s">
        <v>137</v>
      </c>
      <c r="BE225" s="197">
        <f t="shared" si="54"/>
        <v>0</v>
      </c>
      <c r="BF225" s="197">
        <f t="shared" si="55"/>
        <v>0</v>
      </c>
      <c r="BG225" s="197">
        <f t="shared" si="56"/>
        <v>0</v>
      </c>
      <c r="BH225" s="197">
        <f t="shared" si="57"/>
        <v>0</v>
      </c>
      <c r="BI225" s="197">
        <f t="shared" si="58"/>
        <v>0</v>
      </c>
      <c r="BJ225" s="14" t="s">
        <v>81</v>
      </c>
      <c r="BK225" s="197">
        <f t="shared" si="59"/>
        <v>0</v>
      </c>
      <c r="BL225" s="14" t="s">
        <v>208</v>
      </c>
      <c r="BM225" s="196" t="s">
        <v>468</v>
      </c>
    </row>
    <row r="226" spans="1:65" s="2" customFormat="1" ht="24.2" customHeight="1">
      <c r="A226" s="31"/>
      <c r="B226" s="32"/>
      <c r="C226" s="184" t="s">
        <v>461</v>
      </c>
      <c r="D226" s="184" t="s">
        <v>140</v>
      </c>
      <c r="E226" s="185" t="s">
        <v>470</v>
      </c>
      <c r="F226" s="186" t="s">
        <v>471</v>
      </c>
      <c r="G226" s="187" t="s">
        <v>143</v>
      </c>
      <c r="H226" s="188">
        <v>8.4</v>
      </c>
      <c r="I226" s="189"/>
      <c r="J226" s="190">
        <f t="shared" si="50"/>
        <v>0</v>
      </c>
      <c r="K226" s="191"/>
      <c r="L226" s="36"/>
      <c r="M226" s="192" t="s">
        <v>1</v>
      </c>
      <c r="N226" s="193" t="s">
        <v>38</v>
      </c>
      <c r="O226" s="68"/>
      <c r="P226" s="194">
        <f t="shared" si="51"/>
        <v>0</v>
      </c>
      <c r="Q226" s="194">
        <v>0.00011</v>
      </c>
      <c r="R226" s="194">
        <f t="shared" si="52"/>
        <v>0.0009240000000000001</v>
      </c>
      <c r="S226" s="194">
        <v>0</v>
      </c>
      <c r="T226" s="195">
        <f t="shared" si="5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6" t="s">
        <v>208</v>
      </c>
      <c r="AT226" s="196" t="s">
        <v>140</v>
      </c>
      <c r="AU226" s="196" t="s">
        <v>83</v>
      </c>
      <c r="AY226" s="14" t="s">
        <v>137</v>
      </c>
      <c r="BE226" s="197">
        <f t="shared" si="54"/>
        <v>0</v>
      </c>
      <c r="BF226" s="197">
        <f t="shared" si="55"/>
        <v>0</v>
      </c>
      <c r="BG226" s="197">
        <f t="shared" si="56"/>
        <v>0</v>
      </c>
      <c r="BH226" s="197">
        <f t="shared" si="57"/>
        <v>0</v>
      </c>
      <c r="BI226" s="197">
        <f t="shared" si="58"/>
        <v>0</v>
      </c>
      <c r="BJ226" s="14" t="s">
        <v>81</v>
      </c>
      <c r="BK226" s="197">
        <f t="shared" si="59"/>
        <v>0</v>
      </c>
      <c r="BL226" s="14" t="s">
        <v>208</v>
      </c>
      <c r="BM226" s="196" t="s">
        <v>472</v>
      </c>
    </row>
    <row r="227" spans="1:65" s="2" customFormat="1" ht="24.2" customHeight="1">
      <c r="A227" s="31"/>
      <c r="B227" s="32"/>
      <c r="C227" s="184" t="s">
        <v>465</v>
      </c>
      <c r="D227" s="184" t="s">
        <v>140</v>
      </c>
      <c r="E227" s="185" t="s">
        <v>474</v>
      </c>
      <c r="F227" s="186" t="s">
        <v>475</v>
      </c>
      <c r="G227" s="187" t="s">
        <v>143</v>
      </c>
      <c r="H227" s="188">
        <v>8.4</v>
      </c>
      <c r="I227" s="189"/>
      <c r="J227" s="190">
        <f t="shared" si="50"/>
        <v>0</v>
      </c>
      <c r="K227" s="191"/>
      <c r="L227" s="36"/>
      <c r="M227" s="192" t="s">
        <v>1</v>
      </c>
      <c r="N227" s="193" t="s">
        <v>38</v>
      </c>
      <c r="O227" s="68"/>
      <c r="P227" s="194">
        <f t="shared" si="51"/>
        <v>0</v>
      </c>
      <c r="Q227" s="194">
        <v>0.00017</v>
      </c>
      <c r="R227" s="194">
        <f t="shared" si="52"/>
        <v>0.0014280000000000002</v>
      </c>
      <c r="S227" s="194">
        <v>0</v>
      </c>
      <c r="T227" s="195">
        <f t="shared" si="5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6" t="s">
        <v>208</v>
      </c>
      <c r="AT227" s="196" t="s">
        <v>140</v>
      </c>
      <c r="AU227" s="196" t="s">
        <v>83</v>
      </c>
      <c r="AY227" s="14" t="s">
        <v>137</v>
      </c>
      <c r="BE227" s="197">
        <f t="shared" si="54"/>
        <v>0</v>
      </c>
      <c r="BF227" s="197">
        <f t="shared" si="55"/>
        <v>0</v>
      </c>
      <c r="BG227" s="197">
        <f t="shared" si="56"/>
        <v>0</v>
      </c>
      <c r="BH227" s="197">
        <f t="shared" si="57"/>
        <v>0</v>
      </c>
      <c r="BI227" s="197">
        <f t="shared" si="58"/>
        <v>0</v>
      </c>
      <c r="BJ227" s="14" t="s">
        <v>81</v>
      </c>
      <c r="BK227" s="197">
        <f t="shared" si="59"/>
        <v>0</v>
      </c>
      <c r="BL227" s="14" t="s">
        <v>208</v>
      </c>
      <c r="BM227" s="196" t="s">
        <v>476</v>
      </c>
    </row>
    <row r="228" spans="1:65" s="2" customFormat="1" ht="24.2" customHeight="1">
      <c r="A228" s="31"/>
      <c r="B228" s="32"/>
      <c r="C228" s="184" t="s">
        <v>469</v>
      </c>
      <c r="D228" s="184" t="s">
        <v>140</v>
      </c>
      <c r="E228" s="185" t="s">
        <v>478</v>
      </c>
      <c r="F228" s="186" t="s">
        <v>479</v>
      </c>
      <c r="G228" s="187" t="s">
        <v>143</v>
      </c>
      <c r="H228" s="188">
        <v>8.4</v>
      </c>
      <c r="I228" s="189"/>
      <c r="J228" s="190">
        <f t="shared" si="50"/>
        <v>0</v>
      </c>
      <c r="K228" s="191"/>
      <c r="L228" s="36"/>
      <c r="M228" s="192" t="s">
        <v>1</v>
      </c>
      <c r="N228" s="193" t="s">
        <v>38</v>
      </c>
      <c r="O228" s="68"/>
      <c r="P228" s="194">
        <f t="shared" si="51"/>
        <v>0</v>
      </c>
      <c r="Q228" s="194">
        <v>0.00012</v>
      </c>
      <c r="R228" s="194">
        <f t="shared" si="52"/>
        <v>0.001008</v>
      </c>
      <c r="S228" s="194">
        <v>0</v>
      </c>
      <c r="T228" s="195">
        <f t="shared" si="5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6" t="s">
        <v>208</v>
      </c>
      <c r="AT228" s="196" t="s">
        <v>140</v>
      </c>
      <c r="AU228" s="196" t="s">
        <v>83</v>
      </c>
      <c r="AY228" s="14" t="s">
        <v>137</v>
      </c>
      <c r="BE228" s="197">
        <f t="shared" si="54"/>
        <v>0</v>
      </c>
      <c r="BF228" s="197">
        <f t="shared" si="55"/>
        <v>0</v>
      </c>
      <c r="BG228" s="197">
        <f t="shared" si="56"/>
        <v>0</v>
      </c>
      <c r="BH228" s="197">
        <f t="shared" si="57"/>
        <v>0</v>
      </c>
      <c r="BI228" s="197">
        <f t="shared" si="58"/>
        <v>0</v>
      </c>
      <c r="BJ228" s="14" t="s">
        <v>81</v>
      </c>
      <c r="BK228" s="197">
        <f t="shared" si="59"/>
        <v>0</v>
      </c>
      <c r="BL228" s="14" t="s">
        <v>208</v>
      </c>
      <c r="BM228" s="196" t="s">
        <v>480</v>
      </c>
    </row>
    <row r="229" spans="1:65" s="2" customFormat="1" ht="24.2" customHeight="1">
      <c r="A229" s="31"/>
      <c r="B229" s="32"/>
      <c r="C229" s="184" t="s">
        <v>473</v>
      </c>
      <c r="D229" s="184" t="s">
        <v>140</v>
      </c>
      <c r="E229" s="185" t="s">
        <v>482</v>
      </c>
      <c r="F229" s="186" t="s">
        <v>483</v>
      </c>
      <c r="G229" s="187" t="s">
        <v>143</v>
      </c>
      <c r="H229" s="188">
        <v>8.4</v>
      </c>
      <c r="I229" s="189"/>
      <c r="J229" s="190">
        <f t="shared" si="50"/>
        <v>0</v>
      </c>
      <c r="K229" s="191"/>
      <c r="L229" s="36"/>
      <c r="M229" s="192" t="s">
        <v>1</v>
      </c>
      <c r="N229" s="193" t="s">
        <v>38</v>
      </c>
      <c r="O229" s="68"/>
      <c r="P229" s="194">
        <f t="shared" si="51"/>
        <v>0</v>
      </c>
      <c r="Q229" s="194">
        <v>0.00012</v>
      </c>
      <c r="R229" s="194">
        <f t="shared" si="52"/>
        <v>0.001008</v>
      </c>
      <c r="S229" s="194">
        <v>0</v>
      </c>
      <c r="T229" s="195">
        <f t="shared" si="53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96" t="s">
        <v>208</v>
      </c>
      <c r="AT229" s="196" t="s">
        <v>140</v>
      </c>
      <c r="AU229" s="196" t="s">
        <v>83</v>
      </c>
      <c r="AY229" s="14" t="s">
        <v>137</v>
      </c>
      <c r="BE229" s="197">
        <f t="shared" si="54"/>
        <v>0</v>
      </c>
      <c r="BF229" s="197">
        <f t="shared" si="55"/>
        <v>0</v>
      </c>
      <c r="BG229" s="197">
        <f t="shared" si="56"/>
        <v>0</v>
      </c>
      <c r="BH229" s="197">
        <f t="shared" si="57"/>
        <v>0</v>
      </c>
      <c r="BI229" s="197">
        <f t="shared" si="58"/>
        <v>0</v>
      </c>
      <c r="BJ229" s="14" t="s">
        <v>81</v>
      </c>
      <c r="BK229" s="197">
        <f t="shared" si="59"/>
        <v>0</v>
      </c>
      <c r="BL229" s="14" t="s">
        <v>208</v>
      </c>
      <c r="BM229" s="196" t="s">
        <v>484</v>
      </c>
    </row>
    <row r="230" spans="2:63" s="12" customFormat="1" ht="22.9" customHeight="1">
      <c r="B230" s="168"/>
      <c r="C230" s="169"/>
      <c r="D230" s="170" t="s">
        <v>72</v>
      </c>
      <c r="E230" s="182" t="s">
        <v>485</v>
      </c>
      <c r="F230" s="182" t="s">
        <v>486</v>
      </c>
      <c r="G230" s="169"/>
      <c r="H230" s="169"/>
      <c r="I230" s="172"/>
      <c r="J230" s="183">
        <f>BK230</f>
        <v>0</v>
      </c>
      <c r="K230" s="169"/>
      <c r="L230" s="174"/>
      <c r="M230" s="175"/>
      <c r="N230" s="176"/>
      <c r="O230" s="176"/>
      <c r="P230" s="177">
        <f>SUM(P231:P234)</f>
        <v>0</v>
      </c>
      <c r="Q230" s="176"/>
      <c r="R230" s="177">
        <f>SUM(R231:R234)</f>
        <v>0.9993599999999999</v>
      </c>
      <c r="S230" s="176"/>
      <c r="T230" s="178">
        <f>SUM(T231:T234)</f>
        <v>0.053785</v>
      </c>
      <c r="AR230" s="179" t="s">
        <v>83</v>
      </c>
      <c r="AT230" s="180" t="s">
        <v>72</v>
      </c>
      <c r="AU230" s="180" t="s">
        <v>81</v>
      </c>
      <c r="AY230" s="179" t="s">
        <v>137</v>
      </c>
      <c r="BK230" s="181">
        <f>SUM(BK231:BK234)</f>
        <v>0</v>
      </c>
    </row>
    <row r="231" spans="1:65" s="2" customFormat="1" ht="16.5" customHeight="1">
      <c r="A231" s="31"/>
      <c r="B231" s="32"/>
      <c r="C231" s="184" t="s">
        <v>477</v>
      </c>
      <c r="D231" s="184" t="s">
        <v>140</v>
      </c>
      <c r="E231" s="185" t="s">
        <v>488</v>
      </c>
      <c r="F231" s="186" t="s">
        <v>489</v>
      </c>
      <c r="G231" s="187" t="s">
        <v>143</v>
      </c>
      <c r="H231" s="188">
        <v>173.5</v>
      </c>
      <c r="I231" s="189"/>
      <c r="J231" s="190">
        <f>ROUND(I231*H231,2)</f>
        <v>0</v>
      </c>
      <c r="K231" s="191"/>
      <c r="L231" s="36"/>
      <c r="M231" s="192" t="s">
        <v>1</v>
      </c>
      <c r="N231" s="193" t="s">
        <v>38</v>
      </c>
      <c r="O231" s="68"/>
      <c r="P231" s="194">
        <f>O231*H231</f>
        <v>0</v>
      </c>
      <c r="Q231" s="194">
        <v>0.001</v>
      </c>
      <c r="R231" s="194">
        <f>Q231*H231</f>
        <v>0.17350000000000002</v>
      </c>
      <c r="S231" s="194">
        <v>0.00031</v>
      </c>
      <c r="T231" s="195">
        <f>S231*H231</f>
        <v>0.053785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6" t="s">
        <v>208</v>
      </c>
      <c r="AT231" s="196" t="s">
        <v>140</v>
      </c>
      <c r="AU231" s="196" t="s">
        <v>83</v>
      </c>
      <c r="AY231" s="14" t="s">
        <v>137</v>
      </c>
      <c r="BE231" s="197">
        <f>IF(N231="základní",J231,0)</f>
        <v>0</v>
      </c>
      <c r="BF231" s="197">
        <f>IF(N231="snížená",J231,0)</f>
        <v>0</v>
      </c>
      <c r="BG231" s="197">
        <f>IF(N231="zákl. přenesená",J231,0)</f>
        <v>0</v>
      </c>
      <c r="BH231" s="197">
        <f>IF(N231="sníž. přenesená",J231,0)</f>
        <v>0</v>
      </c>
      <c r="BI231" s="197">
        <f>IF(N231="nulová",J231,0)</f>
        <v>0</v>
      </c>
      <c r="BJ231" s="14" t="s">
        <v>81</v>
      </c>
      <c r="BK231" s="197">
        <f>ROUND(I231*H231,2)</f>
        <v>0</v>
      </c>
      <c r="BL231" s="14" t="s">
        <v>208</v>
      </c>
      <c r="BM231" s="196" t="s">
        <v>490</v>
      </c>
    </row>
    <row r="232" spans="1:65" s="2" customFormat="1" ht="24.2" customHeight="1">
      <c r="A232" s="31"/>
      <c r="B232" s="32"/>
      <c r="C232" s="184" t="s">
        <v>481</v>
      </c>
      <c r="D232" s="184" t="s">
        <v>140</v>
      </c>
      <c r="E232" s="185" t="s">
        <v>492</v>
      </c>
      <c r="F232" s="186" t="s">
        <v>493</v>
      </c>
      <c r="G232" s="187" t="s">
        <v>143</v>
      </c>
      <c r="H232" s="188">
        <v>173.5</v>
      </c>
      <c r="I232" s="189"/>
      <c r="J232" s="190">
        <f>ROUND(I232*H232,2)</f>
        <v>0</v>
      </c>
      <c r="K232" s="191"/>
      <c r="L232" s="36"/>
      <c r="M232" s="192" t="s">
        <v>1</v>
      </c>
      <c r="N232" s="193" t="s">
        <v>38</v>
      </c>
      <c r="O232" s="68"/>
      <c r="P232" s="194">
        <f>O232*H232</f>
        <v>0</v>
      </c>
      <c r="Q232" s="194">
        <v>0</v>
      </c>
      <c r="R232" s="194">
        <f>Q232*H232</f>
        <v>0</v>
      </c>
      <c r="S232" s="194">
        <v>0</v>
      </c>
      <c r="T232" s="19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6" t="s">
        <v>208</v>
      </c>
      <c r="AT232" s="196" t="s">
        <v>140</v>
      </c>
      <c r="AU232" s="196" t="s">
        <v>83</v>
      </c>
      <c r="AY232" s="14" t="s">
        <v>137</v>
      </c>
      <c r="BE232" s="197">
        <f>IF(N232="základní",J232,0)</f>
        <v>0</v>
      </c>
      <c r="BF232" s="197">
        <f>IF(N232="snížená",J232,0)</f>
        <v>0</v>
      </c>
      <c r="BG232" s="197">
        <f>IF(N232="zákl. přenesená",J232,0)</f>
        <v>0</v>
      </c>
      <c r="BH232" s="197">
        <f>IF(N232="sníž. přenesená",J232,0)</f>
        <v>0</v>
      </c>
      <c r="BI232" s="197">
        <f>IF(N232="nulová",J232,0)</f>
        <v>0</v>
      </c>
      <c r="BJ232" s="14" t="s">
        <v>81</v>
      </c>
      <c r="BK232" s="197">
        <f>ROUND(I232*H232,2)</f>
        <v>0</v>
      </c>
      <c r="BL232" s="14" t="s">
        <v>208</v>
      </c>
      <c r="BM232" s="196" t="s">
        <v>494</v>
      </c>
    </row>
    <row r="233" spans="1:65" s="2" customFormat="1" ht="24.2" customHeight="1">
      <c r="A233" s="31"/>
      <c r="B233" s="32"/>
      <c r="C233" s="184" t="s">
        <v>487</v>
      </c>
      <c r="D233" s="184" t="s">
        <v>140</v>
      </c>
      <c r="E233" s="185" t="s">
        <v>496</v>
      </c>
      <c r="F233" s="186" t="s">
        <v>497</v>
      </c>
      <c r="G233" s="187" t="s">
        <v>143</v>
      </c>
      <c r="H233" s="188">
        <v>173.5</v>
      </c>
      <c r="I233" s="189"/>
      <c r="J233" s="190">
        <f>ROUND(I233*H233,2)</f>
        <v>0</v>
      </c>
      <c r="K233" s="191"/>
      <c r="L233" s="36"/>
      <c r="M233" s="192" t="s">
        <v>1</v>
      </c>
      <c r="N233" s="193" t="s">
        <v>38</v>
      </c>
      <c r="O233" s="68"/>
      <c r="P233" s="194">
        <f>O233*H233</f>
        <v>0</v>
      </c>
      <c r="Q233" s="194">
        <v>0.0045</v>
      </c>
      <c r="R233" s="194">
        <f>Q233*H233</f>
        <v>0.7807499999999999</v>
      </c>
      <c r="S233" s="194">
        <v>0</v>
      </c>
      <c r="T233" s="195">
        <f>S233*H233</f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6" t="s">
        <v>208</v>
      </c>
      <c r="AT233" s="196" t="s">
        <v>140</v>
      </c>
      <c r="AU233" s="196" t="s">
        <v>83</v>
      </c>
      <c r="AY233" s="14" t="s">
        <v>137</v>
      </c>
      <c r="BE233" s="197">
        <f>IF(N233="základní",J233,0)</f>
        <v>0</v>
      </c>
      <c r="BF233" s="197">
        <f>IF(N233="snížená",J233,0)</f>
        <v>0</v>
      </c>
      <c r="BG233" s="197">
        <f>IF(N233="zákl. přenesená",J233,0)</f>
        <v>0</v>
      </c>
      <c r="BH233" s="197">
        <f>IF(N233="sníž. přenesená",J233,0)</f>
        <v>0</v>
      </c>
      <c r="BI233" s="197">
        <f>IF(N233="nulová",J233,0)</f>
        <v>0</v>
      </c>
      <c r="BJ233" s="14" t="s">
        <v>81</v>
      </c>
      <c r="BK233" s="197">
        <f>ROUND(I233*H233,2)</f>
        <v>0</v>
      </c>
      <c r="BL233" s="14" t="s">
        <v>208</v>
      </c>
      <c r="BM233" s="196" t="s">
        <v>498</v>
      </c>
    </row>
    <row r="234" spans="1:65" s="2" customFormat="1" ht="33" customHeight="1">
      <c r="A234" s="31"/>
      <c r="B234" s="32"/>
      <c r="C234" s="184" t="s">
        <v>491</v>
      </c>
      <c r="D234" s="184" t="s">
        <v>140</v>
      </c>
      <c r="E234" s="185" t="s">
        <v>500</v>
      </c>
      <c r="F234" s="186" t="s">
        <v>501</v>
      </c>
      <c r="G234" s="187" t="s">
        <v>143</v>
      </c>
      <c r="H234" s="188">
        <v>173.5</v>
      </c>
      <c r="I234" s="189"/>
      <c r="J234" s="190">
        <f>ROUND(I234*H234,2)</f>
        <v>0</v>
      </c>
      <c r="K234" s="191"/>
      <c r="L234" s="36"/>
      <c r="M234" s="192" t="s">
        <v>1</v>
      </c>
      <c r="N234" s="193" t="s">
        <v>38</v>
      </c>
      <c r="O234" s="68"/>
      <c r="P234" s="194">
        <f>O234*H234</f>
        <v>0</v>
      </c>
      <c r="Q234" s="194">
        <v>0.00026</v>
      </c>
      <c r="R234" s="194">
        <f>Q234*H234</f>
        <v>0.04511</v>
      </c>
      <c r="S234" s="194">
        <v>0</v>
      </c>
      <c r="T234" s="19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6" t="s">
        <v>208</v>
      </c>
      <c r="AT234" s="196" t="s">
        <v>140</v>
      </c>
      <c r="AU234" s="196" t="s">
        <v>83</v>
      </c>
      <c r="AY234" s="14" t="s">
        <v>137</v>
      </c>
      <c r="BE234" s="197">
        <f>IF(N234="základní",J234,0)</f>
        <v>0</v>
      </c>
      <c r="BF234" s="197">
        <f>IF(N234="snížená",J234,0)</f>
        <v>0</v>
      </c>
      <c r="BG234" s="197">
        <f>IF(N234="zákl. přenesená",J234,0)</f>
        <v>0</v>
      </c>
      <c r="BH234" s="197">
        <f>IF(N234="sníž. přenesená",J234,0)</f>
        <v>0</v>
      </c>
      <c r="BI234" s="197">
        <f>IF(N234="nulová",J234,0)</f>
        <v>0</v>
      </c>
      <c r="BJ234" s="14" t="s">
        <v>81</v>
      </c>
      <c r="BK234" s="197">
        <f>ROUND(I234*H234,2)</f>
        <v>0</v>
      </c>
      <c r="BL234" s="14" t="s">
        <v>208</v>
      </c>
      <c r="BM234" s="196" t="s">
        <v>502</v>
      </c>
    </row>
    <row r="235" spans="2:63" s="12" customFormat="1" ht="25.9" customHeight="1">
      <c r="B235" s="168"/>
      <c r="C235" s="169"/>
      <c r="D235" s="170" t="s">
        <v>72</v>
      </c>
      <c r="E235" s="171" t="s">
        <v>503</v>
      </c>
      <c r="F235" s="171" t="s">
        <v>504</v>
      </c>
      <c r="G235" s="169"/>
      <c r="H235" s="169"/>
      <c r="I235" s="172"/>
      <c r="J235" s="173">
        <f>BK235</f>
        <v>0</v>
      </c>
      <c r="K235" s="169"/>
      <c r="L235" s="174"/>
      <c r="M235" s="175"/>
      <c r="N235" s="176"/>
      <c r="O235" s="176"/>
      <c r="P235" s="177">
        <f>P236+P238+P241+P243</f>
        <v>0</v>
      </c>
      <c r="Q235" s="176"/>
      <c r="R235" s="177">
        <f>R236+R238+R241+R243</f>
        <v>0</v>
      </c>
      <c r="S235" s="176"/>
      <c r="T235" s="178">
        <f>T236+T238+T241+T243</f>
        <v>0</v>
      </c>
      <c r="AR235" s="179" t="s">
        <v>156</v>
      </c>
      <c r="AT235" s="180" t="s">
        <v>72</v>
      </c>
      <c r="AU235" s="180" t="s">
        <v>73</v>
      </c>
      <c r="AY235" s="179" t="s">
        <v>137</v>
      </c>
      <c r="BK235" s="181">
        <f>BK236+BK238+BK241+BK243</f>
        <v>0</v>
      </c>
    </row>
    <row r="236" spans="2:63" s="12" customFormat="1" ht="22.9" customHeight="1">
      <c r="B236" s="168"/>
      <c r="C236" s="169"/>
      <c r="D236" s="170" t="s">
        <v>72</v>
      </c>
      <c r="E236" s="182" t="s">
        <v>505</v>
      </c>
      <c r="F236" s="182" t="s">
        <v>506</v>
      </c>
      <c r="G236" s="169"/>
      <c r="H236" s="169"/>
      <c r="I236" s="172"/>
      <c r="J236" s="183">
        <f>BK236</f>
        <v>0</v>
      </c>
      <c r="K236" s="169"/>
      <c r="L236" s="174"/>
      <c r="M236" s="175"/>
      <c r="N236" s="176"/>
      <c r="O236" s="176"/>
      <c r="P236" s="177">
        <f>P237</f>
        <v>0</v>
      </c>
      <c r="Q236" s="176"/>
      <c r="R236" s="177">
        <f>R237</f>
        <v>0</v>
      </c>
      <c r="S236" s="176"/>
      <c r="T236" s="178">
        <f>T237</f>
        <v>0</v>
      </c>
      <c r="AR236" s="179" t="s">
        <v>156</v>
      </c>
      <c r="AT236" s="180" t="s">
        <v>72</v>
      </c>
      <c r="AU236" s="180" t="s">
        <v>81</v>
      </c>
      <c r="AY236" s="179" t="s">
        <v>137</v>
      </c>
      <c r="BK236" s="181">
        <f>BK237</f>
        <v>0</v>
      </c>
    </row>
    <row r="237" spans="1:65" s="2" customFormat="1" ht="16.5" customHeight="1">
      <c r="A237" s="31"/>
      <c r="B237" s="32"/>
      <c r="C237" s="184" t="s">
        <v>495</v>
      </c>
      <c r="D237" s="184" t="s">
        <v>140</v>
      </c>
      <c r="E237" s="185" t="s">
        <v>508</v>
      </c>
      <c r="F237" s="186" t="s">
        <v>506</v>
      </c>
      <c r="G237" s="187" t="s">
        <v>509</v>
      </c>
      <c r="H237" s="188">
        <v>1</v>
      </c>
      <c r="I237" s="189"/>
      <c r="J237" s="190">
        <f>ROUND(I237*H237,2)</f>
        <v>0</v>
      </c>
      <c r="K237" s="191"/>
      <c r="L237" s="36"/>
      <c r="M237" s="192" t="s">
        <v>1</v>
      </c>
      <c r="N237" s="193" t="s">
        <v>38</v>
      </c>
      <c r="O237" s="68"/>
      <c r="P237" s="194">
        <f>O237*H237</f>
        <v>0</v>
      </c>
      <c r="Q237" s="194">
        <v>0</v>
      </c>
      <c r="R237" s="194">
        <f>Q237*H237</f>
        <v>0</v>
      </c>
      <c r="S237" s="194">
        <v>0</v>
      </c>
      <c r="T237" s="195">
        <f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6" t="s">
        <v>510</v>
      </c>
      <c r="AT237" s="196" t="s">
        <v>140</v>
      </c>
      <c r="AU237" s="196" t="s">
        <v>83</v>
      </c>
      <c r="AY237" s="14" t="s">
        <v>137</v>
      </c>
      <c r="BE237" s="197">
        <f>IF(N237="základní",J237,0)</f>
        <v>0</v>
      </c>
      <c r="BF237" s="197">
        <f>IF(N237="snížená",J237,0)</f>
        <v>0</v>
      </c>
      <c r="BG237" s="197">
        <f>IF(N237="zákl. přenesená",J237,0)</f>
        <v>0</v>
      </c>
      <c r="BH237" s="197">
        <f>IF(N237="sníž. přenesená",J237,0)</f>
        <v>0</v>
      </c>
      <c r="BI237" s="197">
        <f>IF(N237="nulová",J237,0)</f>
        <v>0</v>
      </c>
      <c r="BJ237" s="14" t="s">
        <v>81</v>
      </c>
      <c r="BK237" s="197">
        <f>ROUND(I237*H237,2)</f>
        <v>0</v>
      </c>
      <c r="BL237" s="14" t="s">
        <v>510</v>
      </c>
      <c r="BM237" s="196" t="s">
        <v>511</v>
      </c>
    </row>
    <row r="238" spans="2:63" s="12" customFormat="1" ht="22.9" customHeight="1">
      <c r="B238" s="168"/>
      <c r="C238" s="169"/>
      <c r="D238" s="170" t="s">
        <v>72</v>
      </c>
      <c r="E238" s="182" t="s">
        <v>512</v>
      </c>
      <c r="F238" s="182" t="s">
        <v>513</v>
      </c>
      <c r="G238" s="169"/>
      <c r="H238" s="169"/>
      <c r="I238" s="172"/>
      <c r="J238" s="183">
        <f>BK238</f>
        <v>0</v>
      </c>
      <c r="K238" s="169"/>
      <c r="L238" s="174"/>
      <c r="M238" s="175"/>
      <c r="N238" s="176"/>
      <c r="O238" s="176"/>
      <c r="P238" s="177">
        <f>SUM(P239:P240)</f>
        <v>0</v>
      </c>
      <c r="Q238" s="176"/>
      <c r="R238" s="177">
        <f>SUM(R239:R240)</f>
        <v>0</v>
      </c>
      <c r="S238" s="176"/>
      <c r="T238" s="178">
        <f>SUM(T239:T240)</f>
        <v>0</v>
      </c>
      <c r="AR238" s="179" t="s">
        <v>156</v>
      </c>
      <c r="AT238" s="180" t="s">
        <v>72</v>
      </c>
      <c r="AU238" s="180" t="s">
        <v>81</v>
      </c>
      <c r="AY238" s="179" t="s">
        <v>137</v>
      </c>
      <c r="BK238" s="181">
        <f>SUM(BK239:BK240)</f>
        <v>0</v>
      </c>
    </row>
    <row r="239" spans="1:65" s="2" customFormat="1" ht="16.5" customHeight="1">
      <c r="A239" s="31"/>
      <c r="B239" s="32"/>
      <c r="C239" s="184" t="s">
        <v>499</v>
      </c>
      <c r="D239" s="184" t="s">
        <v>140</v>
      </c>
      <c r="E239" s="185" t="s">
        <v>515</v>
      </c>
      <c r="F239" s="186" t="s">
        <v>516</v>
      </c>
      <c r="G239" s="187" t="s">
        <v>509</v>
      </c>
      <c r="H239" s="188">
        <v>1</v>
      </c>
      <c r="I239" s="189"/>
      <c r="J239" s="190">
        <f>ROUND(I239*H239,2)</f>
        <v>0</v>
      </c>
      <c r="K239" s="191"/>
      <c r="L239" s="36"/>
      <c r="M239" s="192" t="s">
        <v>1</v>
      </c>
      <c r="N239" s="193" t="s">
        <v>38</v>
      </c>
      <c r="O239" s="68"/>
      <c r="P239" s="194">
        <f>O239*H239</f>
        <v>0</v>
      </c>
      <c r="Q239" s="194">
        <v>0</v>
      </c>
      <c r="R239" s="194">
        <f>Q239*H239</f>
        <v>0</v>
      </c>
      <c r="S239" s="194">
        <v>0</v>
      </c>
      <c r="T239" s="19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96" t="s">
        <v>510</v>
      </c>
      <c r="AT239" s="196" t="s">
        <v>140</v>
      </c>
      <c r="AU239" s="196" t="s">
        <v>83</v>
      </c>
      <c r="AY239" s="14" t="s">
        <v>137</v>
      </c>
      <c r="BE239" s="197">
        <f>IF(N239="základní",J239,0)</f>
        <v>0</v>
      </c>
      <c r="BF239" s="197">
        <f>IF(N239="snížená",J239,0)</f>
        <v>0</v>
      </c>
      <c r="BG239" s="197">
        <f>IF(N239="zákl. přenesená",J239,0)</f>
        <v>0</v>
      </c>
      <c r="BH239" s="197">
        <f>IF(N239="sníž. přenesená",J239,0)</f>
        <v>0</v>
      </c>
      <c r="BI239" s="197">
        <f>IF(N239="nulová",J239,0)</f>
        <v>0</v>
      </c>
      <c r="BJ239" s="14" t="s">
        <v>81</v>
      </c>
      <c r="BK239" s="197">
        <f>ROUND(I239*H239,2)</f>
        <v>0</v>
      </c>
      <c r="BL239" s="14" t="s">
        <v>510</v>
      </c>
      <c r="BM239" s="196" t="s">
        <v>517</v>
      </c>
    </row>
    <row r="240" spans="1:65" s="2" customFormat="1" ht="16.5" customHeight="1">
      <c r="A240" s="31"/>
      <c r="B240" s="32"/>
      <c r="C240" s="184" t="s">
        <v>507</v>
      </c>
      <c r="D240" s="184" t="s">
        <v>140</v>
      </c>
      <c r="E240" s="185" t="s">
        <v>519</v>
      </c>
      <c r="F240" s="186" t="s">
        <v>520</v>
      </c>
      <c r="G240" s="187" t="s">
        <v>509</v>
      </c>
      <c r="H240" s="188">
        <v>1</v>
      </c>
      <c r="I240" s="189"/>
      <c r="J240" s="190">
        <f>ROUND(I240*H240,2)</f>
        <v>0</v>
      </c>
      <c r="K240" s="191"/>
      <c r="L240" s="36"/>
      <c r="M240" s="192" t="s">
        <v>1</v>
      </c>
      <c r="N240" s="193" t="s">
        <v>38</v>
      </c>
      <c r="O240" s="68"/>
      <c r="P240" s="194">
        <f>O240*H240</f>
        <v>0</v>
      </c>
      <c r="Q240" s="194">
        <v>0</v>
      </c>
      <c r="R240" s="194">
        <f>Q240*H240</f>
        <v>0</v>
      </c>
      <c r="S240" s="194">
        <v>0</v>
      </c>
      <c r="T240" s="195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6" t="s">
        <v>510</v>
      </c>
      <c r="AT240" s="196" t="s">
        <v>140</v>
      </c>
      <c r="AU240" s="196" t="s">
        <v>83</v>
      </c>
      <c r="AY240" s="14" t="s">
        <v>137</v>
      </c>
      <c r="BE240" s="197">
        <f>IF(N240="základní",J240,0)</f>
        <v>0</v>
      </c>
      <c r="BF240" s="197">
        <f>IF(N240="snížená",J240,0)</f>
        <v>0</v>
      </c>
      <c r="BG240" s="197">
        <f>IF(N240="zákl. přenesená",J240,0)</f>
        <v>0</v>
      </c>
      <c r="BH240" s="197">
        <f>IF(N240="sníž. přenesená",J240,0)</f>
        <v>0</v>
      </c>
      <c r="BI240" s="197">
        <f>IF(N240="nulová",J240,0)</f>
        <v>0</v>
      </c>
      <c r="BJ240" s="14" t="s">
        <v>81</v>
      </c>
      <c r="BK240" s="197">
        <f>ROUND(I240*H240,2)</f>
        <v>0</v>
      </c>
      <c r="BL240" s="14" t="s">
        <v>510</v>
      </c>
      <c r="BM240" s="196" t="s">
        <v>521</v>
      </c>
    </row>
    <row r="241" spans="2:63" s="12" customFormat="1" ht="22.9" customHeight="1">
      <c r="B241" s="168"/>
      <c r="C241" s="169"/>
      <c r="D241" s="170" t="s">
        <v>72</v>
      </c>
      <c r="E241" s="182" t="s">
        <v>522</v>
      </c>
      <c r="F241" s="182" t="s">
        <v>523</v>
      </c>
      <c r="G241" s="169"/>
      <c r="H241" s="169"/>
      <c r="I241" s="172"/>
      <c r="J241" s="183">
        <f>BK241</f>
        <v>0</v>
      </c>
      <c r="K241" s="169"/>
      <c r="L241" s="174"/>
      <c r="M241" s="175"/>
      <c r="N241" s="176"/>
      <c r="O241" s="176"/>
      <c r="P241" s="177">
        <f>P242</f>
        <v>0</v>
      </c>
      <c r="Q241" s="176"/>
      <c r="R241" s="177">
        <f>R242</f>
        <v>0</v>
      </c>
      <c r="S241" s="176"/>
      <c r="T241" s="178">
        <f>T242</f>
        <v>0</v>
      </c>
      <c r="AR241" s="179" t="s">
        <v>156</v>
      </c>
      <c r="AT241" s="180" t="s">
        <v>72</v>
      </c>
      <c r="AU241" s="180" t="s">
        <v>81</v>
      </c>
      <c r="AY241" s="179" t="s">
        <v>137</v>
      </c>
      <c r="BK241" s="181">
        <f>BK242</f>
        <v>0</v>
      </c>
    </row>
    <row r="242" spans="1:65" s="2" customFormat="1" ht="16.5" customHeight="1">
      <c r="A242" s="31"/>
      <c r="B242" s="32"/>
      <c r="C242" s="184" t="s">
        <v>514</v>
      </c>
      <c r="D242" s="184" t="s">
        <v>140</v>
      </c>
      <c r="E242" s="185" t="s">
        <v>525</v>
      </c>
      <c r="F242" s="186" t="s">
        <v>526</v>
      </c>
      <c r="G242" s="187" t="s">
        <v>509</v>
      </c>
      <c r="H242" s="188">
        <v>1</v>
      </c>
      <c r="I242" s="189"/>
      <c r="J242" s="190">
        <f>ROUND(I242*H242,2)</f>
        <v>0</v>
      </c>
      <c r="K242" s="191"/>
      <c r="L242" s="36"/>
      <c r="M242" s="192" t="s">
        <v>1</v>
      </c>
      <c r="N242" s="193" t="s">
        <v>38</v>
      </c>
      <c r="O242" s="68"/>
      <c r="P242" s="194">
        <f>O242*H242</f>
        <v>0</v>
      </c>
      <c r="Q242" s="194">
        <v>0</v>
      </c>
      <c r="R242" s="194">
        <f>Q242*H242</f>
        <v>0</v>
      </c>
      <c r="S242" s="194">
        <v>0</v>
      </c>
      <c r="T242" s="195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6" t="s">
        <v>510</v>
      </c>
      <c r="AT242" s="196" t="s">
        <v>140</v>
      </c>
      <c r="AU242" s="196" t="s">
        <v>83</v>
      </c>
      <c r="AY242" s="14" t="s">
        <v>137</v>
      </c>
      <c r="BE242" s="197">
        <f>IF(N242="základní",J242,0)</f>
        <v>0</v>
      </c>
      <c r="BF242" s="197">
        <f>IF(N242="snížená",J242,0)</f>
        <v>0</v>
      </c>
      <c r="BG242" s="197">
        <f>IF(N242="zákl. přenesená",J242,0)</f>
        <v>0</v>
      </c>
      <c r="BH242" s="197">
        <f>IF(N242="sníž. přenesená",J242,0)</f>
        <v>0</v>
      </c>
      <c r="BI242" s="197">
        <f>IF(N242="nulová",J242,0)</f>
        <v>0</v>
      </c>
      <c r="BJ242" s="14" t="s">
        <v>81</v>
      </c>
      <c r="BK242" s="197">
        <f>ROUND(I242*H242,2)</f>
        <v>0</v>
      </c>
      <c r="BL242" s="14" t="s">
        <v>510</v>
      </c>
      <c r="BM242" s="196" t="s">
        <v>527</v>
      </c>
    </row>
    <row r="243" spans="2:63" s="12" customFormat="1" ht="22.9" customHeight="1">
      <c r="B243" s="168"/>
      <c r="C243" s="169"/>
      <c r="D243" s="170" t="s">
        <v>72</v>
      </c>
      <c r="E243" s="182" t="s">
        <v>528</v>
      </c>
      <c r="F243" s="182" t="s">
        <v>529</v>
      </c>
      <c r="G243" s="169"/>
      <c r="H243" s="169"/>
      <c r="I243" s="172"/>
      <c r="J243" s="183">
        <f>BK243</f>
        <v>0</v>
      </c>
      <c r="K243" s="169"/>
      <c r="L243" s="174"/>
      <c r="M243" s="175"/>
      <c r="N243" s="176"/>
      <c r="O243" s="176"/>
      <c r="P243" s="177">
        <f>P244</f>
        <v>0</v>
      </c>
      <c r="Q243" s="176"/>
      <c r="R243" s="177">
        <f>R244</f>
        <v>0</v>
      </c>
      <c r="S243" s="176"/>
      <c r="T243" s="178">
        <f>T244</f>
        <v>0</v>
      </c>
      <c r="AR243" s="179" t="s">
        <v>156</v>
      </c>
      <c r="AT243" s="180" t="s">
        <v>72</v>
      </c>
      <c r="AU243" s="180" t="s">
        <v>81</v>
      </c>
      <c r="AY243" s="179" t="s">
        <v>137</v>
      </c>
      <c r="BK243" s="181">
        <f>BK244</f>
        <v>0</v>
      </c>
    </row>
    <row r="244" spans="1:65" s="2" customFormat="1" ht="16.5" customHeight="1">
      <c r="A244" s="31"/>
      <c r="B244" s="32"/>
      <c r="C244" s="184" t="s">
        <v>518</v>
      </c>
      <c r="D244" s="184" t="s">
        <v>140</v>
      </c>
      <c r="E244" s="185" t="s">
        <v>531</v>
      </c>
      <c r="F244" s="186" t="s">
        <v>532</v>
      </c>
      <c r="G244" s="187" t="s">
        <v>509</v>
      </c>
      <c r="H244" s="188">
        <v>1</v>
      </c>
      <c r="I244" s="189"/>
      <c r="J244" s="190">
        <f>ROUND(I244*H244,2)</f>
        <v>0</v>
      </c>
      <c r="K244" s="191"/>
      <c r="L244" s="36"/>
      <c r="M244" s="209" t="s">
        <v>1</v>
      </c>
      <c r="N244" s="210" t="s">
        <v>38</v>
      </c>
      <c r="O244" s="211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6" t="s">
        <v>510</v>
      </c>
      <c r="AT244" s="196" t="s">
        <v>140</v>
      </c>
      <c r="AU244" s="196" t="s">
        <v>83</v>
      </c>
      <c r="AY244" s="14" t="s">
        <v>137</v>
      </c>
      <c r="BE244" s="197">
        <f>IF(N244="základní",J244,0)</f>
        <v>0</v>
      </c>
      <c r="BF244" s="197">
        <f>IF(N244="snížená",J244,0)</f>
        <v>0</v>
      </c>
      <c r="BG244" s="197">
        <f>IF(N244="zákl. přenesená",J244,0)</f>
        <v>0</v>
      </c>
      <c r="BH244" s="197">
        <f>IF(N244="sníž. přenesená",J244,0)</f>
        <v>0</v>
      </c>
      <c r="BI244" s="197">
        <f>IF(N244="nulová",J244,0)</f>
        <v>0</v>
      </c>
      <c r="BJ244" s="14" t="s">
        <v>81</v>
      </c>
      <c r="BK244" s="197">
        <f>ROUND(I244*H244,2)</f>
        <v>0</v>
      </c>
      <c r="BL244" s="14" t="s">
        <v>510</v>
      </c>
      <c r="BM244" s="196" t="s">
        <v>533</v>
      </c>
    </row>
    <row r="245" spans="1:31" s="2" customFormat="1" ht="6.95" customHeight="1">
      <c r="A245" s="31"/>
      <c r="B245" s="51"/>
      <c r="C245" s="52"/>
      <c r="D245" s="52"/>
      <c r="E245" s="52"/>
      <c r="F245" s="52"/>
      <c r="G245" s="52"/>
      <c r="H245" s="52"/>
      <c r="I245" s="52"/>
      <c r="J245" s="52"/>
      <c r="K245" s="52"/>
      <c r="L245" s="36"/>
      <c r="M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</sheetData>
  <sheetProtection algorithmName="SHA-512" hashValue="OPxgPEcSNbiXrSTYVkD/rcKU5xvXp/g2jrRR/X44j3EPtN6NjWWRgnlUQawDBP0bKRjXhFc2qxmEr8PUzOFXyQ==" saltValue="5OKk/fMD8JYheZuYKSl6BJxssxDzl/iG76/ebNopayayY0A1ShOla3n1s8yfw+P1gYEY0d4Y3mIVU2l3t1aNGw==" spinCount="100000" sheet="1" objects="1" scenarios="1" formatColumns="0" formatRows="0" autoFilter="0"/>
  <autoFilter ref="C136:K244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4" t="s">
        <v>92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17"/>
      <c r="AT3" s="14" t="s">
        <v>83</v>
      </c>
    </row>
    <row r="4" spans="2:46" s="1" customFormat="1" ht="24.95" customHeight="1">
      <c r="B4" s="17"/>
      <c r="D4" s="107" t="s">
        <v>93</v>
      </c>
      <c r="L4" s="17"/>
      <c r="M4" s="108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09" t="s">
        <v>16</v>
      </c>
      <c r="L6" s="17"/>
    </row>
    <row r="7" spans="2:12" s="1" customFormat="1" ht="16.5" customHeight="1">
      <c r="B7" s="17"/>
      <c r="E7" s="255" t="str">
        <f>'Rekapitulace stavby'!K6</f>
        <v>1.ZŠ sociálky - chlapci</v>
      </c>
      <c r="F7" s="256"/>
      <c r="G7" s="256"/>
      <c r="H7" s="256"/>
      <c r="L7" s="17"/>
    </row>
    <row r="8" spans="1:31" s="2" customFormat="1" ht="12" customHeight="1">
      <c r="A8" s="31"/>
      <c r="B8" s="36"/>
      <c r="C8" s="31"/>
      <c r="D8" s="109" t="s">
        <v>94</v>
      </c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6.5" customHeight="1">
      <c r="A9" s="31"/>
      <c r="B9" s="36"/>
      <c r="C9" s="31"/>
      <c r="D9" s="31"/>
      <c r="E9" s="257" t="s">
        <v>573</v>
      </c>
      <c r="F9" s="258"/>
      <c r="G9" s="258"/>
      <c r="H9" s="258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2" customHeight="1">
      <c r="A11" s="31"/>
      <c r="B11" s="36"/>
      <c r="C11" s="31"/>
      <c r="D11" s="109" t="s">
        <v>18</v>
      </c>
      <c r="E11" s="31"/>
      <c r="F11" s="110" t="s">
        <v>1</v>
      </c>
      <c r="G11" s="31"/>
      <c r="H11" s="31"/>
      <c r="I11" s="109" t="s">
        <v>19</v>
      </c>
      <c r="J11" s="110" t="s">
        <v>1</v>
      </c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9" t="s">
        <v>20</v>
      </c>
      <c r="E12" s="31"/>
      <c r="F12" s="110" t="s">
        <v>21</v>
      </c>
      <c r="G12" s="31"/>
      <c r="H12" s="31"/>
      <c r="I12" s="109" t="s">
        <v>22</v>
      </c>
      <c r="J12" s="111" t="str">
        <f>'Rekapitulace stavby'!AN8</f>
        <v>15. 5. 2022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>
      <c r="A14" s="31"/>
      <c r="B14" s="36"/>
      <c r="C14" s="31"/>
      <c r="D14" s="109" t="s">
        <v>24</v>
      </c>
      <c r="E14" s="31"/>
      <c r="F14" s="31"/>
      <c r="G14" s="31"/>
      <c r="H14" s="31"/>
      <c r="I14" s="109" t="s">
        <v>25</v>
      </c>
      <c r="J14" s="110" t="str">
        <f>IF('Rekapitulace stavby'!AN10="","",'Rekapitulace stavby'!AN10)</f>
        <v/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8" customHeight="1">
      <c r="A15" s="31"/>
      <c r="B15" s="36"/>
      <c r="C15" s="31"/>
      <c r="D15" s="31"/>
      <c r="E15" s="110" t="str">
        <f>IF('Rekapitulace stavby'!E11="","",'Rekapitulace stavby'!E11)</f>
        <v xml:space="preserve"> </v>
      </c>
      <c r="F15" s="31"/>
      <c r="G15" s="31"/>
      <c r="H15" s="31"/>
      <c r="I15" s="109" t="s">
        <v>26</v>
      </c>
      <c r="J15" s="110" t="str">
        <f>IF('Rekapitulace stavby'!AN11="","",'Rekapitulace stavby'!AN11)</f>
        <v/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09" t="s">
        <v>27</v>
      </c>
      <c r="E17" s="31"/>
      <c r="F17" s="31"/>
      <c r="G17" s="31"/>
      <c r="H17" s="31"/>
      <c r="I17" s="109" t="s">
        <v>25</v>
      </c>
      <c r="J17" s="27" t="str">
        <f>'Rekapitulace stavby'!AN13</f>
        <v>Vyplň údaj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59" t="str">
        <f>'Rekapitulace stavby'!E14</f>
        <v>Vyplň údaj</v>
      </c>
      <c r="F18" s="260"/>
      <c r="G18" s="260"/>
      <c r="H18" s="260"/>
      <c r="I18" s="109" t="s">
        <v>26</v>
      </c>
      <c r="J18" s="27" t="str">
        <f>'Rekapitulace stavby'!AN14</f>
        <v>Vyplň údaj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09" t="s">
        <v>29</v>
      </c>
      <c r="E20" s="31"/>
      <c r="F20" s="31"/>
      <c r="G20" s="31"/>
      <c r="H20" s="31"/>
      <c r="I20" s="109" t="s">
        <v>25</v>
      </c>
      <c r="J20" s="110" t="str">
        <f>IF('Rekapitulace stavby'!AN16="","",'Rekapitulace stavby'!AN16)</f>
        <v/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0" t="str">
        <f>IF('Rekapitulace stavby'!E17="","",'Rekapitulace stavby'!E17)</f>
        <v xml:space="preserve"> </v>
      </c>
      <c r="F21" s="31"/>
      <c r="G21" s="31"/>
      <c r="H21" s="31"/>
      <c r="I21" s="109" t="s">
        <v>26</v>
      </c>
      <c r="J21" s="110" t="str">
        <f>IF('Rekapitulace stavby'!AN17="","",'Rekapitulace stavby'!AN17)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09" t="s">
        <v>31</v>
      </c>
      <c r="E23" s="31"/>
      <c r="F23" s="31"/>
      <c r="G23" s="31"/>
      <c r="H23" s="31"/>
      <c r="I23" s="109" t="s">
        <v>25</v>
      </c>
      <c r="J23" s="110" t="str">
        <f>IF('Rekapitulace stavby'!AN19="","",'Rekapitulace stavby'!AN19)</f>
        <v/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0" t="str">
        <f>IF('Rekapitulace stavby'!E20="","",'Rekapitulace stavby'!E20)</f>
        <v xml:space="preserve"> </v>
      </c>
      <c r="F24" s="31"/>
      <c r="G24" s="31"/>
      <c r="H24" s="31"/>
      <c r="I24" s="109" t="s">
        <v>26</v>
      </c>
      <c r="J24" s="110" t="str">
        <f>IF('Rekapitulace stavby'!AN20="","",'Rekapitulace stavby'!AN20)</f>
        <v/>
      </c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09" t="s">
        <v>32</v>
      </c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2"/>
      <c r="B27" s="113"/>
      <c r="C27" s="112"/>
      <c r="D27" s="112"/>
      <c r="E27" s="261" t="s">
        <v>1</v>
      </c>
      <c r="F27" s="261"/>
      <c r="G27" s="261"/>
      <c r="H27" s="261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5"/>
      <c r="E29" s="115"/>
      <c r="F29" s="115"/>
      <c r="G29" s="115"/>
      <c r="H29" s="115"/>
      <c r="I29" s="115"/>
      <c r="J29" s="115"/>
      <c r="K29" s="115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16" t="s">
        <v>33</v>
      </c>
      <c r="E30" s="31"/>
      <c r="F30" s="31"/>
      <c r="G30" s="31"/>
      <c r="H30" s="31"/>
      <c r="I30" s="31"/>
      <c r="J30" s="117">
        <f>ROUND(J125,2)</f>
        <v>0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5"/>
      <c r="E31" s="115"/>
      <c r="F31" s="115"/>
      <c r="G31" s="115"/>
      <c r="H31" s="115"/>
      <c r="I31" s="115"/>
      <c r="J31" s="115"/>
      <c r="K31" s="115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18" t="s">
        <v>35</v>
      </c>
      <c r="G32" s="31"/>
      <c r="H32" s="31"/>
      <c r="I32" s="118" t="s">
        <v>34</v>
      </c>
      <c r="J32" s="118" t="s">
        <v>36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19" t="s">
        <v>37</v>
      </c>
      <c r="E33" s="109" t="s">
        <v>38</v>
      </c>
      <c r="F33" s="120">
        <f>ROUND((SUM(BE125:BE153)),2)</f>
        <v>0</v>
      </c>
      <c r="G33" s="31"/>
      <c r="H33" s="31"/>
      <c r="I33" s="121">
        <v>0.21</v>
      </c>
      <c r="J33" s="120">
        <f>ROUND(((SUM(BE125:BE153))*I33),2)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09" t="s">
        <v>39</v>
      </c>
      <c r="F34" s="120">
        <f>ROUND((SUM(BF125:BF153)),2)</f>
        <v>0</v>
      </c>
      <c r="G34" s="31"/>
      <c r="H34" s="31"/>
      <c r="I34" s="121">
        <v>0.15</v>
      </c>
      <c r="J34" s="120">
        <f>ROUND(((SUM(BF125:BF153))*I34),2)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9" t="s">
        <v>40</v>
      </c>
      <c r="F35" s="120">
        <f>ROUND((SUM(BG125:BG153)),2)</f>
        <v>0</v>
      </c>
      <c r="G35" s="31"/>
      <c r="H35" s="31"/>
      <c r="I35" s="121">
        <v>0.21</v>
      </c>
      <c r="J35" s="120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 hidden="1">
      <c r="A36" s="31"/>
      <c r="B36" s="36"/>
      <c r="C36" s="31"/>
      <c r="D36" s="31"/>
      <c r="E36" s="109" t="s">
        <v>41</v>
      </c>
      <c r="F36" s="120">
        <f>ROUND((SUM(BH125:BH153)),2)</f>
        <v>0</v>
      </c>
      <c r="G36" s="31"/>
      <c r="H36" s="31"/>
      <c r="I36" s="121">
        <v>0.15</v>
      </c>
      <c r="J36" s="120">
        <f>0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customHeight="1" hidden="1">
      <c r="A37" s="31"/>
      <c r="B37" s="36"/>
      <c r="C37" s="31"/>
      <c r="D37" s="31"/>
      <c r="E37" s="109" t="s">
        <v>42</v>
      </c>
      <c r="F37" s="120">
        <f>ROUND((SUM(BI125:BI153)),2)</f>
        <v>0</v>
      </c>
      <c r="G37" s="31"/>
      <c r="H37" s="31"/>
      <c r="I37" s="121">
        <v>0</v>
      </c>
      <c r="J37" s="120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22"/>
      <c r="D39" s="123" t="s">
        <v>43</v>
      </c>
      <c r="E39" s="124"/>
      <c r="F39" s="124"/>
      <c r="G39" s="125" t="s">
        <v>44</v>
      </c>
      <c r="H39" s="126" t="s">
        <v>45</v>
      </c>
      <c r="I39" s="124"/>
      <c r="J39" s="127">
        <f>SUM(J30:J37)</f>
        <v>0</v>
      </c>
      <c r="K39" s="128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9" t="s">
        <v>46</v>
      </c>
      <c r="E50" s="130"/>
      <c r="F50" s="130"/>
      <c r="G50" s="129" t="s">
        <v>47</v>
      </c>
      <c r="H50" s="130"/>
      <c r="I50" s="130"/>
      <c r="J50" s="130"/>
      <c r="K50" s="130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31" t="s">
        <v>48</v>
      </c>
      <c r="E61" s="132"/>
      <c r="F61" s="133" t="s">
        <v>49</v>
      </c>
      <c r="G61" s="131" t="s">
        <v>48</v>
      </c>
      <c r="H61" s="132"/>
      <c r="I61" s="132"/>
      <c r="J61" s="134" t="s">
        <v>49</v>
      </c>
      <c r="K61" s="132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9" t="s">
        <v>50</v>
      </c>
      <c r="E65" s="135"/>
      <c r="F65" s="135"/>
      <c r="G65" s="129" t="s">
        <v>51</v>
      </c>
      <c r="H65" s="135"/>
      <c r="I65" s="135"/>
      <c r="J65" s="135"/>
      <c r="K65" s="135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31" t="s">
        <v>48</v>
      </c>
      <c r="E76" s="132"/>
      <c r="F76" s="133" t="s">
        <v>49</v>
      </c>
      <c r="G76" s="131" t="s">
        <v>48</v>
      </c>
      <c r="H76" s="132"/>
      <c r="I76" s="132"/>
      <c r="J76" s="134" t="s">
        <v>49</v>
      </c>
      <c r="K76" s="132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8"/>
      <c r="C81" s="139"/>
      <c r="D81" s="139"/>
      <c r="E81" s="139"/>
      <c r="F81" s="139"/>
      <c r="G81" s="139"/>
      <c r="H81" s="139"/>
      <c r="I81" s="139"/>
      <c r="J81" s="139"/>
      <c r="K81" s="139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96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62" t="str">
        <f>E7</f>
        <v>1.ZŠ sociálky - chlapci</v>
      </c>
      <c r="F85" s="263"/>
      <c r="G85" s="263"/>
      <c r="H85" s="26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12" customHeight="1">
      <c r="A86" s="31"/>
      <c r="B86" s="32"/>
      <c r="C86" s="26" t="s">
        <v>94</v>
      </c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6.5" customHeight="1">
      <c r="A87" s="31"/>
      <c r="B87" s="32"/>
      <c r="C87" s="33"/>
      <c r="D87" s="33"/>
      <c r="E87" s="214" t="str">
        <f>E9</f>
        <v>SO 4 - stoupačky</v>
      </c>
      <c r="F87" s="264"/>
      <c r="G87" s="264"/>
      <c r="H87" s="26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2" customHeight="1">
      <c r="A89" s="31"/>
      <c r="B89" s="32"/>
      <c r="C89" s="26" t="s">
        <v>20</v>
      </c>
      <c r="D89" s="33"/>
      <c r="E89" s="33"/>
      <c r="F89" s="24" t="str">
        <f>F12</f>
        <v xml:space="preserve"> </v>
      </c>
      <c r="G89" s="33"/>
      <c r="H89" s="33"/>
      <c r="I89" s="26" t="s">
        <v>22</v>
      </c>
      <c r="J89" s="63" t="str">
        <f>IF(J12="","",J12)</f>
        <v>15. 5. 2022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5.2" customHeight="1">
      <c r="A91" s="31"/>
      <c r="B91" s="32"/>
      <c r="C91" s="26" t="s">
        <v>24</v>
      </c>
      <c r="D91" s="33"/>
      <c r="E91" s="33"/>
      <c r="F91" s="24" t="str">
        <f>E15</f>
        <v xml:space="preserve"> </v>
      </c>
      <c r="G91" s="33"/>
      <c r="H91" s="33"/>
      <c r="I91" s="26" t="s">
        <v>29</v>
      </c>
      <c r="J91" s="29" t="str">
        <f>E21</f>
        <v xml:space="preserve"> 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15.2" customHeight="1">
      <c r="A92" s="31"/>
      <c r="B92" s="32"/>
      <c r="C92" s="26" t="s">
        <v>27</v>
      </c>
      <c r="D92" s="33"/>
      <c r="E92" s="33"/>
      <c r="F92" s="24" t="str">
        <f>IF(E18="","",E18)</f>
        <v>Vyplň údaj</v>
      </c>
      <c r="G92" s="33"/>
      <c r="H92" s="33"/>
      <c r="I92" s="26" t="s">
        <v>31</v>
      </c>
      <c r="J92" s="29" t="str">
        <f>E24</f>
        <v xml:space="preserve"> </v>
      </c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29.25" customHeight="1">
      <c r="A94" s="31"/>
      <c r="B94" s="32"/>
      <c r="C94" s="140" t="s">
        <v>97</v>
      </c>
      <c r="D94" s="141"/>
      <c r="E94" s="141"/>
      <c r="F94" s="141"/>
      <c r="G94" s="141"/>
      <c r="H94" s="141"/>
      <c r="I94" s="141"/>
      <c r="J94" s="142" t="s">
        <v>98</v>
      </c>
      <c r="K94" s="141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43" t="s">
        <v>99</v>
      </c>
      <c r="D96" s="33"/>
      <c r="E96" s="33"/>
      <c r="F96" s="33"/>
      <c r="G96" s="33"/>
      <c r="H96" s="33"/>
      <c r="I96" s="33"/>
      <c r="J96" s="81">
        <f>J125</f>
        <v>0</v>
      </c>
      <c r="K96" s="33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100</v>
      </c>
    </row>
    <row r="97" spans="2:12" s="9" customFormat="1" ht="24.95" customHeight="1">
      <c r="B97" s="144"/>
      <c r="C97" s="145"/>
      <c r="D97" s="146" t="s">
        <v>101</v>
      </c>
      <c r="E97" s="147"/>
      <c r="F97" s="147"/>
      <c r="G97" s="147"/>
      <c r="H97" s="147"/>
      <c r="I97" s="147"/>
      <c r="J97" s="148">
        <f>J126</f>
        <v>0</v>
      </c>
      <c r="K97" s="145"/>
      <c r="L97" s="149"/>
    </row>
    <row r="98" spans="2:12" s="10" customFormat="1" ht="19.9" customHeight="1">
      <c r="B98" s="150"/>
      <c r="C98" s="151"/>
      <c r="D98" s="152" t="s">
        <v>104</v>
      </c>
      <c r="E98" s="153"/>
      <c r="F98" s="153"/>
      <c r="G98" s="153"/>
      <c r="H98" s="153"/>
      <c r="I98" s="153"/>
      <c r="J98" s="154">
        <f>J127</f>
        <v>0</v>
      </c>
      <c r="K98" s="151"/>
      <c r="L98" s="155"/>
    </row>
    <row r="99" spans="2:12" s="9" customFormat="1" ht="24.95" customHeight="1">
      <c r="B99" s="144"/>
      <c r="C99" s="145"/>
      <c r="D99" s="146" t="s">
        <v>106</v>
      </c>
      <c r="E99" s="147"/>
      <c r="F99" s="147"/>
      <c r="G99" s="147"/>
      <c r="H99" s="147"/>
      <c r="I99" s="147"/>
      <c r="J99" s="148">
        <f>J132</f>
        <v>0</v>
      </c>
      <c r="K99" s="145"/>
      <c r="L99" s="149"/>
    </row>
    <row r="100" spans="2:12" s="10" customFormat="1" ht="19.9" customHeight="1">
      <c r="B100" s="150"/>
      <c r="C100" s="151"/>
      <c r="D100" s="152" t="s">
        <v>108</v>
      </c>
      <c r="E100" s="153"/>
      <c r="F100" s="153"/>
      <c r="G100" s="153"/>
      <c r="H100" s="153"/>
      <c r="I100" s="153"/>
      <c r="J100" s="154">
        <f>J133</f>
        <v>0</v>
      </c>
      <c r="K100" s="151"/>
      <c r="L100" s="155"/>
    </row>
    <row r="101" spans="2:12" s="9" customFormat="1" ht="24.95" customHeight="1">
      <c r="B101" s="144"/>
      <c r="C101" s="145"/>
      <c r="D101" s="146" t="s">
        <v>117</v>
      </c>
      <c r="E101" s="147"/>
      <c r="F101" s="147"/>
      <c r="G101" s="147"/>
      <c r="H101" s="147"/>
      <c r="I101" s="147"/>
      <c r="J101" s="148">
        <f>J144</f>
        <v>0</v>
      </c>
      <c r="K101" s="145"/>
      <c r="L101" s="149"/>
    </row>
    <row r="102" spans="2:12" s="10" customFormat="1" ht="19.9" customHeight="1">
      <c r="B102" s="150"/>
      <c r="C102" s="151"/>
      <c r="D102" s="152" t="s">
        <v>118</v>
      </c>
      <c r="E102" s="153"/>
      <c r="F102" s="153"/>
      <c r="G102" s="153"/>
      <c r="H102" s="153"/>
      <c r="I102" s="153"/>
      <c r="J102" s="154">
        <f>J145</f>
        <v>0</v>
      </c>
      <c r="K102" s="151"/>
      <c r="L102" s="155"/>
    </row>
    <row r="103" spans="2:12" s="10" customFormat="1" ht="19.9" customHeight="1">
      <c r="B103" s="150"/>
      <c r="C103" s="151"/>
      <c r="D103" s="152" t="s">
        <v>119</v>
      </c>
      <c r="E103" s="153"/>
      <c r="F103" s="153"/>
      <c r="G103" s="153"/>
      <c r="H103" s="153"/>
      <c r="I103" s="153"/>
      <c r="J103" s="154">
        <f>J147</f>
        <v>0</v>
      </c>
      <c r="K103" s="151"/>
      <c r="L103" s="155"/>
    </row>
    <row r="104" spans="2:12" s="10" customFormat="1" ht="19.9" customHeight="1">
      <c r="B104" s="150"/>
      <c r="C104" s="151"/>
      <c r="D104" s="152" t="s">
        <v>120</v>
      </c>
      <c r="E104" s="153"/>
      <c r="F104" s="153"/>
      <c r="G104" s="153"/>
      <c r="H104" s="153"/>
      <c r="I104" s="153"/>
      <c r="J104" s="154">
        <f>J150</f>
        <v>0</v>
      </c>
      <c r="K104" s="151"/>
      <c r="L104" s="155"/>
    </row>
    <row r="105" spans="2:12" s="10" customFormat="1" ht="19.9" customHeight="1">
      <c r="B105" s="150"/>
      <c r="C105" s="151"/>
      <c r="D105" s="152" t="s">
        <v>121</v>
      </c>
      <c r="E105" s="153"/>
      <c r="F105" s="153"/>
      <c r="G105" s="153"/>
      <c r="H105" s="153"/>
      <c r="I105" s="153"/>
      <c r="J105" s="154">
        <f>J152</f>
        <v>0</v>
      </c>
      <c r="K105" s="151"/>
      <c r="L105" s="155"/>
    </row>
    <row r="106" spans="1:31" s="2" customFormat="1" ht="21.7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51"/>
      <c r="C107" s="52"/>
      <c r="D107" s="52"/>
      <c r="E107" s="52"/>
      <c r="F107" s="52"/>
      <c r="G107" s="52"/>
      <c r="H107" s="52"/>
      <c r="I107" s="52"/>
      <c r="J107" s="52"/>
      <c r="K107" s="52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11" spans="1:31" s="2" customFormat="1" ht="6.95" customHeight="1">
      <c r="A111" s="31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4.95" customHeight="1">
      <c r="A112" s="31"/>
      <c r="B112" s="32"/>
      <c r="C112" s="20" t="s">
        <v>122</v>
      </c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6" t="s">
        <v>16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3"/>
      <c r="D115" s="33"/>
      <c r="E115" s="262" t="str">
        <f>E7</f>
        <v>1.ZŠ sociálky - chlapci</v>
      </c>
      <c r="F115" s="263"/>
      <c r="G115" s="263"/>
      <c r="H115" s="26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94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14" t="str">
        <f>E9</f>
        <v>SO 4 - stoupačky</v>
      </c>
      <c r="F117" s="264"/>
      <c r="G117" s="264"/>
      <c r="H117" s="264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20</v>
      </c>
      <c r="D119" s="33"/>
      <c r="E119" s="33"/>
      <c r="F119" s="24" t="str">
        <f>F12</f>
        <v xml:space="preserve"> </v>
      </c>
      <c r="G119" s="33"/>
      <c r="H119" s="33"/>
      <c r="I119" s="26" t="s">
        <v>22</v>
      </c>
      <c r="J119" s="63" t="str">
        <f>IF(J12="","",J12)</f>
        <v>15. 5. 2022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2" customHeight="1">
      <c r="A121" s="31"/>
      <c r="B121" s="32"/>
      <c r="C121" s="26" t="s">
        <v>24</v>
      </c>
      <c r="D121" s="33"/>
      <c r="E121" s="33"/>
      <c r="F121" s="24" t="str">
        <f>E15</f>
        <v xml:space="preserve"> </v>
      </c>
      <c r="G121" s="33"/>
      <c r="H121" s="33"/>
      <c r="I121" s="26" t="s">
        <v>29</v>
      </c>
      <c r="J121" s="29" t="str">
        <f>E21</f>
        <v xml:space="preserve"> </v>
      </c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2" customHeight="1">
      <c r="A122" s="31"/>
      <c r="B122" s="32"/>
      <c r="C122" s="26" t="s">
        <v>27</v>
      </c>
      <c r="D122" s="33"/>
      <c r="E122" s="33"/>
      <c r="F122" s="24" t="str">
        <f>IF(E18="","",E18)</f>
        <v>Vyplň údaj</v>
      </c>
      <c r="G122" s="33"/>
      <c r="H122" s="33"/>
      <c r="I122" s="26" t="s">
        <v>31</v>
      </c>
      <c r="J122" s="29" t="str">
        <f>E24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56"/>
      <c r="B124" s="157"/>
      <c r="C124" s="158" t="s">
        <v>123</v>
      </c>
      <c r="D124" s="159" t="s">
        <v>58</v>
      </c>
      <c r="E124" s="159" t="s">
        <v>54</v>
      </c>
      <c r="F124" s="159" t="s">
        <v>55</v>
      </c>
      <c r="G124" s="159" t="s">
        <v>124</v>
      </c>
      <c r="H124" s="159" t="s">
        <v>125</v>
      </c>
      <c r="I124" s="159" t="s">
        <v>126</v>
      </c>
      <c r="J124" s="160" t="s">
        <v>98</v>
      </c>
      <c r="K124" s="161" t="s">
        <v>127</v>
      </c>
      <c r="L124" s="162"/>
      <c r="M124" s="72" t="s">
        <v>1</v>
      </c>
      <c r="N124" s="73" t="s">
        <v>37</v>
      </c>
      <c r="O124" s="73" t="s">
        <v>128</v>
      </c>
      <c r="P124" s="73" t="s">
        <v>129</v>
      </c>
      <c r="Q124" s="73" t="s">
        <v>130</v>
      </c>
      <c r="R124" s="73" t="s">
        <v>131</v>
      </c>
      <c r="S124" s="73" t="s">
        <v>132</v>
      </c>
      <c r="T124" s="74" t="s">
        <v>133</v>
      </c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</row>
    <row r="125" spans="1:63" s="2" customFormat="1" ht="22.9" customHeight="1">
      <c r="A125" s="31"/>
      <c r="B125" s="32"/>
      <c r="C125" s="79" t="s">
        <v>134</v>
      </c>
      <c r="D125" s="33"/>
      <c r="E125" s="33"/>
      <c r="F125" s="33"/>
      <c r="G125" s="33"/>
      <c r="H125" s="33"/>
      <c r="I125" s="33"/>
      <c r="J125" s="163">
        <f>BK125</f>
        <v>0</v>
      </c>
      <c r="K125" s="33"/>
      <c r="L125" s="36"/>
      <c r="M125" s="75"/>
      <c r="N125" s="164"/>
      <c r="O125" s="76"/>
      <c r="P125" s="165">
        <f>P126+P132+P144</f>
        <v>0</v>
      </c>
      <c r="Q125" s="76"/>
      <c r="R125" s="165">
        <f>R126+R132+R144</f>
        <v>0.04331</v>
      </c>
      <c r="S125" s="76"/>
      <c r="T125" s="166">
        <f>T126+T132+T144</f>
        <v>0.6322000000000001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4" t="s">
        <v>72</v>
      </c>
      <c r="AU125" s="14" t="s">
        <v>100</v>
      </c>
      <c r="BK125" s="167">
        <f>BK126+BK132+BK144</f>
        <v>0</v>
      </c>
    </row>
    <row r="126" spans="2:63" s="12" customFormat="1" ht="25.9" customHeight="1">
      <c r="B126" s="168"/>
      <c r="C126" s="169"/>
      <c r="D126" s="170" t="s">
        <v>72</v>
      </c>
      <c r="E126" s="171" t="s">
        <v>135</v>
      </c>
      <c r="F126" s="171" t="s">
        <v>136</v>
      </c>
      <c r="G126" s="169"/>
      <c r="H126" s="169"/>
      <c r="I126" s="172"/>
      <c r="J126" s="173">
        <f>BK126</f>
        <v>0</v>
      </c>
      <c r="K126" s="169"/>
      <c r="L126" s="174"/>
      <c r="M126" s="175"/>
      <c r="N126" s="176"/>
      <c r="O126" s="176"/>
      <c r="P126" s="177">
        <f>P127</f>
        <v>0</v>
      </c>
      <c r="Q126" s="176"/>
      <c r="R126" s="177">
        <f>R127</f>
        <v>0</v>
      </c>
      <c r="S126" s="176"/>
      <c r="T126" s="178">
        <f>T127</f>
        <v>0</v>
      </c>
      <c r="AR126" s="179" t="s">
        <v>81</v>
      </c>
      <c r="AT126" s="180" t="s">
        <v>72</v>
      </c>
      <c r="AU126" s="180" t="s">
        <v>73</v>
      </c>
      <c r="AY126" s="179" t="s">
        <v>137</v>
      </c>
      <c r="BK126" s="181">
        <f>BK127</f>
        <v>0</v>
      </c>
    </row>
    <row r="127" spans="2:63" s="12" customFormat="1" ht="22.9" customHeight="1">
      <c r="B127" s="168"/>
      <c r="C127" s="169"/>
      <c r="D127" s="170" t="s">
        <v>72</v>
      </c>
      <c r="E127" s="182" t="s">
        <v>180</v>
      </c>
      <c r="F127" s="182" t="s">
        <v>181</v>
      </c>
      <c r="G127" s="169"/>
      <c r="H127" s="169"/>
      <c r="I127" s="172"/>
      <c r="J127" s="183">
        <f>BK127</f>
        <v>0</v>
      </c>
      <c r="K127" s="169"/>
      <c r="L127" s="174"/>
      <c r="M127" s="175"/>
      <c r="N127" s="176"/>
      <c r="O127" s="176"/>
      <c r="P127" s="177">
        <f>SUM(P128:P131)</f>
        <v>0</v>
      </c>
      <c r="Q127" s="176"/>
      <c r="R127" s="177">
        <f>SUM(R128:R131)</f>
        <v>0</v>
      </c>
      <c r="S127" s="176"/>
      <c r="T127" s="178">
        <f>SUM(T128:T131)</f>
        <v>0</v>
      </c>
      <c r="AR127" s="179" t="s">
        <v>81</v>
      </c>
      <c r="AT127" s="180" t="s">
        <v>72</v>
      </c>
      <c r="AU127" s="180" t="s">
        <v>81</v>
      </c>
      <c r="AY127" s="179" t="s">
        <v>137</v>
      </c>
      <c r="BK127" s="181">
        <f>SUM(BK128:BK131)</f>
        <v>0</v>
      </c>
    </row>
    <row r="128" spans="1:65" s="2" customFormat="1" ht="24.2" customHeight="1">
      <c r="A128" s="31"/>
      <c r="B128" s="32"/>
      <c r="C128" s="184" t="s">
        <v>81</v>
      </c>
      <c r="D128" s="184" t="s">
        <v>140</v>
      </c>
      <c r="E128" s="185" t="s">
        <v>574</v>
      </c>
      <c r="F128" s="186" t="s">
        <v>575</v>
      </c>
      <c r="G128" s="187" t="s">
        <v>185</v>
      </c>
      <c r="H128" s="188">
        <v>0.632</v>
      </c>
      <c r="I128" s="189"/>
      <c r="J128" s="190">
        <f>ROUND(I128*H128,2)</f>
        <v>0</v>
      </c>
      <c r="K128" s="191"/>
      <c r="L128" s="36"/>
      <c r="M128" s="192" t="s">
        <v>1</v>
      </c>
      <c r="N128" s="193" t="s">
        <v>38</v>
      </c>
      <c r="O128" s="68"/>
      <c r="P128" s="194">
        <f>O128*H128</f>
        <v>0</v>
      </c>
      <c r="Q128" s="194">
        <v>0</v>
      </c>
      <c r="R128" s="194">
        <f>Q128*H128</f>
        <v>0</v>
      </c>
      <c r="S128" s="194">
        <v>0</v>
      </c>
      <c r="T128" s="19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6" t="s">
        <v>144</v>
      </c>
      <c r="AT128" s="196" t="s">
        <v>140</v>
      </c>
      <c r="AU128" s="196" t="s">
        <v>83</v>
      </c>
      <c r="AY128" s="14" t="s">
        <v>137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14" t="s">
        <v>81</v>
      </c>
      <c r="BK128" s="197">
        <f>ROUND(I128*H128,2)</f>
        <v>0</v>
      </c>
      <c r="BL128" s="14" t="s">
        <v>144</v>
      </c>
      <c r="BM128" s="196" t="s">
        <v>576</v>
      </c>
    </row>
    <row r="129" spans="1:65" s="2" customFormat="1" ht="24.2" customHeight="1">
      <c r="A129" s="31"/>
      <c r="B129" s="32"/>
      <c r="C129" s="184" t="s">
        <v>83</v>
      </c>
      <c r="D129" s="184" t="s">
        <v>140</v>
      </c>
      <c r="E129" s="185" t="s">
        <v>188</v>
      </c>
      <c r="F129" s="186" t="s">
        <v>189</v>
      </c>
      <c r="G129" s="187" t="s">
        <v>185</v>
      </c>
      <c r="H129" s="188">
        <v>0.632</v>
      </c>
      <c r="I129" s="189"/>
      <c r="J129" s="190">
        <f>ROUND(I129*H129,2)</f>
        <v>0</v>
      </c>
      <c r="K129" s="191"/>
      <c r="L129" s="36"/>
      <c r="M129" s="192" t="s">
        <v>1</v>
      </c>
      <c r="N129" s="193" t="s">
        <v>38</v>
      </c>
      <c r="O129" s="68"/>
      <c r="P129" s="194">
        <f>O129*H129</f>
        <v>0</v>
      </c>
      <c r="Q129" s="194">
        <v>0</v>
      </c>
      <c r="R129" s="194">
        <f>Q129*H129</f>
        <v>0</v>
      </c>
      <c r="S129" s="194">
        <v>0</v>
      </c>
      <c r="T129" s="195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6" t="s">
        <v>144</v>
      </c>
      <c r="AT129" s="196" t="s">
        <v>140</v>
      </c>
      <c r="AU129" s="196" t="s">
        <v>83</v>
      </c>
      <c r="AY129" s="14" t="s">
        <v>137</v>
      </c>
      <c r="BE129" s="197">
        <f>IF(N129="základní",J129,0)</f>
        <v>0</v>
      </c>
      <c r="BF129" s="197">
        <f>IF(N129="snížená",J129,0)</f>
        <v>0</v>
      </c>
      <c r="BG129" s="197">
        <f>IF(N129="zákl. přenesená",J129,0)</f>
        <v>0</v>
      </c>
      <c r="BH129" s="197">
        <f>IF(N129="sníž. přenesená",J129,0)</f>
        <v>0</v>
      </c>
      <c r="BI129" s="197">
        <f>IF(N129="nulová",J129,0)</f>
        <v>0</v>
      </c>
      <c r="BJ129" s="14" t="s">
        <v>81</v>
      </c>
      <c r="BK129" s="197">
        <f>ROUND(I129*H129,2)</f>
        <v>0</v>
      </c>
      <c r="BL129" s="14" t="s">
        <v>144</v>
      </c>
      <c r="BM129" s="196" t="s">
        <v>577</v>
      </c>
    </row>
    <row r="130" spans="1:65" s="2" customFormat="1" ht="24.2" customHeight="1">
      <c r="A130" s="31"/>
      <c r="B130" s="32"/>
      <c r="C130" s="184" t="s">
        <v>149</v>
      </c>
      <c r="D130" s="184" t="s">
        <v>140</v>
      </c>
      <c r="E130" s="185" t="s">
        <v>192</v>
      </c>
      <c r="F130" s="186" t="s">
        <v>193</v>
      </c>
      <c r="G130" s="187" t="s">
        <v>185</v>
      </c>
      <c r="H130" s="188">
        <v>6.32</v>
      </c>
      <c r="I130" s="189"/>
      <c r="J130" s="190">
        <f>ROUND(I130*H130,2)</f>
        <v>0</v>
      </c>
      <c r="K130" s="191"/>
      <c r="L130" s="36"/>
      <c r="M130" s="192" t="s">
        <v>1</v>
      </c>
      <c r="N130" s="193" t="s">
        <v>38</v>
      </c>
      <c r="O130" s="68"/>
      <c r="P130" s="194">
        <f>O130*H130</f>
        <v>0</v>
      </c>
      <c r="Q130" s="194">
        <v>0</v>
      </c>
      <c r="R130" s="194">
        <f>Q130*H130</f>
        <v>0</v>
      </c>
      <c r="S130" s="194">
        <v>0</v>
      </c>
      <c r="T130" s="19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6" t="s">
        <v>144</v>
      </c>
      <c r="AT130" s="196" t="s">
        <v>140</v>
      </c>
      <c r="AU130" s="196" t="s">
        <v>83</v>
      </c>
      <c r="AY130" s="14" t="s">
        <v>137</v>
      </c>
      <c r="BE130" s="197">
        <f>IF(N130="základní",J130,0)</f>
        <v>0</v>
      </c>
      <c r="BF130" s="197">
        <f>IF(N130="snížená",J130,0)</f>
        <v>0</v>
      </c>
      <c r="BG130" s="197">
        <f>IF(N130="zákl. přenesená",J130,0)</f>
        <v>0</v>
      </c>
      <c r="BH130" s="197">
        <f>IF(N130="sníž. přenesená",J130,0)</f>
        <v>0</v>
      </c>
      <c r="BI130" s="197">
        <f>IF(N130="nulová",J130,0)</f>
        <v>0</v>
      </c>
      <c r="BJ130" s="14" t="s">
        <v>81</v>
      </c>
      <c r="BK130" s="197">
        <f>ROUND(I130*H130,2)</f>
        <v>0</v>
      </c>
      <c r="BL130" s="14" t="s">
        <v>144</v>
      </c>
      <c r="BM130" s="196" t="s">
        <v>578</v>
      </c>
    </row>
    <row r="131" spans="1:65" s="2" customFormat="1" ht="33" customHeight="1">
      <c r="A131" s="31"/>
      <c r="B131" s="32"/>
      <c r="C131" s="184" t="s">
        <v>144</v>
      </c>
      <c r="D131" s="184" t="s">
        <v>140</v>
      </c>
      <c r="E131" s="185" t="s">
        <v>196</v>
      </c>
      <c r="F131" s="186" t="s">
        <v>197</v>
      </c>
      <c r="G131" s="187" t="s">
        <v>185</v>
      </c>
      <c r="H131" s="188">
        <v>0.632</v>
      </c>
      <c r="I131" s="189"/>
      <c r="J131" s="190">
        <f>ROUND(I131*H131,2)</f>
        <v>0</v>
      </c>
      <c r="K131" s="191"/>
      <c r="L131" s="36"/>
      <c r="M131" s="192" t="s">
        <v>1</v>
      </c>
      <c r="N131" s="193" t="s">
        <v>38</v>
      </c>
      <c r="O131" s="68"/>
      <c r="P131" s="194">
        <f>O131*H131</f>
        <v>0</v>
      </c>
      <c r="Q131" s="194">
        <v>0</v>
      </c>
      <c r="R131" s="194">
        <f>Q131*H131</f>
        <v>0</v>
      </c>
      <c r="S131" s="194">
        <v>0</v>
      </c>
      <c r="T131" s="19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6" t="s">
        <v>144</v>
      </c>
      <c r="AT131" s="196" t="s">
        <v>140</v>
      </c>
      <c r="AU131" s="196" t="s">
        <v>83</v>
      </c>
      <c r="AY131" s="14" t="s">
        <v>137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14" t="s">
        <v>81</v>
      </c>
      <c r="BK131" s="197">
        <f>ROUND(I131*H131,2)</f>
        <v>0</v>
      </c>
      <c r="BL131" s="14" t="s">
        <v>144</v>
      </c>
      <c r="BM131" s="196" t="s">
        <v>579</v>
      </c>
    </row>
    <row r="132" spans="2:63" s="12" customFormat="1" ht="25.9" customHeight="1">
      <c r="B132" s="168"/>
      <c r="C132" s="169"/>
      <c r="D132" s="170" t="s">
        <v>72</v>
      </c>
      <c r="E132" s="171" t="s">
        <v>204</v>
      </c>
      <c r="F132" s="171" t="s">
        <v>205</v>
      </c>
      <c r="G132" s="169"/>
      <c r="H132" s="169"/>
      <c r="I132" s="172"/>
      <c r="J132" s="173">
        <f>BK132</f>
        <v>0</v>
      </c>
      <c r="K132" s="169"/>
      <c r="L132" s="174"/>
      <c r="M132" s="175"/>
      <c r="N132" s="176"/>
      <c r="O132" s="176"/>
      <c r="P132" s="177">
        <f>P133</f>
        <v>0</v>
      </c>
      <c r="Q132" s="176"/>
      <c r="R132" s="177">
        <f>R133</f>
        <v>0.04331</v>
      </c>
      <c r="S132" s="176"/>
      <c r="T132" s="178">
        <f>T133</f>
        <v>0.6322000000000001</v>
      </c>
      <c r="AR132" s="179" t="s">
        <v>83</v>
      </c>
      <c r="AT132" s="180" t="s">
        <v>72</v>
      </c>
      <c r="AU132" s="180" t="s">
        <v>73</v>
      </c>
      <c r="AY132" s="179" t="s">
        <v>137</v>
      </c>
      <c r="BK132" s="181">
        <f>BK133</f>
        <v>0</v>
      </c>
    </row>
    <row r="133" spans="2:63" s="12" customFormat="1" ht="22.9" customHeight="1">
      <c r="B133" s="168"/>
      <c r="C133" s="169"/>
      <c r="D133" s="170" t="s">
        <v>72</v>
      </c>
      <c r="E133" s="182" t="s">
        <v>223</v>
      </c>
      <c r="F133" s="182" t="s">
        <v>224</v>
      </c>
      <c r="G133" s="169"/>
      <c r="H133" s="169"/>
      <c r="I133" s="172"/>
      <c r="J133" s="183">
        <f>BK133</f>
        <v>0</v>
      </c>
      <c r="K133" s="169"/>
      <c r="L133" s="174"/>
      <c r="M133" s="175"/>
      <c r="N133" s="176"/>
      <c r="O133" s="176"/>
      <c r="P133" s="177">
        <f>SUM(P134:P143)</f>
        <v>0</v>
      </c>
      <c r="Q133" s="176"/>
      <c r="R133" s="177">
        <f>SUM(R134:R143)</f>
        <v>0.04331</v>
      </c>
      <c r="S133" s="176"/>
      <c r="T133" s="178">
        <f>SUM(T134:T143)</f>
        <v>0.6322000000000001</v>
      </c>
      <c r="AR133" s="179" t="s">
        <v>83</v>
      </c>
      <c r="AT133" s="180" t="s">
        <v>72</v>
      </c>
      <c r="AU133" s="180" t="s">
        <v>81</v>
      </c>
      <c r="AY133" s="179" t="s">
        <v>137</v>
      </c>
      <c r="BK133" s="181">
        <f>SUM(BK134:BK143)</f>
        <v>0</v>
      </c>
    </row>
    <row r="134" spans="1:65" s="2" customFormat="1" ht="16.5" customHeight="1">
      <c r="A134" s="31"/>
      <c r="B134" s="32"/>
      <c r="C134" s="184" t="s">
        <v>156</v>
      </c>
      <c r="D134" s="184" t="s">
        <v>140</v>
      </c>
      <c r="E134" s="185" t="s">
        <v>580</v>
      </c>
      <c r="F134" s="186" t="s">
        <v>581</v>
      </c>
      <c r="G134" s="187" t="s">
        <v>228</v>
      </c>
      <c r="H134" s="188">
        <v>1</v>
      </c>
      <c r="I134" s="189"/>
      <c r="J134" s="190">
        <f aca="true" t="shared" si="0" ref="J134:J143">ROUND(I134*H134,2)</f>
        <v>0</v>
      </c>
      <c r="K134" s="191"/>
      <c r="L134" s="36"/>
      <c r="M134" s="192" t="s">
        <v>1</v>
      </c>
      <c r="N134" s="193" t="s">
        <v>38</v>
      </c>
      <c r="O134" s="68"/>
      <c r="P134" s="194">
        <f aca="true" t="shared" si="1" ref="P134:P143">O134*H134</f>
        <v>0</v>
      </c>
      <c r="Q134" s="194">
        <v>0.00114</v>
      </c>
      <c r="R134" s="194">
        <f aca="true" t="shared" si="2" ref="R134:R143">Q134*H134</f>
        <v>0.00114</v>
      </c>
      <c r="S134" s="194">
        <v>0</v>
      </c>
      <c r="T134" s="195">
        <f aca="true" t="shared" si="3" ref="T134:T143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6" t="s">
        <v>208</v>
      </c>
      <c r="AT134" s="196" t="s">
        <v>140</v>
      </c>
      <c r="AU134" s="196" t="s">
        <v>83</v>
      </c>
      <c r="AY134" s="14" t="s">
        <v>137</v>
      </c>
      <c r="BE134" s="197">
        <f aca="true" t="shared" si="4" ref="BE134:BE143">IF(N134="základní",J134,0)</f>
        <v>0</v>
      </c>
      <c r="BF134" s="197">
        <f aca="true" t="shared" si="5" ref="BF134:BF143">IF(N134="snížená",J134,0)</f>
        <v>0</v>
      </c>
      <c r="BG134" s="197">
        <f aca="true" t="shared" si="6" ref="BG134:BG143">IF(N134="zákl. přenesená",J134,0)</f>
        <v>0</v>
      </c>
      <c r="BH134" s="197">
        <f aca="true" t="shared" si="7" ref="BH134:BH143">IF(N134="sníž. přenesená",J134,0)</f>
        <v>0</v>
      </c>
      <c r="BI134" s="197">
        <f aca="true" t="shared" si="8" ref="BI134:BI143">IF(N134="nulová",J134,0)</f>
        <v>0</v>
      </c>
      <c r="BJ134" s="14" t="s">
        <v>81</v>
      </c>
      <c r="BK134" s="197">
        <f aca="true" t="shared" si="9" ref="BK134:BK143">ROUND(I134*H134,2)</f>
        <v>0</v>
      </c>
      <c r="BL134" s="14" t="s">
        <v>208</v>
      </c>
      <c r="BM134" s="196" t="s">
        <v>582</v>
      </c>
    </row>
    <row r="135" spans="1:65" s="2" customFormat="1" ht="16.5" customHeight="1">
      <c r="A135" s="31"/>
      <c r="B135" s="32"/>
      <c r="C135" s="184" t="s">
        <v>138</v>
      </c>
      <c r="D135" s="184" t="s">
        <v>140</v>
      </c>
      <c r="E135" s="185" t="s">
        <v>583</v>
      </c>
      <c r="F135" s="186" t="s">
        <v>584</v>
      </c>
      <c r="G135" s="187" t="s">
        <v>228</v>
      </c>
      <c r="H135" s="188">
        <v>1</v>
      </c>
      <c r="I135" s="189"/>
      <c r="J135" s="190">
        <f t="shared" si="0"/>
        <v>0</v>
      </c>
      <c r="K135" s="191"/>
      <c r="L135" s="36"/>
      <c r="M135" s="192" t="s">
        <v>1</v>
      </c>
      <c r="N135" s="193" t="s">
        <v>38</v>
      </c>
      <c r="O135" s="68"/>
      <c r="P135" s="194">
        <f t="shared" si="1"/>
        <v>0</v>
      </c>
      <c r="Q135" s="194">
        <v>0.00114</v>
      </c>
      <c r="R135" s="194">
        <f t="shared" si="2"/>
        <v>0.00114</v>
      </c>
      <c r="S135" s="194">
        <v>0</v>
      </c>
      <c r="T135" s="195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6" t="s">
        <v>208</v>
      </c>
      <c r="AT135" s="196" t="s">
        <v>140</v>
      </c>
      <c r="AU135" s="196" t="s">
        <v>83</v>
      </c>
      <c r="AY135" s="14" t="s">
        <v>137</v>
      </c>
      <c r="BE135" s="197">
        <f t="shared" si="4"/>
        <v>0</v>
      </c>
      <c r="BF135" s="197">
        <f t="shared" si="5"/>
        <v>0</v>
      </c>
      <c r="BG135" s="197">
        <f t="shared" si="6"/>
        <v>0</v>
      </c>
      <c r="BH135" s="197">
        <f t="shared" si="7"/>
        <v>0</v>
      </c>
      <c r="BI135" s="197">
        <f t="shared" si="8"/>
        <v>0</v>
      </c>
      <c r="BJ135" s="14" t="s">
        <v>81</v>
      </c>
      <c r="BK135" s="197">
        <f t="shared" si="9"/>
        <v>0</v>
      </c>
      <c r="BL135" s="14" t="s">
        <v>208</v>
      </c>
      <c r="BM135" s="196" t="s">
        <v>585</v>
      </c>
    </row>
    <row r="136" spans="1:65" s="2" customFormat="1" ht="16.5" customHeight="1">
      <c r="A136" s="31"/>
      <c r="B136" s="32"/>
      <c r="C136" s="184" t="s">
        <v>165</v>
      </c>
      <c r="D136" s="184" t="s">
        <v>140</v>
      </c>
      <c r="E136" s="185" t="s">
        <v>586</v>
      </c>
      <c r="F136" s="186" t="s">
        <v>587</v>
      </c>
      <c r="G136" s="187" t="s">
        <v>301</v>
      </c>
      <c r="H136" s="188">
        <v>10</v>
      </c>
      <c r="I136" s="189"/>
      <c r="J136" s="190">
        <f t="shared" si="0"/>
        <v>0</v>
      </c>
      <c r="K136" s="191"/>
      <c r="L136" s="36"/>
      <c r="M136" s="192" t="s">
        <v>1</v>
      </c>
      <c r="N136" s="193" t="s">
        <v>38</v>
      </c>
      <c r="O136" s="68"/>
      <c r="P136" s="194">
        <f t="shared" si="1"/>
        <v>0</v>
      </c>
      <c r="Q136" s="194">
        <v>0</v>
      </c>
      <c r="R136" s="194">
        <f t="shared" si="2"/>
        <v>0</v>
      </c>
      <c r="S136" s="194">
        <v>0.00982</v>
      </c>
      <c r="T136" s="195">
        <f t="shared" si="3"/>
        <v>0.09820000000000001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6" t="s">
        <v>208</v>
      </c>
      <c r="AT136" s="196" t="s">
        <v>140</v>
      </c>
      <c r="AU136" s="196" t="s">
        <v>83</v>
      </c>
      <c r="AY136" s="14" t="s">
        <v>137</v>
      </c>
      <c r="BE136" s="197">
        <f t="shared" si="4"/>
        <v>0</v>
      </c>
      <c r="BF136" s="197">
        <f t="shared" si="5"/>
        <v>0</v>
      </c>
      <c r="BG136" s="197">
        <f t="shared" si="6"/>
        <v>0</v>
      </c>
      <c r="BH136" s="197">
        <f t="shared" si="7"/>
        <v>0</v>
      </c>
      <c r="BI136" s="197">
        <f t="shared" si="8"/>
        <v>0</v>
      </c>
      <c r="BJ136" s="14" t="s">
        <v>81</v>
      </c>
      <c r="BK136" s="197">
        <f t="shared" si="9"/>
        <v>0</v>
      </c>
      <c r="BL136" s="14" t="s">
        <v>208</v>
      </c>
      <c r="BM136" s="196" t="s">
        <v>588</v>
      </c>
    </row>
    <row r="137" spans="1:65" s="2" customFormat="1" ht="16.5" customHeight="1">
      <c r="A137" s="31"/>
      <c r="B137" s="32"/>
      <c r="C137" s="184" t="s">
        <v>169</v>
      </c>
      <c r="D137" s="184" t="s">
        <v>140</v>
      </c>
      <c r="E137" s="185" t="s">
        <v>589</v>
      </c>
      <c r="F137" s="186" t="s">
        <v>590</v>
      </c>
      <c r="G137" s="187" t="s">
        <v>301</v>
      </c>
      <c r="H137" s="188">
        <v>20</v>
      </c>
      <c r="I137" s="189"/>
      <c r="J137" s="190">
        <f t="shared" si="0"/>
        <v>0</v>
      </c>
      <c r="K137" s="191"/>
      <c r="L137" s="36"/>
      <c r="M137" s="192" t="s">
        <v>1</v>
      </c>
      <c r="N137" s="193" t="s">
        <v>38</v>
      </c>
      <c r="O137" s="68"/>
      <c r="P137" s="194">
        <f t="shared" si="1"/>
        <v>0</v>
      </c>
      <c r="Q137" s="194">
        <v>0</v>
      </c>
      <c r="R137" s="194">
        <f t="shared" si="2"/>
        <v>0</v>
      </c>
      <c r="S137" s="194">
        <v>0.0267</v>
      </c>
      <c r="T137" s="195">
        <f t="shared" si="3"/>
        <v>0.534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6" t="s">
        <v>208</v>
      </c>
      <c r="AT137" s="196" t="s">
        <v>140</v>
      </c>
      <c r="AU137" s="196" t="s">
        <v>83</v>
      </c>
      <c r="AY137" s="14" t="s">
        <v>137</v>
      </c>
      <c r="BE137" s="197">
        <f t="shared" si="4"/>
        <v>0</v>
      </c>
      <c r="BF137" s="197">
        <f t="shared" si="5"/>
        <v>0</v>
      </c>
      <c r="BG137" s="197">
        <f t="shared" si="6"/>
        <v>0</v>
      </c>
      <c r="BH137" s="197">
        <f t="shared" si="7"/>
        <v>0</v>
      </c>
      <c r="BI137" s="197">
        <f t="shared" si="8"/>
        <v>0</v>
      </c>
      <c r="BJ137" s="14" t="s">
        <v>81</v>
      </c>
      <c r="BK137" s="197">
        <f t="shared" si="9"/>
        <v>0</v>
      </c>
      <c r="BL137" s="14" t="s">
        <v>208</v>
      </c>
      <c r="BM137" s="196" t="s">
        <v>591</v>
      </c>
    </row>
    <row r="138" spans="1:65" s="2" customFormat="1" ht="21.75" customHeight="1">
      <c r="A138" s="31"/>
      <c r="B138" s="32"/>
      <c r="C138" s="184" t="s">
        <v>163</v>
      </c>
      <c r="D138" s="184" t="s">
        <v>140</v>
      </c>
      <c r="E138" s="185" t="s">
        <v>592</v>
      </c>
      <c r="F138" s="186" t="s">
        <v>593</v>
      </c>
      <c r="G138" s="187" t="s">
        <v>301</v>
      </c>
      <c r="H138" s="188">
        <v>15</v>
      </c>
      <c r="I138" s="189"/>
      <c r="J138" s="190">
        <f t="shared" si="0"/>
        <v>0</v>
      </c>
      <c r="K138" s="191"/>
      <c r="L138" s="36"/>
      <c r="M138" s="192" t="s">
        <v>1</v>
      </c>
      <c r="N138" s="193" t="s">
        <v>38</v>
      </c>
      <c r="O138" s="68"/>
      <c r="P138" s="194">
        <f t="shared" si="1"/>
        <v>0</v>
      </c>
      <c r="Q138" s="194">
        <v>0.00121</v>
      </c>
      <c r="R138" s="194">
        <f t="shared" si="2"/>
        <v>0.01815</v>
      </c>
      <c r="S138" s="194">
        <v>0</v>
      </c>
      <c r="T138" s="195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6" t="s">
        <v>208</v>
      </c>
      <c r="AT138" s="196" t="s">
        <v>140</v>
      </c>
      <c r="AU138" s="196" t="s">
        <v>83</v>
      </c>
      <c r="AY138" s="14" t="s">
        <v>137</v>
      </c>
      <c r="BE138" s="197">
        <f t="shared" si="4"/>
        <v>0</v>
      </c>
      <c r="BF138" s="197">
        <f t="shared" si="5"/>
        <v>0</v>
      </c>
      <c r="BG138" s="197">
        <f t="shared" si="6"/>
        <v>0</v>
      </c>
      <c r="BH138" s="197">
        <f t="shared" si="7"/>
        <v>0</v>
      </c>
      <c r="BI138" s="197">
        <f t="shared" si="8"/>
        <v>0</v>
      </c>
      <c r="BJ138" s="14" t="s">
        <v>81</v>
      </c>
      <c r="BK138" s="197">
        <f t="shared" si="9"/>
        <v>0</v>
      </c>
      <c r="BL138" s="14" t="s">
        <v>208</v>
      </c>
      <c r="BM138" s="196" t="s">
        <v>594</v>
      </c>
    </row>
    <row r="139" spans="1:65" s="2" customFormat="1" ht="21.75" customHeight="1">
      <c r="A139" s="31"/>
      <c r="B139" s="32"/>
      <c r="C139" s="184" t="s">
        <v>176</v>
      </c>
      <c r="D139" s="184" t="s">
        <v>140</v>
      </c>
      <c r="E139" s="185" t="s">
        <v>595</v>
      </c>
      <c r="F139" s="186" t="s">
        <v>596</v>
      </c>
      <c r="G139" s="187" t="s">
        <v>301</v>
      </c>
      <c r="H139" s="188">
        <v>15</v>
      </c>
      <c r="I139" s="189"/>
      <c r="J139" s="190">
        <f t="shared" si="0"/>
        <v>0</v>
      </c>
      <c r="K139" s="191"/>
      <c r="L139" s="36"/>
      <c r="M139" s="192" t="s">
        <v>1</v>
      </c>
      <c r="N139" s="193" t="s">
        <v>38</v>
      </c>
      <c r="O139" s="68"/>
      <c r="P139" s="194">
        <f t="shared" si="1"/>
        <v>0</v>
      </c>
      <c r="Q139" s="194">
        <v>0.0009</v>
      </c>
      <c r="R139" s="194">
        <f t="shared" si="2"/>
        <v>0.0135</v>
      </c>
      <c r="S139" s="194">
        <v>0</v>
      </c>
      <c r="T139" s="195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6" t="s">
        <v>208</v>
      </c>
      <c r="AT139" s="196" t="s">
        <v>140</v>
      </c>
      <c r="AU139" s="196" t="s">
        <v>83</v>
      </c>
      <c r="AY139" s="14" t="s">
        <v>137</v>
      </c>
      <c r="BE139" s="197">
        <f t="shared" si="4"/>
        <v>0</v>
      </c>
      <c r="BF139" s="197">
        <f t="shared" si="5"/>
        <v>0</v>
      </c>
      <c r="BG139" s="197">
        <f t="shared" si="6"/>
        <v>0</v>
      </c>
      <c r="BH139" s="197">
        <f t="shared" si="7"/>
        <v>0</v>
      </c>
      <c r="BI139" s="197">
        <f t="shared" si="8"/>
        <v>0</v>
      </c>
      <c r="BJ139" s="14" t="s">
        <v>81</v>
      </c>
      <c r="BK139" s="197">
        <f t="shared" si="9"/>
        <v>0</v>
      </c>
      <c r="BL139" s="14" t="s">
        <v>208</v>
      </c>
      <c r="BM139" s="196" t="s">
        <v>597</v>
      </c>
    </row>
    <row r="140" spans="1:65" s="2" customFormat="1" ht="24.2" customHeight="1">
      <c r="A140" s="31"/>
      <c r="B140" s="32"/>
      <c r="C140" s="184" t="s">
        <v>182</v>
      </c>
      <c r="D140" s="184" t="s">
        <v>140</v>
      </c>
      <c r="E140" s="185" t="s">
        <v>598</v>
      </c>
      <c r="F140" s="186" t="s">
        <v>599</v>
      </c>
      <c r="G140" s="187" t="s">
        <v>301</v>
      </c>
      <c r="H140" s="188">
        <v>4</v>
      </c>
      <c r="I140" s="189"/>
      <c r="J140" s="190">
        <f t="shared" si="0"/>
        <v>0</v>
      </c>
      <c r="K140" s="191"/>
      <c r="L140" s="36"/>
      <c r="M140" s="192" t="s">
        <v>1</v>
      </c>
      <c r="N140" s="193" t="s">
        <v>38</v>
      </c>
      <c r="O140" s="68"/>
      <c r="P140" s="194">
        <f t="shared" si="1"/>
        <v>0</v>
      </c>
      <c r="Q140" s="194">
        <v>0.00035</v>
      </c>
      <c r="R140" s="194">
        <f t="shared" si="2"/>
        <v>0.0014</v>
      </c>
      <c r="S140" s="194">
        <v>0</v>
      </c>
      <c r="T140" s="195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6" t="s">
        <v>208</v>
      </c>
      <c r="AT140" s="196" t="s">
        <v>140</v>
      </c>
      <c r="AU140" s="196" t="s">
        <v>83</v>
      </c>
      <c r="AY140" s="14" t="s">
        <v>137</v>
      </c>
      <c r="BE140" s="197">
        <f t="shared" si="4"/>
        <v>0</v>
      </c>
      <c r="BF140" s="197">
        <f t="shared" si="5"/>
        <v>0</v>
      </c>
      <c r="BG140" s="197">
        <f t="shared" si="6"/>
        <v>0</v>
      </c>
      <c r="BH140" s="197">
        <f t="shared" si="7"/>
        <v>0</v>
      </c>
      <c r="BI140" s="197">
        <f t="shared" si="8"/>
        <v>0</v>
      </c>
      <c r="BJ140" s="14" t="s">
        <v>81</v>
      </c>
      <c r="BK140" s="197">
        <f t="shared" si="9"/>
        <v>0</v>
      </c>
      <c r="BL140" s="14" t="s">
        <v>208</v>
      </c>
      <c r="BM140" s="196" t="s">
        <v>600</v>
      </c>
    </row>
    <row r="141" spans="1:65" s="2" customFormat="1" ht="24.2" customHeight="1">
      <c r="A141" s="31"/>
      <c r="B141" s="32"/>
      <c r="C141" s="184" t="s">
        <v>187</v>
      </c>
      <c r="D141" s="184" t="s">
        <v>140</v>
      </c>
      <c r="E141" s="185" t="s">
        <v>601</v>
      </c>
      <c r="F141" s="186" t="s">
        <v>602</v>
      </c>
      <c r="G141" s="187" t="s">
        <v>301</v>
      </c>
      <c r="H141" s="188">
        <v>2</v>
      </c>
      <c r="I141" s="189"/>
      <c r="J141" s="190">
        <f t="shared" si="0"/>
        <v>0</v>
      </c>
      <c r="K141" s="191"/>
      <c r="L141" s="36"/>
      <c r="M141" s="192" t="s">
        <v>1</v>
      </c>
      <c r="N141" s="193" t="s">
        <v>38</v>
      </c>
      <c r="O141" s="68"/>
      <c r="P141" s="194">
        <f t="shared" si="1"/>
        <v>0</v>
      </c>
      <c r="Q141" s="194">
        <v>0.00057</v>
      </c>
      <c r="R141" s="194">
        <f t="shared" si="2"/>
        <v>0.00114</v>
      </c>
      <c r="S141" s="194">
        <v>0</v>
      </c>
      <c r="T141" s="195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6" t="s">
        <v>208</v>
      </c>
      <c r="AT141" s="196" t="s">
        <v>140</v>
      </c>
      <c r="AU141" s="196" t="s">
        <v>83</v>
      </c>
      <c r="AY141" s="14" t="s">
        <v>137</v>
      </c>
      <c r="BE141" s="197">
        <f t="shared" si="4"/>
        <v>0</v>
      </c>
      <c r="BF141" s="197">
        <f t="shared" si="5"/>
        <v>0</v>
      </c>
      <c r="BG141" s="197">
        <f t="shared" si="6"/>
        <v>0</v>
      </c>
      <c r="BH141" s="197">
        <f t="shared" si="7"/>
        <v>0</v>
      </c>
      <c r="BI141" s="197">
        <f t="shared" si="8"/>
        <v>0</v>
      </c>
      <c r="BJ141" s="14" t="s">
        <v>81</v>
      </c>
      <c r="BK141" s="197">
        <f t="shared" si="9"/>
        <v>0</v>
      </c>
      <c r="BL141" s="14" t="s">
        <v>208</v>
      </c>
      <c r="BM141" s="196" t="s">
        <v>603</v>
      </c>
    </row>
    <row r="142" spans="1:65" s="2" customFormat="1" ht="24.2" customHeight="1">
      <c r="A142" s="31"/>
      <c r="B142" s="32"/>
      <c r="C142" s="184" t="s">
        <v>191</v>
      </c>
      <c r="D142" s="184" t="s">
        <v>140</v>
      </c>
      <c r="E142" s="185" t="s">
        <v>604</v>
      </c>
      <c r="F142" s="186" t="s">
        <v>605</v>
      </c>
      <c r="G142" s="187" t="s">
        <v>301</v>
      </c>
      <c r="H142" s="188">
        <v>6</v>
      </c>
      <c r="I142" s="189"/>
      <c r="J142" s="190">
        <f t="shared" si="0"/>
        <v>0</v>
      </c>
      <c r="K142" s="191"/>
      <c r="L142" s="36"/>
      <c r="M142" s="192" t="s">
        <v>1</v>
      </c>
      <c r="N142" s="193" t="s">
        <v>38</v>
      </c>
      <c r="O142" s="68"/>
      <c r="P142" s="194">
        <f t="shared" si="1"/>
        <v>0</v>
      </c>
      <c r="Q142" s="194">
        <v>0.00114</v>
      </c>
      <c r="R142" s="194">
        <f t="shared" si="2"/>
        <v>0.00684</v>
      </c>
      <c r="S142" s="194">
        <v>0</v>
      </c>
      <c r="T142" s="195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6" t="s">
        <v>208</v>
      </c>
      <c r="AT142" s="196" t="s">
        <v>140</v>
      </c>
      <c r="AU142" s="196" t="s">
        <v>83</v>
      </c>
      <c r="AY142" s="14" t="s">
        <v>137</v>
      </c>
      <c r="BE142" s="197">
        <f t="shared" si="4"/>
        <v>0</v>
      </c>
      <c r="BF142" s="197">
        <f t="shared" si="5"/>
        <v>0</v>
      </c>
      <c r="BG142" s="197">
        <f t="shared" si="6"/>
        <v>0</v>
      </c>
      <c r="BH142" s="197">
        <f t="shared" si="7"/>
        <v>0</v>
      </c>
      <c r="BI142" s="197">
        <f t="shared" si="8"/>
        <v>0</v>
      </c>
      <c r="BJ142" s="14" t="s">
        <v>81</v>
      </c>
      <c r="BK142" s="197">
        <f t="shared" si="9"/>
        <v>0</v>
      </c>
      <c r="BL142" s="14" t="s">
        <v>208</v>
      </c>
      <c r="BM142" s="196" t="s">
        <v>606</v>
      </c>
    </row>
    <row r="143" spans="1:65" s="2" customFormat="1" ht="24.2" customHeight="1">
      <c r="A143" s="31"/>
      <c r="B143" s="32"/>
      <c r="C143" s="184" t="s">
        <v>195</v>
      </c>
      <c r="D143" s="184" t="s">
        <v>140</v>
      </c>
      <c r="E143" s="185" t="s">
        <v>607</v>
      </c>
      <c r="F143" s="186" t="s">
        <v>608</v>
      </c>
      <c r="G143" s="187" t="s">
        <v>185</v>
      </c>
      <c r="H143" s="188">
        <v>0.043</v>
      </c>
      <c r="I143" s="189"/>
      <c r="J143" s="190">
        <f t="shared" si="0"/>
        <v>0</v>
      </c>
      <c r="K143" s="191"/>
      <c r="L143" s="36"/>
      <c r="M143" s="192" t="s">
        <v>1</v>
      </c>
      <c r="N143" s="193" t="s">
        <v>38</v>
      </c>
      <c r="O143" s="68"/>
      <c r="P143" s="194">
        <f t="shared" si="1"/>
        <v>0</v>
      </c>
      <c r="Q143" s="194">
        <v>0</v>
      </c>
      <c r="R143" s="194">
        <f t="shared" si="2"/>
        <v>0</v>
      </c>
      <c r="S143" s="194">
        <v>0</v>
      </c>
      <c r="T143" s="195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6" t="s">
        <v>208</v>
      </c>
      <c r="AT143" s="196" t="s">
        <v>140</v>
      </c>
      <c r="AU143" s="196" t="s">
        <v>83</v>
      </c>
      <c r="AY143" s="14" t="s">
        <v>137</v>
      </c>
      <c r="BE143" s="197">
        <f t="shared" si="4"/>
        <v>0</v>
      </c>
      <c r="BF143" s="197">
        <f t="shared" si="5"/>
        <v>0</v>
      </c>
      <c r="BG143" s="197">
        <f t="shared" si="6"/>
        <v>0</v>
      </c>
      <c r="BH143" s="197">
        <f t="shared" si="7"/>
        <v>0</v>
      </c>
      <c r="BI143" s="197">
        <f t="shared" si="8"/>
        <v>0</v>
      </c>
      <c r="BJ143" s="14" t="s">
        <v>81</v>
      </c>
      <c r="BK143" s="197">
        <f t="shared" si="9"/>
        <v>0</v>
      </c>
      <c r="BL143" s="14" t="s">
        <v>208</v>
      </c>
      <c r="BM143" s="196" t="s">
        <v>609</v>
      </c>
    </row>
    <row r="144" spans="2:63" s="12" customFormat="1" ht="25.9" customHeight="1">
      <c r="B144" s="168"/>
      <c r="C144" s="169"/>
      <c r="D144" s="170" t="s">
        <v>72</v>
      </c>
      <c r="E144" s="171" t="s">
        <v>503</v>
      </c>
      <c r="F144" s="171" t="s">
        <v>504</v>
      </c>
      <c r="G144" s="169"/>
      <c r="H144" s="169"/>
      <c r="I144" s="172"/>
      <c r="J144" s="173">
        <f>BK144</f>
        <v>0</v>
      </c>
      <c r="K144" s="169"/>
      <c r="L144" s="174"/>
      <c r="M144" s="175"/>
      <c r="N144" s="176"/>
      <c r="O144" s="176"/>
      <c r="P144" s="177">
        <f>P145+P147+P150+P152</f>
        <v>0</v>
      </c>
      <c r="Q144" s="176"/>
      <c r="R144" s="177">
        <f>R145+R147+R150+R152</f>
        <v>0</v>
      </c>
      <c r="S144" s="176"/>
      <c r="T144" s="178">
        <f>T145+T147+T150+T152</f>
        <v>0</v>
      </c>
      <c r="AR144" s="179" t="s">
        <v>156</v>
      </c>
      <c r="AT144" s="180" t="s">
        <v>72</v>
      </c>
      <c r="AU144" s="180" t="s">
        <v>73</v>
      </c>
      <c r="AY144" s="179" t="s">
        <v>137</v>
      </c>
      <c r="BK144" s="181">
        <f>BK145+BK147+BK150+BK152</f>
        <v>0</v>
      </c>
    </row>
    <row r="145" spans="2:63" s="12" customFormat="1" ht="22.9" customHeight="1">
      <c r="B145" s="168"/>
      <c r="C145" s="169"/>
      <c r="D145" s="170" t="s">
        <v>72</v>
      </c>
      <c r="E145" s="182" t="s">
        <v>505</v>
      </c>
      <c r="F145" s="182" t="s">
        <v>506</v>
      </c>
      <c r="G145" s="169"/>
      <c r="H145" s="169"/>
      <c r="I145" s="172"/>
      <c r="J145" s="183">
        <f>BK145</f>
        <v>0</v>
      </c>
      <c r="K145" s="169"/>
      <c r="L145" s="174"/>
      <c r="M145" s="175"/>
      <c r="N145" s="176"/>
      <c r="O145" s="176"/>
      <c r="P145" s="177">
        <f>P146</f>
        <v>0</v>
      </c>
      <c r="Q145" s="176"/>
      <c r="R145" s="177">
        <f>R146</f>
        <v>0</v>
      </c>
      <c r="S145" s="176"/>
      <c r="T145" s="178">
        <f>T146</f>
        <v>0</v>
      </c>
      <c r="AR145" s="179" t="s">
        <v>156</v>
      </c>
      <c r="AT145" s="180" t="s">
        <v>72</v>
      </c>
      <c r="AU145" s="180" t="s">
        <v>81</v>
      </c>
      <c r="AY145" s="179" t="s">
        <v>137</v>
      </c>
      <c r="BK145" s="181">
        <f>BK146</f>
        <v>0</v>
      </c>
    </row>
    <row r="146" spans="1:65" s="2" customFormat="1" ht="16.5" customHeight="1">
      <c r="A146" s="31"/>
      <c r="B146" s="32"/>
      <c r="C146" s="184" t="s">
        <v>8</v>
      </c>
      <c r="D146" s="184" t="s">
        <v>140</v>
      </c>
      <c r="E146" s="185" t="s">
        <v>508</v>
      </c>
      <c r="F146" s="186" t="s">
        <v>506</v>
      </c>
      <c r="G146" s="187" t="s">
        <v>509</v>
      </c>
      <c r="H146" s="188">
        <v>1</v>
      </c>
      <c r="I146" s="189"/>
      <c r="J146" s="190">
        <f>ROUND(I146*H146,2)</f>
        <v>0</v>
      </c>
      <c r="K146" s="191"/>
      <c r="L146" s="36"/>
      <c r="M146" s="192" t="s">
        <v>1</v>
      </c>
      <c r="N146" s="193" t="s">
        <v>38</v>
      </c>
      <c r="O146" s="68"/>
      <c r="P146" s="194">
        <f>O146*H146</f>
        <v>0</v>
      </c>
      <c r="Q146" s="194">
        <v>0</v>
      </c>
      <c r="R146" s="194">
        <f>Q146*H146</f>
        <v>0</v>
      </c>
      <c r="S146" s="194">
        <v>0</v>
      </c>
      <c r="T146" s="19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6" t="s">
        <v>510</v>
      </c>
      <c r="AT146" s="196" t="s">
        <v>140</v>
      </c>
      <c r="AU146" s="196" t="s">
        <v>83</v>
      </c>
      <c r="AY146" s="14" t="s">
        <v>137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14" t="s">
        <v>81</v>
      </c>
      <c r="BK146" s="197">
        <f>ROUND(I146*H146,2)</f>
        <v>0</v>
      </c>
      <c r="BL146" s="14" t="s">
        <v>510</v>
      </c>
      <c r="BM146" s="196" t="s">
        <v>610</v>
      </c>
    </row>
    <row r="147" spans="2:63" s="12" customFormat="1" ht="22.9" customHeight="1">
      <c r="B147" s="168"/>
      <c r="C147" s="169"/>
      <c r="D147" s="170" t="s">
        <v>72</v>
      </c>
      <c r="E147" s="182" t="s">
        <v>512</v>
      </c>
      <c r="F147" s="182" t="s">
        <v>513</v>
      </c>
      <c r="G147" s="169"/>
      <c r="H147" s="169"/>
      <c r="I147" s="172"/>
      <c r="J147" s="183">
        <f>BK147</f>
        <v>0</v>
      </c>
      <c r="K147" s="169"/>
      <c r="L147" s="174"/>
      <c r="M147" s="175"/>
      <c r="N147" s="176"/>
      <c r="O147" s="176"/>
      <c r="P147" s="177">
        <f>SUM(P148:P149)</f>
        <v>0</v>
      </c>
      <c r="Q147" s="176"/>
      <c r="R147" s="177">
        <f>SUM(R148:R149)</f>
        <v>0</v>
      </c>
      <c r="S147" s="176"/>
      <c r="T147" s="178">
        <f>SUM(T148:T149)</f>
        <v>0</v>
      </c>
      <c r="AR147" s="179" t="s">
        <v>156</v>
      </c>
      <c r="AT147" s="180" t="s">
        <v>72</v>
      </c>
      <c r="AU147" s="180" t="s">
        <v>81</v>
      </c>
      <c r="AY147" s="179" t="s">
        <v>137</v>
      </c>
      <c r="BK147" s="181">
        <f>SUM(BK148:BK149)</f>
        <v>0</v>
      </c>
    </row>
    <row r="148" spans="1:65" s="2" customFormat="1" ht="21.75" customHeight="1">
      <c r="A148" s="31"/>
      <c r="B148" s="32"/>
      <c r="C148" s="184" t="s">
        <v>208</v>
      </c>
      <c r="D148" s="184" t="s">
        <v>140</v>
      </c>
      <c r="E148" s="185" t="s">
        <v>515</v>
      </c>
      <c r="F148" s="186" t="s">
        <v>611</v>
      </c>
      <c r="G148" s="187" t="s">
        <v>509</v>
      </c>
      <c r="H148" s="188">
        <v>1</v>
      </c>
      <c r="I148" s="189"/>
      <c r="J148" s="190">
        <f>ROUND(I148*H148,2)</f>
        <v>0</v>
      </c>
      <c r="K148" s="191"/>
      <c r="L148" s="36"/>
      <c r="M148" s="192" t="s">
        <v>1</v>
      </c>
      <c r="N148" s="193" t="s">
        <v>38</v>
      </c>
      <c r="O148" s="68"/>
      <c r="P148" s="194">
        <f>O148*H148</f>
        <v>0</v>
      </c>
      <c r="Q148" s="194">
        <v>0</v>
      </c>
      <c r="R148" s="194">
        <f>Q148*H148</f>
        <v>0</v>
      </c>
      <c r="S148" s="194">
        <v>0</v>
      </c>
      <c r="T148" s="19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6" t="s">
        <v>510</v>
      </c>
      <c r="AT148" s="196" t="s">
        <v>140</v>
      </c>
      <c r="AU148" s="196" t="s">
        <v>83</v>
      </c>
      <c r="AY148" s="14" t="s">
        <v>137</v>
      </c>
      <c r="BE148" s="197">
        <f>IF(N148="základní",J148,0)</f>
        <v>0</v>
      </c>
      <c r="BF148" s="197">
        <f>IF(N148="snížená",J148,0)</f>
        <v>0</v>
      </c>
      <c r="BG148" s="197">
        <f>IF(N148="zákl. přenesená",J148,0)</f>
        <v>0</v>
      </c>
      <c r="BH148" s="197">
        <f>IF(N148="sníž. přenesená",J148,0)</f>
        <v>0</v>
      </c>
      <c r="BI148" s="197">
        <f>IF(N148="nulová",J148,0)</f>
        <v>0</v>
      </c>
      <c r="BJ148" s="14" t="s">
        <v>81</v>
      </c>
      <c r="BK148" s="197">
        <f>ROUND(I148*H148,2)</f>
        <v>0</v>
      </c>
      <c r="BL148" s="14" t="s">
        <v>510</v>
      </c>
      <c r="BM148" s="196" t="s">
        <v>612</v>
      </c>
    </row>
    <row r="149" spans="1:65" s="2" customFormat="1" ht="16.5" customHeight="1">
      <c r="A149" s="31"/>
      <c r="B149" s="32"/>
      <c r="C149" s="184" t="s">
        <v>212</v>
      </c>
      <c r="D149" s="184" t="s">
        <v>140</v>
      </c>
      <c r="E149" s="185" t="s">
        <v>519</v>
      </c>
      <c r="F149" s="186" t="s">
        <v>520</v>
      </c>
      <c r="G149" s="187" t="s">
        <v>509</v>
      </c>
      <c r="H149" s="188">
        <v>1</v>
      </c>
      <c r="I149" s="189"/>
      <c r="J149" s="190">
        <f>ROUND(I149*H149,2)</f>
        <v>0</v>
      </c>
      <c r="K149" s="191"/>
      <c r="L149" s="36"/>
      <c r="M149" s="192" t="s">
        <v>1</v>
      </c>
      <c r="N149" s="193" t="s">
        <v>38</v>
      </c>
      <c r="O149" s="68"/>
      <c r="P149" s="194">
        <f>O149*H149</f>
        <v>0</v>
      </c>
      <c r="Q149" s="194">
        <v>0</v>
      </c>
      <c r="R149" s="194">
        <f>Q149*H149</f>
        <v>0</v>
      </c>
      <c r="S149" s="194">
        <v>0</v>
      </c>
      <c r="T149" s="19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6" t="s">
        <v>510</v>
      </c>
      <c r="AT149" s="196" t="s">
        <v>140</v>
      </c>
      <c r="AU149" s="196" t="s">
        <v>83</v>
      </c>
      <c r="AY149" s="14" t="s">
        <v>137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14" t="s">
        <v>81</v>
      </c>
      <c r="BK149" s="197">
        <f>ROUND(I149*H149,2)</f>
        <v>0</v>
      </c>
      <c r="BL149" s="14" t="s">
        <v>510</v>
      </c>
      <c r="BM149" s="196" t="s">
        <v>613</v>
      </c>
    </row>
    <row r="150" spans="2:63" s="12" customFormat="1" ht="22.9" customHeight="1">
      <c r="B150" s="168"/>
      <c r="C150" s="169"/>
      <c r="D150" s="170" t="s">
        <v>72</v>
      </c>
      <c r="E150" s="182" t="s">
        <v>522</v>
      </c>
      <c r="F150" s="182" t="s">
        <v>523</v>
      </c>
      <c r="G150" s="169"/>
      <c r="H150" s="169"/>
      <c r="I150" s="172"/>
      <c r="J150" s="183">
        <f>BK150</f>
        <v>0</v>
      </c>
      <c r="K150" s="169"/>
      <c r="L150" s="174"/>
      <c r="M150" s="175"/>
      <c r="N150" s="176"/>
      <c r="O150" s="176"/>
      <c r="P150" s="177">
        <f>P151</f>
        <v>0</v>
      </c>
      <c r="Q150" s="176"/>
      <c r="R150" s="177">
        <f>R151</f>
        <v>0</v>
      </c>
      <c r="S150" s="176"/>
      <c r="T150" s="178">
        <f>T151</f>
        <v>0</v>
      </c>
      <c r="AR150" s="179" t="s">
        <v>156</v>
      </c>
      <c r="AT150" s="180" t="s">
        <v>72</v>
      </c>
      <c r="AU150" s="180" t="s">
        <v>81</v>
      </c>
      <c r="AY150" s="179" t="s">
        <v>137</v>
      </c>
      <c r="BK150" s="181">
        <f>BK151</f>
        <v>0</v>
      </c>
    </row>
    <row r="151" spans="1:65" s="2" customFormat="1" ht="16.5" customHeight="1">
      <c r="A151" s="31"/>
      <c r="B151" s="32"/>
      <c r="C151" s="184" t="s">
        <v>219</v>
      </c>
      <c r="D151" s="184" t="s">
        <v>140</v>
      </c>
      <c r="E151" s="185" t="s">
        <v>525</v>
      </c>
      <c r="F151" s="186" t="s">
        <v>526</v>
      </c>
      <c r="G151" s="187" t="s">
        <v>509</v>
      </c>
      <c r="H151" s="188">
        <v>1</v>
      </c>
      <c r="I151" s="189"/>
      <c r="J151" s="190">
        <f>ROUND(I151*H151,2)</f>
        <v>0</v>
      </c>
      <c r="K151" s="191"/>
      <c r="L151" s="36"/>
      <c r="M151" s="192" t="s">
        <v>1</v>
      </c>
      <c r="N151" s="193" t="s">
        <v>38</v>
      </c>
      <c r="O151" s="68"/>
      <c r="P151" s="194">
        <f>O151*H151</f>
        <v>0</v>
      </c>
      <c r="Q151" s="194">
        <v>0</v>
      </c>
      <c r="R151" s="194">
        <f>Q151*H151</f>
        <v>0</v>
      </c>
      <c r="S151" s="194">
        <v>0</v>
      </c>
      <c r="T151" s="195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6" t="s">
        <v>510</v>
      </c>
      <c r="AT151" s="196" t="s">
        <v>140</v>
      </c>
      <c r="AU151" s="196" t="s">
        <v>83</v>
      </c>
      <c r="AY151" s="14" t="s">
        <v>137</v>
      </c>
      <c r="BE151" s="197">
        <f>IF(N151="základní",J151,0)</f>
        <v>0</v>
      </c>
      <c r="BF151" s="197">
        <f>IF(N151="snížená",J151,0)</f>
        <v>0</v>
      </c>
      <c r="BG151" s="197">
        <f>IF(N151="zákl. přenesená",J151,0)</f>
        <v>0</v>
      </c>
      <c r="BH151" s="197">
        <f>IF(N151="sníž. přenesená",J151,0)</f>
        <v>0</v>
      </c>
      <c r="BI151" s="197">
        <f>IF(N151="nulová",J151,0)</f>
        <v>0</v>
      </c>
      <c r="BJ151" s="14" t="s">
        <v>81</v>
      </c>
      <c r="BK151" s="197">
        <f>ROUND(I151*H151,2)</f>
        <v>0</v>
      </c>
      <c r="BL151" s="14" t="s">
        <v>510</v>
      </c>
      <c r="BM151" s="196" t="s">
        <v>614</v>
      </c>
    </row>
    <row r="152" spans="2:63" s="12" customFormat="1" ht="22.9" customHeight="1">
      <c r="B152" s="168"/>
      <c r="C152" s="169"/>
      <c r="D152" s="170" t="s">
        <v>72</v>
      </c>
      <c r="E152" s="182" t="s">
        <v>528</v>
      </c>
      <c r="F152" s="182" t="s">
        <v>529</v>
      </c>
      <c r="G152" s="169"/>
      <c r="H152" s="169"/>
      <c r="I152" s="172"/>
      <c r="J152" s="183">
        <f>BK152</f>
        <v>0</v>
      </c>
      <c r="K152" s="169"/>
      <c r="L152" s="174"/>
      <c r="M152" s="175"/>
      <c r="N152" s="176"/>
      <c r="O152" s="176"/>
      <c r="P152" s="177">
        <f>P153</f>
        <v>0</v>
      </c>
      <c r="Q152" s="176"/>
      <c r="R152" s="177">
        <f>R153</f>
        <v>0</v>
      </c>
      <c r="S152" s="176"/>
      <c r="T152" s="178">
        <f>T153</f>
        <v>0</v>
      </c>
      <c r="AR152" s="179" t="s">
        <v>156</v>
      </c>
      <c r="AT152" s="180" t="s">
        <v>72</v>
      </c>
      <c r="AU152" s="180" t="s">
        <v>81</v>
      </c>
      <c r="AY152" s="179" t="s">
        <v>137</v>
      </c>
      <c r="BK152" s="181">
        <f>BK153</f>
        <v>0</v>
      </c>
    </row>
    <row r="153" spans="1:65" s="2" customFormat="1" ht="16.5" customHeight="1">
      <c r="A153" s="31"/>
      <c r="B153" s="32"/>
      <c r="C153" s="184" t="s">
        <v>225</v>
      </c>
      <c r="D153" s="184" t="s">
        <v>140</v>
      </c>
      <c r="E153" s="185" t="s">
        <v>531</v>
      </c>
      <c r="F153" s="186" t="s">
        <v>532</v>
      </c>
      <c r="G153" s="187" t="s">
        <v>509</v>
      </c>
      <c r="H153" s="188">
        <v>1</v>
      </c>
      <c r="I153" s="189"/>
      <c r="J153" s="190">
        <f>ROUND(I153*H153,2)</f>
        <v>0</v>
      </c>
      <c r="K153" s="191"/>
      <c r="L153" s="36"/>
      <c r="M153" s="209" t="s">
        <v>1</v>
      </c>
      <c r="N153" s="210" t="s">
        <v>38</v>
      </c>
      <c r="O153" s="211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6" t="s">
        <v>510</v>
      </c>
      <c r="AT153" s="196" t="s">
        <v>140</v>
      </c>
      <c r="AU153" s="196" t="s">
        <v>83</v>
      </c>
      <c r="AY153" s="14" t="s">
        <v>137</v>
      </c>
      <c r="BE153" s="197">
        <f>IF(N153="základní",J153,0)</f>
        <v>0</v>
      </c>
      <c r="BF153" s="197">
        <f>IF(N153="snížená",J153,0)</f>
        <v>0</v>
      </c>
      <c r="BG153" s="197">
        <f>IF(N153="zákl. přenesená",J153,0)</f>
        <v>0</v>
      </c>
      <c r="BH153" s="197">
        <f>IF(N153="sníž. přenesená",J153,0)</f>
        <v>0</v>
      </c>
      <c r="BI153" s="197">
        <f>IF(N153="nulová",J153,0)</f>
        <v>0</v>
      </c>
      <c r="BJ153" s="14" t="s">
        <v>81</v>
      </c>
      <c r="BK153" s="197">
        <f>ROUND(I153*H153,2)</f>
        <v>0</v>
      </c>
      <c r="BL153" s="14" t="s">
        <v>510</v>
      </c>
      <c r="BM153" s="196" t="s">
        <v>615</v>
      </c>
    </row>
    <row r="154" spans="1:31" s="2" customFormat="1" ht="6.95" customHeight="1">
      <c r="A154" s="31"/>
      <c r="B154" s="51"/>
      <c r="C154" s="52"/>
      <c r="D154" s="52"/>
      <c r="E154" s="52"/>
      <c r="F154" s="52"/>
      <c r="G154" s="52"/>
      <c r="H154" s="52"/>
      <c r="I154" s="52"/>
      <c r="J154" s="52"/>
      <c r="K154" s="52"/>
      <c r="L154" s="36"/>
      <c r="M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</sheetData>
  <sheetProtection algorithmName="SHA-512" hashValue="c06eorLezYv/x+bctkLTYRon5oOTrNR0NF4QuZE7mHaTeKKFxqJi+OTuWZQo7ExbRkvSJoXVI+gDWRwGxgCvsg==" saltValue="fSkq0AZTaGxGyNyaa46jiVRWsoVjh6UMPguLfCeWVIg7ulzaQcP3NZp//2xAhxeIIEx731lY7Y1CGuEZTuJMOg==" spinCount="100000" sheet="1" objects="1" scenarios="1" formatColumns="0" formatRows="0" autoFilter="0"/>
  <autoFilter ref="C124:K15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DESKTOP-V20LB2D\admin</dc:creator>
  <cp:keywords/>
  <dc:description/>
  <cp:lastModifiedBy>Beránková Jiřina</cp:lastModifiedBy>
  <dcterms:created xsi:type="dcterms:W3CDTF">2022-11-17T17:21:42Z</dcterms:created>
  <dcterms:modified xsi:type="dcterms:W3CDTF">2022-11-21T07:51:59Z</dcterms:modified>
  <cp:category/>
  <cp:version/>
  <cp:contentType/>
  <cp:contentStatus/>
</cp:coreProperties>
</file>