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Komunikace" sheetId="2" r:id="rId2"/>
    <sheet name="SO2 - Přeložka VO" sheetId="3" r:id="rId3"/>
  </sheets>
  <definedNames>
    <definedName name="_xlnm.Print_Area" localSheetId="0">'Rekapitulace stavby'!$D$4:$AO$76,'Rekapitulace stavby'!$C$82:$AQ$97</definedName>
    <definedName name="_xlnm._FilterDatabase" localSheetId="1" hidden="1">'SO1 - Komunikace'!$C$126:$K$213</definedName>
    <definedName name="_xlnm.Print_Area" localSheetId="1">'SO1 - Komunikace'!$C$4:$J$76,'SO1 - Komunikace'!$C$82:$J$108,'SO1 - Komunikace'!$C$114:$J$213</definedName>
    <definedName name="_xlnm._FilterDatabase" localSheetId="2" hidden="1">'SO2 - Přeložka VO'!$C$125:$K$171</definedName>
    <definedName name="_xlnm.Print_Area" localSheetId="2">'SO2 - Přeložka VO'!$C$4:$J$76,'SO2 - Přeložka VO'!$C$82:$J$107,'SO2 - Přeložka VO'!$C$113:$J$171</definedName>
    <definedName name="_xlnm.Print_Titles" localSheetId="0">'Rekapitulace stavby'!$92:$92</definedName>
    <definedName name="_xlnm.Print_Titles" localSheetId="1">'SO1 - Komunikace'!$126:$126</definedName>
    <definedName name="_xlnm.Print_Titles" localSheetId="2">'SO2 - Přeložka VO'!$125:$125</definedName>
  </definedNames>
  <calcPr fullCalcOnLoad="1"/>
</workbook>
</file>

<file path=xl/sharedStrings.xml><?xml version="1.0" encoding="utf-8"?>
<sst xmlns="http://schemas.openxmlformats.org/spreadsheetml/2006/main" count="2051" uniqueCount="566">
  <si>
    <t>Export Komplet</t>
  </si>
  <si>
    <t/>
  </si>
  <si>
    <t>2.0</t>
  </si>
  <si>
    <t>ZAMOK</t>
  </si>
  <si>
    <t>False</t>
  </si>
  <si>
    <t>{f46ea8a6-ab42-45a2-b4b1-298a2f8ffd6f}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</si>
  <si>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</si>
  <si>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</si>
  <si>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</si>
  <si>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</si>
  <si>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</si>
  <si>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</si>
  <si>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</si>
  <si>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</si>
  <si>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0132023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</si>
  <si>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</si>
  <si>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</si>
  <si>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Účelová komunikace k ČSOV</t>
  </si>
  <si>
    <t>KSO:</t>
  </si>
  <si>
    <t>CC-CZ:</t>
  </si>
  <si>
    <t>Místo:</t>
  </si>
  <si>
    <t>Lovosice</t>
  </si>
  <si>
    <t>Datum:</t>
  </si>
  <si>
    <t>23. 8. 2023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</si>
  <si>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</si>
  <si>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</si>
  <si>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</si>
  <si>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</si>
  <si>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</si>
  <si>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</si>
  <si>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</si>
  <si>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</si>
  <si>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</si>
  <si>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</si>
  <si>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</si>
  <si>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</si>
  <si>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</si>
  <si>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</si>
  <si>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</si>
  <si>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</si>
  <si>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</si>
  <si>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</si>
  <si>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</si>
  <si>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</si>
  <si>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</si>
  <si>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</si>
  <si>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</si>
  <si>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</si>
  <si>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</si>
  <si>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</si>
  <si>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</si>
  <si>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</si>
  <si>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</si>
  <si>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</si>
  <si>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</si>
  <si>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</si>
  <si>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</si>
  <si>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</si>
  <si>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</si>
  <si>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</si>
  <si>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</si>
  <si>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</si>
  <si>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</si>
  <si>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</si>
  <si>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</si>
  <si>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</si>
  <si>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</si>
  <si>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</si>
  <si>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</si>
  <si>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</si>
  <si>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</si>
  <si>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</si>
  <si>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</si>
  <si>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</si>
  <si>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</si>
  <si>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</si>
  <si>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</si>
  <si>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</si>
  <si>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</si>
  <si>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</si>
  <si>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Komunikace</t>
  </si>
  <si>
    <t>STA</t>
  </si>
  <si>
    <t>1</t>
  </si>
  <si>
    <t>{6b050091-3bb9-4900-b7ad-965dd92a96a6}</t>
  </si>
  <si>
    <t>2</t>
  </si>
  <si>
    <t>SO2</t>
  </si>
  <si>
    <t>Přeložka VO</t>
  </si>
  <si>
    <t>{22a02e7e-a2da-498d-a7e9-6a313c296b20}</t>
  </si>
  <si>
    <t>KRYCÍ LIST SOUPISU PRACÍ</t>
  </si>
  <si>
    <t>Objekt:</t>
  </si>
  <si>
    <t>SO1 -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</si>
  <si>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</si>
  <si>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</si>
  <si>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</si>
  <si>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</si>
  <si>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</si>
  <si>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</si>
  <si>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</si>
  <si>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</si>
  <si>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</si>
  <si>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</si>
  <si>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</si>
  <si>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</si>
  <si>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</si>
  <si>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</si>
  <si>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</si>
  <si>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</si>
  <si>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</si>
  <si>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</si>
  <si>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</si>
  <si>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</si>
  <si>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</si>
  <si>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</si>
  <si>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</si>
  <si>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</si>
  <si>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</si>
  <si>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</si>
  <si>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</si>
  <si>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</si>
  <si>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</si>
  <si>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</si>
  <si>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</si>
  <si>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</si>
  <si>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</si>
  <si>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</si>
  <si>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</si>
  <si>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 - pro zpětné použití</t>
  </si>
  <si>
    <t>m2</t>
  </si>
  <si>
    <t>4</t>
  </si>
  <si>
    <t>1715490590</t>
  </si>
  <si>
    <t>113106125</t>
  </si>
  <si>
    <t>Rozebrání dlažeb z vegetačních dlaždic betonových komunikací pro pěší ručně</t>
  </si>
  <si>
    <t>-1908039831</t>
  </si>
  <si>
    <t>3</t>
  </si>
  <si>
    <t>113107121</t>
  </si>
  <si>
    <t>Odstranění podkladu z kameniva drceného tl 100 mm ručně - úprava nájezdu</t>
  </si>
  <si>
    <t>-1700485653</t>
  </si>
  <si>
    <t>113107122</t>
  </si>
  <si>
    <t>Odstranění podkladu z kameniva drceného tl přes 100 do 200 mm ručně - st. chodník nad sítěmi</t>
  </si>
  <si>
    <t>-918183018</t>
  </si>
  <si>
    <t>5</t>
  </si>
  <si>
    <t>113107162</t>
  </si>
  <si>
    <t>Odstranění podkladu z kameniva drceného tl přes 100 do 200 mm strojně pl přes 50 do 200 m2 - st. chodník</t>
  </si>
  <si>
    <t>-1140184970</t>
  </si>
  <si>
    <t>6</t>
  </si>
  <si>
    <t>113107311</t>
  </si>
  <si>
    <t>Odstranění podkladu z kameniva těženého tl do 100 mm strojně pl do 50 m2 - štěrková cesta</t>
  </si>
  <si>
    <t>-552367549</t>
  </si>
  <si>
    <t>7</t>
  </si>
  <si>
    <t>113107342</t>
  </si>
  <si>
    <t>Odstranění podkladu živičného tl přes 50 do 100 mm strojně pl do 50 m2 - úprava nájezdu</t>
  </si>
  <si>
    <t>539820988</t>
  </si>
  <si>
    <t>8</t>
  </si>
  <si>
    <t>113201112</t>
  </si>
  <si>
    <t>Vytrhání obrub silničních ležatých</t>
  </si>
  <si>
    <t>m</t>
  </si>
  <si>
    <t>1487258660</t>
  </si>
  <si>
    <t>9</t>
  </si>
  <si>
    <t>113202111</t>
  </si>
  <si>
    <t>Vytrhání obrub krajníků obrubníků stojatých</t>
  </si>
  <si>
    <t>-1976851021</t>
  </si>
  <si>
    <t>10</t>
  </si>
  <si>
    <t>121151113</t>
  </si>
  <si>
    <t>Sejmutí ornice plochy do 500 m2 tl vrstvy do 200 mm strojně</t>
  </si>
  <si>
    <t>1099920353</t>
  </si>
  <si>
    <t>11</t>
  </si>
  <si>
    <t>122111101</t>
  </si>
  <si>
    <t>Odkopávky a prokopávky v hornině třídy těžitelnosti I, skupiny 1 a 2 ručně - okolo IS</t>
  </si>
  <si>
    <t>m3</t>
  </si>
  <si>
    <t>1044014611</t>
  </si>
  <si>
    <t>12</t>
  </si>
  <si>
    <t>122151103</t>
  </si>
  <si>
    <t>Odkopávky a prokopávky nezapažené v hornině třídy těžitelnosti I skupiny 1 a 2 objem do 100 m3 strojně</t>
  </si>
  <si>
    <t>2051881965</t>
  </si>
  <si>
    <t>13</t>
  </si>
  <si>
    <t>162251102</t>
  </si>
  <si>
    <t>Vodorovné přemístění přes 20 do 50 m výkopku/sypaniny z horniny třídy těžitelnosti I skupiny 1 až 3</t>
  </si>
  <si>
    <t>-1730586258</t>
  </si>
  <si>
    <t>14</t>
  </si>
  <si>
    <t>162751113</t>
  </si>
  <si>
    <t>Vodorovné přemístění do 6000 m výkopku/sypaniny z horniny třídy těžitelnosti I, skupiny 1 až 3</t>
  </si>
  <si>
    <t>1756796481</t>
  </si>
  <si>
    <t>167151121</t>
  </si>
  <si>
    <t>Skládání nebo překládání výkopku z horniny třídy těžitelnosti I, skupiny 1 až 3</t>
  </si>
  <si>
    <t>1853702986</t>
  </si>
  <si>
    <t>16</t>
  </si>
  <si>
    <t>171251201</t>
  </si>
  <si>
    <t>Uložení sypaniny na skládky nebo meziskládky</t>
  </si>
  <si>
    <t>-1078983969</t>
  </si>
  <si>
    <t>17</t>
  </si>
  <si>
    <t>180405114</t>
  </si>
  <si>
    <t>Založení trávníku ve vegetačních prefabrikátech výsevem směsi semene v rovině a ve svahu do 1:5</t>
  </si>
  <si>
    <t>-631505735</t>
  </si>
  <si>
    <t>18</t>
  </si>
  <si>
    <t>M</t>
  </si>
  <si>
    <t>10371500.</t>
  </si>
  <si>
    <t xml:space="preserve">substrát pro trávníky VL </t>
  </si>
  <si>
    <t>1860464980</t>
  </si>
  <si>
    <t>19</t>
  </si>
  <si>
    <t>00572410</t>
  </si>
  <si>
    <t>osivo směs travní parková</t>
  </si>
  <si>
    <t>kg</t>
  </si>
  <si>
    <t>-992953848</t>
  </si>
  <si>
    <t>20</t>
  </si>
  <si>
    <t>181111121</t>
  </si>
  <si>
    <t>Plošná úprava terénu do 500 m2 zemina tř 1 až 4 nerovnosti do 150 mm v rovinně a svahu do 1:5</t>
  </si>
  <si>
    <t>-1786083568</t>
  </si>
  <si>
    <t>181311103</t>
  </si>
  <si>
    <t>Rozprostření ornice tl vrstvy do 200 mm v rovině nebo ve svahu do 1:5 ručně</t>
  </si>
  <si>
    <t>-1520882951</t>
  </si>
  <si>
    <t>22</t>
  </si>
  <si>
    <t>10371500</t>
  </si>
  <si>
    <t>substrát pro trávníky VL - doplnění</t>
  </si>
  <si>
    <t>-409582552</t>
  </si>
  <si>
    <t>23</t>
  </si>
  <si>
    <t>181411131</t>
  </si>
  <si>
    <t>Založení parkového trávníku výsevem plochy do 1000 m2 v rovině a ve svahu do 1:5</t>
  </si>
  <si>
    <t>-1153263034</t>
  </si>
  <si>
    <t>24</t>
  </si>
  <si>
    <t>-868197232</t>
  </si>
  <si>
    <t>25</t>
  </si>
  <si>
    <t>181951112</t>
  </si>
  <si>
    <t>Úprava pláně v hornině třídy těžitelnosti I, skupiny 1 až 3 se zhutněním strojně</t>
  </si>
  <si>
    <t>398571735</t>
  </si>
  <si>
    <t>26</t>
  </si>
  <si>
    <t>185803111</t>
  </si>
  <si>
    <t>Ošetření trávníku shrabáním v rovině a svahu do 1:5</t>
  </si>
  <si>
    <t>185044614</t>
  </si>
  <si>
    <t>27</t>
  </si>
  <si>
    <t>185804312</t>
  </si>
  <si>
    <t>Zalití rostlin vodou plocha přes 20 m2</t>
  </si>
  <si>
    <t>-1188141446</t>
  </si>
  <si>
    <t>28</t>
  </si>
  <si>
    <t>185851121</t>
  </si>
  <si>
    <t>Dovoz vody pro zálivku rostlin za vzdálenost do 1000 m</t>
  </si>
  <si>
    <t>-1373578796</t>
  </si>
  <si>
    <t>29</t>
  </si>
  <si>
    <t>185851129</t>
  </si>
  <si>
    <t>Příplatek k dovozu vody pro zálivku rostlin do 1000 m ZKD 1000 m</t>
  </si>
  <si>
    <t>1342596130</t>
  </si>
  <si>
    <t>Zakládání</t>
  </si>
  <si>
    <t>30</t>
  </si>
  <si>
    <t>213141111</t>
  </si>
  <si>
    <t>Zřízení vrstvy z geotextilie v rovině nebo ve sklonu do 1:5 š do 3 m</t>
  </si>
  <si>
    <t>-2059949323</t>
  </si>
  <si>
    <t>31</t>
  </si>
  <si>
    <t>213141112</t>
  </si>
  <si>
    <t>Zřízení vrstvy z geotextilie v rovině nebo ve sklonu do 1:5 š přes 3 do 6 m</t>
  </si>
  <si>
    <t>542021499</t>
  </si>
  <si>
    <t>32</t>
  </si>
  <si>
    <t>69311081</t>
  </si>
  <si>
    <t>geotextilie netkaná separační, ochranná, filtrační, drenážní PES 300g/m2</t>
  </si>
  <si>
    <t>1703242387</t>
  </si>
  <si>
    <t>Komunikace pozemní</t>
  </si>
  <si>
    <t>33</t>
  </si>
  <si>
    <t>564731101</t>
  </si>
  <si>
    <t>Podklad z kameniva hrubého drceného vel. 32-63 mm plochy do 100 m2 tl 100 mm - přístup</t>
  </si>
  <si>
    <t>1170605702</t>
  </si>
  <si>
    <t>34</t>
  </si>
  <si>
    <t>564751111</t>
  </si>
  <si>
    <t>Podklad z kameniva hrubého drceného vel. 32-63 mm plochy přes 100 m2 tl 150 mm - 2 vrstvy komunikace</t>
  </si>
  <si>
    <t>-1962126204</t>
  </si>
  <si>
    <t>35</t>
  </si>
  <si>
    <t>564760111</t>
  </si>
  <si>
    <t>Podklad z kameniva hrubého drceného vel. 16-32 mm plochy přes 100 m2 tl 200 mm - 1 vrstva komunikace</t>
  </si>
  <si>
    <t>354978469</t>
  </si>
  <si>
    <t>36</t>
  </si>
  <si>
    <t>564831011</t>
  </si>
  <si>
    <t xml:space="preserve">Podklad ze štěrkodrtě ŠD plochy do 100 m2 tl 100 mm - přístup </t>
  </si>
  <si>
    <t>-925834342</t>
  </si>
  <si>
    <t>37</t>
  </si>
  <si>
    <t>564851011</t>
  </si>
  <si>
    <t>Podklad ze štěrkodrtě ŠD plochy do 100 m2 tl 150 mm - doplnění chodník</t>
  </si>
  <si>
    <t>-2051523725</t>
  </si>
  <si>
    <t>38</t>
  </si>
  <si>
    <t>565135121</t>
  </si>
  <si>
    <t>Asfaltový beton vrstva podkladní ACP 16 (obalované kamenivo OKS) tl 50 mm š přes 3 m - nájezd</t>
  </si>
  <si>
    <t>-1421796457</t>
  </si>
  <si>
    <t>39</t>
  </si>
  <si>
    <t>566501111</t>
  </si>
  <si>
    <t>Úprava krytu z kameniva drceného pro nový kryt s doplněním kameniva drceného do 0,10 m3/m2 - úprava profilu nájezdu</t>
  </si>
  <si>
    <t>-1427318848</t>
  </si>
  <si>
    <t>40</t>
  </si>
  <si>
    <t>573111112</t>
  </si>
  <si>
    <t>Postřik živičný infiltrační s posypem z asfaltu množství 1 kg/m2</t>
  </si>
  <si>
    <t>1582301141</t>
  </si>
  <si>
    <t>41</t>
  </si>
  <si>
    <t>573211108</t>
  </si>
  <si>
    <t>Postřik živičný spojovací z asfaltu v množství 0,40 kg/m2</t>
  </si>
  <si>
    <t>-364565718</t>
  </si>
  <si>
    <t>42</t>
  </si>
  <si>
    <t>577134121</t>
  </si>
  <si>
    <t>Asfaltový beton vrstva obrusná ACO 11 (ABS) tř. I tl 40 mm š přes 3 m z nemodifikovaného asfaltu</t>
  </si>
  <si>
    <t>-1050900253</t>
  </si>
  <si>
    <t>43</t>
  </si>
  <si>
    <t>593532111</t>
  </si>
  <si>
    <t>Kladení dlažby z plastových vegetačních dlaždic pozemních komunikací se zámkem tl 60 mm pl do 50 m2</t>
  </si>
  <si>
    <t>2059033647</t>
  </si>
  <si>
    <t>44</t>
  </si>
  <si>
    <t>56245141.1</t>
  </si>
  <si>
    <t>dlažba zatravňovací recyklovaný PE nosnost 120t/m2 330x330x40mm</t>
  </si>
  <si>
    <t>-1309594217</t>
  </si>
  <si>
    <t>45</t>
  </si>
  <si>
    <t>593532114</t>
  </si>
  <si>
    <t>Kladení dlažby z plastových vegetačních dlaždic pozemních komunikací se zámkem tl 60 mm pl přes 300 m2</t>
  </si>
  <si>
    <t>-367365540</t>
  </si>
  <si>
    <t>46</t>
  </si>
  <si>
    <t>56245141</t>
  </si>
  <si>
    <t>dlažba zatravňovací recyklovaný PE nosnost 350t/m2 330x330x50mm</t>
  </si>
  <si>
    <t>-1143458083</t>
  </si>
  <si>
    <t>47</t>
  </si>
  <si>
    <t>596211112</t>
  </si>
  <si>
    <t xml:space="preserve">Kladení zámkové dlažby komunikací pro pěší tl 60 mm skupiny A pl do 300 m2 </t>
  </si>
  <si>
    <t>-169824956</t>
  </si>
  <si>
    <t>48</t>
  </si>
  <si>
    <t>59245222</t>
  </si>
  <si>
    <t>dlažba zámková tvaru I základní pro nevidomé 196x161x60mm barevná</t>
  </si>
  <si>
    <t>-1631128237</t>
  </si>
  <si>
    <t>Ostatní konstrukce a práce, bourání</t>
  </si>
  <si>
    <t>49</t>
  </si>
  <si>
    <t>914111111</t>
  </si>
  <si>
    <t>Montáž svislé dopravní značky do velikosti 1 m2 objímkami na sloupek nebo konzolu</t>
  </si>
  <si>
    <t>kus</t>
  </si>
  <si>
    <t>-658769542</t>
  </si>
  <si>
    <t>50</t>
  </si>
  <si>
    <t>40445619</t>
  </si>
  <si>
    <t>zákazové, příkazové dopravní značky B1-B34, C1-15 500mm</t>
  </si>
  <si>
    <t>623380903</t>
  </si>
  <si>
    <t>51</t>
  </si>
  <si>
    <t>40445650</t>
  </si>
  <si>
    <t>dodatkové tabulky E7, E12, E13 500x300mm</t>
  </si>
  <si>
    <t>423826897</t>
  </si>
  <si>
    <t>52</t>
  </si>
  <si>
    <t>914511111</t>
  </si>
  <si>
    <t>Montáž sloupku dopravních značek délky do 3,5 m s betonovým základem</t>
  </si>
  <si>
    <t>1018782789</t>
  </si>
  <si>
    <t>53</t>
  </si>
  <si>
    <t>40445225</t>
  </si>
  <si>
    <t>sloupek pro dopravní značku Zn D 60mm v 3,5m</t>
  </si>
  <si>
    <t>-1117405826</t>
  </si>
  <si>
    <t>54</t>
  </si>
  <si>
    <t>40445256</t>
  </si>
  <si>
    <t>svorka upínací na sloupek dopravní značky D 60mm</t>
  </si>
  <si>
    <t>1797590860</t>
  </si>
  <si>
    <t>55</t>
  </si>
  <si>
    <t>40445253</t>
  </si>
  <si>
    <t>víčko plastové na sloupek D 60mm</t>
  </si>
  <si>
    <t>1086863824</t>
  </si>
  <si>
    <t>56</t>
  </si>
  <si>
    <t>916231113</t>
  </si>
  <si>
    <t>Osazení chodníkového obrubníku betonového ležatého s boční opěrou do lože z betonu prostého</t>
  </si>
  <si>
    <t>-207572794</t>
  </si>
  <si>
    <t>57</t>
  </si>
  <si>
    <t>916231213</t>
  </si>
  <si>
    <t>Osazení chodníkového obrubníku betonového stojatého s boční opěrou do lože z betonu prostého</t>
  </si>
  <si>
    <t>337220604</t>
  </si>
  <si>
    <t>58</t>
  </si>
  <si>
    <t>59217003</t>
  </si>
  <si>
    <t>obrubník betonový zahradní 500x50x250mm</t>
  </si>
  <si>
    <t>-739528794</t>
  </si>
  <si>
    <t>59</t>
  </si>
  <si>
    <t>59217030</t>
  </si>
  <si>
    <t>obrubník betonový silniční přechodový 1000x150x150-250mm</t>
  </si>
  <si>
    <t>-1663169148</t>
  </si>
  <si>
    <t>60</t>
  </si>
  <si>
    <t>59217031</t>
  </si>
  <si>
    <t>obrubník betonový silniční 1000x150x250mm</t>
  </si>
  <si>
    <t>-1527442015</t>
  </si>
  <si>
    <t>61</t>
  </si>
  <si>
    <t>919731122</t>
  </si>
  <si>
    <t>Zarovnání styčné plochy podkladu nebo krytu živičného tl do 100 mm</t>
  </si>
  <si>
    <t>-447855081</t>
  </si>
  <si>
    <t>62</t>
  </si>
  <si>
    <t>919735112</t>
  </si>
  <si>
    <t>Řezání stávajícího živičného krytu hl přes 50 do 100 mm</t>
  </si>
  <si>
    <t>660679264</t>
  </si>
  <si>
    <t>63</t>
  </si>
  <si>
    <t>979054451</t>
  </si>
  <si>
    <t>Očištění vybouraných zámkových dlaždic s původním spárováním z kameniva těženého</t>
  </si>
  <si>
    <t>134503216</t>
  </si>
  <si>
    <t>997</t>
  </si>
  <si>
    <t>Přesun sutě</t>
  </si>
  <si>
    <t>64</t>
  </si>
  <si>
    <t>997221551</t>
  </si>
  <si>
    <t>Vodorovná doprava suti ze sypkých materiálů do 1 km</t>
  </si>
  <si>
    <t>t</t>
  </si>
  <si>
    <t>-1856543636</t>
  </si>
  <si>
    <t>65</t>
  </si>
  <si>
    <t>997221559</t>
  </si>
  <si>
    <t>Příplatek ZKD 1 km u vodorovné dopravy suti ze sypkých materiálů</t>
  </si>
  <si>
    <t>1461632112</t>
  </si>
  <si>
    <t>66</t>
  </si>
  <si>
    <t>997221561</t>
  </si>
  <si>
    <t>Vodorovná doprava suti z kusových materiálů do 1 km</t>
  </si>
  <si>
    <t>-1924968372</t>
  </si>
  <si>
    <t>67</t>
  </si>
  <si>
    <t>997221569</t>
  </si>
  <si>
    <t>Příplatek ZKD 1 km u vodorovné dopravy suti z kusových materiálů</t>
  </si>
  <si>
    <t>-944568559</t>
  </si>
  <si>
    <t>68</t>
  </si>
  <si>
    <t>997221611</t>
  </si>
  <si>
    <t>Nakládání suti na dopravní prostředky pro vodorovnou dopravu</t>
  </si>
  <si>
    <t>-1197838860</t>
  </si>
  <si>
    <t>69</t>
  </si>
  <si>
    <t>997221615</t>
  </si>
  <si>
    <t>Poplatek za uložení na skládce (skládkovné) stavebního odpadu betonového kód odpadu 17 01 01</t>
  </si>
  <si>
    <t>-2062261474</t>
  </si>
  <si>
    <t>70</t>
  </si>
  <si>
    <t>997221645</t>
  </si>
  <si>
    <t>Poplatek za uložení na skládce (skládkovné) odpadu asfaltového bez dehtu kód odpadu 17 03 02</t>
  </si>
  <si>
    <t>-22443060</t>
  </si>
  <si>
    <t>71</t>
  </si>
  <si>
    <t>997221655</t>
  </si>
  <si>
    <t>Poplatek za uložení na skládce (skládkovné) zeminy a kamení kód odpadu 17 05 04</t>
  </si>
  <si>
    <t>355898993</t>
  </si>
  <si>
    <t>998</t>
  </si>
  <si>
    <t>Přesun hmot</t>
  </si>
  <si>
    <t>72</t>
  </si>
  <si>
    <t>998229112</t>
  </si>
  <si>
    <t>Přesun hmot ruční pro pozemní komunikace s krytem dlážděným na vzdálenost do 50 m</t>
  </si>
  <si>
    <t>-1019898645</t>
  </si>
  <si>
    <t>VRN</t>
  </si>
  <si>
    <t>Vedlejší rozpočtové náklady</t>
  </si>
  <si>
    <t>VRN3</t>
  </si>
  <si>
    <t>Zařízení staveniště</t>
  </si>
  <si>
    <t>73</t>
  </si>
  <si>
    <t>030001000</t>
  </si>
  <si>
    <t>Kč</t>
  </si>
  <si>
    <t>1024</t>
  </si>
  <si>
    <t>773075833</t>
  </si>
  <si>
    <t>VRN6</t>
  </si>
  <si>
    <t>Územní vlivy</t>
  </si>
  <si>
    <t>74</t>
  </si>
  <si>
    <t>065002000</t>
  </si>
  <si>
    <t>Mimostaveništní doprava materiálů</t>
  </si>
  <si>
    <t>-1104846067</t>
  </si>
  <si>
    <t>VRN7</t>
  </si>
  <si>
    <t>Provozní vlivy</t>
  </si>
  <si>
    <t>75</t>
  </si>
  <si>
    <t>072103011</t>
  </si>
  <si>
    <t xml:space="preserve">Zajištění DIO komunikace II. a III. třídy </t>
  </si>
  <si>
    <t>640107202</t>
  </si>
  <si>
    <t>SO2 - Přeložka VO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</si>
  <si>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</si>
  <si>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</si>
  <si>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</si>
  <si>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</si>
  <si>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</si>
  <si>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 xml:space="preserve">    VRN4 - Inženýrská činnost</t>
  </si>
  <si>
    <t xml:space="preserve">    VRN5 - Finanční náklady</t>
  </si>
  <si>
    <t>Práce a dodávky M</t>
  </si>
  <si>
    <t>21-M</t>
  </si>
  <si>
    <t>Elektromontáže</t>
  </si>
  <si>
    <t>210202013</t>
  </si>
  <si>
    <t>Montáž svítidlo výbojkové venkovní na výložník - zpětně</t>
  </si>
  <si>
    <t>1900323258</t>
  </si>
  <si>
    <t>210202013rd</t>
  </si>
  <si>
    <t>Demontáž svítidlo výbojkové průmyslové nebo venkovní na výložník - zpětně</t>
  </si>
  <si>
    <t>-2061712669</t>
  </si>
  <si>
    <t>210204011</t>
  </si>
  <si>
    <t>Montáž stožárů osvětlení ocelových samostatně stojících délky do 12 m - zpětně</t>
  </si>
  <si>
    <t>-943875830</t>
  </si>
  <si>
    <t>210204103</t>
  </si>
  <si>
    <t>Montáž výložníků osvětlení jednoramenných sloupových hmotnosti do 35 kg - zpětně</t>
  </si>
  <si>
    <t>-1210566694</t>
  </si>
  <si>
    <t>210204103r</t>
  </si>
  <si>
    <t>Demontáž výložníků osvětlení jednoramenných sloupových hmotnosti do 35 kg - zpětně</t>
  </si>
  <si>
    <t>-1289091785</t>
  </si>
  <si>
    <t>210204201</t>
  </si>
  <si>
    <t xml:space="preserve">Montáž elektrovýzbroje stožárů osvětlení </t>
  </si>
  <si>
    <t>106858685</t>
  </si>
  <si>
    <t>34562691</t>
  </si>
  <si>
    <t>svorkovnice krabicová šroubovací s vodiči 16x4mm2, 500V</t>
  </si>
  <si>
    <t>128</t>
  </si>
  <si>
    <t>-857469797</t>
  </si>
  <si>
    <t>210220020</t>
  </si>
  <si>
    <t>Montáž uzemňovacího vedení vodičů FeZn pomocí svorek v zemi páskou do 120 mm2 ve městské zástavbě</t>
  </si>
  <si>
    <t>-551200255</t>
  </si>
  <si>
    <t>35441996</t>
  </si>
  <si>
    <t>svorka odbočovací a spojovací pro spojování kruhových a páskových vodičů, FeZn</t>
  </si>
  <si>
    <t>2081242184</t>
  </si>
  <si>
    <t>35441895</t>
  </si>
  <si>
    <t>svorka připojovací k připojení kovových částí</t>
  </si>
  <si>
    <t>-1942323110</t>
  </si>
  <si>
    <t>35441073</t>
  </si>
  <si>
    <t>drát D 10mm FeZn</t>
  </si>
  <si>
    <t>-1226885182</t>
  </si>
  <si>
    <t>210220401</t>
  </si>
  <si>
    <t>Montáž vedení hromosvodné - štítků k označení svodů</t>
  </si>
  <si>
    <t>1575628628</t>
  </si>
  <si>
    <t>73534535</t>
  </si>
  <si>
    <t>tabulka bezpečnostní s tiskem 2 barvy A6 105x148mm</t>
  </si>
  <si>
    <t>-1890950862</t>
  </si>
  <si>
    <t>210812011</t>
  </si>
  <si>
    <t>Montáž kabel Cu plný kulatý do 1 kV 3x1,5 až 6 mm2 uložený volně nebo v liště (např. CYKY)</t>
  </si>
  <si>
    <t>-101441096</t>
  </si>
  <si>
    <t>34111030</t>
  </si>
  <si>
    <t>kabel silový s Cu jádrem 1kV 3x1,5mm2 (CYKY)</t>
  </si>
  <si>
    <t>459428100</t>
  </si>
  <si>
    <t>210812035</t>
  </si>
  <si>
    <t>Montáž kabel Cu plný kulatý do 1 kV 4x16 mm2 uložený volně nebo v liště (např. CYKY)</t>
  </si>
  <si>
    <t>-931963749</t>
  </si>
  <si>
    <t>34112316</t>
  </si>
  <si>
    <t>kabel silový s Al jádrem 1kV 4x16mm2 (AYKY)</t>
  </si>
  <si>
    <t>-1001636260</t>
  </si>
  <si>
    <t>22-M</t>
  </si>
  <si>
    <t>Montáže technologických zařízení pro dopravní stavby</t>
  </si>
  <si>
    <t>220960133</t>
  </si>
  <si>
    <t xml:space="preserve">Zapojení stožárové svorkovnice </t>
  </si>
  <si>
    <t>-1382193315</t>
  </si>
  <si>
    <t>46-M</t>
  </si>
  <si>
    <t>Zemní práce při extr.mont.pracích</t>
  </si>
  <si>
    <t>460010025</t>
  </si>
  <si>
    <t>Vytyčení trasy inženýrských sítí v zastavěném prostoru</t>
  </si>
  <si>
    <t>km</t>
  </si>
  <si>
    <t>-1255563137</t>
  </si>
  <si>
    <t>460050303</t>
  </si>
  <si>
    <t>Hloubení nezapažených jam pro stožáry jednoduché s patkou na rovině ručně v hornině tř 3</t>
  </si>
  <si>
    <t>-1119561639</t>
  </si>
  <si>
    <t>460080014</t>
  </si>
  <si>
    <t>Základové konstrukce z monolitického betonu C 16/20 bez bednění</t>
  </si>
  <si>
    <t>1873027590</t>
  </si>
  <si>
    <t>460150273</t>
  </si>
  <si>
    <t>Hloubení kabelových zapažených i nezapažených rýh ručně š 50 cm, hl 90 cm, v hornině tř 3</t>
  </si>
  <si>
    <t>1442136385</t>
  </si>
  <si>
    <t>460421182</t>
  </si>
  <si>
    <t>Lože kabelů z písku nebo štěrkopísku tl 10 cm nad kabel, kryté plastovou folií, š lože do 50 cm</t>
  </si>
  <si>
    <t>512555383</t>
  </si>
  <si>
    <t>460490014</t>
  </si>
  <si>
    <t>Krytí kabelů výstražnou fólií šířky 40 cm</t>
  </si>
  <si>
    <t>438081145</t>
  </si>
  <si>
    <t>460520172</t>
  </si>
  <si>
    <t>Montáž trubek ochranných plastových ohebných do 50 mm uložených do rýhy</t>
  </si>
  <si>
    <t>-164712247</t>
  </si>
  <si>
    <t>34571350</t>
  </si>
  <si>
    <t>trubka elektroinstalační ohebná dvouplášťová korugovaná (chránička) D 32/40mm, HDPE+LDPE</t>
  </si>
  <si>
    <t>-1312905827</t>
  </si>
  <si>
    <t>460560273</t>
  </si>
  <si>
    <t>Zásyp rýh ručně šířky 50 cm, hloubky 90 cm, z horniny třídy 3</t>
  </si>
  <si>
    <t>22774121</t>
  </si>
  <si>
    <t>460620007</t>
  </si>
  <si>
    <t>Zatravnění včetně zalití vodou na rovině</t>
  </si>
  <si>
    <t>-794585886</t>
  </si>
  <si>
    <t>460620013</t>
  </si>
  <si>
    <t>Provizorní úprava terénu se zhutněním v hornině tř I skupiny 3</t>
  </si>
  <si>
    <t>-365277496</t>
  </si>
  <si>
    <t>58-M</t>
  </si>
  <si>
    <t>Revize vyhrazených technických zařízení</t>
  </si>
  <si>
    <t>580101005</t>
  </si>
  <si>
    <t>Kontrola stavu rozvodu přípojnicového systému nebo zapouzdřeného rozvaděče rozvodných zařízení</t>
  </si>
  <si>
    <t>-17711120</t>
  </si>
  <si>
    <t>580108011</t>
  </si>
  <si>
    <t>Kontrola stavu 1 nebo 2 stožárových svítidel parkových nebo sadových</t>
  </si>
  <si>
    <t>-2140595202</t>
  </si>
  <si>
    <t>-324981276</t>
  </si>
  <si>
    <t>VRN4</t>
  </si>
  <si>
    <t>Inženýrská činnost</t>
  </si>
  <si>
    <t>044002000</t>
  </si>
  <si>
    <t>Revize</t>
  </si>
  <si>
    <t>-1048197151</t>
  </si>
  <si>
    <t>VRN5</t>
  </si>
  <si>
    <t>Finanční náklady</t>
  </si>
  <si>
    <t>052002000</t>
  </si>
  <si>
    <t>Finanční rezerva (10% ZRN - dopojení na stávající)</t>
  </si>
  <si>
    <t>1635607541</t>
  </si>
  <si>
    <t>-732749037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</si>
</sst>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0132023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Účelová komunikace k ČSOV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Lovosice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23. 8. 2023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'SO1 - Komunikace'!J30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'SO1 - Komunikace'!P127</f>
        <v>0</v>
      </c>
      <c r="AV95" s="125">
        <f>'SO1 - Komunikace'!J33</f>
        <v>0</v>
      </c>
      <c r="AW95" s="125">
        <f>'SO1 - Komunikace'!J34</f>
        <v>0</v>
      </c>
      <c r="AX95" s="125">
        <f>'SO1 - Komunikace'!J35</f>
        <v>0</v>
      </c>
      <c r="AY95" s="125">
        <f>'SO1 - Komunikace'!J36</f>
        <v>0</v>
      </c>
      <c r="AZ95" s="125">
        <f>'SO1 - Komunikace'!F33</f>
        <v>0</v>
      </c>
      <c r="BA95" s="125">
        <f>'SO1 - Komunikace'!F34</f>
        <v>0</v>
      </c>
      <c r="BB95" s="125">
        <f>'SO1 - Komunikace'!F35</f>
        <v>0</v>
      </c>
      <c r="BC95" s="125">
        <f>'SO1 - Komunikace'!F36</f>
        <v>0</v>
      </c>
      <c r="BD95" s="127">
        <f>'SO1 - Komunikace'!F37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91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'SO2 - Přeložka VO'!J30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9">
        <v>0</v>
      </c>
      <c r="AT96" s="130">
        <f>ROUND(SUM(AV96:AW96),2)</f>
        <v>0</v>
      </c>
      <c r="AU96" s="131">
        <f>'SO2 - Přeložka VO'!P126</f>
        <v>0</v>
      </c>
      <c r="AV96" s="130">
        <f>'SO2 - Přeložka VO'!J33</f>
        <v>0</v>
      </c>
      <c r="AW96" s="130">
        <f>'SO2 - Přeložka VO'!J34</f>
        <v>0</v>
      </c>
      <c r="AX96" s="130">
        <f>'SO2 - Přeložka VO'!J35</f>
        <v>0</v>
      </c>
      <c r="AY96" s="130">
        <f>'SO2 - Přeložka VO'!J36</f>
        <v>0</v>
      </c>
      <c r="AZ96" s="130">
        <f>'SO2 - Přeložka VO'!F33</f>
        <v>0</v>
      </c>
      <c r="BA96" s="130">
        <f>'SO2 - Přeložka VO'!F34</f>
        <v>0</v>
      </c>
      <c r="BB96" s="130">
        <f>'SO2 - Přeložka VO'!F35</f>
        <v>0</v>
      </c>
      <c r="BC96" s="130">
        <f>'SO2 - Přeložka VO'!F36</f>
        <v>0</v>
      </c>
      <c r="BD96" s="132">
        <f>'SO2 - Přeložka VO'!F37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1 - Komunikace'!C2" display="/"/>
    <hyperlink ref="A96" location="'SO2 - Přeložka V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88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Účelová komunikace k ČSOV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23. 8. 2023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ROUND((SUM(BE127:BE213)),2)</f>
        <v>0</v>
      </c>
      <c r="G33" s="35"/>
      <c r="H33" s="35"/>
      <c r="I33" s="152">
        <v>0.21</v>
      </c>
      <c r="J33" s="151">
        <f>ROUND(((SUM(BE127:BE213))*I33),2)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ROUND((SUM(BF127:BF213)),2)</f>
        <v>0</v>
      </c>
      <c r="G34" s="35"/>
      <c r="H34" s="35"/>
      <c r="I34" s="152">
        <v>0.15</v>
      </c>
      <c r="J34" s="151">
        <f>ROUND(((SUM(BF127:BF213))*I34),2)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ROUND((SUM(BG127:BG213)),2)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ROUND((SUM(BH127:BH213)),2)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ROUND((SUM(BI127:BI213)),2)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Účelová komunikace k ČSOV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SO1 - Komunikace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23. 8. 2023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pans="1:31" s="9" customFormat="1" ht="24.95" customHeight="1">
      <c r="A97" s="9"/>
      <c r="B97" s="176"/>
      <c r="C97" s="177"/>
      <c r="D97" s="178" t="s">
        <v>96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97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98</v>
      </c>
      <c r="E99" s="185"/>
      <c r="F99" s="185"/>
      <c r="G99" s="185"/>
      <c r="H99" s="185"/>
      <c r="I99" s="185"/>
      <c r="J99" s="186">
        <f>J159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99</v>
      </c>
      <c r="E100" s="185"/>
      <c r="F100" s="185"/>
      <c r="G100" s="185"/>
      <c r="H100" s="185"/>
      <c r="I100" s="185"/>
      <c r="J100" s="186">
        <f>J163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100</v>
      </c>
      <c r="E101" s="185"/>
      <c r="F101" s="185"/>
      <c r="G101" s="185"/>
      <c r="H101" s="185"/>
      <c r="I101" s="185"/>
      <c r="J101" s="186">
        <f>J180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101</v>
      </c>
      <c r="E102" s="185"/>
      <c r="F102" s="185"/>
      <c r="G102" s="185"/>
      <c r="H102" s="185"/>
      <c r="I102" s="185"/>
      <c r="J102" s="186">
        <f>J196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102</v>
      </c>
      <c r="E103" s="185"/>
      <c r="F103" s="185"/>
      <c r="G103" s="185"/>
      <c r="H103" s="185"/>
      <c r="I103" s="185"/>
      <c r="J103" s="186">
        <f>J205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6"/>
      <c r="C104" s="177"/>
      <c r="D104" s="178" t="s">
        <v>103</v>
      </c>
      <c r="E104" s="179"/>
      <c r="F104" s="179"/>
      <c r="G104" s="179"/>
      <c r="H104" s="179"/>
      <c r="I104" s="179"/>
      <c r="J104" s="180">
        <f>J207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2"/>
      <c r="C105" s="183"/>
      <c r="D105" s="184" t="s">
        <v>104</v>
      </c>
      <c r="E105" s="185"/>
      <c r="F105" s="185"/>
      <c r="G105" s="185"/>
      <c r="H105" s="185"/>
      <c r="I105" s="185"/>
      <c r="J105" s="186">
        <f>J208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105</v>
      </c>
      <c r="E106" s="185"/>
      <c r="F106" s="185"/>
      <c r="G106" s="185"/>
      <c r="H106" s="185"/>
      <c r="I106" s="185"/>
      <c r="J106" s="186">
        <f>J210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106</v>
      </c>
      <c r="E107" s="185"/>
      <c r="F107" s="185"/>
      <c r="G107" s="185"/>
      <c r="H107" s="185"/>
      <c r="I107" s="185"/>
      <c r="J107" s="186">
        <f>J212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107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71" t="str">
        <f>E7</f>
        <v>Účelová komunikace k ČSOV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89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SO1 - Komunikace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>Lovosice</v>
      </c>
      <c r="G121" s="37"/>
      <c r="H121" s="37"/>
      <c r="I121" s="29" t="s">
        <v>22</v>
      </c>
      <c r="J121" s="76" t="str">
        <f>IF(J12="","",J12)</f>
        <v>23. 8. 2023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29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8"/>
      <c r="B126" s="189"/>
      <c r="C126" s="190" t="s">
        <v>108</v>
      </c>
      <c r="D126" s="191" t="s">
        <v>59</v>
      </c>
      <c r="E126" s="191" t="s">
        <v>55</v>
      </c>
      <c r="F126" s="191" t="s">
        <v>56</v>
      </c>
      <c r="G126" s="191" t="s">
        <v>109</v>
      </c>
      <c r="H126" s="191" t="s">
        <v>110</v>
      </c>
      <c r="I126" s="191" t="s">
        <v>111</v>
      </c>
      <c r="J126" s="192" t="s">
        <v>93</v>
      </c>
      <c r="K126" s="193" t="s">
        <v>112</v>
      </c>
      <c r="L126" s="194"/>
      <c r="M126" s="97" t="s">
        <v>1</v>
      </c>
      <c r="N126" s="98" t="s">
        <v>38</v>
      </c>
      <c r="O126" s="98" t="s">
        <v>113</v>
      </c>
      <c r="P126" s="98" t="s">
        <v>114</v>
      </c>
      <c r="Q126" s="98" t="s">
        <v>115</v>
      </c>
      <c r="R126" s="98" t="s">
        <v>116</v>
      </c>
      <c r="S126" s="98" t="s">
        <v>117</v>
      </c>
      <c r="T126" s="99" t="s">
        <v>118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pans="1:63" s="2" customFormat="1" ht="22.8" customHeight="1">
      <c r="A127" s="35"/>
      <c r="B127" s="36"/>
      <c r="C127" s="104" t="s">
        <v>119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P128+P207</f>
        <v>0</v>
      </c>
      <c r="Q127" s="101"/>
      <c r="R127" s="197">
        <f>R128+R207</f>
        <v>100.061335</v>
      </c>
      <c r="S127" s="101"/>
      <c r="T127" s="198">
        <f>T128+T207</f>
        <v>150.015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73</v>
      </c>
      <c r="AU127" s="14" t="s">
        <v>95</v>
      </c>
      <c r="BK127" s="199">
        <f>BK128+BK207</f>
        <v>0</v>
      </c>
    </row>
    <row r="128" spans="1:63" s="12" customFormat="1" ht="25.9" customHeight="1">
      <c r="A128" s="12"/>
      <c r="B128" s="200"/>
      <c r="C128" s="201"/>
      <c r="D128" s="202" t="s">
        <v>73</v>
      </c>
      <c r="E128" s="203" t="s">
        <v>120</v>
      </c>
      <c r="F128" s="203" t="s">
        <v>121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P129+P159+P163+P180+P196+P205</f>
        <v>0</v>
      </c>
      <c r="Q128" s="208"/>
      <c r="R128" s="209">
        <f>R129+R159+R163+R180+R196+R205</f>
        <v>100.061335</v>
      </c>
      <c r="S128" s="208"/>
      <c r="T128" s="210">
        <f>T129+T159+T163+T180+T196+T205</f>
        <v>150.015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82</v>
      </c>
      <c r="AT128" s="212" t="s">
        <v>73</v>
      </c>
      <c r="AU128" s="212" t="s">
        <v>74</v>
      </c>
      <c r="AY128" s="211" t="s">
        <v>122</v>
      </c>
      <c r="BK128" s="213">
        <f>BK129+BK159+BK163+BK180+BK196+BK205</f>
        <v>0</v>
      </c>
    </row>
    <row r="129" spans="1:63" s="12" customFormat="1" ht="22.8" customHeight="1">
      <c r="A129" s="12"/>
      <c r="B129" s="200"/>
      <c r="C129" s="201"/>
      <c r="D129" s="202" t="s">
        <v>73</v>
      </c>
      <c r="E129" s="214" t="s">
        <v>82</v>
      </c>
      <c r="F129" s="214" t="s">
        <v>123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SUM(P130:P158)</f>
        <v>0</v>
      </c>
      <c r="Q129" s="208"/>
      <c r="R129" s="209">
        <f>SUM(R130:R158)</f>
        <v>4.874685</v>
      </c>
      <c r="S129" s="208"/>
      <c r="T129" s="210">
        <f>SUM(T130:T158)</f>
        <v>150.015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82</v>
      </c>
      <c r="AT129" s="212" t="s">
        <v>73</v>
      </c>
      <c r="AU129" s="212" t="s">
        <v>82</v>
      </c>
      <c r="AY129" s="211" t="s">
        <v>122</v>
      </c>
      <c r="BK129" s="213">
        <f>SUM(BK130:BK158)</f>
        <v>0</v>
      </c>
    </row>
    <row r="130" spans="1:65" s="2" customFormat="1" ht="33" customHeight="1">
      <c r="A130" s="35"/>
      <c r="B130" s="36"/>
      <c r="C130" s="216" t="s">
        <v>82</v>
      </c>
      <c r="D130" s="216" t="s">
        <v>124</v>
      </c>
      <c r="E130" s="217" t="s">
        <v>125</v>
      </c>
      <c r="F130" s="218" t="s">
        <v>126</v>
      </c>
      <c r="G130" s="219" t="s">
        <v>127</v>
      </c>
      <c r="H130" s="220">
        <v>258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0.255</v>
      </c>
      <c r="T130" s="227">
        <f>S130*H130</f>
        <v>65.79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84</v>
      </c>
      <c r="AY130" s="14" t="s">
        <v>122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128</v>
      </c>
      <c r="BM130" s="228" t="s">
        <v>129</v>
      </c>
    </row>
    <row r="131" spans="1:65" s="2" customFormat="1" ht="24.15" customHeight="1">
      <c r="A131" s="35"/>
      <c r="B131" s="36"/>
      <c r="C131" s="216" t="s">
        <v>84</v>
      </c>
      <c r="D131" s="216" t="s">
        <v>124</v>
      </c>
      <c r="E131" s="217" t="s">
        <v>130</v>
      </c>
      <c r="F131" s="218" t="s">
        <v>131</v>
      </c>
      <c r="G131" s="219" t="s">
        <v>127</v>
      </c>
      <c r="H131" s="220">
        <v>21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0.225</v>
      </c>
      <c r="T131" s="227">
        <f>S131*H131</f>
        <v>4.7250000000000005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84</v>
      </c>
      <c r="AY131" s="14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128</v>
      </c>
      <c r="BM131" s="228" t="s">
        <v>132</v>
      </c>
    </row>
    <row r="132" spans="1:65" s="2" customFormat="1" ht="24.15" customHeight="1">
      <c r="A132" s="35"/>
      <c r="B132" s="36"/>
      <c r="C132" s="216" t="s">
        <v>133</v>
      </c>
      <c r="D132" s="216" t="s">
        <v>124</v>
      </c>
      <c r="E132" s="217" t="s">
        <v>134</v>
      </c>
      <c r="F132" s="218" t="s">
        <v>135</v>
      </c>
      <c r="G132" s="219" t="s">
        <v>127</v>
      </c>
      <c r="H132" s="220">
        <v>30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0.17</v>
      </c>
      <c r="T132" s="227">
        <f>S132*H132</f>
        <v>5.1000000000000005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128</v>
      </c>
      <c r="AT132" s="228" t="s">
        <v>124</v>
      </c>
      <c r="AU132" s="228" t="s">
        <v>84</v>
      </c>
      <c r="AY132" s="14" t="s">
        <v>122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128</v>
      </c>
      <c r="BM132" s="228" t="s">
        <v>136</v>
      </c>
    </row>
    <row r="133" spans="1:65" s="2" customFormat="1" ht="33" customHeight="1">
      <c r="A133" s="35"/>
      <c r="B133" s="36"/>
      <c r="C133" s="216" t="s">
        <v>128</v>
      </c>
      <c r="D133" s="216" t="s">
        <v>124</v>
      </c>
      <c r="E133" s="217" t="s">
        <v>137</v>
      </c>
      <c r="F133" s="218" t="s">
        <v>138</v>
      </c>
      <c r="G133" s="219" t="s">
        <v>127</v>
      </c>
      <c r="H133" s="220">
        <v>71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0.29</v>
      </c>
      <c r="T133" s="227">
        <f>S133*H133</f>
        <v>20.59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84</v>
      </c>
      <c r="AY133" s="14" t="s">
        <v>122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128</v>
      </c>
      <c r="BM133" s="228" t="s">
        <v>139</v>
      </c>
    </row>
    <row r="134" spans="1:65" s="2" customFormat="1" ht="33" customHeight="1">
      <c r="A134" s="35"/>
      <c r="B134" s="36"/>
      <c r="C134" s="216" t="s">
        <v>140</v>
      </c>
      <c r="D134" s="216" t="s">
        <v>124</v>
      </c>
      <c r="E134" s="217" t="s">
        <v>141</v>
      </c>
      <c r="F134" s="218" t="s">
        <v>142</v>
      </c>
      <c r="G134" s="219" t="s">
        <v>127</v>
      </c>
      <c r="H134" s="220">
        <v>71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0.29</v>
      </c>
      <c r="T134" s="227">
        <f>S134*H134</f>
        <v>20.59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84</v>
      </c>
      <c r="AY134" s="14" t="s">
        <v>122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128</v>
      </c>
      <c r="BM134" s="228" t="s">
        <v>143</v>
      </c>
    </row>
    <row r="135" spans="1:65" s="2" customFormat="1" ht="24.15" customHeight="1">
      <c r="A135" s="35"/>
      <c r="B135" s="36"/>
      <c r="C135" s="216" t="s">
        <v>144</v>
      </c>
      <c r="D135" s="216" t="s">
        <v>124</v>
      </c>
      <c r="E135" s="217" t="s">
        <v>145</v>
      </c>
      <c r="F135" s="218" t="s">
        <v>146</v>
      </c>
      <c r="G135" s="219" t="s">
        <v>127</v>
      </c>
      <c r="H135" s="220">
        <v>24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0.18</v>
      </c>
      <c r="T135" s="227">
        <f>S135*H135</f>
        <v>4.32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84</v>
      </c>
      <c r="AY135" s="14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128</v>
      </c>
      <c r="BM135" s="228" t="s">
        <v>147</v>
      </c>
    </row>
    <row r="136" spans="1:65" s="2" customFormat="1" ht="33" customHeight="1">
      <c r="A136" s="35"/>
      <c r="B136" s="36"/>
      <c r="C136" s="216" t="s">
        <v>148</v>
      </c>
      <c r="D136" s="216" t="s">
        <v>124</v>
      </c>
      <c r="E136" s="217" t="s">
        <v>149</v>
      </c>
      <c r="F136" s="218" t="s">
        <v>150</v>
      </c>
      <c r="G136" s="219" t="s">
        <v>127</v>
      </c>
      <c r="H136" s="220">
        <v>25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0.22</v>
      </c>
      <c r="T136" s="227">
        <f>S136*H136</f>
        <v>5.5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84</v>
      </c>
      <c r="AY136" s="14" t="s">
        <v>122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128</v>
      </c>
      <c r="BM136" s="228" t="s">
        <v>151</v>
      </c>
    </row>
    <row r="137" spans="1:65" s="2" customFormat="1" ht="16.5" customHeight="1">
      <c r="A137" s="35"/>
      <c r="B137" s="36"/>
      <c r="C137" s="216" t="s">
        <v>152</v>
      </c>
      <c r="D137" s="216" t="s">
        <v>124</v>
      </c>
      <c r="E137" s="217" t="s">
        <v>153</v>
      </c>
      <c r="F137" s="218" t="s">
        <v>154</v>
      </c>
      <c r="G137" s="219" t="s">
        <v>155</v>
      </c>
      <c r="H137" s="220">
        <v>10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0.29</v>
      </c>
      <c r="T137" s="227">
        <f>S137*H137</f>
        <v>2.9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84</v>
      </c>
      <c r="AY137" s="14" t="s">
        <v>122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128</v>
      </c>
      <c r="BM137" s="228" t="s">
        <v>156</v>
      </c>
    </row>
    <row r="138" spans="1:65" s="2" customFormat="1" ht="16.5" customHeight="1">
      <c r="A138" s="35"/>
      <c r="B138" s="36"/>
      <c r="C138" s="216" t="s">
        <v>157</v>
      </c>
      <c r="D138" s="216" t="s">
        <v>124</v>
      </c>
      <c r="E138" s="217" t="s">
        <v>158</v>
      </c>
      <c r="F138" s="218" t="s">
        <v>159</v>
      </c>
      <c r="G138" s="219" t="s">
        <v>155</v>
      </c>
      <c r="H138" s="220">
        <v>100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0.205</v>
      </c>
      <c r="T138" s="227">
        <f>S138*H138</f>
        <v>20.5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84</v>
      </c>
      <c r="AY138" s="14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128</v>
      </c>
      <c r="BM138" s="228" t="s">
        <v>160</v>
      </c>
    </row>
    <row r="139" spans="1:65" s="2" customFormat="1" ht="24.15" customHeight="1">
      <c r="A139" s="35"/>
      <c r="B139" s="36"/>
      <c r="C139" s="216" t="s">
        <v>161</v>
      </c>
      <c r="D139" s="216" t="s">
        <v>124</v>
      </c>
      <c r="E139" s="217" t="s">
        <v>162</v>
      </c>
      <c r="F139" s="218" t="s">
        <v>163</v>
      </c>
      <c r="G139" s="219" t="s">
        <v>127</v>
      </c>
      <c r="H139" s="220">
        <v>493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84</v>
      </c>
      <c r="AY139" s="14" t="s">
        <v>122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128</v>
      </c>
      <c r="BM139" s="228" t="s">
        <v>164</v>
      </c>
    </row>
    <row r="140" spans="1:65" s="2" customFormat="1" ht="24.15" customHeight="1">
      <c r="A140" s="35"/>
      <c r="B140" s="36"/>
      <c r="C140" s="216" t="s">
        <v>165</v>
      </c>
      <c r="D140" s="216" t="s">
        <v>124</v>
      </c>
      <c r="E140" s="217" t="s">
        <v>166</v>
      </c>
      <c r="F140" s="218" t="s">
        <v>167</v>
      </c>
      <c r="G140" s="219" t="s">
        <v>168</v>
      </c>
      <c r="H140" s="220">
        <v>58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84</v>
      </c>
      <c r="AY140" s="14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128</v>
      </c>
      <c r="BM140" s="228" t="s">
        <v>169</v>
      </c>
    </row>
    <row r="141" spans="1:65" s="2" customFormat="1" ht="33" customHeight="1">
      <c r="A141" s="35"/>
      <c r="B141" s="36"/>
      <c r="C141" s="216" t="s">
        <v>170</v>
      </c>
      <c r="D141" s="216" t="s">
        <v>124</v>
      </c>
      <c r="E141" s="217" t="s">
        <v>171</v>
      </c>
      <c r="F141" s="218" t="s">
        <v>172</v>
      </c>
      <c r="G141" s="219" t="s">
        <v>168</v>
      </c>
      <c r="H141" s="220">
        <v>139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84</v>
      </c>
      <c r="AY141" s="14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128</v>
      </c>
      <c r="BM141" s="228" t="s">
        <v>173</v>
      </c>
    </row>
    <row r="142" spans="1:65" s="2" customFormat="1" ht="37.8" customHeight="1">
      <c r="A142" s="35"/>
      <c r="B142" s="36"/>
      <c r="C142" s="216" t="s">
        <v>174</v>
      </c>
      <c r="D142" s="216" t="s">
        <v>124</v>
      </c>
      <c r="E142" s="217" t="s">
        <v>175</v>
      </c>
      <c r="F142" s="218" t="s">
        <v>176</v>
      </c>
      <c r="G142" s="219" t="s">
        <v>168</v>
      </c>
      <c r="H142" s="220">
        <v>74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84</v>
      </c>
      <c r="AY142" s="14" t="s">
        <v>122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128</v>
      </c>
      <c r="BM142" s="228" t="s">
        <v>177</v>
      </c>
    </row>
    <row r="143" spans="1:65" s="2" customFormat="1" ht="33" customHeight="1">
      <c r="A143" s="35"/>
      <c r="B143" s="36"/>
      <c r="C143" s="216" t="s">
        <v>178</v>
      </c>
      <c r="D143" s="216" t="s">
        <v>124</v>
      </c>
      <c r="E143" s="217" t="s">
        <v>179</v>
      </c>
      <c r="F143" s="218" t="s">
        <v>180</v>
      </c>
      <c r="G143" s="219" t="s">
        <v>168</v>
      </c>
      <c r="H143" s="220">
        <v>197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84</v>
      </c>
      <c r="AY143" s="14" t="s">
        <v>122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128</v>
      </c>
      <c r="BM143" s="228" t="s">
        <v>181</v>
      </c>
    </row>
    <row r="144" spans="1:65" s="2" customFormat="1" ht="24.15" customHeight="1">
      <c r="A144" s="35"/>
      <c r="B144" s="36"/>
      <c r="C144" s="216" t="s">
        <v>8</v>
      </c>
      <c r="D144" s="216" t="s">
        <v>124</v>
      </c>
      <c r="E144" s="217" t="s">
        <v>182</v>
      </c>
      <c r="F144" s="218" t="s">
        <v>183</v>
      </c>
      <c r="G144" s="219" t="s">
        <v>168</v>
      </c>
      <c r="H144" s="220">
        <v>271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84</v>
      </c>
      <c r="AY144" s="14" t="s">
        <v>122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128</v>
      </c>
      <c r="BM144" s="228" t="s">
        <v>184</v>
      </c>
    </row>
    <row r="145" spans="1:65" s="2" customFormat="1" ht="16.5" customHeight="1">
      <c r="A145" s="35"/>
      <c r="B145" s="36"/>
      <c r="C145" s="216" t="s">
        <v>185</v>
      </c>
      <c r="D145" s="216" t="s">
        <v>124</v>
      </c>
      <c r="E145" s="217" t="s">
        <v>186</v>
      </c>
      <c r="F145" s="218" t="s">
        <v>187</v>
      </c>
      <c r="G145" s="219" t="s">
        <v>168</v>
      </c>
      <c r="H145" s="220">
        <v>271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128</v>
      </c>
      <c r="AT145" s="228" t="s">
        <v>124</v>
      </c>
      <c r="AU145" s="228" t="s">
        <v>84</v>
      </c>
      <c r="AY145" s="14" t="s">
        <v>122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128</v>
      </c>
      <c r="BM145" s="228" t="s">
        <v>188</v>
      </c>
    </row>
    <row r="146" spans="1:65" s="2" customFormat="1" ht="33" customHeight="1">
      <c r="A146" s="35"/>
      <c r="B146" s="36"/>
      <c r="C146" s="216" t="s">
        <v>189</v>
      </c>
      <c r="D146" s="216" t="s">
        <v>124</v>
      </c>
      <c r="E146" s="217" t="s">
        <v>190</v>
      </c>
      <c r="F146" s="218" t="s">
        <v>191</v>
      </c>
      <c r="G146" s="219" t="s">
        <v>127</v>
      </c>
      <c r="H146" s="220">
        <v>429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84</v>
      </c>
      <c r="AY146" s="14" t="s">
        <v>122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128</v>
      </c>
      <c r="BM146" s="228" t="s">
        <v>192</v>
      </c>
    </row>
    <row r="147" spans="1:65" s="2" customFormat="1" ht="16.5" customHeight="1">
      <c r="A147" s="35"/>
      <c r="B147" s="36"/>
      <c r="C147" s="230" t="s">
        <v>193</v>
      </c>
      <c r="D147" s="230" t="s">
        <v>194</v>
      </c>
      <c r="E147" s="231" t="s">
        <v>195</v>
      </c>
      <c r="F147" s="232" t="s">
        <v>196</v>
      </c>
      <c r="G147" s="233" t="s">
        <v>168</v>
      </c>
      <c r="H147" s="234">
        <v>12.87</v>
      </c>
      <c r="I147" s="235"/>
      <c r="J147" s="236">
        <f>ROUND(I147*H147,2)</f>
        <v>0</v>
      </c>
      <c r="K147" s="237"/>
      <c r="L147" s="238"/>
      <c r="M147" s="239" t="s">
        <v>1</v>
      </c>
      <c r="N147" s="240" t="s">
        <v>39</v>
      </c>
      <c r="O147" s="88"/>
      <c r="P147" s="226">
        <f>O147*H147</f>
        <v>0</v>
      </c>
      <c r="Q147" s="226">
        <v>0.21</v>
      </c>
      <c r="R147" s="226">
        <f>Q147*H147</f>
        <v>2.7026999999999997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152</v>
      </c>
      <c r="AT147" s="228" t="s">
        <v>194</v>
      </c>
      <c r="AU147" s="228" t="s">
        <v>84</v>
      </c>
      <c r="AY147" s="14" t="s">
        <v>122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128</v>
      </c>
      <c r="BM147" s="228" t="s">
        <v>197</v>
      </c>
    </row>
    <row r="148" spans="1:65" s="2" customFormat="1" ht="16.5" customHeight="1">
      <c r="A148" s="35"/>
      <c r="B148" s="36"/>
      <c r="C148" s="230" t="s">
        <v>198</v>
      </c>
      <c r="D148" s="230" t="s">
        <v>194</v>
      </c>
      <c r="E148" s="231" t="s">
        <v>199</v>
      </c>
      <c r="F148" s="232" t="s">
        <v>200</v>
      </c>
      <c r="G148" s="233" t="s">
        <v>201</v>
      </c>
      <c r="H148" s="234">
        <v>6.435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39</v>
      </c>
      <c r="O148" s="88"/>
      <c r="P148" s="226">
        <f>O148*H148</f>
        <v>0</v>
      </c>
      <c r="Q148" s="226">
        <v>0.001</v>
      </c>
      <c r="R148" s="226">
        <f>Q148*H148</f>
        <v>0.006435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194</v>
      </c>
      <c r="AU148" s="228" t="s">
        <v>84</v>
      </c>
      <c r="AY148" s="14" t="s">
        <v>122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128</v>
      </c>
      <c r="BM148" s="228" t="s">
        <v>202</v>
      </c>
    </row>
    <row r="149" spans="1:65" s="2" customFormat="1" ht="33" customHeight="1">
      <c r="A149" s="35"/>
      <c r="B149" s="36"/>
      <c r="C149" s="216" t="s">
        <v>203</v>
      </c>
      <c r="D149" s="216" t="s">
        <v>124</v>
      </c>
      <c r="E149" s="217" t="s">
        <v>204</v>
      </c>
      <c r="F149" s="218" t="s">
        <v>205</v>
      </c>
      <c r="G149" s="219" t="s">
        <v>127</v>
      </c>
      <c r="H149" s="220">
        <v>170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84</v>
      </c>
      <c r="AY149" s="14" t="s">
        <v>122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128</v>
      </c>
      <c r="BM149" s="228" t="s">
        <v>206</v>
      </c>
    </row>
    <row r="150" spans="1:65" s="2" customFormat="1" ht="24.15" customHeight="1">
      <c r="A150" s="35"/>
      <c r="B150" s="36"/>
      <c r="C150" s="216" t="s">
        <v>7</v>
      </c>
      <c r="D150" s="216" t="s">
        <v>124</v>
      </c>
      <c r="E150" s="217" t="s">
        <v>207</v>
      </c>
      <c r="F150" s="218" t="s">
        <v>208</v>
      </c>
      <c r="G150" s="219" t="s">
        <v>127</v>
      </c>
      <c r="H150" s="220">
        <v>170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84</v>
      </c>
      <c r="AY150" s="14" t="s">
        <v>122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128</v>
      </c>
      <c r="BM150" s="228" t="s">
        <v>209</v>
      </c>
    </row>
    <row r="151" spans="1:65" s="2" customFormat="1" ht="16.5" customHeight="1">
      <c r="A151" s="35"/>
      <c r="B151" s="36"/>
      <c r="C151" s="230" t="s">
        <v>210</v>
      </c>
      <c r="D151" s="230" t="s">
        <v>194</v>
      </c>
      <c r="E151" s="231" t="s">
        <v>211</v>
      </c>
      <c r="F151" s="232" t="s">
        <v>212</v>
      </c>
      <c r="G151" s="233" t="s">
        <v>168</v>
      </c>
      <c r="H151" s="234">
        <v>10.3</v>
      </c>
      <c r="I151" s="235"/>
      <c r="J151" s="236">
        <f>ROUND(I151*H151,2)</f>
        <v>0</v>
      </c>
      <c r="K151" s="237"/>
      <c r="L151" s="238"/>
      <c r="M151" s="239" t="s">
        <v>1</v>
      </c>
      <c r="N151" s="240" t="s">
        <v>39</v>
      </c>
      <c r="O151" s="88"/>
      <c r="P151" s="226">
        <f>O151*H151</f>
        <v>0</v>
      </c>
      <c r="Q151" s="226">
        <v>0.21</v>
      </c>
      <c r="R151" s="226">
        <f>Q151*H151</f>
        <v>2.1630000000000003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152</v>
      </c>
      <c r="AT151" s="228" t="s">
        <v>194</v>
      </c>
      <c r="AU151" s="228" t="s">
        <v>84</v>
      </c>
      <c r="AY151" s="14" t="s">
        <v>122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128</v>
      </c>
      <c r="BM151" s="228" t="s">
        <v>213</v>
      </c>
    </row>
    <row r="152" spans="1:65" s="2" customFormat="1" ht="24.15" customHeight="1">
      <c r="A152" s="35"/>
      <c r="B152" s="36"/>
      <c r="C152" s="216" t="s">
        <v>214</v>
      </c>
      <c r="D152" s="216" t="s">
        <v>124</v>
      </c>
      <c r="E152" s="217" t="s">
        <v>215</v>
      </c>
      <c r="F152" s="218" t="s">
        <v>216</v>
      </c>
      <c r="G152" s="219" t="s">
        <v>127</v>
      </c>
      <c r="H152" s="220">
        <v>170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128</v>
      </c>
      <c r="AT152" s="228" t="s">
        <v>124</v>
      </c>
      <c r="AU152" s="228" t="s">
        <v>84</v>
      </c>
      <c r="AY152" s="14" t="s">
        <v>122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128</v>
      </c>
      <c r="BM152" s="228" t="s">
        <v>217</v>
      </c>
    </row>
    <row r="153" spans="1:65" s="2" customFormat="1" ht="16.5" customHeight="1">
      <c r="A153" s="35"/>
      <c r="B153" s="36"/>
      <c r="C153" s="230" t="s">
        <v>218</v>
      </c>
      <c r="D153" s="230" t="s">
        <v>194</v>
      </c>
      <c r="E153" s="231" t="s">
        <v>199</v>
      </c>
      <c r="F153" s="232" t="s">
        <v>200</v>
      </c>
      <c r="G153" s="233" t="s">
        <v>201</v>
      </c>
      <c r="H153" s="234">
        <v>2.55</v>
      </c>
      <c r="I153" s="235"/>
      <c r="J153" s="236">
        <f>ROUND(I153*H153,2)</f>
        <v>0</v>
      </c>
      <c r="K153" s="237"/>
      <c r="L153" s="238"/>
      <c r="M153" s="239" t="s">
        <v>1</v>
      </c>
      <c r="N153" s="240" t="s">
        <v>39</v>
      </c>
      <c r="O153" s="88"/>
      <c r="P153" s="226">
        <f>O153*H153</f>
        <v>0</v>
      </c>
      <c r="Q153" s="226">
        <v>0.001</v>
      </c>
      <c r="R153" s="226">
        <f>Q153*H153</f>
        <v>0.0025499999999999997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152</v>
      </c>
      <c r="AT153" s="228" t="s">
        <v>194</v>
      </c>
      <c r="AU153" s="228" t="s">
        <v>84</v>
      </c>
      <c r="AY153" s="14" t="s">
        <v>122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128</v>
      </c>
      <c r="BM153" s="228" t="s">
        <v>219</v>
      </c>
    </row>
    <row r="154" spans="1:65" s="2" customFormat="1" ht="24.15" customHeight="1">
      <c r="A154" s="35"/>
      <c r="B154" s="36"/>
      <c r="C154" s="216" t="s">
        <v>220</v>
      </c>
      <c r="D154" s="216" t="s">
        <v>124</v>
      </c>
      <c r="E154" s="217" t="s">
        <v>221</v>
      </c>
      <c r="F154" s="218" t="s">
        <v>222</v>
      </c>
      <c r="G154" s="219" t="s">
        <v>127</v>
      </c>
      <c r="H154" s="220">
        <v>700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128</v>
      </c>
      <c r="AT154" s="228" t="s">
        <v>124</v>
      </c>
      <c r="AU154" s="228" t="s">
        <v>84</v>
      </c>
      <c r="AY154" s="14" t="s">
        <v>122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128</v>
      </c>
      <c r="BM154" s="228" t="s">
        <v>223</v>
      </c>
    </row>
    <row r="155" spans="1:65" s="2" customFormat="1" ht="21.75" customHeight="1">
      <c r="A155" s="35"/>
      <c r="B155" s="36"/>
      <c r="C155" s="216" t="s">
        <v>224</v>
      </c>
      <c r="D155" s="216" t="s">
        <v>124</v>
      </c>
      <c r="E155" s="217" t="s">
        <v>225</v>
      </c>
      <c r="F155" s="218" t="s">
        <v>226</v>
      </c>
      <c r="G155" s="219" t="s">
        <v>127</v>
      </c>
      <c r="H155" s="220">
        <v>599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128</v>
      </c>
      <c r="AT155" s="228" t="s">
        <v>124</v>
      </c>
      <c r="AU155" s="228" t="s">
        <v>84</v>
      </c>
      <c r="AY155" s="14" t="s">
        <v>122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128</v>
      </c>
      <c r="BM155" s="228" t="s">
        <v>227</v>
      </c>
    </row>
    <row r="156" spans="1:65" s="2" customFormat="1" ht="16.5" customHeight="1">
      <c r="A156" s="35"/>
      <c r="B156" s="36"/>
      <c r="C156" s="216" t="s">
        <v>228</v>
      </c>
      <c r="D156" s="216" t="s">
        <v>124</v>
      </c>
      <c r="E156" s="217" t="s">
        <v>229</v>
      </c>
      <c r="F156" s="218" t="s">
        <v>230</v>
      </c>
      <c r="G156" s="219" t="s">
        <v>168</v>
      </c>
      <c r="H156" s="220">
        <v>60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128</v>
      </c>
      <c r="AT156" s="228" t="s">
        <v>124</v>
      </c>
      <c r="AU156" s="228" t="s">
        <v>84</v>
      </c>
      <c r="AY156" s="14" t="s">
        <v>122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128</v>
      </c>
      <c r="BM156" s="228" t="s">
        <v>231</v>
      </c>
    </row>
    <row r="157" spans="1:65" s="2" customFormat="1" ht="21.75" customHeight="1">
      <c r="A157" s="35"/>
      <c r="B157" s="36"/>
      <c r="C157" s="216" t="s">
        <v>232</v>
      </c>
      <c r="D157" s="216" t="s">
        <v>124</v>
      </c>
      <c r="E157" s="217" t="s">
        <v>233</v>
      </c>
      <c r="F157" s="218" t="s">
        <v>234</v>
      </c>
      <c r="G157" s="219" t="s">
        <v>168</v>
      </c>
      <c r="H157" s="220">
        <v>60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128</v>
      </c>
      <c r="AT157" s="228" t="s">
        <v>124</v>
      </c>
      <c r="AU157" s="228" t="s">
        <v>84</v>
      </c>
      <c r="AY157" s="14" t="s">
        <v>122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128</v>
      </c>
      <c r="BM157" s="228" t="s">
        <v>235</v>
      </c>
    </row>
    <row r="158" spans="1:65" s="2" customFormat="1" ht="24.15" customHeight="1">
      <c r="A158" s="35"/>
      <c r="B158" s="36"/>
      <c r="C158" s="216" t="s">
        <v>236</v>
      </c>
      <c r="D158" s="216" t="s">
        <v>124</v>
      </c>
      <c r="E158" s="217" t="s">
        <v>237</v>
      </c>
      <c r="F158" s="218" t="s">
        <v>238</v>
      </c>
      <c r="G158" s="219" t="s">
        <v>168</v>
      </c>
      <c r="H158" s="220">
        <v>180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128</v>
      </c>
      <c r="AT158" s="228" t="s">
        <v>124</v>
      </c>
      <c r="AU158" s="228" t="s">
        <v>84</v>
      </c>
      <c r="AY158" s="14" t="s">
        <v>122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128</v>
      </c>
      <c r="BM158" s="228" t="s">
        <v>239</v>
      </c>
    </row>
    <row r="159" spans="1:63" s="12" customFormat="1" ht="22.8" customHeight="1">
      <c r="A159" s="12"/>
      <c r="B159" s="200"/>
      <c r="C159" s="201"/>
      <c r="D159" s="202" t="s">
        <v>73</v>
      </c>
      <c r="E159" s="214" t="s">
        <v>84</v>
      </c>
      <c r="F159" s="214" t="s">
        <v>240</v>
      </c>
      <c r="G159" s="201"/>
      <c r="H159" s="201"/>
      <c r="I159" s="204"/>
      <c r="J159" s="215">
        <f>BK159</f>
        <v>0</v>
      </c>
      <c r="K159" s="201"/>
      <c r="L159" s="206"/>
      <c r="M159" s="207"/>
      <c r="N159" s="208"/>
      <c r="O159" s="208"/>
      <c r="P159" s="209">
        <f>SUM(P160:P162)</f>
        <v>0</v>
      </c>
      <c r="Q159" s="208"/>
      <c r="R159" s="209">
        <f>SUM(R160:R162)</f>
        <v>0.21802999999999995</v>
      </c>
      <c r="S159" s="208"/>
      <c r="T159" s="21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82</v>
      </c>
      <c r="AT159" s="212" t="s">
        <v>73</v>
      </c>
      <c r="AU159" s="212" t="s">
        <v>82</v>
      </c>
      <c r="AY159" s="211" t="s">
        <v>122</v>
      </c>
      <c r="BK159" s="213">
        <f>SUM(BK160:BK162)</f>
        <v>0</v>
      </c>
    </row>
    <row r="160" spans="1:65" s="2" customFormat="1" ht="24.15" customHeight="1">
      <c r="A160" s="35"/>
      <c r="B160" s="36"/>
      <c r="C160" s="216" t="s">
        <v>241</v>
      </c>
      <c r="D160" s="216" t="s">
        <v>124</v>
      </c>
      <c r="E160" s="217" t="s">
        <v>242</v>
      </c>
      <c r="F160" s="218" t="s">
        <v>243</v>
      </c>
      <c r="G160" s="219" t="s">
        <v>127</v>
      </c>
      <c r="H160" s="220">
        <v>13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0.0001</v>
      </c>
      <c r="R160" s="226">
        <f>Q160*H160</f>
        <v>0.0013000000000000002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128</v>
      </c>
      <c r="AT160" s="228" t="s">
        <v>124</v>
      </c>
      <c r="AU160" s="228" t="s">
        <v>84</v>
      </c>
      <c r="AY160" s="14" t="s">
        <v>122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128</v>
      </c>
      <c r="BM160" s="228" t="s">
        <v>244</v>
      </c>
    </row>
    <row r="161" spans="1:65" s="2" customFormat="1" ht="24.15" customHeight="1">
      <c r="A161" s="35"/>
      <c r="B161" s="36"/>
      <c r="C161" s="216" t="s">
        <v>245</v>
      </c>
      <c r="D161" s="216" t="s">
        <v>124</v>
      </c>
      <c r="E161" s="217" t="s">
        <v>246</v>
      </c>
      <c r="F161" s="218" t="s">
        <v>247</v>
      </c>
      <c r="G161" s="219" t="s">
        <v>127</v>
      </c>
      <c r="H161" s="220">
        <v>452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0.00014</v>
      </c>
      <c r="R161" s="226">
        <f>Q161*H161</f>
        <v>0.06327999999999999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128</v>
      </c>
      <c r="AT161" s="228" t="s">
        <v>124</v>
      </c>
      <c r="AU161" s="228" t="s">
        <v>84</v>
      </c>
      <c r="AY161" s="14" t="s">
        <v>122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128</v>
      </c>
      <c r="BM161" s="228" t="s">
        <v>248</v>
      </c>
    </row>
    <row r="162" spans="1:65" s="2" customFormat="1" ht="24.15" customHeight="1">
      <c r="A162" s="35"/>
      <c r="B162" s="36"/>
      <c r="C162" s="230" t="s">
        <v>249</v>
      </c>
      <c r="D162" s="230" t="s">
        <v>194</v>
      </c>
      <c r="E162" s="231" t="s">
        <v>250</v>
      </c>
      <c r="F162" s="232" t="s">
        <v>251</v>
      </c>
      <c r="G162" s="233" t="s">
        <v>127</v>
      </c>
      <c r="H162" s="234">
        <v>511.5</v>
      </c>
      <c r="I162" s="235"/>
      <c r="J162" s="236">
        <f>ROUND(I162*H162,2)</f>
        <v>0</v>
      </c>
      <c r="K162" s="237"/>
      <c r="L162" s="238"/>
      <c r="M162" s="239" t="s">
        <v>1</v>
      </c>
      <c r="N162" s="240" t="s">
        <v>39</v>
      </c>
      <c r="O162" s="88"/>
      <c r="P162" s="226">
        <f>O162*H162</f>
        <v>0</v>
      </c>
      <c r="Q162" s="226">
        <v>0.0003</v>
      </c>
      <c r="R162" s="226">
        <f>Q162*H162</f>
        <v>0.15344999999999998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152</v>
      </c>
      <c r="AT162" s="228" t="s">
        <v>194</v>
      </c>
      <c r="AU162" s="228" t="s">
        <v>84</v>
      </c>
      <c r="AY162" s="14" t="s">
        <v>122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128</v>
      </c>
      <c r="BM162" s="228" t="s">
        <v>252</v>
      </c>
    </row>
    <row r="163" spans="1:63" s="12" customFormat="1" ht="22.8" customHeight="1">
      <c r="A163" s="12"/>
      <c r="B163" s="200"/>
      <c r="C163" s="201"/>
      <c r="D163" s="202" t="s">
        <v>73</v>
      </c>
      <c r="E163" s="214" t="s">
        <v>140</v>
      </c>
      <c r="F163" s="214" t="s">
        <v>253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SUM(P164:P179)</f>
        <v>0</v>
      </c>
      <c r="Q163" s="208"/>
      <c r="R163" s="209">
        <f>SUM(R164:R179)</f>
        <v>42.74174</v>
      </c>
      <c r="S163" s="208"/>
      <c r="T163" s="210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82</v>
      </c>
      <c r="AT163" s="212" t="s">
        <v>73</v>
      </c>
      <c r="AU163" s="212" t="s">
        <v>82</v>
      </c>
      <c r="AY163" s="211" t="s">
        <v>122</v>
      </c>
      <c r="BK163" s="213">
        <f>SUM(BK164:BK179)</f>
        <v>0</v>
      </c>
    </row>
    <row r="164" spans="1:65" s="2" customFormat="1" ht="33" customHeight="1">
      <c r="A164" s="35"/>
      <c r="B164" s="36"/>
      <c r="C164" s="216" t="s">
        <v>254</v>
      </c>
      <c r="D164" s="216" t="s">
        <v>124</v>
      </c>
      <c r="E164" s="217" t="s">
        <v>255</v>
      </c>
      <c r="F164" s="218" t="s">
        <v>256</v>
      </c>
      <c r="G164" s="219" t="s">
        <v>127</v>
      </c>
      <c r="H164" s="220">
        <v>13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128</v>
      </c>
      <c r="AT164" s="228" t="s">
        <v>124</v>
      </c>
      <c r="AU164" s="228" t="s">
        <v>84</v>
      </c>
      <c r="AY164" s="14" t="s">
        <v>122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128</v>
      </c>
      <c r="BM164" s="228" t="s">
        <v>257</v>
      </c>
    </row>
    <row r="165" spans="1:65" s="2" customFormat="1" ht="33" customHeight="1">
      <c r="A165" s="35"/>
      <c r="B165" s="36"/>
      <c r="C165" s="216" t="s">
        <v>258</v>
      </c>
      <c r="D165" s="216" t="s">
        <v>124</v>
      </c>
      <c r="E165" s="217" t="s">
        <v>259</v>
      </c>
      <c r="F165" s="218" t="s">
        <v>260</v>
      </c>
      <c r="G165" s="219" t="s">
        <v>127</v>
      </c>
      <c r="H165" s="220">
        <v>904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128</v>
      </c>
      <c r="AT165" s="228" t="s">
        <v>124</v>
      </c>
      <c r="AU165" s="228" t="s">
        <v>84</v>
      </c>
      <c r="AY165" s="14" t="s">
        <v>122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128</v>
      </c>
      <c r="BM165" s="228" t="s">
        <v>261</v>
      </c>
    </row>
    <row r="166" spans="1:65" s="2" customFormat="1" ht="33" customHeight="1">
      <c r="A166" s="35"/>
      <c r="B166" s="36"/>
      <c r="C166" s="216" t="s">
        <v>262</v>
      </c>
      <c r="D166" s="216" t="s">
        <v>124</v>
      </c>
      <c r="E166" s="217" t="s">
        <v>263</v>
      </c>
      <c r="F166" s="218" t="s">
        <v>264</v>
      </c>
      <c r="G166" s="219" t="s">
        <v>127</v>
      </c>
      <c r="H166" s="220">
        <v>452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39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128</v>
      </c>
      <c r="AT166" s="228" t="s">
        <v>124</v>
      </c>
      <c r="AU166" s="228" t="s">
        <v>84</v>
      </c>
      <c r="AY166" s="14" t="s">
        <v>122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128</v>
      </c>
      <c r="BM166" s="228" t="s">
        <v>265</v>
      </c>
    </row>
    <row r="167" spans="1:65" s="2" customFormat="1" ht="24.15" customHeight="1">
      <c r="A167" s="35"/>
      <c r="B167" s="36"/>
      <c r="C167" s="216" t="s">
        <v>266</v>
      </c>
      <c r="D167" s="216" t="s">
        <v>124</v>
      </c>
      <c r="E167" s="217" t="s">
        <v>267</v>
      </c>
      <c r="F167" s="218" t="s">
        <v>268</v>
      </c>
      <c r="G167" s="219" t="s">
        <v>127</v>
      </c>
      <c r="H167" s="220">
        <v>13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128</v>
      </c>
      <c r="AT167" s="228" t="s">
        <v>124</v>
      </c>
      <c r="AU167" s="228" t="s">
        <v>84</v>
      </c>
      <c r="AY167" s="14" t="s">
        <v>122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128</v>
      </c>
      <c r="BM167" s="228" t="s">
        <v>269</v>
      </c>
    </row>
    <row r="168" spans="1:65" s="2" customFormat="1" ht="24.15" customHeight="1">
      <c r="A168" s="35"/>
      <c r="B168" s="36"/>
      <c r="C168" s="216" t="s">
        <v>270</v>
      </c>
      <c r="D168" s="216" t="s">
        <v>124</v>
      </c>
      <c r="E168" s="217" t="s">
        <v>271</v>
      </c>
      <c r="F168" s="218" t="s">
        <v>272</v>
      </c>
      <c r="G168" s="219" t="s">
        <v>127</v>
      </c>
      <c r="H168" s="220">
        <v>76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128</v>
      </c>
      <c r="AT168" s="228" t="s">
        <v>124</v>
      </c>
      <c r="AU168" s="228" t="s">
        <v>84</v>
      </c>
      <c r="AY168" s="14" t="s">
        <v>122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128</v>
      </c>
      <c r="BM168" s="228" t="s">
        <v>273</v>
      </c>
    </row>
    <row r="169" spans="1:65" s="2" customFormat="1" ht="33" customHeight="1">
      <c r="A169" s="35"/>
      <c r="B169" s="36"/>
      <c r="C169" s="216" t="s">
        <v>274</v>
      </c>
      <c r="D169" s="216" t="s">
        <v>124</v>
      </c>
      <c r="E169" s="217" t="s">
        <v>275</v>
      </c>
      <c r="F169" s="218" t="s">
        <v>276</v>
      </c>
      <c r="G169" s="219" t="s">
        <v>127</v>
      </c>
      <c r="H169" s="220">
        <v>30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128</v>
      </c>
      <c r="AT169" s="228" t="s">
        <v>124</v>
      </c>
      <c r="AU169" s="228" t="s">
        <v>84</v>
      </c>
      <c r="AY169" s="14" t="s">
        <v>122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128</v>
      </c>
      <c r="BM169" s="228" t="s">
        <v>277</v>
      </c>
    </row>
    <row r="170" spans="1:65" s="2" customFormat="1" ht="37.8" customHeight="1">
      <c r="A170" s="35"/>
      <c r="B170" s="36"/>
      <c r="C170" s="216" t="s">
        <v>278</v>
      </c>
      <c r="D170" s="216" t="s">
        <v>124</v>
      </c>
      <c r="E170" s="217" t="s">
        <v>279</v>
      </c>
      <c r="F170" s="218" t="s">
        <v>280</v>
      </c>
      <c r="G170" s="219" t="s">
        <v>127</v>
      </c>
      <c r="H170" s="220">
        <v>30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0.17726</v>
      </c>
      <c r="R170" s="226">
        <f>Q170*H170</f>
        <v>5.3178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128</v>
      </c>
      <c r="AT170" s="228" t="s">
        <v>124</v>
      </c>
      <c r="AU170" s="228" t="s">
        <v>84</v>
      </c>
      <c r="AY170" s="14" t="s">
        <v>122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128</v>
      </c>
      <c r="BM170" s="228" t="s">
        <v>281</v>
      </c>
    </row>
    <row r="171" spans="1:65" s="2" customFormat="1" ht="24.15" customHeight="1">
      <c r="A171" s="35"/>
      <c r="B171" s="36"/>
      <c r="C171" s="216" t="s">
        <v>282</v>
      </c>
      <c r="D171" s="216" t="s">
        <v>124</v>
      </c>
      <c r="E171" s="217" t="s">
        <v>283</v>
      </c>
      <c r="F171" s="218" t="s">
        <v>284</v>
      </c>
      <c r="G171" s="219" t="s">
        <v>127</v>
      </c>
      <c r="H171" s="220">
        <v>30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128</v>
      </c>
      <c r="AT171" s="228" t="s">
        <v>124</v>
      </c>
      <c r="AU171" s="228" t="s">
        <v>84</v>
      </c>
      <c r="AY171" s="14" t="s">
        <v>122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128</v>
      </c>
      <c r="BM171" s="228" t="s">
        <v>285</v>
      </c>
    </row>
    <row r="172" spans="1:65" s="2" customFormat="1" ht="21.75" customHeight="1">
      <c r="A172" s="35"/>
      <c r="B172" s="36"/>
      <c r="C172" s="216" t="s">
        <v>286</v>
      </c>
      <c r="D172" s="216" t="s">
        <v>124</v>
      </c>
      <c r="E172" s="217" t="s">
        <v>287</v>
      </c>
      <c r="F172" s="218" t="s">
        <v>288</v>
      </c>
      <c r="G172" s="219" t="s">
        <v>127</v>
      </c>
      <c r="H172" s="220">
        <v>30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128</v>
      </c>
      <c r="AT172" s="228" t="s">
        <v>124</v>
      </c>
      <c r="AU172" s="228" t="s">
        <v>84</v>
      </c>
      <c r="AY172" s="14" t="s">
        <v>122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128</v>
      </c>
      <c r="BM172" s="228" t="s">
        <v>289</v>
      </c>
    </row>
    <row r="173" spans="1:65" s="2" customFormat="1" ht="33" customHeight="1">
      <c r="A173" s="35"/>
      <c r="B173" s="36"/>
      <c r="C173" s="216" t="s">
        <v>290</v>
      </c>
      <c r="D173" s="216" t="s">
        <v>124</v>
      </c>
      <c r="E173" s="217" t="s">
        <v>291</v>
      </c>
      <c r="F173" s="218" t="s">
        <v>292</v>
      </c>
      <c r="G173" s="219" t="s">
        <v>127</v>
      </c>
      <c r="H173" s="220">
        <v>30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128</v>
      </c>
      <c r="AT173" s="228" t="s">
        <v>124</v>
      </c>
      <c r="AU173" s="228" t="s">
        <v>84</v>
      </c>
      <c r="AY173" s="14" t="s">
        <v>122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128</v>
      </c>
      <c r="BM173" s="228" t="s">
        <v>293</v>
      </c>
    </row>
    <row r="174" spans="1:65" s="2" customFormat="1" ht="37.8" customHeight="1">
      <c r="A174" s="35"/>
      <c r="B174" s="36"/>
      <c r="C174" s="216" t="s">
        <v>294</v>
      </c>
      <c r="D174" s="216" t="s">
        <v>124</v>
      </c>
      <c r="E174" s="217" t="s">
        <v>295</v>
      </c>
      <c r="F174" s="218" t="s">
        <v>296</v>
      </c>
      <c r="G174" s="219" t="s">
        <v>127</v>
      </c>
      <c r="H174" s="220">
        <v>13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0.04</v>
      </c>
      <c r="R174" s="226">
        <f>Q174*H174</f>
        <v>0.52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128</v>
      </c>
      <c r="AT174" s="228" t="s">
        <v>124</v>
      </c>
      <c r="AU174" s="228" t="s">
        <v>84</v>
      </c>
      <c r="AY174" s="14" t="s">
        <v>122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128</v>
      </c>
      <c r="BM174" s="228" t="s">
        <v>297</v>
      </c>
    </row>
    <row r="175" spans="1:65" s="2" customFormat="1" ht="24.15" customHeight="1">
      <c r="A175" s="35"/>
      <c r="B175" s="36"/>
      <c r="C175" s="230" t="s">
        <v>298</v>
      </c>
      <c r="D175" s="230" t="s">
        <v>194</v>
      </c>
      <c r="E175" s="231" t="s">
        <v>299</v>
      </c>
      <c r="F175" s="232" t="s">
        <v>300</v>
      </c>
      <c r="G175" s="233" t="s">
        <v>127</v>
      </c>
      <c r="H175" s="234">
        <v>13.26</v>
      </c>
      <c r="I175" s="235"/>
      <c r="J175" s="236">
        <f>ROUND(I175*H175,2)</f>
        <v>0</v>
      </c>
      <c r="K175" s="237"/>
      <c r="L175" s="238"/>
      <c r="M175" s="239" t="s">
        <v>1</v>
      </c>
      <c r="N175" s="240" t="s">
        <v>39</v>
      </c>
      <c r="O175" s="88"/>
      <c r="P175" s="226">
        <f>O175*H175</f>
        <v>0</v>
      </c>
      <c r="Q175" s="226">
        <v>0.0108</v>
      </c>
      <c r="R175" s="226">
        <f>Q175*H175</f>
        <v>0.143208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152</v>
      </c>
      <c r="AT175" s="228" t="s">
        <v>194</v>
      </c>
      <c r="AU175" s="228" t="s">
        <v>84</v>
      </c>
      <c r="AY175" s="14" t="s">
        <v>122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128</v>
      </c>
      <c r="BM175" s="228" t="s">
        <v>301</v>
      </c>
    </row>
    <row r="176" spans="1:65" s="2" customFormat="1" ht="37.8" customHeight="1">
      <c r="A176" s="35"/>
      <c r="B176" s="36"/>
      <c r="C176" s="216" t="s">
        <v>302</v>
      </c>
      <c r="D176" s="216" t="s">
        <v>124</v>
      </c>
      <c r="E176" s="217" t="s">
        <v>303</v>
      </c>
      <c r="F176" s="218" t="s">
        <v>304</v>
      </c>
      <c r="G176" s="219" t="s">
        <v>127</v>
      </c>
      <c r="H176" s="220">
        <v>452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0.04</v>
      </c>
      <c r="R176" s="226">
        <f>Q176*H176</f>
        <v>18.080000000000002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128</v>
      </c>
      <c r="AT176" s="228" t="s">
        <v>124</v>
      </c>
      <c r="AU176" s="228" t="s">
        <v>84</v>
      </c>
      <c r="AY176" s="14" t="s">
        <v>122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128</v>
      </c>
      <c r="BM176" s="228" t="s">
        <v>305</v>
      </c>
    </row>
    <row r="177" spans="1:65" s="2" customFormat="1" ht="24.15" customHeight="1">
      <c r="A177" s="35"/>
      <c r="B177" s="36"/>
      <c r="C177" s="230" t="s">
        <v>306</v>
      </c>
      <c r="D177" s="230" t="s">
        <v>194</v>
      </c>
      <c r="E177" s="231" t="s">
        <v>307</v>
      </c>
      <c r="F177" s="232" t="s">
        <v>308</v>
      </c>
      <c r="G177" s="233" t="s">
        <v>127</v>
      </c>
      <c r="H177" s="234">
        <v>461.04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39</v>
      </c>
      <c r="O177" s="88"/>
      <c r="P177" s="226">
        <f>O177*H177</f>
        <v>0</v>
      </c>
      <c r="Q177" s="226">
        <v>0.0108</v>
      </c>
      <c r="R177" s="226">
        <f>Q177*H177</f>
        <v>4.9792320000000005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152</v>
      </c>
      <c r="AT177" s="228" t="s">
        <v>194</v>
      </c>
      <c r="AU177" s="228" t="s">
        <v>84</v>
      </c>
      <c r="AY177" s="14" t="s">
        <v>122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128</v>
      </c>
      <c r="BM177" s="228" t="s">
        <v>309</v>
      </c>
    </row>
    <row r="178" spans="1:65" s="2" customFormat="1" ht="24.15" customHeight="1">
      <c r="A178" s="35"/>
      <c r="B178" s="36"/>
      <c r="C178" s="216" t="s">
        <v>310</v>
      </c>
      <c r="D178" s="216" t="s">
        <v>124</v>
      </c>
      <c r="E178" s="217" t="s">
        <v>311</v>
      </c>
      <c r="F178" s="218" t="s">
        <v>312</v>
      </c>
      <c r="G178" s="219" t="s">
        <v>127</v>
      </c>
      <c r="H178" s="220">
        <v>158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39</v>
      </c>
      <c r="O178" s="88"/>
      <c r="P178" s="226">
        <f>O178*H178</f>
        <v>0</v>
      </c>
      <c r="Q178" s="226">
        <v>0.08425</v>
      </c>
      <c r="R178" s="226">
        <f>Q178*H178</f>
        <v>13.3115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128</v>
      </c>
      <c r="AT178" s="228" t="s">
        <v>124</v>
      </c>
      <c r="AU178" s="228" t="s">
        <v>84</v>
      </c>
      <c r="AY178" s="14" t="s">
        <v>122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128</v>
      </c>
      <c r="BM178" s="228" t="s">
        <v>313</v>
      </c>
    </row>
    <row r="179" spans="1:65" s="2" customFormat="1" ht="24.15" customHeight="1">
      <c r="A179" s="35"/>
      <c r="B179" s="36"/>
      <c r="C179" s="230" t="s">
        <v>314</v>
      </c>
      <c r="D179" s="230" t="s">
        <v>194</v>
      </c>
      <c r="E179" s="231" t="s">
        <v>315</v>
      </c>
      <c r="F179" s="232" t="s">
        <v>316</v>
      </c>
      <c r="G179" s="233" t="s">
        <v>127</v>
      </c>
      <c r="H179" s="234">
        <v>3</v>
      </c>
      <c r="I179" s="235"/>
      <c r="J179" s="236">
        <f>ROUND(I179*H179,2)</f>
        <v>0</v>
      </c>
      <c r="K179" s="237"/>
      <c r="L179" s="238"/>
      <c r="M179" s="239" t="s">
        <v>1</v>
      </c>
      <c r="N179" s="240" t="s">
        <v>39</v>
      </c>
      <c r="O179" s="88"/>
      <c r="P179" s="226">
        <f>O179*H179</f>
        <v>0</v>
      </c>
      <c r="Q179" s="226">
        <v>0.13</v>
      </c>
      <c r="R179" s="226">
        <f>Q179*H179</f>
        <v>0.39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152</v>
      </c>
      <c r="AT179" s="228" t="s">
        <v>194</v>
      </c>
      <c r="AU179" s="228" t="s">
        <v>84</v>
      </c>
      <c r="AY179" s="14" t="s">
        <v>122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128</v>
      </c>
      <c r="BM179" s="228" t="s">
        <v>317</v>
      </c>
    </row>
    <row r="180" spans="1:63" s="12" customFormat="1" ht="22.8" customHeight="1">
      <c r="A180" s="12"/>
      <c r="B180" s="200"/>
      <c r="C180" s="201"/>
      <c r="D180" s="202" t="s">
        <v>73</v>
      </c>
      <c r="E180" s="214" t="s">
        <v>157</v>
      </c>
      <c r="F180" s="214" t="s">
        <v>318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SUM(P181:P195)</f>
        <v>0</v>
      </c>
      <c r="Q180" s="208"/>
      <c r="R180" s="209">
        <f>SUM(R181:R195)</f>
        <v>52.22688</v>
      </c>
      <c r="S180" s="208"/>
      <c r="T180" s="210">
        <f>SUM(T181:T195)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82</v>
      </c>
      <c r="AT180" s="212" t="s">
        <v>73</v>
      </c>
      <c r="AU180" s="212" t="s">
        <v>82</v>
      </c>
      <c r="AY180" s="211" t="s">
        <v>122</v>
      </c>
      <c r="BK180" s="213">
        <f>SUM(BK181:BK195)</f>
        <v>0</v>
      </c>
    </row>
    <row r="181" spans="1:65" s="2" customFormat="1" ht="24.15" customHeight="1">
      <c r="A181" s="35"/>
      <c r="B181" s="36"/>
      <c r="C181" s="216" t="s">
        <v>319</v>
      </c>
      <c r="D181" s="216" t="s">
        <v>124</v>
      </c>
      <c r="E181" s="217" t="s">
        <v>320</v>
      </c>
      <c r="F181" s="218" t="s">
        <v>321</v>
      </c>
      <c r="G181" s="219" t="s">
        <v>322</v>
      </c>
      <c r="H181" s="220">
        <v>6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0.0007</v>
      </c>
      <c r="R181" s="226">
        <f>Q181*H181</f>
        <v>0.0042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128</v>
      </c>
      <c r="AT181" s="228" t="s">
        <v>124</v>
      </c>
      <c r="AU181" s="228" t="s">
        <v>84</v>
      </c>
      <c r="AY181" s="14" t="s">
        <v>122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128</v>
      </c>
      <c r="BM181" s="228" t="s">
        <v>323</v>
      </c>
    </row>
    <row r="182" spans="1:65" s="2" customFormat="1" ht="24.15" customHeight="1">
      <c r="A182" s="35"/>
      <c r="B182" s="36"/>
      <c r="C182" s="230" t="s">
        <v>324</v>
      </c>
      <c r="D182" s="230" t="s">
        <v>194</v>
      </c>
      <c r="E182" s="231" t="s">
        <v>325</v>
      </c>
      <c r="F182" s="232" t="s">
        <v>326</v>
      </c>
      <c r="G182" s="233" t="s">
        <v>322</v>
      </c>
      <c r="H182" s="234">
        <v>3</v>
      </c>
      <c r="I182" s="235"/>
      <c r="J182" s="236">
        <f>ROUND(I182*H182,2)</f>
        <v>0</v>
      </c>
      <c r="K182" s="237"/>
      <c r="L182" s="238"/>
      <c r="M182" s="239" t="s">
        <v>1</v>
      </c>
      <c r="N182" s="240" t="s">
        <v>39</v>
      </c>
      <c r="O182" s="88"/>
      <c r="P182" s="226">
        <f>O182*H182</f>
        <v>0</v>
      </c>
      <c r="Q182" s="226">
        <v>0.0013</v>
      </c>
      <c r="R182" s="226">
        <f>Q182*H182</f>
        <v>0.0039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152</v>
      </c>
      <c r="AT182" s="228" t="s">
        <v>194</v>
      </c>
      <c r="AU182" s="228" t="s">
        <v>84</v>
      </c>
      <c r="AY182" s="14" t="s">
        <v>122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128</v>
      </c>
      <c r="BM182" s="228" t="s">
        <v>327</v>
      </c>
    </row>
    <row r="183" spans="1:65" s="2" customFormat="1" ht="16.5" customHeight="1">
      <c r="A183" s="35"/>
      <c r="B183" s="36"/>
      <c r="C183" s="230" t="s">
        <v>328</v>
      </c>
      <c r="D183" s="230" t="s">
        <v>194</v>
      </c>
      <c r="E183" s="231" t="s">
        <v>329</v>
      </c>
      <c r="F183" s="232" t="s">
        <v>330</v>
      </c>
      <c r="G183" s="233" t="s">
        <v>322</v>
      </c>
      <c r="H183" s="234">
        <v>3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39</v>
      </c>
      <c r="O183" s="88"/>
      <c r="P183" s="226">
        <f>O183*H183</f>
        <v>0</v>
      </c>
      <c r="Q183" s="226">
        <v>0.0017</v>
      </c>
      <c r="R183" s="226">
        <f>Q183*H183</f>
        <v>0.0050999999999999995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152</v>
      </c>
      <c r="AT183" s="228" t="s">
        <v>194</v>
      </c>
      <c r="AU183" s="228" t="s">
        <v>84</v>
      </c>
      <c r="AY183" s="14" t="s">
        <v>122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82</v>
      </c>
      <c r="BK183" s="229">
        <f>ROUND(I183*H183,2)</f>
        <v>0</v>
      </c>
      <c r="BL183" s="14" t="s">
        <v>128</v>
      </c>
      <c r="BM183" s="228" t="s">
        <v>331</v>
      </c>
    </row>
    <row r="184" spans="1:65" s="2" customFormat="1" ht="24.15" customHeight="1">
      <c r="A184" s="35"/>
      <c r="B184" s="36"/>
      <c r="C184" s="216" t="s">
        <v>332</v>
      </c>
      <c r="D184" s="216" t="s">
        <v>124</v>
      </c>
      <c r="E184" s="217" t="s">
        <v>333</v>
      </c>
      <c r="F184" s="218" t="s">
        <v>334</v>
      </c>
      <c r="G184" s="219" t="s">
        <v>322</v>
      </c>
      <c r="H184" s="220">
        <v>3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0.10941</v>
      </c>
      <c r="R184" s="226">
        <f>Q184*H184</f>
        <v>0.32822999999999997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128</v>
      </c>
      <c r="AT184" s="228" t="s">
        <v>124</v>
      </c>
      <c r="AU184" s="228" t="s">
        <v>84</v>
      </c>
      <c r="AY184" s="14" t="s">
        <v>122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128</v>
      </c>
      <c r="BM184" s="228" t="s">
        <v>335</v>
      </c>
    </row>
    <row r="185" spans="1:65" s="2" customFormat="1" ht="21.75" customHeight="1">
      <c r="A185" s="35"/>
      <c r="B185" s="36"/>
      <c r="C185" s="230" t="s">
        <v>336</v>
      </c>
      <c r="D185" s="230" t="s">
        <v>194</v>
      </c>
      <c r="E185" s="231" t="s">
        <v>337</v>
      </c>
      <c r="F185" s="232" t="s">
        <v>338</v>
      </c>
      <c r="G185" s="233" t="s">
        <v>322</v>
      </c>
      <c r="H185" s="234">
        <v>3</v>
      </c>
      <c r="I185" s="235"/>
      <c r="J185" s="236">
        <f>ROUND(I185*H185,2)</f>
        <v>0</v>
      </c>
      <c r="K185" s="237"/>
      <c r="L185" s="238"/>
      <c r="M185" s="239" t="s">
        <v>1</v>
      </c>
      <c r="N185" s="240" t="s">
        <v>39</v>
      </c>
      <c r="O185" s="88"/>
      <c r="P185" s="226">
        <f>O185*H185</f>
        <v>0</v>
      </c>
      <c r="Q185" s="226">
        <v>0.0061</v>
      </c>
      <c r="R185" s="226">
        <f>Q185*H185</f>
        <v>0.0183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194</v>
      </c>
      <c r="AU185" s="228" t="s">
        <v>84</v>
      </c>
      <c r="AY185" s="14" t="s">
        <v>122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128</v>
      </c>
      <c r="BM185" s="228" t="s">
        <v>339</v>
      </c>
    </row>
    <row r="186" spans="1:65" s="2" customFormat="1" ht="21.75" customHeight="1">
      <c r="A186" s="35"/>
      <c r="B186" s="36"/>
      <c r="C186" s="230" t="s">
        <v>340</v>
      </c>
      <c r="D186" s="230" t="s">
        <v>194</v>
      </c>
      <c r="E186" s="231" t="s">
        <v>341</v>
      </c>
      <c r="F186" s="232" t="s">
        <v>342</v>
      </c>
      <c r="G186" s="233" t="s">
        <v>322</v>
      </c>
      <c r="H186" s="234">
        <v>3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39</v>
      </c>
      <c r="O186" s="88"/>
      <c r="P186" s="226">
        <f>O186*H186</f>
        <v>0</v>
      </c>
      <c r="Q186" s="226">
        <v>0.00035</v>
      </c>
      <c r="R186" s="226">
        <f>Q186*H186</f>
        <v>0.00105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152</v>
      </c>
      <c r="AT186" s="228" t="s">
        <v>194</v>
      </c>
      <c r="AU186" s="228" t="s">
        <v>84</v>
      </c>
      <c r="AY186" s="14" t="s">
        <v>122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128</v>
      </c>
      <c r="BM186" s="228" t="s">
        <v>343</v>
      </c>
    </row>
    <row r="187" spans="1:65" s="2" customFormat="1" ht="16.5" customHeight="1">
      <c r="A187" s="35"/>
      <c r="B187" s="36"/>
      <c r="C187" s="230" t="s">
        <v>344</v>
      </c>
      <c r="D187" s="230" t="s">
        <v>194</v>
      </c>
      <c r="E187" s="231" t="s">
        <v>345</v>
      </c>
      <c r="F187" s="232" t="s">
        <v>346</v>
      </c>
      <c r="G187" s="233" t="s">
        <v>322</v>
      </c>
      <c r="H187" s="234">
        <v>3</v>
      </c>
      <c r="I187" s="235"/>
      <c r="J187" s="236">
        <f>ROUND(I187*H187,2)</f>
        <v>0</v>
      </c>
      <c r="K187" s="237"/>
      <c r="L187" s="238"/>
      <c r="M187" s="239" t="s">
        <v>1</v>
      </c>
      <c r="N187" s="240" t="s">
        <v>39</v>
      </c>
      <c r="O187" s="88"/>
      <c r="P187" s="226">
        <f>O187*H187</f>
        <v>0</v>
      </c>
      <c r="Q187" s="226">
        <v>0.0001</v>
      </c>
      <c r="R187" s="226">
        <f>Q187*H187</f>
        <v>0.00030000000000000003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194</v>
      </c>
      <c r="AU187" s="228" t="s">
        <v>84</v>
      </c>
      <c r="AY187" s="14" t="s">
        <v>122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128</v>
      </c>
      <c r="BM187" s="228" t="s">
        <v>347</v>
      </c>
    </row>
    <row r="188" spans="1:65" s="2" customFormat="1" ht="33" customHeight="1">
      <c r="A188" s="35"/>
      <c r="B188" s="36"/>
      <c r="C188" s="216" t="s">
        <v>348</v>
      </c>
      <c r="D188" s="216" t="s">
        <v>124</v>
      </c>
      <c r="E188" s="217" t="s">
        <v>349</v>
      </c>
      <c r="F188" s="218" t="s">
        <v>350</v>
      </c>
      <c r="G188" s="219" t="s">
        <v>155</v>
      </c>
      <c r="H188" s="220">
        <v>4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39</v>
      </c>
      <c r="O188" s="88"/>
      <c r="P188" s="226">
        <f>O188*H188</f>
        <v>0</v>
      </c>
      <c r="Q188" s="226">
        <v>0.16849</v>
      </c>
      <c r="R188" s="226">
        <f>Q188*H188</f>
        <v>0.67396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128</v>
      </c>
      <c r="AT188" s="228" t="s">
        <v>124</v>
      </c>
      <c r="AU188" s="228" t="s">
        <v>84</v>
      </c>
      <c r="AY188" s="14" t="s">
        <v>122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128</v>
      </c>
      <c r="BM188" s="228" t="s">
        <v>351</v>
      </c>
    </row>
    <row r="189" spans="1:65" s="2" customFormat="1" ht="33" customHeight="1">
      <c r="A189" s="35"/>
      <c r="B189" s="36"/>
      <c r="C189" s="216" t="s">
        <v>352</v>
      </c>
      <c r="D189" s="216" t="s">
        <v>124</v>
      </c>
      <c r="E189" s="217" t="s">
        <v>353</v>
      </c>
      <c r="F189" s="218" t="s">
        <v>354</v>
      </c>
      <c r="G189" s="219" t="s">
        <v>155</v>
      </c>
      <c r="H189" s="220">
        <v>243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39</v>
      </c>
      <c r="O189" s="88"/>
      <c r="P189" s="226">
        <f>O189*H189</f>
        <v>0</v>
      </c>
      <c r="Q189" s="226">
        <v>0.1295</v>
      </c>
      <c r="R189" s="226">
        <f>Q189*H189</f>
        <v>31.468500000000002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128</v>
      </c>
      <c r="AT189" s="228" t="s">
        <v>124</v>
      </c>
      <c r="AU189" s="228" t="s">
        <v>84</v>
      </c>
      <c r="AY189" s="14" t="s">
        <v>122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128</v>
      </c>
      <c r="BM189" s="228" t="s">
        <v>355</v>
      </c>
    </row>
    <row r="190" spans="1:65" s="2" customFormat="1" ht="16.5" customHeight="1">
      <c r="A190" s="35"/>
      <c r="B190" s="36"/>
      <c r="C190" s="230" t="s">
        <v>356</v>
      </c>
      <c r="D190" s="230" t="s">
        <v>194</v>
      </c>
      <c r="E190" s="231" t="s">
        <v>357</v>
      </c>
      <c r="F190" s="232" t="s">
        <v>358</v>
      </c>
      <c r="G190" s="233" t="s">
        <v>155</v>
      </c>
      <c r="H190" s="234">
        <v>14</v>
      </c>
      <c r="I190" s="235"/>
      <c r="J190" s="236">
        <f>ROUND(I190*H190,2)</f>
        <v>0</v>
      </c>
      <c r="K190" s="237"/>
      <c r="L190" s="238"/>
      <c r="M190" s="239" t="s">
        <v>1</v>
      </c>
      <c r="N190" s="240" t="s">
        <v>39</v>
      </c>
      <c r="O190" s="88"/>
      <c r="P190" s="226">
        <f>O190*H190</f>
        <v>0</v>
      </c>
      <c r="Q190" s="226">
        <v>0.028</v>
      </c>
      <c r="R190" s="226">
        <f>Q190*H190</f>
        <v>0.392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152</v>
      </c>
      <c r="AT190" s="228" t="s">
        <v>194</v>
      </c>
      <c r="AU190" s="228" t="s">
        <v>84</v>
      </c>
      <c r="AY190" s="14" t="s">
        <v>122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128</v>
      </c>
      <c r="BM190" s="228" t="s">
        <v>359</v>
      </c>
    </row>
    <row r="191" spans="1:65" s="2" customFormat="1" ht="24.15" customHeight="1">
      <c r="A191" s="35"/>
      <c r="B191" s="36"/>
      <c r="C191" s="230" t="s">
        <v>360</v>
      </c>
      <c r="D191" s="230" t="s">
        <v>194</v>
      </c>
      <c r="E191" s="231" t="s">
        <v>361</v>
      </c>
      <c r="F191" s="232" t="s">
        <v>362</v>
      </c>
      <c r="G191" s="233" t="s">
        <v>155</v>
      </c>
      <c r="H191" s="234">
        <v>2</v>
      </c>
      <c r="I191" s="235"/>
      <c r="J191" s="236">
        <f>ROUND(I191*H191,2)</f>
        <v>0</v>
      </c>
      <c r="K191" s="237"/>
      <c r="L191" s="238"/>
      <c r="M191" s="239" t="s">
        <v>1</v>
      </c>
      <c r="N191" s="240" t="s">
        <v>39</v>
      </c>
      <c r="O191" s="88"/>
      <c r="P191" s="226">
        <f>O191*H191</f>
        <v>0</v>
      </c>
      <c r="Q191" s="226">
        <v>0.06567</v>
      </c>
      <c r="R191" s="226">
        <f>Q191*H191</f>
        <v>0.13134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194</v>
      </c>
      <c r="AU191" s="228" t="s">
        <v>84</v>
      </c>
      <c r="AY191" s="14" t="s">
        <v>122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128</v>
      </c>
      <c r="BM191" s="228" t="s">
        <v>363</v>
      </c>
    </row>
    <row r="192" spans="1:65" s="2" customFormat="1" ht="16.5" customHeight="1">
      <c r="A192" s="35"/>
      <c r="B192" s="36"/>
      <c r="C192" s="230" t="s">
        <v>364</v>
      </c>
      <c r="D192" s="230" t="s">
        <v>194</v>
      </c>
      <c r="E192" s="231" t="s">
        <v>365</v>
      </c>
      <c r="F192" s="232" t="s">
        <v>366</v>
      </c>
      <c r="G192" s="233" t="s">
        <v>155</v>
      </c>
      <c r="H192" s="234">
        <v>240</v>
      </c>
      <c r="I192" s="235"/>
      <c r="J192" s="236">
        <f>ROUND(I192*H192,2)</f>
        <v>0</v>
      </c>
      <c r="K192" s="237"/>
      <c r="L192" s="238"/>
      <c r="M192" s="239" t="s">
        <v>1</v>
      </c>
      <c r="N192" s="240" t="s">
        <v>39</v>
      </c>
      <c r="O192" s="88"/>
      <c r="P192" s="226">
        <f>O192*H192</f>
        <v>0</v>
      </c>
      <c r="Q192" s="226">
        <v>0.08</v>
      </c>
      <c r="R192" s="226">
        <f>Q192*H192</f>
        <v>19.2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152</v>
      </c>
      <c r="AT192" s="228" t="s">
        <v>194</v>
      </c>
      <c r="AU192" s="228" t="s">
        <v>84</v>
      </c>
      <c r="AY192" s="14" t="s">
        <v>122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128</v>
      </c>
      <c r="BM192" s="228" t="s">
        <v>367</v>
      </c>
    </row>
    <row r="193" spans="1:65" s="2" customFormat="1" ht="24.15" customHeight="1">
      <c r="A193" s="35"/>
      <c r="B193" s="36"/>
      <c r="C193" s="216" t="s">
        <v>368</v>
      </c>
      <c r="D193" s="216" t="s">
        <v>124</v>
      </c>
      <c r="E193" s="217" t="s">
        <v>369</v>
      </c>
      <c r="F193" s="218" t="s">
        <v>370</v>
      </c>
      <c r="G193" s="219" t="s">
        <v>155</v>
      </c>
      <c r="H193" s="220">
        <v>15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39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128</v>
      </c>
      <c r="AT193" s="228" t="s">
        <v>124</v>
      </c>
      <c r="AU193" s="228" t="s">
        <v>84</v>
      </c>
      <c r="AY193" s="14" t="s">
        <v>122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82</v>
      </c>
      <c r="BK193" s="229">
        <f>ROUND(I193*H193,2)</f>
        <v>0</v>
      </c>
      <c r="BL193" s="14" t="s">
        <v>128</v>
      </c>
      <c r="BM193" s="228" t="s">
        <v>371</v>
      </c>
    </row>
    <row r="194" spans="1:65" s="2" customFormat="1" ht="24.15" customHeight="1">
      <c r="A194" s="35"/>
      <c r="B194" s="36"/>
      <c r="C194" s="216" t="s">
        <v>372</v>
      </c>
      <c r="D194" s="216" t="s">
        <v>124</v>
      </c>
      <c r="E194" s="217" t="s">
        <v>373</v>
      </c>
      <c r="F194" s="218" t="s">
        <v>374</v>
      </c>
      <c r="G194" s="219" t="s">
        <v>155</v>
      </c>
      <c r="H194" s="220">
        <v>12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128</v>
      </c>
      <c r="AT194" s="228" t="s">
        <v>124</v>
      </c>
      <c r="AU194" s="228" t="s">
        <v>84</v>
      </c>
      <c r="AY194" s="14" t="s">
        <v>122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82</v>
      </c>
      <c r="BK194" s="229">
        <f>ROUND(I194*H194,2)</f>
        <v>0</v>
      </c>
      <c r="BL194" s="14" t="s">
        <v>128</v>
      </c>
      <c r="BM194" s="228" t="s">
        <v>375</v>
      </c>
    </row>
    <row r="195" spans="1:65" s="2" customFormat="1" ht="24.15" customHeight="1">
      <c r="A195" s="35"/>
      <c r="B195" s="36"/>
      <c r="C195" s="216" t="s">
        <v>376</v>
      </c>
      <c r="D195" s="216" t="s">
        <v>124</v>
      </c>
      <c r="E195" s="217" t="s">
        <v>377</v>
      </c>
      <c r="F195" s="218" t="s">
        <v>378</v>
      </c>
      <c r="G195" s="219" t="s">
        <v>127</v>
      </c>
      <c r="H195" s="220">
        <v>258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128</v>
      </c>
      <c r="AT195" s="228" t="s">
        <v>124</v>
      </c>
      <c r="AU195" s="228" t="s">
        <v>84</v>
      </c>
      <c r="AY195" s="14" t="s">
        <v>122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82</v>
      </c>
      <c r="BK195" s="229">
        <f>ROUND(I195*H195,2)</f>
        <v>0</v>
      </c>
      <c r="BL195" s="14" t="s">
        <v>128</v>
      </c>
      <c r="BM195" s="228" t="s">
        <v>379</v>
      </c>
    </row>
    <row r="196" spans="1:63" s="12" customFormat="1" ht="22.8" customHeight="1">
      <c r="A196" s="12"/>
      <c r="B196" s="200"/>
      <c r="C196" s="201"/>
      <c r="D196" s="202" t="s">
        <v>73</v>
      </c>
      <c r="E196" s="214" t="s">
        <v>380</v>
      </c>
      <c r="F196" s="214" t="s">
        <v>381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SUM(P197:P204)</f>
        <v>0</v>
      </c>
      <c r="Q196" s="208"/>
      <c r="R196" s="209">
        <f>SUM(R197:R204)</f>
        <v>0</v>
      </c>
      <c r="S196" s="208"/>
      <c r="T196" s="210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82</v>
      </c>
      <c r="AT196" s="212" t="s">
        <v>73</v>
      </c>
      <c r="AU196" s="212" t="s">
        <v>82</v>
      </c>
      <c r="AY196" s="211" t="s">
        <v>122</v>
      </c>
      <c r="BK196" s="213">
        <f>SUM(BK197:BK204)</f>
        <v>0</v>
      </c>
    </row>
    <row r="197" spans="1:65" s="2" customFormat="1" ht="21.75" customHeight="1">
      <c r="A197" s="35"/>
      <c r="B197" s="36"/>
      <c r="C197" s="216" t="s">
        <v>382</v>
      </c>
      <c r="D197" s="216" t="s">
        <v>124</v>
      </c>
      <c r="E197" s="217" t="s">
        <v>383</v>
      </c>
      <c r="F197" s="218" t="s">
        <v>384</v>
      </c>
      <c r="G197" s="219" t="s">
        <v>385</v>
      </c>
      <c r="H197" s="220">
        <v>50.6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128</v>
      </c>
      <c r="AT197" s="228" t="s">
        <v>124</v>
      </c>
      <c r="AU197" s="228" t="s">
        <v>84</v>
      </c>
      <c r="AY197" s="14" t="s">
        <v>122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82</v>
      </c>
      <c r="BK197" s="229">
        <f>ROUND(I197*H197,2)</f>
        <v>0</v>
      </c>
      <c r="BL197" s="14" t="s">
        <v>128</v>
      </c>
      <c r="BM197" s="228" t="s">
        <v>386</v>
      </c>
    </row>
    <row r="198" spans="1:65" s="2" customFormat="1" ht="24.15" customHeight="1">
      <c r="A198" s="35"/>
      <c r="B198" s="36"/>
      <c r="C198" s="216" t="s">
        <v>387</v>
      </c>
      <c r="D198" s="216" t="s">
        <v>124</v>
      </c>
      <c r="E198" s="217" t="s">
        <v>388</v>
      </c>
      <c r="F198" s="218" t="s">
        <v>389</v>
      </c>
      <c r="G198" s="219" t="s">
        <v>385</v>
      </c>
      <c r="H198" s="220">
        <v>759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39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128</v>
      </c>
      <c r="AT198" s="228" t="s">
        <v>124</v>
      </c>
      <c r="AU198" s="228" t="s">
        <v>84</v>
      </c>
      <c r="AY198" s="14" t="s">
        <v>122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82</v>
      </c>
      <c r="BK198" s="229">
        <f>ROUND(I198*H198,2)</f>
        <v>0</v>
      </c>
      <c r="BL198" s="14" t="s">
        <v>128</v>
      </c>
      <c r="BM198" s="228" t="s">
        <v>390</v>
      </c>
    </row>
    <row r="199" spans="1:65" s="2" customFormat="1" ht="21.75" customHeight="1">
      <c r="A199" s="35"/>
      <c r="B199" s="36"/>
      <c r="C199" s="216" t="s">
        <v>391</v>
      </c>
      <c r="D199" s="216" t="s">
        <v>124</v>
      </c>
      <c r="E199" s="217" t="s">
        <v>392</v>
      </c>
      <c r="F199" s="218" t="s">
        <v>393</v>
      </c>
      <c r="G199" s="219" t="s">
        <v>385</v>
      </c>
      <c r="H199" s="220">
        <v>28.125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128</v>
      </c>
      <c r="AT199" s="228" t="s">
        <v>124</v>
      </c>
      <c r="AU199" s="228" t="s">
        <v>84</v>
      </c>
      <c r="AY199" s="14" t="s">
        <v>122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82</v>
      </c>
      <c r="BK199" s="229">
        <f>ROUND(I199*H199,2)</f>
        <v>0</v>
      </c>
      <c r="BL199" s="14" t="s">
        <v>128</v>
      </c>
      <c r="BM199" s="228" t="s">
        <v>394</v>
      </c>
    </row>
    <row r="200" spans="1:65" s="2" customFormat="1" ht="24.15" customHeight="1">
      <c r="A200" s="35"/>
      <c r="B200" s="36"/>
      <c r="C200" s="216" t="s">
        <v>395</v>
      </c>
      <c r="D200" s="216" t="s">
        <v>124</v>
      </c>
      <c r="E200" s="217" t="s">
        <v>396</v>
      </c>
      <c r="F200" s="218" t="s">
        <v>397</v>
      </c>
      <c r="G200" s="219" t="s">
        <v>385</v>
      </c>
      <c r="H200" s="220">
        <v>421.875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39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128</v>
      </c>
      <c r="AT200" s="228" t="s">
        <v>124</v>
      </c>
      <c r="AU200" s="228" t="s">
        <v>84</v>
      </c>
      <c r="AY200" s="14" t="s">
        <v>122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82</v>
      </c>
      <c r="BK200" s="229">
        <f>ROUND(I200*H200,2)</f>
        <v>0</v>
      </c>
      <c r="BL200" s="14" t="s">
        <v>128</v>
      </c>
      <c r="BM200" s="228" t="s">
        <v>398</v>
      </c>
    </row>
    <row r="201" spans="1:65" s="2" customFormat="1" ht="24.15" customHeight="1">
      <c r="A201" s="35"/>
      <c r="B201" s="36"/>
      <c r="C201" s="216" t="s">
        <v>399</v>
      </c>
      <c r="D201" s="216" t="s">
        <v>124</v>
      </c>
      <c r="E201" s="217" t="s">
        <v>400</v>
      </c>
      <c r="F201" s="218" t="s">
        <v>401</v>
      </c>
      <c r="G201" s="219" t="s">
        <v>385</v>
      </c>
      <c r="H201" s="220">
        <v>78.725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39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128</v>
      </c>
      <c r="AT201" s="228" t="s">
        <v>124</v>
      </c>
      <c r="AU201" s="228" t="s">
        <v>84</v>
      </c>
      <c r="AY201" s="14" t="s">
        <v>122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82</v>
      </c>
      <c r="BK201" s="229">
        <f>ROUND(I201*H201,2)</f>
        <v>0</v>
      </c>
      <c r="BL201" s="14" t="s">
        <v>128</v>
      </c>
      <c r="BM201" s="228" t="s">
        <v>402</v>
      </c>
    </row>
    <row r="202" spans="1:65" s="2" customFormat="1" ht="33" customHeight="1">
      <c r="A202" s="35"/>
      <c r="B202" s="36"/>
      <c r="C202" s="216" t="s">
        <v>403</v>
      </c>
      <c r="D202" s="216" t="s">
        <v>124</v>
      </c>
      <c r="E202" s="217" t="s">
        <v>404</v>
      </c>
      <c r="F202" s="218" t="s">
        <v>405</v>
      </c>
      <c r="G202" s="219" t="s">
        <v>385</v>
      </c>
      <c r="H202" s="220">
        <v>28.125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39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128</v>
      </c>
      <c r="AT202" s="228" t="s">
        <v>124</v>
      </c>
      <c r="AU202" s="228" t="s">
        <v>84</v>
      </c>
      <c r="AY202" s="14" t="s">
        <v>122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82</v>
      </c>
      <c r="BK202" s="229">
        <f>ROUND(I202*H202,2)</f>
        <v>0</v>
      </c>
      <c r="BL202" s="14" t="s">
        <v>128</v>
      </c>
      <c r="BM202" s="228" t="s">
        <v>406</v>
      </c>
    </row>
    <row r="203" spans="1:65" s="2" customFormat="1" ht="33" customHeight="1">
      <c r="A203" s="35"/>
      <c r="B203" s="36"/>
      <c r="C203" s="216" t="s">
        <v>407</v>
      </c>
      <c r="D203" s="216" t="s">
        <v>124</v>
      </c>
      <c r="E203" s="217" t="s">
        <v>408</v>
      </c>
      <c r="F203" s="218" t="s">
        <v>409</v>
      </c>
      <c r="G203" s="219" t="s">
        <v>385</v>
      </c>
      <c r="H203" s="220">
        <v>5.5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39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128</v>
      </c>
      <c r="AT203" s="228" t="s">
        <v>124</v>
      </c>
      <c r="AU203" s="228" t="s">
        <v>84</v>
      </c>
      <c r="AY203" s="14" t="s">
        <v>122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82</v>
      </c>
      <c r="BK203" s="229">
        <f>ROUND(I203*H203,2)</f>
        <v>0</v>
      </c>
      <c r="BL203" s="14" t="s">
        <v>128</v>
      </c>
      <c r="BM203" s="228" t="s">
        <v>410</v>
      </c>
    </row>
    <row r="204" spans="1:65" s="2" customFormat="1" ht="24.15" customHeight="1">
      <c r="A204" s="35"/>
      <c r="B204" s="36"/>
      <c r="C204" s="216" t="s">
        <v>411</v>
      </c>
      <c r="D204" s="216" t="s">
        <v>124</v>
      </c>
      <c r="E204" s="217" t="s">
        <v>412</v>
      </c>
      <c r="F204" s="218" t="s">
        <v>413</v>
      </c>
      <c r="G204" s="219" t="s">
        <v>385</v>
      </c>
      <c r="H204" s="220">
        <v>50.6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128</v>
      </c>
      <c r="AT204" s="228" t="s">
        <v>124</v>
      </c>
      <c r="AU204" s="228" t="s">
        <v>84</v>
      </c>
      <c r="AY204" s="14" t="s">
        <v>122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82</v>
      </c>
      <c r="BK204" s="229">
        <f>ROUND(I204*H204,2)</f>
        <v>0</v>
      </c>
      <c r="BL204" s="14" t="s">
        <v>128</v>
      </c>
      <c r="BM204" s="228" t="s">
        <v>414</v>
      </c>
    </row>
    <row r="205" spans="1:63" s="12" customFormat="1" ht="22.8" customHeight="1">
      <c r="A205" s="12"/>
      <c r="B205" s="200"/>
      <c r="C205" s="201"/>
      <c r="D205" s="202" t="s">
        <v>73</v>
      </c>
      <c r="E205" s="214" t="s">
        <v>415</v>
      </c>
      <c r="F205" s="214" t="s">
        <v>416</v>
      </c>
      <c r="G205" s="201"/>
      <c r="H205" s="201"/>
      <c r="I205" s="204"/>
      <c r="J205" s="215">
        <f>BK205</f>
        <v>0</v>
      </c>
      <c r="K205" s="201"/>
      <c r="L205" s="206"/>
      <c r="M205" s="207"/>
      <c r="N205" s="208"/>
      <c r="O205" s="208"/>
      <c r="P205" s="209">
        <f>P206</f>
        <v>0</v>
      </c>
      <c r="Q205" s="208"/>
      <c r="R205" s="209">
        <f>R206</f>
        <v>0</v>
      </c>
      <c r="S205" s="208"/>
      <c r="T205" s="210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1" t="s">
        <v>82</v>
      </c>
      <c r="AT205" s="212" t="s">
        <v>73</v>
      </c>
      <c r="AU205" s="212" t="s">
        <v>82</v>
      </c>
      <c r="AY205" s="211" t="s">
        <v>122</v>
      </c>
      <c r="BK205" s="213">
        <f>BK206</f>
        <v>0</v>
      </c>
    </row>
    <row r="206" spans="1:65" s="2" customFormat="1" ht="24.15" customHeight="1">
      <c r="A206" s="35"/>
      <c r="B206" s="36"/>
      <c r="C206" s="216" t="s">
        <v>417</v>
      </c>
      <c r="D206" s="216" t="s">
        <v>124</v>
      </c>
      <c r="E206" s="217" t="s">
        <v>418</v>
      </c>
      <c r="F206" s="218" t="s">
        <v>419</v>
      </c>
      <c r="G206" s="219" t="s">
        <v>385</v>
      </c>
      <c r="H206" s="220">
        <v>100.061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39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128</v>
      </c>
      <c r="AT206" s="228" t="s">
        <v>124</v>
      </c>
      <c r="AU206" s="228" t="s">
        <v>84</v>
      </c>
      <c r="AY206" s="14" t="s">
        <v>122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82</v>
      </c>
      <c r="BK206" s="229">
        <f>ROUND(I206*H206,2)</f>
        <v>0</v>
      </c>
      <c r="BL206" s="14" t="s">
        <v>128</v>
      </c>
      <c r="BM206" s="228" t="s">
        <v>420</v>
      </c>
    </row>
    <row r="207" spans="1:63" s="12" customFormat="1" ht="25.9" customHeight="1">
      <c r="A207" s="12"/>
      <c r="B207" s="200"/>
      <c r="C207" s="201"/>
      <c r="D207" s="202" t="s">
        <v>73</v>
      </c>
      <c r="E207" s="203" t="s">
        <v>421</v>
      </c>
      <c r="F207" s="203" t="s">
        <v>422</v>
      </c>
      <c r="G207" s="201"/>
      <c r="H207" s="201"/>
      <c r="I207" s="204"/>
      <c r="J207" s="205">
        <f>BK207</f>
        <v>0</v>
      </c>
      <c r="K207" s="201"/>
      <c r="L207" s="206"/>
      <c r="M207" s="207"/>
      <c r="N207" s="208"/>
      <c r="O207" s="208"/>
      <c r="P207" s="209">
        <f>P208+P210+P212</f>
        <v>0</v>
      </c>
      <c r="Q207" s="208"/>
      <c r="R207" s="209">
        <f>R208+R210+R212</f>
        <v>0</v>
      </c>
      <c r="S207" s="208"/>
      <c r="T207" s="210">
        <f>T208+T210+T212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1" t="s">
        <v>140</v>
      </c>
      <c r="AT207" s="212" t="s">
        <v>73</v>
      </c>
      <c r="AU207" s="212" t="s">
        <v>74</v>
      </c>
      <c r="AY207" s="211" t="s">
        <v>122</v>
      </c>
      <c r="BK207" s="213">
        <f>BK208+BK210+BK212</f>
        <v>0</v>
      </c>
    </row>
    <row r="208" spans="1:63" s="12" customFormat="1" ht="22.8" customHeight="1">
      <c r="A208" s="12"/>
      <c r="B208" s="200"/>
      <c r="C208" s="201"/>
      <c r="D208" s="202" t="s">
        <v>73</v>
      </c>
      <c r="E208" s="214" t="s">
        <v>423</v>
      </c>
      <c r="F208" s="214" t="s">
        <v>424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P209</f>
        <v>0</v>
      </c>
      <c r="Q208" s="208"/>
      <c r="R208" s="209">
        <f>R209</f>
        <v>0</v>
      </c>
      <c r="S208" s="208"/>
      <c r="T208" s="2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140</v>
      </c>
      <c r="AT208" s="212" t="s">
        <v>73</v>
      </c>
      <c r="AU208" s="212" t="s">
        <v>82</v>
      </c>
      <c r="AY208" s="211" t="s">
        <v>122</v>
      </c>
      <c r="BK208" s="213">
        <f>BK209</f>
        <v>0</v>
      </c>
    </row>
    <row r="209" spans="1:65" s="2" customFormat="1" ht="16.5" customHeight="1">
      <c r="A209" s="35"/>
      <c r="B209" s="36"/>
      <c r="C209" s="216" t="s">
        <v>425</v>
      </c>
      <c r="D209" s="216" t="s">
        <v>124</v>
      </c>
      <c r="E209" s="217" t="s">
        <v>426</v>
      </c>
      <c r="F209" s="218" t="s">
        <v>424</v>
      </c>
      <c r="G209" s="219" t="s">
        <v>427</v>
      </c>
      <c r="H209" s="220">
        <v>1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39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428</v>
      </c>
      <c r="AT209" s="228" t="s">
        <v>124</v>
      </c>
      <c r="AU209" s="228" t="s">
        <v>84</v>
      </c>
      <c r="AY209" s="14" t="s">
        <v>122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82</v>
      </c>
      <c r="BK209" s="229">
        <f>ROUND(I209*H209,2)</f>
        <v>0</v>
      </c>
      <c r="BL209" s="14" t="s">
        <v>428</v>
      </c>
      <c r="BM209" s="228" t="s">
        <v>429</v>
      </c>
    </row>
    <row r="210" spans="1:63" s="12" customFormat="1" ht="22.8" customHeight="1">
      <c r="A210" s="12"/>
      <c r="B210" s="200"/>
      <c r="C210" s="201"/>
      <c r="D210" s="202" t="s">
        <v>73</v>
      </c>
      <c r="E210" s="214" t="s">
        <v>430</v>
      </c>
      <c r="F210" s="214" t="s">
        <v>431</v>
      </c>
      <c r="G210" s="201"/>
      <c r="H210" s="201"/>
      <c r="I210" s="204"/>
      <c r="J210" s="215">
        <f>BK210</f>
        <v>0</v>
      </c>
      <c r="K210" s="201"/>
      <c r="L210" s="206"/>
      <c r="M210" s="207"/>
      <c r="N210" s="208"/>
      <c r="O210" s="208"/>
      <c r="P210" s="209">
        <f>P211</f>
        <v>0</v>
      </c>
      <c r="Q210" s="208"/>
      <c r="R210" s="209">
        <f>R211</f>
        <v>0</v>
      </c>
      <c r="S210" s="208"/>
      <c r="T210" s="2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1" t="s">
        <v>140</v>
      </c>
      <c r="AT210" s="212" t="s">
        <v>73</v>
      </c>
      <c r="AU210" s="212" t="s">
        <v>82</v>
      </c>
      <c r="AY210" s="211" t="s">
        <v>122</v>
      </c>
      <c r="BK210" s="213">
        <f>BK211</f>
        <v>0</v>
      </c>
    </row>
    <row r="211" spans="1:65" s="2" customFormat="1" ht="16.5" customHeight="1">
      <c r="A211" s="35"/>
      <c r="B211" s="36"/>
      <c r="C211" s="216" t="s">
        <v>432</v>
      </c>
      <c r="D211" s="216" t="s">
        <v>124</v>
      </c>
      <c r="E211" s="217" t="s">
        <v>433</v>
      </c>
      <c r="F211" s="218" t="s">
        <v>434</v>
      </c>
      <c r="G211" s="219" t="s">
        <v>427</v>
      </c>
      <c r="H211" s="220">
        <v>1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39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428</v>
      </c>
      <c r="AT211" s="228" t="s">
        <v>124</v>
      </c>
      <c r="AU211" s="228" t="s">
        <v>84</v>
      </c>
      <c r="AY211" s="14" t="s">
        <v>122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82</v>
      </c>
      <c r="BK211" s="229">
        <f>ROUND(I211*H211,2)</f>
        <v>0</v>
      </c>
      <c r="BL211" s="14" t="s">
        <v>428</v>
      </c>
      <c r="BM211" s="228" t="s">
        <v>435</v>
      </c>
    </row>
    <row r="212" spans="1:63" s="12" customFormat="1" ht="22.8" customHeight="1">
      <c r="A212" s="12"/>
      <c r="B212" s="200"/>
      <c r="C212" s="201"/>
      <c r="D212" s="202" t="s">
        <v>73</v>
      </c>
      <c r="E212" s="214" t="s">
        <v>436</v>
      </c>
      <c r="F212" s="214" t="s">
        <v>437</v>
      </c>
      <c r="G212" s="201"/>
      <c r="H212" s="201"/>
      <c r="I212" s="204"/>
      <c r="J212" s="215">
        <f>BK212</f>
        <v>0</v>
      </c>
      <c r="K212" s="201"/>
      <c r="L212" s="206"/>
      <c r="M212" s="207"/>
      <c r="N212" s="208"/>
      <c r="O212" s="208"/>
      <c r="P212" s="209">
        <f>P213</f>
        <v>0</v>
      </c>
      <c r="Q212" s="208"/>
      <c r="R212" s="209">
        <f>R213</f>
        <v>0</v>
      </c>
      <c r="S212" s="208"/>
      <c r="T212" s="21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1" t="s">
        <v>140</v>
      </c>
      <c r="AT212" s="212" t="s">
        <v>73</v>
      </c>
      <c r="AU212" s="212" t="s">
        <v>82</v>
      </c>
      <c r="AY212" s="211" t="s">
        <v>122</v>
      </c>
      <c r="BK212" s="213">
        <f>BK213</f>
        <v>0</v>
      </c>
    </row>
    <row r="213" spans="1:65" s="2" customFormat="1" ht="16.5" customHeight="1">
      <c r="A213" s="35"/>
      <c r="B213" s="36"/>
      <c r="C213" s="216" t="s">
        <v>438</v>
      </c>
      <c r="D213" s="216" t="s">
        <v>124</v>
      </c>
      <c r="E213" s="217" t="s">
        <v>439</v>
      </c>
      <c r="F213" s="218" t="s">
        <v>440</v>
      </c>
      <c r="G213" s="219" t="s">
        <v>427</v>
      </c>
      <c r="H213" s="220">
        <v>1</v>
      </c>
      <c r="I213" s="221"/>
      <c r="J213" s="222">
        <f>ROUND(I213*H213,2)</f>
        <v>0</v>
      </c>
      <c r="K213" s="223"/>
      <c r="L213" s="41"/>
      <c r="M213" s="241" t="s">
        <v>1</v>
      </c>
      <c r="N213" s="242" t="s">
        <v>39</v>
      </c>
      <c r="O213" s="24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428</v>
      </c>
      <c r="AT213" s="228" t="s">
        <v>124</v>
      </c>
      <c r="AU213" s="228" t="s">
        <v>84</v>
      </c>
      <c r="AY213" s="14" t="s">
        <v>122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82</v>
      </c>
      <c r="BK213" s="229">
        <f>ROUND(I213*H213,2)</f>
        <v>0</v>
      </c>
      <c r="BL213" s="14" t="s">
        <v>428</v>
      </c>
      <c r="BM213" s="228" t="s">
        <v>441</v>
      </c>
    </row>
    <row r="214" spans="1:31" s="2" customFormat="1" ht="6.95" customHeight="1">
      <c r="A214" s="35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41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password="CC35" sheet="1" objects="1" scenarios="1" formatColumns="0" formatRows="0" autoFilter="0"/>
  <autoFilter ref="C126:K2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88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Účelová komunikace k ČSOV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442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23. 8. 2023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ROUND((SUM(BE126:BE171)),2)</f>
        <v>0</v>
      </c>
      <c r="G33" s="35"/>
      <c r="H33" s="35"/>
      <c r="I33" s="152">
        <v>0.21</v>
      </c>
      <c r="J33" s="151">
        <f>ROUND(((SUM(BE126:BE171))*I33),2)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ROUND((SUM(BF126:BF171)),2)</f>
        <v>0</v>
      </c>
      <c r="G34" s="35"/>
      <c r="H34" s="35"/>
      <c r="I34" s="152">
        <v>0.15</v>
      </c>
      <c r="J34" s="151">
        <f>ROUND(((SUM(BF126:BF171))*I34),2)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ROUND((SUM(BG126:BG171)),2)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ROUND((SUM(BH126:BH171)),2)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ROUND((SUM(BI126:BI171)),2)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Účelová komunikace k ČSOV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SO2 - Přeložka VO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23. 8. 2023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pans="1:31" s="9" customFormat="1" ht="24.95" customHeight="1">
      <c r="A97" s="9"/>
      <c r="B97" s="176"/>
      <c r="C97" s="177"/>
      <c r="D97" s="178" t="s">
        <v>443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444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445</v>
      </c>
      <c r="E99" s="185"/>
      <c r="F99" s="185"/>
      <c r="G99" s="185"/>
      <c r="H99" s="185"/>
      <c r="I99" s="185"/>
      <c r="J99" s="186">
        <f>J146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446</v>
      </c>
      <c r="E100" s="185"/>
      <c r="F100" s="185"/>
      <c r="G100" s="185"/>
      <c r="H100" s="185"/>
      <c r="I100" s="185"/>
      <c r="J100" s="186">
        <f>J148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447</v>
      </c>
      <c r="E101" s="185"/>
      <c r="F101" s="185"/>
      <c r="G101" s="185"/>
      <c r="H101" s="185"/>
      <c r="I101" s="185"/>
      <c r="J101" s="186">
        <f>J160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103</v>
      </c>
      <c r="E102" s="179"/>
      <c r="F102" s="179"/>
      <c r="G102" s="179"/>
      <c r="H102" s="179"/>
      <c r="I102" s="179"/>
      <c r="J102" s="180">
        <f>J163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104</v>
      </c>
      <c r="E103" s="185"/>
      <c r="F103" s="185"/>
      <c r="G103" s="185"/>
      <c r="H103" s="185"/>
      <c r="I103" s="185"/>
      <c r="J103" s="186">
        <f>J164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448</v>
      </c>
      <c r="E104" s="185"/>
      <c r="F104" s="185"/>
      <c r="G104" s="185"/>
      <c r="H104" s="185"/>
      <c r="I104" s="185"/>
      <c r="J104" s="186">
        <f>J166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449</v>
      </c>
      <c r="E105" s="185"/>
      <c r="F105" s="185"/>
      <c r="G105" s="185"/>
      <c r="H105" s="185"/>
      <c r="I105" s="185"/>
      <c r="J105" s="186">
        <f>J168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105</v>
      </c>
      <c r="E106" s="185"/>
      <c r="F106" s="185"/>
      <c r="G106" s="185"/>
      <c r="H106" s="185"/>
      <c r="I106" s="185"/>
      <c r="J106" s="186">
        <f>J170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107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71" t="str">
        <f>E7</f>
        <v>Účelová komunikace k ČSOV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89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SO2 - Přeložka VO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>Lovosice</v>
      </c>
      <c r="G120" s="37"/>
      <c r="H120" s="37"/>
      <c r="I120" s="29" t="s">
        <v>22</v>
      </c>
      <c r="J120" s="76" t="str">
        <f>IF(J12="","",J12)</f>
        <v>23. 8. 2023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 xml:space="preserve"> </v>
      </c>
      <c r="G122" s="37"/>
      <c r="H122" s="37"/>
      <c r="I122" s="29" t="s">
        <v>30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28</v>
      </c>
      <c r="D123" s="37"/>
      <c r="E123" s="37"/>
      <c r="F123" s="24" t="str">
        <f>IF(E18="","",E18)</f>
        <v>Vyplň údaj</v>
      </c>
      <c r="G123" s="37"/>
      <c r="H123" s="37"/>
      <c r="I123" s="29" t="s">
        <v>32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108</v>
      </c>
      <c r="D125" s="191" t="s">
        <v>59</v>
      </c>
      <c r="E125" s="191" t="s">
        <v>55</v>
      </c>
      <c r="F125" s="191" t="s">
        <v>56</v>
      </c>
      <c r="G125" s="191" t="s">
        <v>109</v>
      </c>
      <c r="H125" s="191" t="s">
        <v>110</v>
      </c>
      <c r="I125" s="191" t="s">
        <v>111</v>
      </c>
      <c r="J125" s="192" t="s">
        <v>93</v>
      </c>
      <c r="K125" s="193" t="s">
        <v>112</v>
      </c>
      <c r="L125" s="194"/>
      <c r="M125" s="97" t="s">
        <v>1</v>
      </c>
      <c r="N125" s="98" t="s">
        <v>38</v>
      </c>
      <c r="O125" s="98" t="s">
        <v>113</v>
      </c>
      <c r="P125" s="98" t="s">
        <v>114</v>
      </c>
      <c r="Q125" s="98" t="s">
        <v>115</v>
      </c>
      <c r="R125" s="98" t="s">
        <v>116</v>
      </c>
      <c r="S125" s="98" t="s">
        <v>117</v>
      </c>
      <c r="T125" s="99" t="s">
        <v>118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119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P127+P163</f>
        <v>0</v>
      </c>
      <c r="Q126" s="101"/>
      <c r="R126" s="197">
        <f>R127+R163</f>
        <v>27.083579</v>
      </c>
      <c r="S126" s="101"/>
      <c r="T126" s="198">
        <f>T127+T163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73</v>
      </c>
      <c r="AU126" s="14" t="s">
        <v>95</v>
      </c>
      <c r="BK126" s="199">
        <f>BK127+BK163</f>
        <v>0</v>
      </c>
    </row>
    <row r="127" spans="1:63" s="12" customFormat="1" ht="25.9" customHeight="1">
      <c r="A127" s="12"/>
      <c r="B127" s="200"/>
      <c r="C127" s="201"/>
      <c r="D127" s="202" t="s">
        <v>73</v>
      </c>
      <c r="E127" s="203" t="s">
        <v>194</v>
      </c>
      <c r="F127" s="203" t="s">
        <v>450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P128+P146+P148+P160</f>
        <v>0</v>
      </c>
      <c r="Q127" s="208"/>
      <c r="R127" s="209">
        <f>R128+R146+R148+R160</f>
        <v>27.083579</v>
      </c>
      <c r="S127" s="208"/>
      <c r="T127" s="210">
        <f>T128+T146+T148+T160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133</v>
      </c>
      <c r="AT127" s="212" t="s">
        <v>73</v>
      </c>
      <c r="AU127" s="212" t="s">
        <v>74</v>
      </c>
      <c r="AY127" s="211" t="s">
        <v>122</v>
      </c>
      <c r="BK127" s="213">
        <f>BK128+BK146+BK148+BK160</f>
        <v>0</v>
      </c>
    </row>
    <row r="128" spans="1:63" s="12" customFormat="1" ht="22.8" customHeight="1">
      <c r="A128" s="12"/>
      <c r="B128" s="200"/>
      <c r="C128" s="201"/>
      <c r="D128" s="202" t="s">
        <v>73</v>
      </c>
      <c r="E128" s="214" t="s">
        <v>451</v>
      </c>
      <c r="F128" s="214" t="s">
        <v>452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SUM(P129:P145)</f>
        <v>0</v>
      </c>
      <c r="Q128" s="208"/>
      <c r="R128" s="209">
        <f>SUM(R129:R145)</f>
        <v>0.145289</v>
      </c>
      <c r="S128" s="208"/>
      <c r="T128" s="210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133</v>
      </c>
      <c r="AT128" s="212" t="s">
        <v>73</v>
      </c>
      <c r="AU128" s="212" t="s">
        <v>82</v>
      </c>
      <c r="AY128" s="211" t="s">
        <v>122</v>
      </c>
      <c r="BK128" s="213">
        <f>SUM(BK129:BK145)</f>
        <v>0</v>
      </c>
    </row>
    <row r="129" spans="1:65" s="2" customFormat="1" ht="21.75" customHeight="1">
      <c r="A129" s="35"/>
      <c r="B129" s="36"/>
      <c r="C129" s="216" t="s">
        <v>82</v>
      </c>
      <c r="D129" s="216" t="s">
        <v>124</v>
      </c>
      <c r="E129" s="217" t="s">
        <v>453</v>
      </c>
      <c r="F129" s="218" t="s">
        <v>454</v>
      </c>
      <c r="G129" s="219" t="s">
        <v>322</v>
      </c>
      <c r="H129" s="220">
        <v>5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382</v>
      </c>
      <c r="AT129" s="228" t="s">
        <v>124</v>
      </c>
      <c r="AU129" s="228" t="s">
        <v>84</v>
      </c>
      <c r="AY129" s="14" t="s">
        <v>122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382</v>
      </c>
      <c r="BM129" s="228" t="s">
        <v>455</v>
      </c>
    </row>
    <row r="130" spans="1:65" s="2" customFormat="1" ht="24.15" customHeight="1">
      <c r="A130" s="35"/>
      <c r="B130" s="36"/>
      <c r="C130" s="216" t="s">
        <v>84</v>
      </c>
      <c r="D130" s="216" t="s">
        <v>124</v>
      </c>
      <c r="E130" s="217" t="s">
        <v>456</v>
      </c>
      <c r="F130" s="218" t="s">
        <v>457</v>
      </c>
      <c r="G130" s="219" t="s">
        <v>322</v>
      </c>
      <c r="H130" s="220">
        <v>5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382</v>
      </c>
      <c r="AT130" s="228" t="s">
        <v>124</v>
      </c>
      <c r="AU130" s="228" t="s">
        <v>84</v>
      </c>
      <c r="AY130" s="14" t="s">
        <v>122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382</v>
      </c>
      <c r="BM130" s="228" t="s">
        <v>458</v>
      </c>
    </row>
    <row r="131" spans="1:65" s="2" customFormat="1" ht="24.15" customHeight="1">
      <c r="A131" s="35"/>
      <c r="B131" s="36"/>
      <c r="C131" s="216" t="s">
        <v>133</v>
      </c>
      <c r="D131" s="216" t="s">
        <v>124</v>
      </c>
      <c r="E131" s="217" t="s">
        <v>459</v>
      </c>
      <c r="F131" s="218" t="s">
        <v>460</v>
      </c>
      <c r="G131" s="219" t="s">
        <v>322</v>
      </c>
      <c r="H131" s="220">
        <v>5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382</v>
      </c>
      <c r="AT131" s="228" t="s">
        <v>124</v>
      </c>
      <c r="AU131" s="228" t="s">
        <v>84</v>
      </c>
      <c r="AY131" s="14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382</v>
      </c>
      <c r="BM131" s="228" t="s">
        <v>461</v>
      </c>
    </row>
    <row r="132" spans="1:65" s="2" customFormat="1" ht="24.15" customHeight="1">
      <c r="A132" s="35"/>
      <c r="B132" s="36"/>
      <c r="C132" s="216" t="s">
        <v>128</v>
      </c>
      <c r="D132" s="216" t="s">
        <v>124</v>
      </c>
      <c r="E132" s="217" t="s">
        <v>462</v>
      </c>
      <c r="F132" s="218" t="s">
        <v>463</v>
      </c>
      <c r="G132" s="219" t="s">
        <v>322</v>
      </c>
      <c r="H132" s="220">
        <v>5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382</v>
      </c>
      <c r="AT132" s="228" t="s">
        <v>124</v>
      </c>
      <c r="AU132" s="228" t="s">
        <v>84</v>
      </c>
      <c r="AY132" s="14" t="s">
        <v>122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382</v>
      </c>
      <c r="BM132" s="228" t="s">
        <v>464</v>
      </c>
    </row>
    <row r="133" spans="1:65" s="2" customFormat="1" ht="24.15" customHeight="1">
      <c r="A133" s="35"/>
      <c r="B133" s="36"/>
      <c r="C133" s="216" t="s">
        <v>140</v>
      </c>
      <c r="D133" s="216" t="s">
        <v>124</v>
      </c>
      <c r="E133" s="217" t="s">
        <v>465</v>
      </c>
      <c r="F133" s="218" t="s">
        <v>466</v>
      </c>
      <c r="G133" s="219" t="s">
        <v>322</v>
      </c>
      <c r="H133" s="220">
        <v>5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382</v>
      </c>
      <c r="AT133" s="228" t="s">
        <v>124</v>
      </c>
      <c r="AU133" s="228" t="s">
        <v>84</v>
      </c>
      <c r="AY133" s="14" t="s">
        <v>122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382</v>
      </c>
      <c r="BM133" s="228" t="s">
        <v>467</v>
      </c>
    </row>
    <row r="134" spans="1:65" s="2" customFormat="1" ht="16.5" customHeight="1">
      <c r="A134" s="35"/>
      <c r="B134" s="36"/>
      <c r="C134" s="216" t="s">
        <v>144</v>
      </c>
      <c r="D134" s="216" t="s">
        <v>124</v>
      </c>
      <c r="E134" s="217" t="s">
        <v>468</v>
      </c>
      <c r="F134" s="218" t="s">
        <v>469</v>
      </c>
      <c r="G134" s="219" t="s">
        <v>322</v>
      </c>
      <c r="H134" s="220">
        <v>5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382</v>
      </c>
      <c r="AT134" s="228" t="s">
        <v>124</v>
      </c>
      <c r="AU134" s="228" t="s">
        <v>84</v>
      </c>
      <c r="AY134" s="14" t="s">
        <v>122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382</v>
      </c>
      <c r="BM134" s="228" t="s">
        <v>470</v>
      </c>
    </row>
    <row r="135" spans="1:65" s="2" customFormat="1" ht="24.15" customHeight="1">
      <c r="A135" s="35"/>
      <c r="B135" s="36"/>
      <c r="C135" s="230" t="s">
        <v>148</v>
      </c>
      <c r="D135" s="230" t="s">
        <v>194</v>
      </c>
      <c r="E135" s="231" t="s">
        <v>471</v>
      </c>
      <c r="F135" s="232" t="s">
        <v>472</v>
      </c>
      <c r="G135" s="233" t="s">
        <v>322</v>
      </c>
      <c r="H135" s="234">
        <v>5</v>
      </c>
      <c r="I135" s="235"/>
      <c r="J135" s="236">
        <f>ROUND(I135*H135,2)</f>
        <v>0</v>
      </c>
      <c r="K135" s="237"/>
      <c r="L135" s="238"/>
      <c r="M135" s="239" t="s">
        <v>1</v>
      </c>
      <c r="N135" s="240" t="s">
        <v>39</v>
      </c>
      <c r="O135" s="88"/>
      <c r="P135" s="226">
        <f>O135*H135</f>
        <v>0</v>
      </c>
      <c r="Q135" s="226">
        <v>3E-05</v>
      </c>
      <c r="R135" s="226">
        <f>Q135*H135</f>
        <v>0.00015000000000000001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473</v>
      </c>
      <c r="AT135" s="228" t="s">
        <v>194</v>
      </c>
      <c r="AU135" s="228" t="s">
        <v>84</v>
      </c>
      <c r="AY135" s="14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473</v>
      </c>
      <c r="BM135" s="228" t="s">
        <v>474</v>
      </c>
    </row>
    <row r="136" spans="1:65" s="2" customFormat="1" ht="37.8" customHeight="1">
      <c r="A136" s="35"/>
      <c r="B136" s="36"/>
      <c r="C136" s="216" t="s">
        <v>152</v>
      </c>
      <c r="D136" s="216" t="s">
        <v>124</v>
      </c>
      <c r="E136" s="217" t="s">
        <v>475</v>
      </c>
      <c r="F136" s="218" t="s">
        <v>476</v>
      </c>
      <c r="G136" s="219" t="s">
        <v>155</v>
      </c>
      <c r="H136" s="220">
        <v>100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382</v>
      </c>
      <c r="AT136" s="228" t="s">
        <v>124</v>
      </c>
      <c r="AU136" s="228" t="s">
        <v>84</v>
      </c>
      <c r="AY136" s="14" t="s">
        <v>122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382</v>
      </c>
      <c r="BM136" s="228" t="s">
        <v>477</v>
      </c>
    </row>
    <row r="137" spans="1:65" s="2" customFormat="1" ht="24.15" customHeight="1">
      <c r="A137" s="35"/>
      <c r="B137" s="36"/>
      <c r="C137" s="230" t="s">
        <v>157</v>
      </c>
      <c r="D137" s="230" t="s">
        <v>194</v>
      </c>
      <c r="E137" s="231" t="s">
        <v>478</v>
      </c>
      <c r="F137" s="232" t="s">
        <v>479</v>
      </c>
      <c r="G137" s="233" t="s">
        <v>322</v>
      </c>
      <c r="H137" s="234">
        <v>5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39</v>
      </c>
      <c r="O137" s="88"/>
      <c r="P137" s="226">
        <f>O137*H137</f>
        <v>0</v>
      </c>
      <c r="Q137" s="226">
        <v>0.0007</v>
      </c>
      <c r="R137" s="226">
        <f>Q137*H137</f>
        <v>0.0035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473</v>
      </c>
      <c r="AT137" s="228" t="s">
        <v>194</v>
      </c>
      <c r="AU137" s="228" t="s">
        <v>84</v>
      </c>
      <c r="AY137" s="14" t="s">
        <v>122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473</v>
      </c>
      <c r="BM137" s="228" t="s">
        <v>480</v>
      </c>
    </row>
    <row r="138" spans="1:65" s="2" customFormat="1" ht="16.5" customHeight="1">
      <c r="A138" s="35"/>
      <c r="B138" s="36"/>
      <c r="C138" s="230" t="s">
        <v>161</v>
      </c>
      <c r="D138" s="230" t="s">
        <v>194</v>
      </c>
      <c r="E138" s="231" t="s">
        <v>481</v>
      </c>
      <c r="F138" s="232" t="s">
        <v>482</v>
      </c>
      <c r="G138" s="233" t="s">
        <v>322</v>
      </c>
      <c r="H138" s="234">
        <v>5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39</v>
      </c>
      <c r="O138" s="88"/>
      <c r="P138" s="226">
        <f>O138*H138</f>
        <v>0</v>
      </c>
      <c r="Q138" s="226">
        <v>0.00016</v>
      </c>
      <c r="R138" s="226">
        <f>Q138*H138</f>
        <v>0.0008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473</v>
      </c>
      <c r="AT138" s="228" t="s">
        <v>194</v>
      </c>
      <c r="AU138" s="228" t="s">
        <v>84</v>
      </c>
      <c r="AY138" s="14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473</v>
      </c>
      <c r="BM138" s="228" t="s">
        <v>483</v>
      </c>
    </row>
    <row r="139" spans="1:65" s="2" customFormat="1" ht="16.5" customHeight="1">
      <c r="A139" s="35"/>
      <c r="B139" s="36"/>
      <c r="C139" s="230" t="s">
        <v>165</v>
      </c>
      <c r="D139" s="230" t="s">
        <v>194</v>
      </c>
      <c r="E139" s="231" t="s">
        <v>484</v>
      </c>
      <c r="F139" s="232" t="s">
        <v>485</v>
      </c>
      <c r="G139" s="233" t="s">
        <v>201</v>
      </c>
      <c r="H139" s="234">
        <v>65.169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39</v>
      </c>
      <c r="O139" s="88"/>
      <c r="P139" s="226">
        <f>O139*H139</f>
        <v>0</v>
      </c>
      <c r="Q139" s="226">
        <v>0.001</v>
      </c>
      <c r="R139" s="226">
        <f>Q139*H139</f>
        <v>0.065169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473</v>
      </c>
      <c r="AT139" s="228" t="s">
        <v>194</v>
      </c>
      <c r="AU139" s="228" t="s">
        <v>84</v>
      </c>
      <c r="AY139" s="14" t="s">
        <v>122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473</v>
      </c>
      <c r="BM139" s="228" t="s">
        <v>486</v>
      </c>
    </row>
    <row r="140" spans="1:65" s="2" customFormat="1" ht="21.75" customHeight="1">
      <c r="A140" s="35"/>
      <c r="B140" s="36"/>
      <c r="C140" s="216" t="s">
        <v>170</v>
      </c>
      <c r="D140" s="216" t="s">
        <v>124</v>
      </c>
      <c r="E140" s="217" t="s">
        <v>487</v>
      </c>
      <c r="F140" s="218" t="s">
        <v>488</v>
      </c>
      <c r="G140" s="219" t="s">
        <v>322</v>
      </c>
      <c r="H140" s="220">
        <v>5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382</v>
      </c>
      <c r="AT140" s="228" t="s">
        <v>124</v>
      </c>
      <c r="AU140" s="228" t="s">
        <v>84</v>
      </c>
      <c r="AY140" s="14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382</v>
      </c>
      <c r="BM140" s="228" t="s">
        <v>489</v>
      </c>
    </row>
    <row r="141" spans="1:65" s="2" customFormat="1" ht="21.75" customHeight="1">
      <c r="A141" s="35"/>
      <c r="B141" s="36"/>
      <c r="C141" s="230" t="s">
        <v>174</v>
      </c>
      <c r="D141" s="230" t="s">
        <v>194</v>
      </c>
      <c r="E141" s="231" t="s">
        <v>490</v>
      </c>
      <c r="F141" s="232" t="s">
        <v>491</v>
      </c>
      <c r="G141" s="233" t="s">
        <v>322</v>
      </c>
      <c r="H141" s="234">
        <v>5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473</v>
      </c>
      <c r="AT141" s="228" t="s">
        <v>194</v>
      </c>
      <c r="AU141" s="228" t="s">
        <v>84</v>
      </c>
      <c r="AY141" s="14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473</v>
      </c>
      <c r="BM141" s="228" t="s">
        <v>492</v>
      </c>
    </row>
    <row r="142" spans="1:65" s="2" customFormat="1" ht="33" customHeight="1">
      <c r="A142" s="35"/>
      <c r="B142" s="36"/>
      <c r="C142" s="216" t="s">
        <v>178</v>
      </c>
      <c r="D142" s="216" t="s">
        <v>124</v>
      </c>
      <c r="E142" s="217" t="s">
        <v>493</v>
      </c>
      <c r="F142" s="218" t="s">
        <v>494</v>
      </c>
      <c r="G142" s="219" t="s">
        <v>155</v>
      </c>
      <c r="H142" s="220">
        <v>40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382</v>
      </c>
      <c r="AT142" s="228" t="s">
        <v>124</v>
      </c>
      <c r="AU142" s="228" t="s">
        <v>84</v>
      </c>
      <c r="AY142" s="14" t="s">
        <v>122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382</v>
      </c>
      <c r="BM142" s="228" t="s">
        <v>495</v>
      </c>
    </row>
    <row r="143" spans="1:65" s="2" customFormat="1" ht="21.75" customHeight="1">
      <c r="A143" s="35"/>
      <c r="B143" s="36"/>
      <c r="C143" s="230" t="s">
        <v>8</v>
      </c>
      <c r="D143" s="230" t="s">
        <v>194</v>
      </c>
      <c r="E143" s="231" t="s">
        <v>496</v>
      </c>
      <c r="F143" s="232" t="s">
        <v>497</v>
      </c>
      <c r="G143" s="233" t="s">
        <v>155</v>
      </c>
      <c r="H143" s="234">
        <v>46</v>
      </c>
      <c r="I143" s="235"/>
      <c r="J143" s="236">
        <f>ROUND(I143*H143,2)</f>
        <v>0</v>
      </c>
      <c r="K143" s="237"/>
      <c r="L143" s="238"/>
      <c r="M143" s="239" t="s">
        <v>1</v>
      </c>
      <c r="N143" s="240" t="s">
        <v>39</v>
      </c>
      <c r="O143" s="88"/>
      <c r="P143" s="226">
        <f>O143*H143</f>
        <v>0</v>
      </c>
      <c r="Q143" s="226">
        <v>0.00012</v>
      </c>
      <c r="R143" s="226">
        <f>Q143*H143</f>
        <v>0.00552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473</v>
      </c>
      <c r="AT143" s="228" t="s">
        <v>194</v>
      </c>
      <c r="AU143" s="228" t="s">
        <v>84</v>
      </c>
      <c r="AY143" s="14" t="s">
        <v>122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473</v>
      </c>
      <c r="BM143" s="228" t="s">
        <v>498</v>
      </c>
    </row>
    <row r="144" spans="1:65" s="2" customFormat="1" ht="24.15" customHeight="1">
      <c r="A144" s="35"/>
      <c r="B144" s="36"/>
      <c r="C144" s="216" t="s">
        <v>185</v>
      </c>
      <c r="D144" s="216" t="s">
        <v>124</v>
      </c>
      <c r="E144" s="217" t="s">
        <v>499</v>
      </c>
      <c r="F144" s="218" t="s">
        <v>500</v>
      </c>
      <c r="G144" s="219" t="s">
        <v>155</v>
      </c>
      <c r="H144" s="220">
        <v>100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382</v>
      </c>
      <c r="AT144" s="228" t="s">
        <v>124</v>
      </c>
      <c r="AU144" s="228" t="s">
        <v>84</v>
      </c>
      <c r="AY144" s="14" t="s">
        <v>122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382</v>
      </c>
      <c r="BM144" s="228" t="s">
        <v>501</v>
      </c>
    </row>
    <row r="145" spans="1:65" s="2" customFormat="1" ht="16.5" customHeight="1">
      <c r="A145" s="35"/>
      <c r="B145" s="36"/>
      <c r="C145" s="230" t="s">
        <v>189</v>
      </c>
      <c r="D145" s="230" t="s">
        <v>194</v>
      </c>
      <c r="E145" s="231" t="s">
        <v>502</v>
      </c>
      <c r="F145" s="232" t="s">
        <v>503</v>
      </c>
      <c r="G145" s="233" t="s">
        <v>155</v>
      </c>
      <c r="H145" s="234">
        <v>115</v>
      </c>
      <c r="I145" s="235"/>
      <c r="J145" s="236">
        <f>ROUND(I145*H145,2)</f>
        <v>0</v>
      </c>
      <c r="K145" s="237"/>
      <c r="L145" s="238"/>
      <c r="M145" s="239" t="s">
        <v>1</v>
      </c>
      <c r="N145" s="240" t="s">
        <v>39</v>
      </c>
      <c r="O145" s="88"/>
      <c r="P145" s="226">
        <f>O145*H145</f>
        <v>0</v>
      </c>
      <c r="Q145" s="226">
        <v>0.00061</v>
      </c>
      <c r="R145" s="226">
        <f>Q145*H145</f>
        <v>0.07014999999999999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473</v>
      </c>
      <c r="AT145" s="228" t="s">
        <v>194</v>
      </c>
      <c r="AU145" s="228" t="s">
        <v>84</v>
      </c>
      <c r="AY145" s="14" t="s">
        <v>122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473</v>
      </c>
      <c r="BM145" s="228" t="s">
        <v>504</v>
      </c>
    </row>
    <row r="146" spans="1:63" s="12" customFormat="1" ht="22.8" customHeight="1">
      <c r="A146" s="12"/>
      <c r="B146" s="200"/>
      <c r="C146" s="201"/>
      <c r="D146" s="202" t="s">
        <v>73</v>
      </c>
      <c r="E146" s="214" t="s">
        <v>505</v>
      </c>
      <c r="F146" s="214" t="s">
        <v>506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P147</f>
        <v>0</v>
      </c>
      <c r="Q146" s="208"/>
      <c r="R146" s="209">
        <f>R147</f>
        <v>0</v>
      </c>
      <c r="S146" s="208"/>
      <c r="T146" s="21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133</v>
      </c>
      <c r="AT146" s="212" t="s">
        <v>73</v>
      </c>
      <c r="AU146" s="212" t="s">
        <v>82</v>
      </c>
      <c r="AY146" s="211" t="s">
        <v>122</v>
      </c>
      <c r="BK146" s="213">
        <f>BK147</f>
        <v>0</v>
      </c>
    </row>
    <row r="147" spans="1:65" s="2" customFormat="1" ht="16.5" customHeight="1">
      <c r="A147" s="35"/>
      <c r="B147" s="36"/>
      <c r="C147" s="216" t="s">
        <v>193</v>
      </c>
      <c r="D147" s="216" t="s">
        <v>124</v>
      </c>
      <c r="E147" s="217" t="s">
        <v>507</v>
      </c>
      <c r="F147" s="218" t="s">
        <v>508</v>
      </c>
      <c r="G147" s="219" t="s">
        <v>322</v>
      </c>
      <c r="H147" s="220">
        <v>5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382</v>
      </c>
      <c r="AT147" s="228" t="s">
        <v>124</v>
      </c>
      <c r="AU147" s="228" t="s">
        <v>84</v>
      </c>
      <c r="AY147" s="14" t="s">
        <v>122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382</v>
      </c>
      <c r="BM147" s="228" t="s">
        <v>509</v>
      </c>
    </row>
    <row r="148" spans="1:63" s="12" customFormat="1" ht="22.8" customHeight="1">
      <c r="A148" s="12"/>
      <c r="B148" s="200"/>
      <c r="C148" s="201"/>
      <c r="D148" s="202" t="s">
        <v>73</v>
      </c>
      <c r="E148" s="214" t="s">
        <v>510</v>
      </c>
      <c r="F148" s="214" t="s">
        <v>511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SUM(P149:P159)</f>
        <v>0</v>
      </c>
      <c r="Q148" s="208"/>
      <c r="R148" s="209">
        <f>SUM(R149:R159)</f>
        <v>26.93829</v>
      </c>
      <c r="S148" s="208"/>
      <c r="T148" s="210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133</v>
      </c>
      <c r="AT148" s="212" t="s">
        <v>73</v>
      </c>
      <c r="AU148" s="212" t="s">
        <v>82</v>
      </c>
      <c r="AY148" s="211" t="s">
        <v>122</v>
      </c>
      <c r="BK148" s="213">
        <f>SUM(BK149:BK159)</f>
        <v>0</v>
      </c>
    </row>
    <row r="149" spans="1:65" s="2" customFormat="1" ht="21.75" customHeight="1">
      <c r="A149" s="35"/>
      <c r="B149" s="36"/>
      <c r="C149" s="216" t="s">
        <v>198</v>
      </c>
      <c r="D149" s="216" t="s">
        <v>124</v>
      </c>
      <c r="E149" s="217" t="s">
        <v>512</v>
      </c>
      <c r="F149" s="218" t="s">
        <v>513</v>
      </c>
      <c r="G149" s="219" t="s">
        <v>514</v>
      </c>
      <c r="H149" s="220">
        <v>0.1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0.0099</v>
      </c>
      <c r="R149" s="226">
        <f>Q149*H149</f>
        <v>0.0009900000000000002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382</v>
      </c>
      <c r="AT149" s="228" t="s">
        <v>124</v>
      </c>
      <c r="AU149" s="228" t="s">
        <v>84</v>
      </c>
      <c r="AY149" s="14" t="s">
        <v>122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382</v>
      </c>
      <c r="BM149" s="228" t="s">
        <v>515</v>
      </c>
    </row>
    <row r="150" spans="1:65" s="2" customFormat="1" ht="33" customHeight="1">
      <c r="A150" s="35"/>
      <c r="B150" s="36"/>
      <c r="C150" s="216" t="s">
        <v>203</v>
      </c>
      <c r="D150" s="216" t="s">
        <v>124</v>
      </c>
      <c r="E150" s="217" t="s">
        <v>516</v>
      </c>
      <c r="F150" s="218" t="s">
        <v>517</v>
      </c>
      <c r="G150" s="219" t="s">
        <v>322</v>
      </c>
      <c r="H150" s="220">
        <v>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382</v>
      </c>
      <c r="AT150" s="228" t="s">
        <v>124</v>
      </c>
      <c r="AU150" s="228" t="s">
        <v>84</v>
      </c>
      <c r="AY150" s="14" t="s">
        <v>122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382</v>
      </c>
      <c r="BM150" s="228" t="s">
        <v>518</v>
      </c>
    </row>
    <row r="151" spans="1:65" s="2" customFormat="1" ht="24.15" customHeight="1">
      <c r="A151" s="35"/>
      <c r="B151" s="36"/>
      <c r="C151" s="216" t="s">
        <v>7</v>
      </c>
      <c r="D151" s="216" t="s">
        <v>124</v>
      </c>
      <c r="E151" s="217" t="s">
        <v>519</v>
      </c>
      <c r="F151" s="218" t="s">
        <v>520</v>
      </c>
      <c r="G151" s="219" t="s">
        <v>168</v>
      </c>
      <c r="H151" s="220">
        <v>5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2.25634</v>
      </c>
      <c r="R151" s="226">
        <f>Q151*H151</f>
        <v>11.281699999999999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382</v>
      </c>
      <c r="AT151" s="228" t="s">
        <v>124</v>
      </c>
      <c r="AU151" s="228" t="s">
        <v>84</v>
      </c>
      <c r="AY151" s="14" t="s">
        <v>122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382</v>
      </c>
      <c r="BM151" s="228" t="s">
        <v>521</v>
      </c>
    </row>
    <row r="152" spans="1:65" s="2" customFormat="1" ht="24.15" customHeight="1">
      <c r="A152" s="35"/>
      <c r="B152" s="36"/>
      <c r="C152" s="216" t="s">
        <v>210</v>
      </c>
      <c r="D152" s="216" t="s">
        <v>124</v>
      </c>
      <c r="E152" s="217" t="s">
        <v>522</v>
      </c>
      <c r="F152" s="218" t="s">
        <v>523</v>
      </c>
      <c r="G152" s="219" t="s">
        <v>155</v>
      </c>
      <c r="H152" s="220">
        <v>100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382</v>
      </c>
      <c r="AT152" s="228" t="s">
        <v>124</v>
      </c>
      <c r="AU152" s="228" t="s">
        <v>84</v>
      </c>
      <c r="AY152" s="14" t="s">
        <v>122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382</v>
      </c>
      <c r="BM152" s="228" t="s">
        <v>524</v>
      </c>
    </row>
    <row r="153" spans="1:65" s="2" customFormat="1" ht="33" customHeight="1">
      <c r="A153" s="35"/>
      <c r="B153" s="36"/>
      <c r="C153" s="216" t="s">
        <v>214</v>
      </c>
      <c r="D153" s="216" t="s">
        <v>124</v>
      </c>
      <c r="E153" s="217" t="s">
        <v>525</v>
      </c>
      <c r="F153" s="218" t="s">
        <v>526</v>
      </c>
      <c r="G153" s="219" t="s">
        <v>155</v>
      </c>
      <c r="H153" s="220">
        <v>100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0.15614</v>
      </c>
      <c r="R153" s="226">
        <f>Q153*H153</f>
        <v>15.614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382</v>
      </c>
      <c r="AT153" s="228" t="s">
        <v>124</v>
      </c>
      <c r="AU153" s="228" t="s">
        <v>84</v>
      </c>
      <c r="AY153" s="14" t="s">
        <v>122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382</v>
      </c>
      <c r="BM153" s="228" t="s">
        <v>527</v>
      </c>
    </row>
    <row r="154" spans="1:65" s="2" customFormat="1" ht="16.5" customHeight="1">
      <c r="A154" s="35"/>
      <c r="B154" s="36"/>
      <c r="C154" s="216" t="s">
        <v>218</v>
      </c>
      <c r="D154" s="216" t="s">
        <v>124</v>
      </c>
      <c r="E154" s="217" t="s">
        <v>528</v>
      </c>
      <c r="F154" s="218" t="s">
        <v>529</v>
      </c>
      <c r="G154" s="219" t="s">
        <v>155</v>
      </c>
      <c r="H154" s="220">
        <v>100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0.00012</v>
      </c>
      <c r="R154" s="226">
        <f>Q154*H154</f>
        <v>0.012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382</v>
      </c>
      <c r="AT154" s="228" t="s">
        <v>124</v>
      </c>
      <c r="AU154" s="228" t="s">
        <v>84</v>
      </c>
      <c r="AY154" s="14" t="s">
        <v>122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382</v>
      </c>
      <c r="BM154" s="228" t="s">
        <v>530</v>
      </c>
    </row>
    <row r="155" spans="1:65" s="2" customFormat="1" ht="24.15" customHeight="1">
      <c r="A155" s="35"/>
      <c r="B155" s="36"/>
      <c r="C155" s="216" t="s">
        <v>220</v>
      </c>
      <c r="D155" s="216" t="s">
        <v>124</v>
      </c>
      <c r="E155" s="217" t="s">
        <v>531</v>
      </c>
      <c r="F155" s="218" t="s">
        <v>532</v>
      </c>
      <c r="G155" s="219" t="s">
        <v>155</v>
      </c>
      <c r="H155" s="220">
        <v>140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382</v>
      </c>
      <c r="AT155" s="228" t="s">
        <v>124</v>
      </c>
      <c r="AU155" s="228" t="s">
        <v>84</v>
      </c>
      <c r="AY155" s="14" t="s">
        <v>122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382</v>
      </c>
      <c r="BM155" s="228" t="s">
        <v>533</v>
      </c>
    </row>
    <row r="156" spans="1:65" s="2" customFormat="1" ht="24.15" customHeight="1">
      <c r="A156" s="35"/>
      <c r="B156" s="36"/>
      <c r="C156" s="230" t="s">
        <v>224</v>
      </c>
      <c r="D156" s="230" t="s">
        <v>194</v>
      </c>
      <c r="E156" s="231" t="s">
        <v>534</v>
      </c>
      <c r="F156" s="232" t="s">
        <v>535</v>
      </c>
      <c r="G156" s="233" t="s">
        <v>155</v>
      </c>
      <c r="H156" s="234">
        <v>140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39</v>
      </c>
      <c r="O156" s="88"/>
      <c r="P156" s="226">
        <f>O156*H156</f>
        <v>0</v>
      </c>
      <c r="Q156" s="226">
        <v>0.00019</v>
      </c>
      <c r="R156" s="226">
        <f>Q156*H156</f>
        <v>0.026600000000000002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473</v>
      </c>
      <c r="AT156" s="228" t="s">
        <v>194</v>
      </c>
      <c r="AU156" s="228" t="s">
        <v>84</v>
      </c>
      <c r="AY156" s="14" t="s">
        <v>122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473</v>
      </c>
      <c r="BM156" s="228" t="s">
        <v>536</v>
      </c>
    </row>
    <row r="157" spans="1:65" s="2" customFormat="1" ht="24.15" customHeight="1">
      <c r="A157" s="35"/>
      <c r="B157" s="36"/>
      <c r="C157" s="216" t="s">
        <v>228</v>
      </c>
      <c r="D157" s="216" t="s">
        <v>124</v>
      </c>
      <c r="E157" s="217" t="s">
        <v>537</v>
      </c>
      <c r="F157" s="218" t="s">
        <v>538</v>
      </c>
      <c r="G157" s="219" t="s">
        <v>155</v>
      </c>
      <c r="H157" s="220">
        <v>100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382</v>
      </c>
      <c r="AT157" s="228" t="s">
        <v>124</v>
      </c>
      <c r="AU157" s="228" t="s">
        <v>84</v>
      </c>
      <c r="AY157" s="14" t="s">
        <v>122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382</v>
      </c>
      <c r="BM157" s="228" t="s">
        <v>539</v>
      </c>
    </row>
    <row r="158" spans="1:65" s="2" customFormat="1" ht="16.5" customHeight="1">
      <c r="A158" s="35"/>
      <c r="B158" s="36"/>
      <c r="C158" s="216" t="s">
        <v>232</v>
      </c>
      <c r="D158" s="216" t="s">
        <v>124</v>
      </c>
      <c r="E158" s="217" t="s">
        <v>540</v>
      </c>
      <c r="F158" s="218" t="s">
        <v>541</v>
      </c>
      <c r="G158" s="219" t="s">
        <v>127</v>
      </c>
      <c r="H158" s="220">
        <v>100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3E-05</v>
      </c>
      <c r="R158" s="226">
        <f>Q158*H158</f>
        <v>0.003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382</v>
      </c>
      <c r="AT158" s="228" t="s">
        <v>124</v>
      </c>
      <c r="AU158" s="228" t="s">
        <v>84</v>
      </c>
      <c r="AY158" s="14" t="s">
        <v>122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382</v>
      </c>
      <c r="BM158" s="228" t="s">
        <v>542</v>
      </c>
    </row>
    <row r="159" spans="1:65" s="2" customFormat="1" ht="24.15" customHeight="1">
      <c r="A159" s="35"/>
      <c r="B159" s="36"/>
      <c r="C159" s="216" t="s">
        <v>236</v>
      </c>
      <c r="D159" s="216" t="s">
        <v>124</v>
      </c>
      <c r="E159" s="217" t="s">
        <v>543</v>
      </c>
      <c r="F159" s="218" t="s">
        <v>544</v>
      </c>
      <c r="G159" s="219" t="s">
        <v>127</v>
      </c>
      <c r="H159" s="220">
        <v>100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382</v>
      </c>
      <c r="AT159" s="228" t="s">
        <v>124</v>
      </c>
      <c r="AU159" s="228" t="s">
        <v>84</v>
      </c>
      <c r="AY159" s="14" t="s">
        <v>122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382</v>
      </c>
      <c r="BM159" s="228" t="s">
        <v>545</v>
      </c>
    </row>
    <row r="160" spans="1:63" s="12" customFormat="1" ht="22.8" customHeight="1">
      <c r="A160" s="12"/>
      <c r="B160" s="200"/>
      <c r="C160" s="201"/>
      <c r="D160" s="202" t="s">
        <v>73</v>
      </c>
      <c r="E160" s="214" t="s">
        <v>546</v>
      </c>
      <c r="F160" s="214" t="s">
        <v>547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SUM(P161:P162)</f>
        <v>0</v>
      </c>
      <c r="Q160" s="208"/>
      <c r="R160" s="209">
        <f>SUM(R161:R162)</f>
        <v>0</v>
      </c>
      <c r="S160" s="208"/>
      <c r="T160" s="210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133</v>
      </c>
      <c r="AT160" s="212" t="s">
        <v>73</v>
      </c>
      <c r="AU160" s="212" t="s">
        <v>82</v>
      </c>
      <c r="AY160" s="211" t="s">
        <v>122</v>
      </c>
      <c r="BK160" s="213">
        <f>SUM(BK161:BK162)</f>
        <v>0</v>
      </c>
    </row>
    <row r="161" spans="1:65" s="2" customFormat="1" ht="33" customHeight="1">
      <c r="A161" s="35"/>
      <c r="B161" s="36"/>
      <c r="C161" s="216" t="s">
        <v>241</v>
      </c>
      <c r="D161" s="216" t="s">
        <v>124</v>
      </c>
      <c r="E161" s="217" t="s">
        <v>548</v>
      </c>
      <c r="F161" s="218" t="s">
        <v>549</v>
      </c>
      <c r="G161" s="219" t="s">
        <v>322</v>
      </c>
      <c r="H161" s="220">
        <v>1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382</v>
      </c>
      <c r="AT161" s="228" t="s">
        <v>124</v>
      </c>
      <c r="AU161" s="228" t="s">
        <v>84</v>
      </c>
      <c r="AY161" s="14" t="s">
        <v>122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382</v>
      </c>
      <c r="BM161" s="228" t="s">
        <v>550</v>
      </c>
    </row>
    <row r="162" spans="1:65" s="2" customFormat="1" ht="24.15" customHeight="1">
      <c r="A162" s="35"/>
      <c r="B162" s="36"/>
      <c r="C162" s="216" t="s">
        <v>245</v>
      </c>
      <c r="D162" s="216" t="s">
        <v>124</v>
      </c>
      <c r="E162" s="217" t="s">
        <v>551</v>
      </c>
      <c r="F162" s="218" t="s">
        <v>552</v>
      </c>
      <c r="G162" s="219" t="s">
        <v>322</v>
      </c>
      <c r="H162" s="220">
        <v>5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382</v>
      </c>
      <c r="AT162" s="228" t="s">
        <v>124</v>
      </c>
      <c r="AU162" s="228" t="s">
        <v>84</v>
      </c>
      <c r="AY162" s="14" t="s">
        <v>122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382</v>
      </c>
      <c r="BM162" s="228" t="s">
        <v>553</v>
      </c>
    </row>
    <row r="163" spans="1:63" s="12" customFormat="1" ht="25.9" customHeight="1">
      <c r="A163" s="12"/>
      <c r="B163" s="200"/>
      <c r="C163" s="201"/>
      <c r="D163" s="202" t="s">
        <v>73</v>
      </c>
      <c r="E163" s="203" t="s">
        <v>421</v>
      </c>
      <c r="F163" s="203" t="s">
        <v>422</v>
      </c>
      <c r="G163" s="201"/>
      <c r="H163" s="201"/>
      <c r="I163" s="204"/>
      <c r="J163" s="205">
        <f>BK163</f>
        <v>0</v>
      </c>
      <c r="K163" s="201"/>
      <c r="L163" s="206"/>
      <c r="M163" s="207"/>
      <c r="N163" s="208"/>
      <c r="O163" s="208"/>
      <c r="P163" s="209">
        <f>P164+P166+P168+P170</f>
        <v>0</v>
      </c>
      <c r="Q163" s="208"/>
      <c r="R163" s="209">
        <f>R164+R166+R168+R170</f>
        <v>0</v>
      </c>
      <c r="S163" s="208"/>
      <c r="T163" s="210">
        <f>T164+T166+T168+T170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140</v>
      </c>
      <c r="AT163" s="212" t="s">
        <v>73</v>
      </c>
      <c r="AU163" s="212" t="s">
        <v>74</v>
      </c>
      <c r="AY163" s="211" t="s">
        <v>122</v>
      </c>
      <c r="BK163" s="213">
        <f>BK164+BK166+BK168+BK170</f>
        <v>0</v>
      </c>
    </row>
    <row r="164" spans="1:63" s="12" customFormat="1" ht="22.8" customHeight="1">
      <c r="A164" s="12"/>
      <c r="B164" s="200"/>
      <c r="C164" s="201"/>
      <c r="D164" s="202" t="s">
        <v>73</v>
      </c>
      <c r="E164" s="214" t="s">
        <v>423</v>
      </c>
      <c r="F164" s="214" t="s">
        <v>424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P165</f>
        <v>0</v>
      </c>
      <c r="Q164" s="208"/>
      <c r="R164" s="209">
        <f>R165</f>
        <v>0</v>
      </c>
      <c r="S164" s="208"/>
      <c r="T164" s="21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140</v>
      </c>
      <c r="AT164" s="212" t="s">
        <v>73</v>
      </c>
      <c r="AU164" s="212" t="s">
        <v>82</v>
      </c>
      <c r="AY164" s="211" t="s">
        <v>122</v>
      </c>
      <c r="BK164" s="213">
        <f>BK165</f>
        <v>0</v>
      </c>
    </row>
    <row r="165" spans="1:65" s="2" customFormat="1" ht="16.5" customHeight="1">
      <c r="A165" s="35"/>
      <c r="B165" s="36"/>
      <c r="C165" s="216" t="s">
        <v>249</v>
      </c>
      <c r="D165" s="216" t="s">
        <v>124</v>
      </c>
      <c r="E165" s="217" t="s">
        <v>426</v>
      </c>
      <c r="F165" s="218" t="s">
        <v>424</v>
      </c>
      <c r="G165" s="219" t="s">
        <v>427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428</v>
      </c>
      <c r="AT165" s="228" t="s">
        <v>124</v>
      </c>
      <c r="AU165" s="228" t="s">
        <v>84</v>
      </c>
      <c r="AY165" s="14" t="s">
        <v>122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428</v>
      </c>
      <c r="BM165" s="228" t="s">
        <v>554</v>
      </c>
    </row>
    <row r="166" spans="1:63" s="12" customFormat="1" ht="22.8" customHeight="1">
      <c r="A166" s="12"/>
      <c r="B166" s="200"/>
      <c r="C166" s="201"/>
      <c r="D166" s="202" t="s">
        <v>73</v>
      </c>
      <c r="E166" s="214" t="s">
        <v>555</v>
      </c>
      <c r="F166" s="214" t="s">
        <v>556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P167</f>
        <v>0</v>
      </c>
      <c r="Q166" s="208"/>
      <c r="R166" s="209">
        <f>R167</f>
        <v>0</v>
      </c>
      <c r="S166" s="208"/>
      <c r="T166" s="21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140</v>
      </c>
      <c r="AT166" s="212" t="s">
        <v>73</v>
      </c>
      <c r="AU166" s="212" t="s">
        <v>82</v>
      </c>
      <c r="AY166" s="211" t="s">
        <v>122</v>
      </c>
      <c r="BK166" s="213">
        <f>BK167</f>
        <v>0</v>
      </c>
    </row>
    <row r="167" spans="1:65" s="2" customFormat="1" ht="16.5" customHeight="1">
      <c r="A167" s="35"/>
      <c r="B167" s="36"/>
      <c r="C167" s="216" t="s">
        <v>254</v>
      </c>
      <c r="D167" s="216" t="s">
        <v>124</v>
      </c>
      <c r="E167" s="217" t="s">
        <v>557</v>
      </c>
      <c r="F167" s="218" t="s">
        <v>558</v>
      </c>
      <c r="G167" s="219" t="s">
        <v>427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428</v>
      </c>
      <c r="AT167" s="228" t="s">
        <v>124</v>
      </c>
      <c r="AU167" s="228" t="s">
        <v>84</v>
      </c>
      <c r="AY167" s="14" t="s">
        <v>122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428</v>
      </c>
      <c r="BM167" s="228" t="s">
        <v>559</v>
      </c>
    </row>
    <row r="168" spans="1:63" s="12" customFormat="1" ht="22.8" customHeight="1">
      <c r="A168" s="12"/>
      <c r="B168" s="200"/>
      <c r="C168" s="201"/>
      <c r="D168" s="202" t="s">
        <v>73</v>
      </c>
      <c r="E168" s="214" t="s">
        <v>560</v>
      </c>
      <c r="F168" s="214" t="s">
        <v>561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P169</f>
        <v>0</v>
      </c>
      <c r="Q168" s="208"/>
      <c r="R168" s="209">
        <f>R169</f>
        <v>0</v>
      </c>
      <c r="S168" s="208"/>
      <c r="T168" s="210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140</v>
      </c>
      <c r="AT168" s="212" t="s">
        <v>73</v>
      </c>
      <c r="AU168" s="212" t="s">
        <v>82</v>
      </c>
      <c r="AY168" s="211" t="s">
        <v>122</v>
      </c>
      <c r="BK168" s="213">
        <f>BK169</f>
        <v>0</v>
      </c>
    </row>
    <row r="169" spans="1:65" s="2" customFormat="1" ht="21.75" customHeight="1">
      <c r="A169" s="35"/>
      <c r="B169" s="36"/>
      <c r="C169" s="216" t="s">
        <v>258</v>
      </c>
      <c r="D169" s="216" t="s">
        <v>124</v>
      </c>
      <c r="E169" s="217" t="s">
        <v>562</v>
      </c>
      <c r="F169" s="218" t="s">
        <v>563</v>
      </c>
      <c r="G169" s="219" t="s">
        <v>427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428</v>
      </c>
      <c r="AT169" s="228" t="s">
        <v>124</v>
      </c>
      <c r="AU169" s="228" t="s">
        <v>84</v>
      </c>
      <c r="AY169" s="14" t="s">
        <v>122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428</v>
      </c>
      <c r="BM169" s="228" t="s">
        <v>564</v>
      </c>
    </row>
    <row r="170" spans="1:63" s="12" customFormat="1" ht="22.8" customHeight="1">
      <c r="A170" s="12"/>
      <c r="B170" s="200"/>
      <c r="C170" s="201"/>
      <c r="D170" s="202" t="s">
        <v>73</v>
      </c>
      <c r="E170" s="214" t="s">
        <v>430</v>
      </c>
      <c r="F170" s="214" t="s">
        <v>431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P171</f>
        <v>0</v>
      </c>
      <c r="Q170" s="208"/>
      <c r="R170" s="209">
        <f>R171</f>
        <v>0</v>
      </c>
      <c r="S170" s="208"/>
      <c r="T170" s="210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140</v>
      </c>
      <c r="AT170" s="212" t="s">
        <v>73</v>
      </c>
      <c r="AU170" s="212" t="s">
        <v>82</v>
      </c>
      <c r="AY170" s="211" t="s">
        <v>122</v>
      </c>
      <c r="BK170" s="213">
        <f>BK171</f>
        <v>0</v>
      </c>
    </row>
    <row r="171" spans="1:65" s="2" customFormat="1" ht="16.5" customHeight="1">
      <c r="A171" s="35"/>
      <c r="B171" s="36"/>
      <c r="C171" s="216" t="s">
        <v>262</v>
      </c>
      <c r="D171" s="216" t="s">
        <v>124</v>
      </c>
      <c r="E171" s="217" t="s">
        <v>433</v>
      </c>
      <c r="F171" s="218" t="s">
        <v>434</v>
      </c>
      <c r="G171" s="219" t="s">
        <v>427</v>
      </c>
      <c r="H171" s="220">
        <v>1</v>
      </c>
      <c r="I171" s="221"/>
      <c r="J171" s="222">
        <f>ROUND(I171*H171,2)</f>
        <v>0</v>
      </c>
      <c r="K171" s="223"/>
      <c r="L171" s="41"/>
      <c r="M171" s="241" t="s">
        <v>1</v>
      </c>
      <c r="N171" s="242" t="s">
        <v>39</v>
      </c>
      <c r="O171" s="243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428</v>
      </c>
      <c r="AT171" s="228" t="s">
        <v>124</v>
      </c>
      <c r="AU171" s="228" t="s">
        <v>84</v>
      </c>
      <c r="AY171" s="14" t="s">
        <v>122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428</v>
      </c>
      <c r="BM171" s="228" t="s">
        <v>565</v>
      </c>
    </row>
    <row r="172" spans="1:31" s="2" customFormat="1" ht="6.95" customHeight="1">
      <c r="A172" s="35"/>
      <c r="B172" s="63"/>
      <c r="C172" s="64"/>
      <c r="D172" s="64"/>
      <c r="E172" s="64"/>
      <c r="F172" s="64"/>
      <c r="G172" s="64"/>
      <c r="H172" s="64"/>
      <c r="I172" s="64"/>
      <c r="J172" s="64"/>
      <c r="K172" s="64"/>
      <c r="L172" s="41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password="CC35" sheet="1" objects="1" scenarios="1" formatColumns="0" formatRows="0" autoFilter="0"/>
  <autoFilter ref="C125:K17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DESKTOP-V20LB2D\admin</dc:creator>
  <cp:keywords/>
  <dc:description/>
  <cp:lastModifiedBy>DESKTOP-V20LB2D\admin</cp:lastModifiedBy>
  <dcterms:created xsi:type="dcterms:W3CDTF">2023-08-29T12:59:12Z</dcterms:created>
  <dcterms:modified xsi:type="dcterms:W3CDTF">2023-08-29T12:59:18Z</dcterms:modified>
  <cp:category/>
  <cp:version/>
  <cp:contentType/>
  <cp:contentStatus/>
</cp:coreProperties>
</file>