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xr:revisionPtr revIDLastSave="0" documentId="13_ncr:1_{64C2925C-2F14-4118-A4D9-4C8251DEC082}" xr6:coauthVersionLast="47" xr6:coauthVersionMax="47" xr10:uidLastSave="{00000000-0000-0000-0000-000000000000}"/>
  <bookViews>
    <workbookView xWindow="-108" yWindow="-108" windowWidth="30936" windowHeight="16896" firstSheet="1" activeTab="5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_AST" sheetId="12" r:id="rId4"/>
    <sheet name="Rozpočet Pol_ZTI" sheetId="14" r:id="rId5"/>
    <sheet name="Rozpočet Pol_ESI" sheetId="15" r:id="rId6"/>
  </sheets>
  <externalReferences>
    <externalReference r:id="rId7"/>
    <externalReference r:id="rId8"/>
    <externalReference r:id="rId9"/>
  </externalReferences>
  <definedNames>
    <definedName name="_xlnm._FilterDatabase" localSheetId="3" hidden="1">'Rozpočet Pol_AST'!$B$8:$Q$261</definedName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 localSheetId="4">'[1]Krycí list'!$C$2</definedName>
    <definedName name="CisloRozpoctu">'[2]Krycí list'!$C$2</definedName>
    <definedName name="cislostavby" localSheetId="4">'[1]Krycí list'!$A$7</definedName>
    <definedName name="CisloStavby" localSheetId="1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4">[3]Stavba!$G$24</definedName>
    <definedName name="DPHSni">Stavba!$G$24</definedName>
    <definedName name="DPHZakl" localSheetId="4">[3]Stavba!$G$26</definedName>
    <definedName name="DPHZakl">Stavba!$G$26</definedName>
    <definedName name="dpsc" localSheetId="1">Stavba!$C$13</definedName>
    <definedName name="IČO" localSheetId="1">Stavba!$I$11</definedName>
    <definedName name="Mena" localSheetId="4">[3]Stavba!$J$29</definedName>
    <definedName name="Mena">Stavba!$J$29</definedName>
    <definedName name="MistoStavby">Stavba!$D$4</definedName>
    <definedName name="nazevobjektu">Stavba!$D$3</definedName>
    <definedName name="NazevRozpoctu" localSheetId="4">'[1]Krycí list'!$D$2</definedName>
    <definedName name="NazevRozpoctu">'[2]Krycí list'!$D$2</definedName>
    <definedName name="nazevstavby" localSheetId="4">'[1]Krycí list'!$C$7</definedName>
    <definedName name="NazevStavby" localSheetId="1">Stavba!$D$2</definedName>
    <definedName name="nazevstavby">'[2]Krycí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Pol_AST'!$A$1:$U$268</definedName>
    <definedName name="_xlnm.Print_Area" localSheetId="5">'Rozpočet Pol_ESI'!$A$1:$I$128</definedName>
    <definedName name="_xlnm.Print_Area" localSheetId="4">'Rozpočet Pol_ZTI'!$A$1:$U$51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4">'[1]Krycí list'!$C$30</definedName>
    <definedName name="SazbaDPH1" localSheetId="1">Stavba!$E$23</definedName>
    <definedName name="SazbaDPH1">'[2]Krycí list'!$C$30</definedName>
    <definedName name="SazbaDPH2" localSheetId="4">'[1]Krycí list'!$C$32</definedName>
    <definedName name="SazbaDPH2" localSheetId="1">Stavba!$E$25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[3]Stavba!$G$23</definedName>
    <definedName name="ZakladDPHSni">Stavba!$G$23</definedName>
    <definedName name="ZakladDPHSniVypocet" localSheetId="1">Stavba!$F$40</definedName>
    <definedName name="ZakladDPHZakl" localSheetId="4">[3]Stavba!$G$25</definedName>
    <definedName name="ZakladDPHZakl">Stavba!$G$25</definedName>
    <definedName name="ZakladDPHZaklVypocet" localSheetId="1">Stavba!$G$40</definedName>
    <definedName name="ZaObjednatele">Stavba!$G$34</definedName>
    <definedName name="Zaokrouhleni" localSheetId="4">[3]Stavba!$G$27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40" i="12" l="1"/>
  <c r="H126" i="15"/>
  <c r="G126" i="15"/>
  <c r="H125" i="15"/>
  <c r="G125" i="15"/>
  <c r="H124" i="15"/>
  <c r="G124" i="15"/>
  <c r="H123" i="15"/>
  <c r="G123" i="15"/>
  <c r="H120" i="15"/>
  <c r="G120" i="15"/>
  <c r="H119" i="15"/>
  <c r="I119" i="15" s="1"/>
  <c r="G119" i="15"/>
  <c r="H118" i="15"/>
  <c r="I118" i="15" s="1"/>
  <c r="G118" i="15"/>
  <c r="H117" i="15"/>
  <c r="G117" i="15"/>
  <c r="H116" i="15"/>
  <c r="G116" i="15"/>
  <c r="H115" i="15"/>
  <c r="G115" i="15"/>
  <c r="I115" i="15" s="1"/>
  <c r="H112" i="15"/>
  <c r="I112" i="15" s="1"/>
  <c r="G112" i="15"/>
  <c r="H111" i="15"/>
  <c r="G111" i="15"/>
  <c r="H110" i="15"/>
  <c r="G110" i="15"/>
  <c r="H109" i="15"/>
  <c r="I109" i="15" s="1"/>
  <c r="G109" i="15"/>
  <c r="H106" i="15"/>
  <c r="G106" i="15"/>
  <c r="H105" i="15"/>
  <c r="G105" i="15"/>
  <c r="H104" i="15"/>
  <c r="G104" i="15"/>
  <c r="H103" i="15"/>
  <c r="G103" i="15"/>
  <c r="I103" i="15" s="1"/>
  <c r="H102" i="15"/>
  <c r="G102" i="15"/>
  <c r="H101" i="15"/>
  <c r="G101" i="15"/>
  <c r="H100" i="15"/>
  <c r="G100" i="15"/>
  <c r="H99" i="15"/>
  <c r="I99" i="15" s="1"/>
  <c r="G99" i="15"/>
  <c r="H98" i="15"/>
  <c r="I98" i="15" s="1"/>
  <c r="G98" i="15"/>
  <c r="H95" i="15"/>
  <c r="G95" i="15"/>
  <c r="H94" i="15"/>
  <c r="G94" i="15"/>
  <c r="I94" i="15" s="1"/>
  <c r="H93" i="15"/>
  <c r="G93" i="15"/>
  <c r="H92" i="15"/>
  <c r="I92" i="15" s="1"/>
  <c r="G92" i="15"/>
  <c r="H91" i="15"/>
  <c r="G91" i="15"/>
  <c r="H90" i="15"/>
  <c r="G90" i="15"/>
  <c r="I89" i="15"/>
  <c r="H89" i="15"/>
  <c r="G89" i="15"/>
  <c r="H88" i="15"/>
  <c r="G88" i="15"/>
  <c r="H87" i="15"/>
  <c r="G87" i="15"/>
  <c r="H86" i="15"/>
  <c r="G86" i="15"/>
  <c r="I86" i="15" s="1"/>
  <c r="H85" i="15"/>
  <c r="G85" i="15"/>
  <c r="I85" i="15" s="1"/>
  <c r="H84" i="15"/>
  <c r="G84" i="15"/>
  <c r="H83" i="15"/>
  <c r="G83" i="15"/>
  <c r="H82" i="15"/>
  <c r="G82" i="15"/>
  <c r="H79" i="15"/>
  <c r="I79" i="15" s="1"/>
  <c r="G79" i="15"/>
  <c r="H78" i="15"/>
  <c r="G78" i="15"/>
  <c r="H77" i="15"/>
  <c r="G77" i="15"/>
  <c r="I76" i="15"/>
  <c r="H76" i="15"/>
  <c r="G76" i="15"/>
  <c r="H75" i="15"/>
  <c r="G75" i="15"/>
  <c r="I75" i="15" s="1"/>
  <c r="H74" i="15"/>
  <c r="G74" i="15"/>
  <c r="H71" i="15"/>
  <c r="G71" i="15"/>
  <c r="H70" i="15"/>
  <c r="G70" i="15"/>
  <c r="H69" i="15"/>
  <c r="I69" i="15" s="1"/>
  <c r="G69" i="15"/>
  <c r="H68" i="15"/>
  <c r="G68" i="15"/>
  <c r="H66" i="15"/>
  <c r="I66" i="15" s="1"/>
  <c r="G66" i="15"/>
  <c r="H65" i="15"/>
  <c r="G65" i="15"/>
  <c r="I65" i="15" s="1"/>
  <c r="H64" i="15"/>
  <c r="G64" i="15"/>
  <c r="I64" i="15" s="1"/>
  <c r="H63" i="15"/>
  <c r="G63" i="15"/>
  <c r="H61" i="15"/>
  <c r="G61" i="15"/>
  <c r="H60" i="15"/>
  <c r="G60" i="15"/>
  <c r="H59" i="15"/>
  <c r="I59" i="15" s="1"/>
  <c r="G59" i="15"/>
  <c r="H56" i="15"/>
  <c r="I56" i="15" s="1"/>
  <c r="G56" i="15"/>
  <c r="H55" i="15"/>
  <c r="I55" i="15" s="1"/>
  <c r="G55" i="15"/>
  <c r="H54" i="15"/>
  <c r="G54" i="15"/>
  <c r="H53" i="15"/>
  <c r="G53" i="15"/>
  <c r="H52" i="15"/>
  <c r="I52" i="15" s="1"/>
  <c r="G52" i="15"/>
  <c r="H51" i="15"/>
  <c r="G51" i="15"/>
  <c r="I51" i="15" s="1"/>
  <c r="G13" i="15"/>
  <c r="H13" i="15"/>
  <c r="I13" i="15"/>
  <c r="G14" i="15"/>
  <c r="I14" i="15" s="1"/>
  <c r="H14" i="15"/>
  <c r="G18" i="15"/>
  <c r="H18" i="15"/>
  <c r="I18" i="15" s="1"/>
  <c r="G19" i="15"/>
  <c r="H19" i="15"/>
  <c r="I19" i="15" s="1"/>
  <c r="G20" i="15"/>
  <c r="H20" i="15"/>
  <c r="I20" i="15" s="1"/>
  <c r="G21" i="15"/>
  <c r="H21" i="15"/>
  <c r="I21" i="15"/>
  <c r="G22" i="15"/>
  <c r="H22" i="15"/>
  <c r="I22" i="15" s="1"/>
  <c r="G23" i="15"/>
  <c r="H23" i="15"/>
  <c r="I23" i="15" s="1"/>
  <c r="G24" i="15"/>
  <c r="H24" i="15"/>
  <c r="I24" i="15"/>
  <c r="G25" i="15"/>
  <c r="H25" i="15"/>
  <c r="I25" i="15"/>
  <c r="G26" i="15"/>
  <c r="H26" i="15"/>
  <c r="G27" i="15"/>
  <c r="H27" i="15"/>
  <c r="G28" i="15"/>
  <c r="H28" i="15"/>
  <c r="I28" i="15"/>
  <c r="G29" i="15"/>
  <c r="H29" i="15"/>
  <c r="I29" i="15" s="1"/>
  <c r="G30" i="15"/>
  <c r="I30" i="15" s="1"/>
  <c r="H30" i="15"/>
  <c r="G31" i="15"/>
  <c r="H31" i="15"/>
  <c r="I31" i="15"/>
  <c r="G32" i="15"/>
  <c r="H32" i="15"/>
  <c r="I32" i="15" s="1"/>
  <c r="G33" i="15"/>
  <c r="H33" i="15"/>
  <c r="I33" i="15"/>
  <c r="G34" i="15"/>
  <c r="H34" i="15"/>
  <c r="I34" i="15" s="1"/>
  <c r="G35" i="15"/>
  <c r="H35" i="15"/>
  <c r="I35" i="15" s="1"/>
  <c r="G36" i="15"/>
  <c r="H36" i="15"/>
  <c r="I36" i="15" s="1"/>
  <c r="G37" i="15"/>
  <c r="H37" i="15"/>
  <c r="I37" i="15"/>
  <c r="G38" i="15"/>
  <c r="H38" i="15"/>
  <c r="I38" i="15" s="1"/>
  <c r="G39" i="15"/>
  <c r="H39" i="15"/>
  <c r="I39" i="15" s="1"/>
  <c r="G40" i="15"/>
  <c r="H40" i="15"/>
  <c r="I40" i="15"/>
  <c r="G41" i="15"/>
  <c r="H41" i="15"/>
  <c r="I41" i="15" s="1"/>
  <c r="G42" i="15"/>
  <c r="H42" i="15"/>
  <c r="I42" i="15"/>
  <c r="G43" i="15"/>
  <c r="H43" i="15"/>
  <c r="I43" i="15" s="1"/>
  <c r="G44" i="15"/>
  <c r="H44" i="15"/>
  <c r="I44" i="15" s="1"/>
  <c r="G45" i="15"/>
  <c r="H45" i="15"/>
  <c r="I45" i="15"/>
  <c r="G46" i="15"/>
  <c r="H46" i="15"/>
  <c r="I46" i="15" s="1"/>
  <c r="G47" i="15"/>
  <c r="H47" i="15"/>
  <c r="I47" i="15" s="1"/>
  <c r="G48" i="15"/>
  <c r="H48" i="15"/>
  <c r="I48" i="15"/>
  <c r="G10" i="15"/>
  <c r="H10" i="15"/>
  <c r="I10" i="15"/>
  <c r="G11" i="15"/>
  <c r="I11" i="15" s="1"/>
  <c r="H11" i="15"/>
  <c r="G12" i="15"/>
  <c r="H12" i="15"/>
  <c r="I12" i="15" s="1"/>
  <c r="G15" i="15"/>
  <c r="H15" i="15"/>
  <c r="G16" i="15"/>
  <c r="H16" i="15"/>
  <c r="I16" i="15" s="1"/>
  <c r="H9" i="15"/>
  <c r="G9" i="15"/>
  <c r="I53" i="15" l="1"/>
  <c r="I68" i="15"/>
  <c r="I77" i="15"/>
  <c r="I90" i="15"/>
  <c r="I74" i="15"/>
  <c r="I83" i="15"/>
  <c r="I87" i="15"/>
  <c r="I100" i="15"/>
  <c r="I104" i="15"/>
  <c r="I125" i="15"/>
  <c r="I54" i="15"/>
  <c r="I78" i="15"/>
  <c r="I91" i="15"/>
  <c r="I95" i="15"/>
  <c r="I110" i="15"/>
  <c r="I116" i="15"/>
  <c r="I27" i="15"/>
  <c r="I60" i="15"/>
  <c r="I84" i="15"/>
  <c r="I88" i="15"/>
  <c r="I101" i="15"/>
  <c r="I105" i="15"/>
  <c r="I120" i="15"/>
  <c r="I126" i="15"/>
  <c r="I63" i="15"/>
  <c r="I82" i="15"/>
  <c r="I111" i="15"/>
  <c r="I117" i="15"/>
  <c r="I71" i="15"/>
  <c r="I26" i="15"/>
  <c r="I61" i="15"/>
  <c r="I70" i="15"/>
  <c r="I93" i="15"/>
  <c r="I102" i="15"/>
  <c r="I106" i="15"/>
  <c r="I123" i="15"/>
  <c r="I128" i="15" s="1"/>
  <c r="I124" i="15"/>
  <c r="I15" i="15"/>
  <c r="I9" i="15"/>
  <c r="U253" i="12" l="1"/>
  <c r="Q253" i="12"/>
  <c r="O253" i="12"/>
  <c r="K253" i="12"/>
  <c r="I253" i="12"/>
  <c r="G253" i="12"/>
  <c r="M253" i="12" s="1"/>
  <c r="G30" i="14"/>
  <c r="G16" i="14"/>
  <c r="G26" i="14"/>
  <c r="I26" i="14"/>
  <c r="K26" i="14"/>
  <c r="G19" i="14"/>
  <c r="G18" i="14"/>
  <c r="AC41" i="14"/>
  <c r="U39" i="14"/>
  <c r="Q39" i="14"/>
  <c r="O39" i="14"/>
  <c r="K39" i="14"/>
  <c r="I39" i="14"/>
  <c r="G39" i="14"/>
  <c r="M39" i="14" s="1"/>
  <c r="U38" i="14"/>
  <c r="Q38" i="14"/>
  <c r="O38" i="14"/>
  <c r="K38" i="14"/>
  <c r="I38" i="14"/>
  <c r="G38" i="14"/>
  <c r="M38" i="14" s="1"/>
  <c r="U37" i="14"/>
  <c r="Q37" i="14"/>
  <c r="O37" i="14"/>
  <c r="K37" i="14"/>
  <c r="I37" i="14"/>
  <c r="G37" i="14"/>
  <c r="U36" i="14"/>
  <c r="Q36" i="14"/>
  <c r="O36" i="14"/>
  <c r="K36" i="14"/>
  <c r="I36" i="14"/>
  <c r="G36" i="14"/>
  <c r="M36" i="14" s="1"/>
  <c r="U34" i="14"/>
  <c r="Q34" i="14"/>
  <c r="O34" i="14"/>
  <c r="K34" i="14"/>
  <c r="I34" i="14"/>
  <c r="G34" i="14"/>
  <c r="M34" i="14" s="1"/>
  <c r="U33" i="14"/>
  <c r="Q33" i="14"/>
  <c r="O33" i="14"/>
  <c r="K33" i="14"/>
  <c r="I33" i="14"/>
  <c r="G33" i="14"/>
  <c r="M33" i="14" s="1"/>
  <c r="U32" i="14"/>
  <c r="Q32" i="14"/>
  <c r="O32" i="14"/>
  <c r="K32" i="14"/>
  <c r="I32" i="14"/>
  <c r="G32" i="14"/>
  <c r="M32" i="14" s="1"/>
  <c r="U31" i="14"/>
  <c r="Q31" i="14"/>
  <c r="O31" i="14"/>
  <c r="K31" i="14"/>
  <c r="I31" i="14"/>
  <c r="G31" i="14"/>
  <c r="M31" i="14" s="1"/>
  <c r="U29" i="14"/>
  <c r="Q29" i="14"/>
  <c r="O29" i="14"/>
  <c r="K29" i="14"/>
  <c r="I29" i="14"/>
  <c r="G29" i="14"/>
  <c r="M29" i="14" s="1"/>
  <c r="U28" i="14"/>
  <c r="Q28" i="14"/>
  <c r="O28" i="14"/>
  <c r="K28" i="14"/>
  <c r="I28" i="14"/>
  <c r="G28" i="14"/>
  <c r="M28" i="14" s="1"/>
  <c r="U27" i="14"/>
  <c r="Q27" i="14"/>
  <c r="O27" i="14"/>
  <c r="K27" i="14"/>
  <c r="I27" i="14"/>
  <c r="G27" i="14"/>
  <c r="M27" i="14" s="1"/>
  <c r="U25" i="14"/>
  <c r="Q25" i="14"/>
  <c r="O25" i="14"/>
  <c r="K25" i="14"/>
  <c r="I25" i="14"/>
  <c r="G25" i="14"/>
  <c r="M25" i="14" s="1"/>
  <c r="U24" i="14"/>
  <c r="Q24" i="14"/>
  <c r="O24" i="14"/>
  <c r="K24" i="14"/>
  <c r="I24" i="14"/>
  <c r="G24" i="14"/>
  <c r="M24" i="14" s="1"/>
  <c r="U23" i="14"/>
  <c r="Q23" i="14"/>
  <c r="O23" i="14"/>
  <c r="K23" i="14"/>
  <c r="I23" i="14"/>
  <c r="G23" i="14"/>
  <c r="U21" i="14"/>
  <c r="Q21" i="14"/>
  <c r="O21" i="14"/>
  <c r="K21" i="14"/>
  <c r="I21" i="14"/>
  <c r="G21" i="14"/>
  <c r="M21" i="14" s="1"/>
  <c r="U20" i="14"/>
  <c r="Q20" i="14"/>
  <c r="O20" i="14"/>
  <c r="K20" i="14"/>
  <c r="I20" i="14"/>
  <c r="G20" i="14"/>
  <c r="M20" i="14" s="1"/>
  <c r="U17" i="14"/>
  <c r="Q17" i="14"/>
  <c r="O17" i="14"/>
  <c r="K17" i="14"/>
  <c r="I17" i="14"/>
  <c r="G17" i="14"/>
  <c r="M17" i="14" s="1"/>
  <c r="U15" i="14"/>
  <c r="Q15" i="14"/>
  <c r="O15" i="14"/>
  <c r="K15" i="14"/>
  <c r="I15" i="14"/>
  <c r="G15" i="14"/>
  <c r="M15" i="14" s="1"/>
  <c r="U13" i="14"/>
  <c r="U12" i="14" s="1"/>
  <c r="Q13" i="14"/>
  <c r="Q12" i="14" s="1"/>
  <c r="O13" i="14"/>
  <c r="O12" i="14" s="1"/>
  <c r="K13" i="14"/>
  <c r="K12" i="14" s="1"/>
  <c r="I13" i="14"/>
  <c r="I12" i="14" s="1"/>
  <c r="G13" i="14"/>
  <c r="M13" i="14" s="1"/>
  <c r="M12" i="14" s="1"/>
  <c r="U11" i="14"/>
  <c r="Q11" i="14"/>
  <c r="O11" i="14"/>
  <c r="K11" i="14"/>
  <c r="I11" i="14"/>
  <c r="G11" i="14"/>
  <c r="U9" i="14"/>
  <c r="U8" i="14" s="1"/>
  <c r="Q9" i="14"/>
  <c r="Q8" i="14" s="1"/>
  <c r="O9" i="14"/>
  <c r="O8" i="14" s="1"/>
  <c r="K9" i="14"/>
  <c r="K8" i="14" s="1"/>
  <c r="I9" i="14"/>
  <c r="I8" i="14" s="1"/>
  <c r="G9" i="14"/>
  <c r="M9" i="14" s="1"/>
  <c r="M8" i="14" s="1"/>
  <c r="I10" i="14" l="1"/>
  <c r="Q10" i="14"/>
  <c r="K14" i="14"/>
  <c r="Q22" i="14"/>
  <c r="U35" i="14"/>
  <c r="G12" i="14"/>
  <c r="G10" i="14"/>
  <c r="I22" i="14"/>
  <c r="K35" i="14"/>
  <c r="O22" i="14"/>
  <c r="G35" i="14"/>
  <c r="U14" i="14"/>
  <c r="O14" i="14"/>
  <c r="U10" i="14"/>
  <c r="G14" i="14"/>
  <c r="G22" i="14"/>
  <c r="O35" i="14"/>
  <c r="O10" i="14"/>
  <c r="I14" i="14"/>
  <c r="Q14" i="14"/>
  <c r="K22" i="14"/>
  <c r="K10" i="14"/>
  <c r="U22" i="14"/>
  <c r="I35" i="14"/>
  <c r="Q35" i="14"/>
  <c r="G8" i="14"/>
  <c r="M11" i="14"/>
  <c r="M10" i="14" s="1"/>
  <c r="M23" i="14"/>
  <c r="M22" i="14" s="1"/>
  <c r="AD41" i="14"/>
  <c r="M14" i="14"/>
  <c r="M37" i="14"/>
  <c r="M35" i="14" s="1"/>
  <c r="G41" i="14" l="1"/>
  <c r="F101" i="12" s="1"/>
  <c r="G101" i="12" s="1"/>
  <c r="AC258" i="12"/>
  <c r="F39" i="1" s="1"/>
  <c r="F40" i="1" s="1"/>
  <c r="G23" i="1" s="1"/>
  <c r="AD258" i="12"/>
  <c r="G39" i="1" s="1"/>
  <c r="G40" i="1" s="1"/>
  <c r="G9" i="12"/>
  <c r="I9" i="12"/>
  <c r="K9" i="12"/>
  <c r="O9" i="12"/>
  <c r="Q9" i="12"/>
  <c r="U9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7" i="12"/>
  <c r="M17" i="12" s="1"/>
  <c r="I17" i="12"/>
  <c r="K17" i="12"/>
  <c r="O17" i="12"/>
  <c r="Q17" i="12"/>
  <c r="U17" i="12"/>
  <c r="G20" i="12"/>
  <c r="M20" i="12" s="1"/>
  <c r="I20" i="12"/>
  <c r="K20" i="12"/>
  <c r="O20" i="12"/>
  <c r="Q20" i="12"/>
  <c r="U20" i="12"/>
  <c r="G23" i="12"/>
  <c r="M23" i="12" s="1"/>
  <c r="I23" i="12"/>
  <c r="K23" i="12"/>
  <c r="O23" i="12"/>
  <c r="Q23" i="12"/>
  <c r="U23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9" i="12"/>
  <c r="G38" i="12" s="1"/>
  <c r="I53" i="1" s="1"/>
  <c r="I39" i="12"/>
  <c r="I38" i="12" s="1"/>
  <c r="K39" i="12"/>
  <c r="K38" i="12" s="1"/>
  <c r="O39" i="12"/>
  <c r="O38" i="12" s="1"/>
  <c r="Q39" i="12"/>
  <c r="Q38" i="12" s="1"/>
  <c r="U39" i="12"/>
  <c r="U38" i="12" s="1"/>
  <c r="G43" i="12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51" i="12"/>
  <c r="M51" i="12" s="1"/>
  <c r="I51" i="12"/>
  <c r="K51" i="12"/>
  <c r="O51" i="12"/>
  <c r="Q51" i="12"/>
  <c r="U51" i="12"/>
  <c r="G57" i="12"/>
  <c r="M57" i="12" s="1"/>
  <c r="I57" i="12"/>
  <c r="K57" i="12"/>
  <c r="O57" i="12"/>
  <c r="Q57" i="12"/>
  <c r="U57" i="12"/>
  <c r="G60" i="12"/>
  <c r="I60" i="12"/>
  <c r="K60" i="12"/>
  <c r="O60" i="12"/>
  <c r="Q60" i="12"/>
  <c r="U60" i="12"/>
  <c r="G63" i="12"/>
  <c r="M63" i="12" s="1"/>
  <c r="I63" i="12"/>
  <c r="K63" i="12"/>
  <c r="O63" i="12"/>
  <c r="Q63" i="12"/>
  <c r="U63" i="12"/>
  <c r="G66" i="12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1" i="12"/>
  <c r="G70" i="12" s="1"/>
  <c r="I57" i="1" s="1"/>
  <c r="I71" i="12"/>
  <c r="I70" i="12" s="1"/>
  <c r="K71" i="12"/>
  <c r="K70" i="12" s="1"/>
  <c r="O71" i="12"/>
  <c r="O70" i="12" s="1"/>
  <c r="Q71" i="12"/>
  <c r="Q70" i="12" s="1"/>
  <c r="U71" i="12"/>
  <c r="U70" i="12" s="1"/>
  <c r="G74" i="12"/>
  <c r="I74" i="12"/>
  <c r="K74" i="12"/>
  <c r="O74" i="12"/>
  <c r="Q74" i="12"/>
  <c r="Q73" i="12" s="1"/>
  <c r="U74" i="12"/>
  <c r="G76" i="12"/>
  <c r="M76" i="12" s="1"/>
  <c r="I76" i="12"/>
  <c r="K76" i="12"/>
  <c r="O76" i="12"/>
  <c r="Q76" i="12"/>
  <c r="U76" i="12"/>
  <c r="G79" i="12"/>
  <c r="I79" i="12"/>
  <c r="K79" i="12"/>
  <c r="O79" i="12"/>
  <c r="Q79" i="12"/>
  <c r="U79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6" i="12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90" i="12"/>
  <c r="M90" i="12" s="1"/>
  <c r="I90" i="12"/>
  <c r="K90" i="12"/>
  <c r="O90" i="12"/>
  <c r="Q90" i="12"/>
  <c r="U90" i="12"/>
  <c r="G92" i="12"/>
  <c r="M92" i="12" s="1"/>
  <c r="I92" i="12"/>
  <c r="K92" i="12"/>
  <c r="O92" i="12"/>
  <c r="Q92" i="12"/>
  <c r="U92" i="12"/>
  <c r="G94" i="12"/>
  <c r="M94" i="12" s="1"/>
  <c r="I94" i="12"/>
  <c r="K94" i="12"/>
  <c r="O94" i="12"/>
  <c r="Q94" i="12"/>
  <c r="U94" i="12"/>
  <c r="G96" i="12"/>
  <c r="M96" i="12" s="1"/>
  <c r="I96" i="12"/>
  <c r="K96" i="12"/>
  <c r="O96" i="12"/>
  <c r="Q96" i="12"/>
  <c r="U96" i="12"/>
  <c r="G99" i="12"/>
  <c r="G98" i="12" s="1"/>
  <c r="I61" i="1" s="1"/>
  <c r="I99" i="12"/>
  <c r="I98" i="12" s="1"/>
  <c r="K99" i="12"/>
  <c r="K98" i="12" s="1"/>
  <c r="O99" i="12"/>
  <c r="O98" i="12" s="1"/>
  <c r="Q99" i="12"/>
  <c r="Q98" i="12" s="1"/>
  <c r="U99" i="12"/>
  <c r="U98" i="12" s="1"/>
  <c r="I101" i="12"/>
  <c r="I100" i="12" s="1"/>
  <c r="K101" i="12"/>
  <c r="K100" i="12" s="1"/>
  <c r="O101" i="12"/>
  <c r="O100" i="12" s="1"/>
  <c r="Q101" i="12"/>
  <c r="Q100" i="12" s="1"/>
  <c r="U101" i="12"/>
  <c r="U100" i="12" s="1"/>
  <c r="G104" i="12"/>
  <c r="I104" i="12"/>
  <c r="K104" i="12"/>
  <c r="O104" i="12"/>
  <c r="Q104" i="12"/>
  <c r="U104" i="12"/>
  <c r="G106" i="12"/>
  <c r="M106" i="12" s="1"/>
  <c r="I106" i="12"/>
  <c r="K106" i="12"/>
  <c r="O106" i="12"/>
  <c r="Q106" i="12"/>
  <c r="U106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3" i="12"/>
  <c r="I113" i="12"/>
  <c r="K113" i="12"/>
  <c r="O113" i="12"/>
  <c r="Q113" i="12"/>
  <c r="U113" i="12"/>
  <c r="G115" i="12"/>
  <c r="M115" i="12" s="1"/>
  <c r="I115" i="12"/>
  <c r="K115" i="12"/>
  <c r="O115" i="12"/>
  <c r="Q115" i="12"/>
  <c r="U115" i="12"/>
  <c r="G118" i="12"/>
  <c r="M118" i="12" s="1"/>
  <c r="I118" i="12"/>
  <c r="K118" i="12"/>
  <c r="O118" i="12"/>
  <c r="Q118" i="12"/>
  <c r="U118" i="12"/>
  <c r="G120" i="12"/>
  <c r="M120" i="12" s="1"/>
  <c r="I120" i="12"/>
  <c r="K120" i="12"/>
  <c r="O120" i="12"/>
  <c r="Q120" i="12"/>
  <c r="U120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27" i="12"/>
  <c r="M127" i="12" s="1"/>
  <c r="I127" i="12"/>
  <c r="K127" i="12"/>
  <c r="O127" i="12"/>
  <c r="Q127" i="12"/>
  <c r="U127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3" i="12"/>
  <c r="M133" i="12" s="1"/>
  <c r="I133" i="12"/>
  <c r="K133" i="12"/>
  <c r="O133" i="12"/>
  <c r="Q133" i="12"/>
  <c r="U133" i="12"/>
  <c r="G135" i="12"/>
  <c r="M135" i="12" s="1"/>
  <c r="I135" i="12"/>
  <c r="K135" i="12"/>
  <c r="O135" i="12"/>
  <c r="Q135" i="12"/>
  <c r="U135" i="12"/>
  <c r="G139" i="12"/>
  <c r="M139" i="12" s="1"/>
  <c r="I139" i="12"/>
  <c r="K139" i="12"/>
  <c r="O139" i="12"/>
  <c r="Q139" i="12"/>
  <c r="U139" i="12"/>
  <c r="G142" i="12"/>
  <c r="M142" i="12" s="1"/>
  <c r="I142" i="12"/>
  <c r="K142" i="12"/>
  <c r="O142" i="12"/>
  <c r="Q142" i="12"/>
  <c r="U142" i="12"/>
  <c r="G145" i="12"/>
  <c r="M145" i="12" s="1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5" i="12"/>
  <c r="M155" i="12" s="1"/>
  <c r="I155" i="12"/>
  <c r="K155" i="12"/>
  <c r="O155" i="12"/>
  <c r="Q155" i="12"/>
  <c r="U155" i="12"/>
  <c r="G157" i="12"/>
  <c r="M157" i="12" s="1"/>
  <c r="I157" i="12"/>
  <c r="K157" i="12"/>
  <c r="O157" i="12"/>
  <c r="Q157" i="12"/>
  <c r="U157" i="12"/>
  <c r="G160" i="12"/>
  <c r="M160" i="12" s="1"/>
  <c r="I160" i="12"/>
  <c r="K160" i="12"/>
  <c r="O160" i="12"/>
  <c r="Q160" i="12"/>
  <c r="U160" i="12"/>
  <c r="G162" i="12"/>
  <c r="I162" i="12"/>
  <c r="K162" i="12"/>
  <c r="O162" i="12"/>
  <c r="Q162" i="12"/>
  <c r="U162" i="12"/>
  <c r="G164" i="12"/>
  <c r="M164" i="12" s="1"/>
  <c r="I164" i="12"/>
  <c r="K164" i="12"/>
  <c r="O164" i="12"/>
  <c r="Q164" i="12"/>
  <c r="U164" i="12"/>
  <c r="G166" i="12"/>
  <c r="M166" i="12" s="1"/>
  <c r="I166" i="12"/>
  <c r="K166" i="12"/>
  <c r="O166" i="12"/>
  <c r="Q166" i="12"/>
  <c r="U166" i="12"/>
  <c r="G169" i="12"/>
  <c r="M169" i="12" s="1"/>
  <c r="I169" i="12"/>
  <c r="K169" i="12"/>
  <c r="O169" i="12"/>
  <c r="Q169" i="12"/>
  <c r="U169" i="12"/>
  <c r="G172" i="12"/>
  <c r="M172" i="12" s="1"/>
  <c r="I172" i="12"/>
  <c r="K172" i="12"/>
  <c r="O172" i="12"/>
  <c r="Q172" i="12"/>
  <c r="U172" i="12"/>
  <c r="G176" i="12"/>
  <c r="M176" i="12" s="1"/>
  <c r="I176" i="12"/>
  <c r="K176" i="12"/>
  <c r="O176" i="12"/>
  <c r="Q176" i="12"/>
  <c r="U176" i="12"/>
  <c r="G182" i="12"/>
  <c r="M182" i="12" s="1"/>
  <c r="I182" i="12"/>
  <c r="K182" i="12"/>
  <c r="O182" i="12"/>
  <c r="Q182" i="12"/>
  <c r="U182" i="12"/>
  <c r="G184" i="12"/>
  <c r="I184" i="12"/>
  <c r="K184" i="12"/>
  <c r="O184" i="12"/>
  <c r="Q184" i="12"/>
  <c r="U184" i="12"/>
  <c r="G186" i="12"/>
  <c r="M186" i="12" s="1"/>
  <c r="I186" i="12"/>
  <c r="K186" i="12"/>
  <c r="O186" i="12"/>
  <c r="Q186" i="12"/>
  <c r="U186" i="12"/>
  <c r="G188" i="12"/>
  <c r="M188" i="12" s="1"/>
  <c r="I188" i="12"/>
  <c r="K188" i="12"/>
  <c r="O188" i="12"/>
  <c r="Q188" i="12"/>
  <c r="U188" i="12"/>
  <c r="G191" i="12"/>
  <c r="M191" i="12" s="1"/>
  <c r="I191" i="12"/>
  <c r="K191" i="12"/>
  <c r="O191" i="12"/>
  <c r="Q191" i="12"/>
  <c r="U191" i="12"/>
  <c r="G193" i="12"/>
  <c r="M193" i="12" s="1"/>
  <c r="I193" i="12"/>
  <c r="K193" i="12"/>
  <c r="O193" i="12"/>
  <c r="Q193" i="12"/>
  <c r="U193" i="12"/>
  <c r="G195" i="12"/>
  <c r="M195" i="12" s="1"/>
  <c r="I195" i="12"/>
  <c r="K195" i="12"/>
  <c r="O195" i="12"/>
  <c r="Q195" i="12"/>
  <c r="U195" i="12"/>
  <c r="G197" i="12"/>
  <c r="I197" i="12"/>
  <c r="K197" i="12"/>
  <c r="O197" i="12"/>
  <c r="Q197" i="12"/>
  <c r="U197" i="12"/>
  <c r="G199" i="12"/>
  <c r="M199" i="12" s="1"/>
  <c r="I199" i="12"/>
  <c r="K199" i="12"/>
  <c r="O199" i="12"/>
  <c r="Q199" i="12"/>
  <c r="U199" i="12"/>
  <c r="G201" i="12"/>
  <c r="M201" i="12" s="1"/>
  <c r="I201" i="12"/>
  <c r="K201" i="12"/>
  <c r="O201" i="12"/>
  <c r="Q201" i="12"/>
  <c r="U201" i="12"/>
  <c r="G204" i="12"/>
  <c r="I204" i="12"/>
  <c r="K204" i="12"/>
  <c r="O204" i="12"/>
  <c r="Q204" i="12"/>
  <c r="U204" i="12"/>
  <c r="G206" i="12"/>
  <c r="M206" i="12" s="1"/>
  <c r="I206" i="12"/>
  <c r="K206" i="12"/>
  <c r="O206" i="12"/>
  <c r="Q206" i="12"/>
  <c r="U206" i="12"/>
  <c r="G215" i="12"/>
  <c r="M215" i="12" s="1"/>
  <c r="I215" i="12"/>
  <c r="K215" i="12"/>
  <c r="O215" i="12"/>
  <c r="Q215" i="12"/>
  <c r="U215" i="12"/>
  <c r="G234" i="12"/>
  <c r="I234" i="12"/>
  <c r="K234" i="12"/>
  <c r="O234" i="12"/>
  <c r="Q234" i="12"/>
  <c r="U234" i="12"/>
  <c r="G236" i="12"/>
  <c r="M236" i="12" s="1"/>
  <c r="I236" i="12"/>
  <c r="K236" i="12"/>
  <c r="O236" i="12"/>
  <c r="Q236" i="12"/>
  <c r="U236" i="12"/>
  <c r="G238" i="12"/>
  <c r="M238" i="12" s="1"/>
  <c r="I238" i="12"/>
  <c r="K238" i="12"/>
  <c r="O238" i="12"/>
  <c r="Q238" i="12"/>
  <c r="U238" i="12"/>
  <c r="G240" i="12"/>
  <c r="I240" i="12"/>
  <c r="I239" i="12" s="1"/>
  <c r="K240" i="12"/>
  <c r="K239" i="12" s="1"/>
  <c r="O240" i="12"/>
  <c r="O239" i="12" s="1"/>
  <c r="Q240" i="12"/>
  <c r="Q239" i="12" s="1"/>
  <c r="U240" i="12"/>
  <c r="U239" i="12" s="1"/>
  <c r="G243" i="12"/>
  <c r="M243" i="12" s="1"/>
  <c r="I243" i="12"/>
  <c r="K243" i="12"/>
  <c r="O243" i="12"/>
  <c r="Q243" i="12"/>
  <c r="U243" i="12"/>
  <c r="G245" i="12"/>
  <c r="M245" i="12" s="1"/>
  <c r="I245" i="12"/>
  <c r="K245" i="12"/>
  <c r="O245" i="12"/>
  <c r="Q245" i="12"/>
  <c r="U245" i="12"/>
  <c r="G247" i="12"/>
  <c r="M247" i="12" s="1"/>
  <c r="I247" i="12"/>
  <c r="K247" i="12"/>
  <c r="O247" i="12"/>
  <c r="Q247" i="12"/>
  <c r="U247" i="12"/>
  <c r="G249" i="12"/>
  <c r="I249" i="12"/>
  <c r="K249" i="12"/>
  <c r="O249" i="12"/>
  <c r="Q249" i="12"/>
  <c r="U249" i="12"/>
  <c r="G251" i="12"/>
  <c r="M251" i="12" s="1"/>
  <c r="I251" i="12"/>
  <c r="K251" i="12"/>
  <c r="O251" i="12"/>
  <c r="Q251" i="12"/>
  <c r="U251" i="12"/>
  <c r="G255" i="12"/>
  <c r="M255" i="12" s="1"/>
  <c r="I255" i="12"/>
  <c r="K255" i="12"/>
  <c r="O255" i="12"/>
  <c r="Q255" i="12"/>
  <c r="U255" i="12"/>
  <c r="I20" i="1"/>
  <c r="AZ46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K196" i="12" l="1"/>
  <c r="G78" i="12"/>
  <c r="I59" i="1" s="1"/>
  <c r="I103" i="12"/>
  <c r="U73" i="12"/>
  <c r="I73" i="12"/>
  <c r="O65" i="12"/>
  <c r="U103" i="12"/>
  <c r="O78" i="12"/>
  <c r="Q65" i="12"/>
  <c r="Q59" i="12"/>
  <c r="O233" i="12"/>
  <c r="G233" i="12"/>
  <c r="I69" i="1" s="1"/>
  <c r="G59" i="12"/>
  <c r="I55" i="1" s="1"/>
  <c r="G196" i="12"/>
  <c r="I67" i="1" s="1"/>
  <c r="G161" i="12"/>
  <c r="I65" i="1" s="1"/>
  <c r="G242" i="12"/>
  <c r="I71" i="1" s="1"/>
  <c r="I19" i="1" s="1"/>
  <c r="U242" i="12"/>
  <c r="I242" i="12"/>
  <c r="Q233" i="12"/>
  <c r="O203" i="12"/>
  <c r="O196" i="12"/>
  <c r="Q183" i="12"/>
  <c r="Q161" i="12"/>
  <c r="O112" i="12"/>
  <c r="K103" i="12"/>
  <c r="Q85" i="12"/>
  <c r="Q78" i="12"/>
  <c r="U59" i="12"/>
  <c r="I59" i="12"/>
  <c r="K42" i="12"/>
  <c r="O8" i="12"/>
  <c r="K242" i="12"/>
  <c r="U233" i="12"/>
  <c r="I233" i="12"/>
  <c r="Q203" i="12"/>
  <c r="Q196" i="12"/>
  <c r="U183" i="12"/>
  <c r="I183" i="12"/>
  <c r="U161" i="12"/>
  <c r="I161" i="12"/>
  <c r="Q112" i="12"/>
  <c r="O103" i="12"/>
  <c r="U85" i="12"/>
  <c r="I85" i="12"/>
  <c r="U78" i="12"/>
  <c r="I78" i="12"/>
  <c r="K73" i="12"/>
  <c r="U65" i="12"/>
  <c r="I65" i="12"/>
  <c r="K59" i="12"/>
  <c r="O42" i="12"/>
  <c r="Q8" i="12"/>
  <c r="O242" i="12"/>
  <c r="K233" i="12"/>
  <c r="U203" i="12"/>
  <c r="I203" i="12"/>
  <c r="U196" i="12"/>
  <c r="I196" i="12"/>
  <c r="K183" i="12"/>
  <c r="K161" i="12"/>
  <c r="U112" i="12"/>
  <c r="I112" i="12"/>
  <c r="Q103" i="12"/>
  <c r="G103" i="12"/>
  <c r="I63" i="1" s="1"/>
  <c r="K85" i="12"/>
  <c r="K78" i="12"/>
  <c r="O73" i="12"/>
  <c r="K65" i="12"/>
  <c r="O59" i="12"/>
  <c r="Q42" i="12"/>
  <c r="U8" i="12"/>
  <c r="I8" i="12"/>
  <c r="Q242" i="12"/>
  <c r="K203" i="12"/>
  <c r="O183" i="12"/>
  <c r="O161" i="12"/>
  <c r="K112" i="12"/>
  <c r="O85" i="12"/>
  <c r="U42" i="12"/>
  <c r="I42" i="12"/>
  <c r="K8" i="12"/>
  <c r="H39" i="1"/>
  <c r="H40" i="1" s="1"/>
  <c r="G24" i="1"/>
  <c r="G28" i="1"/>
  <c r="M204" i="12"/>
  <c r="M203" i="12" s="1"/>
  <c r="G203" i="12"/>
  <c r="I68" i="1" s="1"/>
  <c r="M113" i="12"/>
  <c r="M112" i="12" s="1"/>
  <c r="G112" i="12"/>
  <c r="I64" i="1" s="1"/>
  <c r="M9" i="12"/>
  <c r="M8" i="12" s="1"/>
  <c r="G8" i="12"/>
  <c r="G42" i="12"/>
  <c r="I54" i="1" s="1"/>
  <c r="M43" i="12"/>
  <c r="M42" i="12" s="1"/>
  <c r="G100" i="12"/>
  <c r="I62" i="1" s="1"/>
  <c r="M101" i="12"/>
  <c r="M100" i="12" s="1"/>
  <c r="G73" i="12"/>
  <c r="I58" i="1" s="1"/>
  <c r="M74" i="12"/>
  <c r="M73" i="12" s="1"/>
  <c r="G239" i="12"/>
  <c r="I70" i="1" s="1"/>
  <c r="I18" i="1" s="1"/>
  <c r="M240" i="12"/>
  <c r="M239" i="12" s="1"/>
  <c r="G183" i="12"/>
  <c r="I66" i="1" s="1"/>
  <c r="M184" i="12"/>
  <c r="M183" i="12" s="1"/>
  <c r="M86" i="12"/>
  <c r="M85" i="12" s="1"/>
  <c r="G85" i="12"/>
  <c r="I60" i="1" s="1"/>
  <c r="M66" i="12"/>
  <c r="M65" i="12" s="1"/>
  <c r="G65" i="12"/>
  <c r="I56" i="1" s="1"/>
  <c r="M249" i="12"/>
  <c r="M242" i="12" s="1"/>
  <c r="M197" i="12"/>
  <c r="M196" i="12" s="1"/>
  <c r="M104" i="12"/>
  <c r="M103" i="12" s="1"/>
  <c r="M79" i="12"/>
  <c r="M78" i="12" s="1"/>
  <c r="M60" i="12"/>
  <c r="M59" i="12" s="1"/>
  <c r="M234" i="12"/>
  <c r="M233" i="12" s="1"/>
  <c r="M162" i="12"/>
  <c r="M161" i="12" s="1"/>
  <c r="M99" i="12"/>
  <c r="M98" i="12" s="1"/>
  <c r="M71" i="12"/>
  <c r="M70" i="12" s="1"/>
  <c r="M39" i="12"/>
  <c r="M38" i="12" s="1"/>
  <c r="I17" i="1" l="1"/>
  <c r="I52" i="1"/>
  <c r="G258" i="12"/>
  <c r="I39" i="1"/>
  <c r="I40" i="1" s="1"/>
  <c r="J39" i="1" s="1"/>
  <c r="J40" i="1" s="1"/>
  <c r="I72" i="1" l="1"/>
  <c r="I16" i="1"/>
  <c r="I21" i="1" s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<sst xmlns="http://schemas.openxmlformats.org/spreadsheetml/2006/main" count="1307" uniqueCount="619">
  <si>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</si>
  <si>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</si>
  <si>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</si>
  <si>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</si>
  <si>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</si>
  <si>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</si>
  <si>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</si>
  <si>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</si>
  <si>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</si>
  <si>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</si>
  <si>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</si>
  <si>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</si>
  <si>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</si>
  <si>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</si>
  <si>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</si>
  <si>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</si>
  <si>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</si>
  <si>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</si>
  <si>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</si>
  <si>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</si>
  <si>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</si>
  <si>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</si>
  <si>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</si>
  <si>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</si>
  <si>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</si>
  <si>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</si>
  <si>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</si>
  <si>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</si>
  <si>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</si>
  <si>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</si>
  <si>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</si>
  <si>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</si>
  <si>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</si>
  <si>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</si>
  <si>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</si>
  <si>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</si>
  <si>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</si>
  <si>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</si>
  <si>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</si>
  <si>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</si>
  <si>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</si>
  <si>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</si>
  <si>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</si>
  <si>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Lovosice</t>
  </si>
  <si>
    <t>Rozpočet:</t>
  </si>
  <si>
    <t>Misto</t>
  </si>
  <si>
    <t>Ordinace RTG Lovosice R01</t>
  </si>
  <si>
    <t>Rozpočet</t>
  </si>
  <si>
    <t>Celkem za stavbu</t>
  </si>
  <si>
    <t>CZK</t>
  </si>
  <si>
    <t xml:space="preserve">Popis rozpočtu:  - </t>
  </si>
  <si>
    <t>Jedná se o stavební úpravy části vnitřního prostoru 1.NP v obci Lovosice, k.ú. Lovosice.</t>
  </si>
  <si>
    <t>V případě rozporu mezi tímto soupisem prací s VV a PD platí PD.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</si>
  <si>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</si>
  <si>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</si>
  <si>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</si>
  <si>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</si>
  <si>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</si>
  <si>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</si>
  <si>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</si>
  <si>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</si>
  <si>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</si>
  <si>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</si>
  <si>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</si>
  <si>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</si>
  <si>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</si>
  <si>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</si>
  <si>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</si>
  <si>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</si>
  <si>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</si>
  <si>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</si>
  <si>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</si>
  <si>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</si>
  <si>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</si>
  <si>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</si>
  <si>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720</t>
  </si>
  <si>
    <t>Zdravotechnická instalace</t>
  </si>
  <si>
    <t>725</t>
  </si>
  <si>
    <t>Zařizovací předměty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</si>
  <si>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</si>
  <si>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</si>
  <si>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</si>
  <si>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</si>
  <si>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</si>
  <si>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</si>
  <si>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</si>
  <si>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</si>
  <si>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</si>
  <si>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</si>
  <si>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</si>
  <si>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</si>
  <si>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</si>
  <si>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</si>
  <si>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</si>
  <si>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</si>
  <si>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</si>
  <si>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</si>
  <si>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</si>
  <si>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</si>
  <si>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</si>
  <si>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</si>
  <si>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</si>
  <si>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</si>
  <si>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</si>
  <si>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</si>
  <si>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</si>
  <si>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</si>
  <si>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</si>
  <si>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</si>
  <si>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</si>
  <si>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</si>
  <si>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</si>
  <si>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</si>
  <si>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</si>
  <si>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</si>
  <si>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</si>
  <si>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</si>
  <si>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</si>
  <si>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</si>
  <si>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</si>
  <si>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</si>
  <si>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</si>
  <si>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347016211R00</t>
  </si>
  <si>
    <t>Předstěna SDK, tl. 75 mm, ocel. kce CW, 2x RB 12,5 mm, bez izolace</t>
  </si>
  <si>
    <t>m2</t>
  </si>
  <si>
    <t>POL1_0</t>
  </si>
  <si>
    <t>předstěna /zaslepení stávajích dveří 1.04:1,78*2,69</t>
  </si>
  <si>
    <t>VV</t>
  </si>
  <si>
    <t>kompletní provedení včetně začištění do obloků u stropu:</t>
  </si>
  <si>
    <t>347000001X00</t>
  </si>
  <si>
    <t>Speciální rámeček PB, 400x600 mm</t>
  </si>
  <si>
    <t>kus</t>
  </si>
  <si>
    <t>speciální  rámeček PB do SDK:1</t>
  </si>
  <si>
    <t>342266998R00</t>
  </si>
  <si>
    <t>Příplatek pro obklad za plochu do 5 m2</t>
  </si>
  <si>
    <t>342269901X00</t>
  </si>
  <si>
    <t>Předsazená stěna ( šachtová) volně stoj, 5xstínící SDK</t>
  </si>
  <si>
    <t>kompletní provedení včetně všech detailů, prostupů, napojení , otvorů apod.:3,8*(3,925+2,5)-(1,1*1,97+0,7*1,97+0,6*0,4)</t>
  </si>
  <si>
    <t>podkonstrukce, kastlíky pro prvky TZB:</t>
  </si>
  <si>
    <t>342269902X00</t>
  </si>
  <si>
    <t>Předsazená stěna ( šachtová) volně stoj, 6xstínící SDK</t>
  </si>
  <si>
    <t>kompletní provedení včetně všech detailů, prostupů, napojení , otvorů apod.:3,8*(0,72+1,37+1,08)</t>
  </si>
  <si>
    <t>342255024R00</t>
  </si>
  <si>
    <t>Příčky z desek Ytong tl. 100 mm</t>
  </si>
  <si>
    <t>příčky 100, výška 3,8 m:3,8*(1,52+1,3+3,19+2+2,55)</t>
  </si>
  <si>
    <t>-(1,1*1,97+0,8*1,97+0,7*1,97+0,5*0,7)</t>
  </si>
  <si>
    <t>317121047R00</t>
  </si>
  <si>
    <t>Překlad nenosný pórobetonový, světlost otvoru do 1050 mm</t>
  </si>
  <si>
    <t>ordinace:5</t>
  </si>
  <si>
    <t>342255028R00</t>
  </si>
  <si>
    <t>Příčky z desek Ytong tl. 150 mm</t>
  </si>
  <si>
    <t>příčky 150, výška 3,8 m:3,8*3,13</t>
  </si>
  <si>
    <t>-(1,1*1,97)</t>
  </si>
  <si>
    <t>340271615R00</t>
  </si>
  <si>
    <t>Zazdívka otvorů pl.do 4 m2, pórobet.tvár.,tl.15 cm</t>
  </si>
  <si>
    <t>m3</t>
  </si>
  <si>
    <t>příčky 150, dveře 1,0x2,0 m:1*2*0,15</t>
  </si>
  <si>
    <t>342941115R00</t>
  </si>
  <si>
    <t>Připojení příček kotvou vloženou při zdění</t>
  </si>
  <si>
    <t>m</t>
  </si>
  <si>
    <t>připojení příček:3,8*3</t>
  </si>
  <si>
    <t>346971162R00</t>
  </si>
  <si>
    <t xml:space="preserve">Dilatace příček od stropu š. do 150 mm, tl.30 mm </t>
  </si>
  <si>
    <t>příčky nové:(1,52+1,3+3,19+2+2,55)</t>
  </si>
  <si>
    <t>3,13</t>
  </si>
  <si>
    <t>416029901X00</t>
  </si>
  <si>
    <t>Podhledy SDK, kovová.kce CD. 3x deska stínící</t>
  </si>
  <si>
    <t>kompletní provedení včetně všech detailů, prostupů, napojení , otvorů apod.:19,51</t>
  </si>
  <si>
    <t>podkonstrukce, zavěšení, kastlíky pro prvky TZB:</t>
  </si>
  <si>
    <t>611421231RT2</t>
  </si>
  <si>
    <t>Oprava váp.omítek stropů do 10% plochy - štukových, s použitím suché maltové směsi</t>
  </si>
  <si>
    <t>opravy - do 10% - odhad, mimo 1.01, v místnosti RTG bude nový podhled:8,86+1,85+14,67+15,47</t>
  </si>
  <si>
    <t>612421331RT2</t>
  </si>
  <si>
    <t>Oprava vápen.omítek stěn do 30 % pl. - štukových, s použitím suché maltové směsi</t>
  </si>
  <si>
    <t>opravy - do 30% - odhad:3,8*18,15-0,9*1,97*1,9*1,8-2,47*2</t>
  </si>
  <si>
    <t>3,*(6,5+3,3)-0,9*1,97*2-1,3*2</t>
  </si>
  <si>
    <t>5,85*3,8-1,3*2*2</t>
  </si>
  <si>
    <t>8,45*3,8-1,3*2</t>
  </si>
  <si>
    <t>chodba:2*3</t>
  </si>
  <si>
    <t>612475221RT3</t>
  </si>
  <si>
    <t>Omítka vnitřních stěn Hasit váp. sádr. dvouvrstvá, postřik, vrstva Hasit 15 mm</t>
  </si>
  <si>
    <t>omítky na YTONG:3,8*(1,52+1,3+3,19+2+2,55)*2</t>
  </si>
  <si>
    <t>-(0,8*1,97*2+0,7*0,5*2+1,1*1,97*2+0,6*0,4*2+0,7*1,97*2)</t>
  </si>
  <si>
    <t>3,8*3,13*2</t>
  </si>
  <si>
    <t>-1,1*1,97*2</t>
  </si>
  <si>
    <t>chodba:2*2,5</t>
  </si>
  <si>
    <t>610991111R00</t>
  </si>
  <si>
    <t>Zakrývání výplní vnitřních otvorů</t>
  </si>
  <si>
    <t>zakrývání stávajících oken:1,3*2*4+2,47*2</t>
  </si>
  <si>
    <t>632415106R00</t>
  </si>
  <si>
    <t>Potěr Morfico samonivelační ručně tl. 6 mm</t>
  </si>
  <si>
    <t>ordinace RTG 1.01 - bez úprav tyto proveden dodavatel RTG:0</t>
  </si>
  <si>
    <t>stěrka pod PVC  1.02,  1.03, 1.04, 1.05:8,86+1,85+14,67+15,47</t>
  </si>
  <si>
    <t>631311121R00</t>
  </si>
  <si>
    <t>Doplnění mazanin betonem do 1 m2, do tl. 8 cm</t>
  </si>
  <si>
    <t>doplnění podlahy po bourání příčky:0,08*0,16*(1+2,4)</t>
  </si>
  <si>
    <t>900      R02</t>
  </si>
  <si>
    <t>HZS, stavební dělník v tarifní třídě 5</t>
  </si>
  <si>
    <t>h</t>
  </si>
  <si>
    <t>lokální dočištění a dobourání kcí po bourání:2*8</t>
  </si>
  <si>
    <t>900      R03</t>
  </si>
  <si>
    <t>HZS, stavební dělník v tarifní třídě 6</t>
  </si>
  <si>
    <t>ostatní nespcifikované práce a přípomoce:4*8</t>
  </si>
  <si>
    <t>941955002R00</t>
  </si>
  <si>
    <t>Lešení lehké pomocné, výška podlahy do 1,9 m</t>
  </si>
  <si>
    <t>vyčištění 1.01, 1.02,  1.03, 1.04, 1.05:19,51+8,86+1,85+14,67+15,47</t>
  </si>
  <si>
    <t>952901111R00</t>
  </si>
  <si>
    <t>Vyčištění budov o výšce podlaží do 4 m</t>
  </si>
  <si>
    <t>953941312X00</t>
  </si>
  <si>
    <t>Osazení požárního hasicího přístroje na stěnu, vč. revize a hasící přístroje 21A</t>
  </si>
  <si>
    <t>hasící přístroj 21A:1</t>
  </si>
  <si>
    <t>968061125R00</t>
  </si>
  <si>
    <t>Vyvěšení dřevěných dveřních křídel pl. do 2 m2</t>
  </si>
  <si>
    <t>Bourací práce - dveře 900/1970:1+1+1+1</t>
  </si>
  <si>
    <t>968072455R00</t>
  </si>
  <si>
    <t>Vybourání kovových dveřních zárubní pl. do 2 m2</t>
  </si>
  <si>
    <t>Bourací práce - dveře 900/1970:2*(0,9*1,97)</t>
  </si>
  <si>
    <t>962031116R00</t>
  </si>
  <si>
    <t>Bourání příček z cihel pálených plných tl. 140 mm</t>
  </si>
  <si>
    <t>stávající příčka:4,16*3,8</t>
  </si>
  <si>
    <t>978059531R00</t>
  </si>
  <si>
    <t>Odsekání vnitřních obkladů stěn nad 2 m2</t>
  </si>
  <si>
    <t>bourání obkladů u Umyvadla a kuch linky:3,1*1,5+0,6*(1,3+0,6)</t>
  </si>
  <si>
    <t>979082111R00</t>
  </si>
  <si>
    <t>Vnitrostaveništní doprava suti do 10 m</t>
  </si>
  <si>
    <t>t</t>
  </si>
  <si>
    <t>přesun sutě z 1NP ke konetjneru exteriér - odhad 25 m:6,35</t>
  </si>
  <si>
    <t>979082121R00</t>
  </si>
  <si>
    <t>Příplatek k vnitrost. dopravě suti za dalších 5 m</t>
  </si>
  <si>
    <t>přesun sutě z 1NP ke konetjneru exteriér - odhad 25 m:6,35*3</t>
  </si>
  <si>
    <t>979081111R00</t>
  </si>
  <si>
    <t>Odvoz suti a vybour. hmot na skládku do 1 km</t>
  </si>
  <si>
    <t>odvoz sutě na skládku do  15 km:6,35</t>
  </si>
  <si>
    <t>979081121R00</t>
  </si>
  <si>
    <t>Příplatek k odvozu za každý další 1 km</t>
  </si>
  <si>
    <t>odvoz sutě na skládku do  15 km:6,35*14</t>
  </si>
  <si>
    <t>979990107R00</t>
  </si>
  <si>
    <t>Poplatek za uložení suti - směs betonu, cihel, dřeva, skupina odpadu 170904</t>
  </si>
  <si>
    <t>999281105R00</t>
  </si>
  <si>
    <t>Přesun hmot pro opravy a údržbu do výšky 6 m</t>
  </si>
  <si>
    <t>720010001X00</t>
  </si>
  <si>
    <t>Zdravotechnická instalace - viz samosatný rozpočet</t>
  </si>
  <si>
    <t>kpl</t>
  </si>
  <si>
    <t>Zdravotechnická instalace - viz samostatný rozpočet:1</t>
  </si>
  <si>
    <t>725310823R00</t>
  </si>
  <si>
    <t>Demontáž dřezů 1dílných v kuchyňské sestavě</t>
  </si>
  <si>
    <t>soubor</t>
  </si>
  <si>
    <t>kuch linka stávající:1</t>
  </si>
  <si>
    <t>725210821R00</t>
  </si>
  <si>
    <t>Demontáž umyvadel bez výtokových armatur</t>
  </si>
  <si>
    <t>stávající umyv:1</t>
  </si>
  <si>
    <t>725820801R00</t>
  </si>
  <si>
    <t>Demontáž baterie nástěnné do G 3/4</t>
  </si>
  <si>
    <t>stávající umyv +dřez:1+1</t>
  </si>
  <si>
    <t>725860811R00</t>
  </si>
  <si>
    <t>Demontáž uzávěrek zápachových jednoduchých</t>
  </si>
  <si>
    <t>stávající umyv+dřez:1+1</t>
  </si>
  <si>
    <t>766812820R00</t>
  </si>
  <si>
    <t>Demontáž kuchyňských linek do 1,5 m</t>
  </si>
  <si>
    <t>kuch linka stávající 4 ks skříněk:4</t>
  </si>
  <si>
    <t>766670099XAA</t>
  </si>
  <si>
    <t>Okno EKV 2,0 mm PB, O1, 600x400 mm</t>
  </si>
  <si>
    <t>ks</t>
  </si>
  <si>
    <t>POL2_0</t>
  </si>
  <si>
    <t>dodávka a montáž okna 600x400 mm, EKV 2,0 mm PB:1</t>
  </si>
  <si>
    <t>kompletní dodávka:</t>
  </si>
  <si>
    <t>766670001XA0</t>
  </si>
  <si>
    <t>Okno O2, 700x500 mm, pult</t>
  </si>
  <si>
    <t>kompletní dodávka a montáž okna vč. pultu:1</t>
  </si>
  <si>
    <t>766690010RAC</t>
  </si>
  <si>
    <t>Desky parapetní aglomer. dodávka a montáž, šířka 35 cm</t>
  </si>
  <si>
    <t>parapet pro okno O1:1,2</t>
  </si>
  <si>
    <t>parapet pro okno O2:1</t>
  </si>
  <si>
    <t>766670011X00</t>
  </si>
  <si>
    <t>Montáž obložkové zárubně a dřevěného křídla dveří, kování, EKV 2,0 PB</t>
  </si>
  <si>
    <t>dveře do 1.01:1+1</t>
  </si>
  <si>
    <t>61181011X</t>
  </si>
  <si>
    <t>Zárubeň obložková 1100x1970 mm, kovová, EKV 2,0 PB</t>
  </si>
  <si>
    <t>POL3_0</t>
  </si>
  <si>
    <t>dveře do 1.01, č.3:1</t>
  </si>
  <si>
    <t>61164011X</t>
  </si>
  <si>
    <t>Dveře vnitř. 1kř. 1100x1970 mm, EKV 2,0 PB</t>
  </si>
  <si>
    <t>dveře do 1.01:1</t>
  </si>
  <si>
    <t>61181012X</t>
  </si>
  <si>
    <t>Zárubeň obložková 700x1970 mm, kovová, EKV 2,0 PB</t>
  </si>
  <si>
    <t>61164012X</t>
  </si>
  <si>
    <t>Dveře vnitř. 1kř. 700x1970 mm, EKV 2,0 PB</t>
  </si>
  <si>
    <t>54915002X</t>
  </si>
  <si>
    <t>Kování vhodné pro dveře EKV 2,0 PB</t>
  </si>
  <si>
    <t>766661122X00</t>
  </si>
  <si>
    <t>Montáž dveří do zárubně,otevíravých 1kř.nad 0,8 m, vč. kování do stávající zárubně</t>
  </si>
  <si>
    <t>dveře do 1.04 z chodby:1</t>
  </si>
  <si>
    <t>dveře z 1.04 do 1.05:1</t>
  </si>
  <si>
    <t>dveře 900/1970 mm:</t>
  </si>
  <si>
    <t>61164001X</t>
  </si>
  <si>
    <t>Dveře vnitř. 1kř. 900x1970 mm</t>
  </si>
  <si>
    <t>54915001X</t>
  </si>
  <si>
    <t>Kování</t>
  </si>
  <si>
    <t>766660034RA0</t>
  </si>
  <si>
    <t>Montáž dveří a obložkové zárubně šířky 80 cm</t>
  </si>
  <si>
    <t>dveře do 1.02:1</t>
  </si>
  <si>
    <t>61164002X</t>
  </si>
  <si>
    <t>Dveře vnitř. 1kř.800x1970 mm</t>
  </si>
  <si>
    <t>61181002X</t>
  </si>
  <si>
    <t>Zárubeň obložková 800x1970, kovová</t>
  </si>
  <si>
    <t>766660044XA0</t>
  </si>
  <si>
    <t>Montáž dveří a obložkové zárubně šířky do 145 cm</t>
  </si>
  <si>
    <t>dveře do 1.03:1</t>
  </si>
  <si>
    <t>61164003X</t>
  </si>
  <si>
    <t>Dveře vnitř. 1kř. 1100x1970 mm</t>
  </si>
  <si>
    <t>61181003X</t>
  </si>
  <si>
    <t>Zárubeň obložková 1100x1970 mm, kovová</t>
  </si>
  <si>
    <t>998766201R00</t>
  </si>
  <si>
    <t>Přesun hmot pro truhlářské konstr., výšky do 6 m</t>
  </si>
  <si>
    <t>776511820RT1</t>
  </si>
  <si>
    <t>Odstranění PVC a koberců lepených s podložkou, z ploch nad 20 m2</t>
  </si>
  <si>
    <t>Stávající místnosti:22,24+25,53+15,47</t>
  </si>
  <si>
    <t>776401800R00</t>
  </si>
  <si>
    <t>Demontáž soklíků nebo lišt, pryžových nebo z PVC</t>
  </si>
  <si>
    <t>Stávající místnosti:21,31+22,3+18,04</t>
  </si>
  <si>
    <t>776101101R00</t>
  </si>
  <si>
    <t>Vysávání podlah prům.vysavačem pod povlak.podlahy</t>
  </si>
  <si>
    <t>PVC  1.02, 1.03, 1.04, 1.05:8,86+1,85+14,67+15,47</t>
  </si>
  <si>
    <t>ordinace RTG 1.01-bez povrchové úpravy:0</t>
  </si>
  <si>
    <t>28410245X</t>
  </si>
  <si>
    <t xml:space="preserve">Podlahovina PVC </t>
  </si>
  <si>
    <t>PVC  1.02, 1.03, 1.04, 1.05:(8,86+1,85+14,67+15,47)*1,15</t>
  </si>
  <si>
    <t>prořez 15%:</t>
  </si>
  <si>
    <t>776421100RU1</t>
  </si>
  <si>
    <t>Lepení podlahových soklíků z PVC a vinylu, včetně dodávky soklíku PVC</t>
  </si>
  <si>
    <t>PVC  1.02, 1.03, 1.04, 1.05:5,4-1,1*2</t>
  </si>
  <si>
    <t>20,7-0,9*2-0,8-1,1</t>
  </si>
  <si>
    <t>14,2-0,7-0,8</t>
  </si>
  <si>
    <t>18,2-0,9</t>
  </si>
  <si>
    <t>998776201R00</t>
  </si>
  <si>
    <t>Přesun hmot pro podlahy povlakové, výšky do 6 m</t>
  </si>
  <si>
    <t>781101210R00</t>
  </si>
  <si>
    <t>Penetrace podkladu pod obklady</t>
  </si>
  <si>
    <t>1.01 a 1.05:1,7*1,8+1,9*1,8</t>
  </si>
  <si>
    <t>781475124R00</t>
  </si>
  <si>
    <t>Obklad vnitřní stěn keramický, do tmele, 60x60 cm</t>
  </si>
  <si>
    <t>59761001X</t>
  </si>
  <si>
    <t>Obkladačka keramická</t>
  </si>
  <si>
    <t>1.01 a 1.05:(1,7*1,8+1,9*1,8)*1,15</t>
  </si>
  <si>
    <t>781497111R00</t>
  </si>
  <si>
    <t xml:space="preserve">Lišta hliníková ukončovacích k obkladům </t>
  </si>
  <si>
    <t>1.01 a 1.05:1,7+2*1,8+1,9+2*1,8</t>
  </si>
  <si>
    <t>781111131R00</t>
  </si>
  <si>
    <t>Vyplnění dilatačních spár tmelem, obklady</t>
  </si>
  <si>
    <t>1.01 a 1.05:1,8+1,8</t>
  </si>
  <si>
    <t>998781201R00</t>
  </si>
  <si>
    <t>Přesun hmot pro obklady keramické, výšky do 6 m</t>
  </si>
  <si>
    <t>783903812R00</t>
  </si>
  <si>
    <t>Odmaštění saponáty</t>
  </si>
  <si>
    <t>stávající radiátory litinové:6,4*4+13*1+5*1</t>
  </si>
  <si>
    <t>783903811R00</t>
  </si>
  <si>
    <t>Odmaštění chemickými rozpouštědly</t>
  </si>
  <si>
    <t>783322120R00</t>
  </si>
  <si>
    <t>Nátěr syntetický ocel. radiát. článků 1x +1x email</t>
  </si>
  <si>
    <t>784011221R00</t>
  </si>
  <si>
    <t>Zakrytí předmětů, včetně odstranění</t>
  </si>
  <si>
    <t>stávající radiátory:4*1,5+2,5</t>
  </si>
  <si>
    <t>784950030RAA</t>
  </si>
  <si>
    <t>Oprava maleb z malířských směsí, oškrábání, umytí, vyhlazení, 2x malba</t>
  </si>
  <si>
    <t>stávají povrchy:</t>
  </si>
  <si>
    <t>stropy:8,86+1,85+14,67+15,47</t>
  </si>
  <si>
    <t>stěny:</t>
  </si>
  <si>
    <t>3,8*18,15-0,9*1,97*1,9*1,8-2,47*2</t>
  </si>
  <si>
    <t>784450077RA0</t>
  </si>
  <si>
    <t>Malba disperzní, penetrace 1x, malba v barvě 2x</t>
  </si>
  <si>
    <t>povrchy nových konstrukcí:</t>
  </si>
  <si>
    <t>1.05:18,15*3,8-(1,9*1,8+0,9*1,97+2,47*2)</t>
  </si>
  <si>
    <t>1.04:20,9*3,8-(0,9*1,97*2+1,1*1,97+0,7*0,5+0,8*1,97+1,3*2)</t>
  </si>
  <si>
    <t>1.03:5,4*3,8-1,1*1,97*2</t>
  </si>
  <si>
    <t>1.02:14,3*3,8-(0,7*1,97-0,6*0,4-0,7*0,5-0,8*1,97-1,3*2*2)</t>
  </si>
  <si>
    <t>1.01:18,4*3,8-(1,8*1,8-1,1*1,97-0,6*0,4-0,9*1,97-1,3*2)</t>
  </si>
  <si>
    <t>chodba:2,5*2</t>
  </si>
  <si>
    <t>stropy:</t>
  </si>
  <si>
    <t>19,51+8,86+1,85+14,67+15,47</t>
  </si>
  <si>
    <t>odpočet za malby na stávajících konstrukcích:</t>
  </si>
  <si>
    <t>stropy:-(8,86+1,85+14,67+15,47)</t>
  </si>
  <si>
    <t>-(3,8*18,15-0,9*1,97*1,9*1,8-2,47*2)</t>
  </si>
  <si>
    <t>-(3,*(6,5+3,3)-0,9*1,97*2-1,3*2)</t>
  </si>
  <si>
    <t>-(5,85*3,8-1,3*2*2)</t>
  </si>
  <si>
    <t>-(8,45*3,8-1,3*2)</t>
  </si>
  <si>
    <t>chodba:-2*3</t>
  </si>
  <si>
    <t>786614811X00</t>
  </si>
  <si>
    <t>Dmtž žaluzií</t>
  </si>
  <si>
    <t>demontáže:1</t>
  </si>
  <si>
    <t>786622211RT2</t>
  </si>
  <si>
    <t>Žaluzie horizontální vnitřní AL lamely bílé, včetně dodávky žaluzie</t>
  </si>
  <si>
    <t>žaluzie 1.05+1.01:1,5*2,6+2,5*2,6</t>
  </si>
  <si>
    <t>998786201R00</t>
  </si>
  <si>
    <t>Přesun hmot pro zastiň. techniku, výšky do 6 m</t>
  </si>
  <si>
    <t>210010001X00</t>
  </si>
  <si>
    <t>Elektromontáže - viz samostatný rozpočet</t>
  </si>
  <si>
    <t>Elektromontáže -viz samostatný rozpočet:1</t>
  </si>
  <si>
    <t>005124010X</t>
  </si>
  <si>
    <t>Koordinační a inženýrská činnost</t>
  </si>
  <si>
    <t>Soubor</t>
  </si>
  <si>
    <t>Koordinační a inženýrská činnost - nutná k provedení díla:1</t>
  </si>
  <si>
    <t>005120089X</t>
  </si>
  <si>
    <t>Ochrana stávajícíh konstrukcí</t>
  </si>
  <si>
    <t>Ochrana stávajícíh konstrukcí - všech stávajících:1</t>
  </si>
  <si>
    <t>005120099X</t>
  </si>
  <si>
    <t>Požární a bezpečnostní značení</t>
  </si>
  <si>
    <t>Požární a bezpečnostní značení dle požadavků PBŔ:1</t>
  </si>
  <si>
    <t>005241010R</t>
  </si>
  <si>
    <t xml:space="preserve">Dokumentace skutečného provedení </t>
  </si>
  <si>
    <t>Dokumentace skutečného provedení - dle požadavků zadávací dokumentace:1</t>
  </si>
  <si>
    <t>005121020X</t>
  </si>
  <si>
    <t xml:space="preserve">Provoz zařízení staveniště, vč. zřízení a odstranění </t>
  </si>
  <si>
    <t>zařízení staveniště  nutné k provedení díla:1</t>
  </si>
  <si>
    <t>005211040R</t>
  </si>
  <si>
    <t xml:space="preserve">Užívání veřejných ploch a prostranství  </t>
  </si>
  <si>
    <t>Užívání veřejných ploch a prostranství:1</t>
  </si>
  <si>
    <t/>
  </si>
  <si>
    <t>SUM</t>
  </si>
  <si>
    <t>Poznámky uchazeče k zadání</t>
  </si>
  <si>
    <t>POPUZIV</t>
  </si>
  <si>
    <t>END</t>
  </si>
  <si>
    <t>Stávající  prostor  je  nyní  nepoužívaný  a  vyklizený.  Bude  provedena  demontáž a bourací práce dle PD. Nově  pak  budou  vyzděny  příčky  ze  systému  YTONG  tl.  100  a  150mm,  osazeny  dveře, položeny nové podlahy, celý prostor bude vymalován a radiátory budou natřeny, doplněny žaluzie, dveře. Dveře  v kontaktu s ordinací RTG musí mít stínění - ekv 2.0 mm pb. PB  okno do ordinace - rozměr 400x600mm, ekv 2.0 mm pb. Součástí jsou také úpravy ZTI a elektroinstalce.</t>
  </si>
  <si>
    <t>VÝKAZ VÝMĚR</t>
  </si>
  <si>
    <t>Investor</t>
  </si>
  <si>
    <t xml:space="preserve">Město Lovosice, Školní 407/2, 41002 Lovosice </t>
  </si>
  <si>
    <t>Část</t>
  </si>
  <si>
    <t>Silnoproud + Slaboproud</t>
  </si>
  <si>
    <t xml:space="preserve">Zhotovitel </t>
  </si>
  <si>
    <t>D.Fujera</t>
  </si>
  <si>
    <t>Míst. Realizace</t>
  </si>
  <si>
    <t>Školní 41/1 parc.č. 360, k.ú. Lovosice</t>
  </si>
  <si>
    <t>Datum</t>
  </si>
  <si>
    <t>Kód položky</t>
  </si>
  <si>
    <t>Popis</t>
  </si>
  <si>
    <t>Množství celkem</t>
  </si>
  <si>
    <t>Materiál</t>
  </si>
  <si>
    <t>Materiál celkem</t>
  </si>
  <si>
    <t>Montáž celkem</t>
  </si>
  <si>
    <t>1.1</t>
  </si>
  <si>
    <t>Rozváděče - PA. ER2, RH1</t>
  </si>
  <si>
    <t>Svodič přepětí FLP 12,5 V/4</t>
  </si>
  <si>
    <t>Jistič  B16A/2 6kA</t>
  </si>
  <si>
    <t>Jistič  B2A/1 6kA</t>
  </si>
  <si>
    <t>Jistič  B16A/1 6kA</t>
  </si>
  <si>
    <t>Chránič proudový s jističem 10A 1P+1N B 30mA 6kA typ A</t>
  </si>
  <si>
    <t>Chránič proudový s jističem 16A 1P+1N B 30mA 6kA typ A</t>
  </si>
  <si>
    <t>Skříň s dveřmi, IP40, ŠxVxH=400x2000x400, XVTL-BF-4/4/20</t>
  </si>
  <si>
    <t>Boční kryt, sada 1pár, IP40, ŠxVxH=400x2000x400, XVTL-S-4/20-PAIR</t>
  </si>
  <si>
    <t>Horní/dolní kryt,segment horizont. 35mm, Š=400</t>
  </si>
  <si>
    <t>Horní/dolní kryt,segment horizont. 110mm, Š=400</t>
  </si>
  <si>
    <t>Čelní kryt podstavce V=100, Š=400, XVTL</t>
  </si>
  <si>
    <t>Sada pro uzemění dveří, BFZ-DES</t>
  </si>
  <si>
    <t>Závěsná oka (sada 4ks), XAT</t>
  </si>
  <si>
    <t>Schránka na dokumentaci plastová lepící, XAB4</t>
  </si>
  <si>
    <t>Zámková vložka, Doppelbart (motýlek) 3mm, NWS-SHE/DLB/DN3</t>
  </si>
  <si>
    <t>Horizontální nosník lehký, skříň H=400 (sada), XVTL-HP/L-4</t>
  </si>
  <si>
    <t>Montážní panel přes celou skříň ŠxV=400x2000,tl.2, XVTL-IC-6/20</t>
  </si>
  <si>
    <t>Sada pro montáž desek -IC, XVTL-IC/BRA/SET</t>
  </si>
  <si>
    <t>DIN lišta hliníková, Š=400, BPZ-DINR35-400</t>
  </si>
  <si>
    <t>Montážní panel přes celou skříň ŠxV=400x2000,tl.2, XVTL-IC-4/20</t>
  </si>
  <si>
    <t>Pojistkový odpínač XNH00-1-A160</t>
  </si>
  <si>
    <t>Pojistky nožové 6A</t>
  </si>
  <si>
    <t>Pojistky nožové 25A</t>
  </si>
  <si>
    <t>Trafo 5 kVA ES 710</t>
  </si>
  <si>
    <t>ISOMETER - isoMED427P</t>
  </si>
  <si>
    <t>Napájecí zdroj AN450</t>
  </si>
  <si>
    <t>Signalizační panel s LCD MK 2430</t>
  </si>
  <si>
    <t>Výroba rozvaděče RH1, vč. podružného materiálu</t>
  </si>
  <si>
    <t>1.2</t>
  </si>
  <si>
    <t>Spínací přístroje</t>
  </si>
  <si>
    <t>Přístroj přepínače jednopólového</t>
  </si>
  <si>
    <t>Přístroj přepínače střídavého</t>
  </si>
  <si>
    <t>Kryt vypínače bílá</t>
  </si>
  <si>
    <t>Rámeček jednonásobný, bílá</t>
  </si>
  <si>
    <t>Přístroj tlačítko</t>
  </si>
  <si>
    <t>DALI ovládací modul, 230VAC, LED 300W</t>
  </si>
  <si>
    <t>1.3</t>
  </si>
  <si>
    <t>Zásuvková instalace</t>
  </si>
  <si>
    <t>Zásuvka jednonásobná 16A, 250V, IP20, bílá</t>
  </si>
  <si>
    <t>Zásuvka jednonásobná 16A, 250V, IP 20 bílá s přepěťovou ochranou</t>
  </si>
  <si>
    <t>Zásuvka jednonásobná 16A, 250V, IP 20, pod omítkou, žlutá</t>
  </si>
  <si>
    <t>Rámeček dvojnásobný, bílá</t>
  </si>
  <si>
    <t>Rámeček trojnásobný, bílá</t>
  </si>
  <si>
    <t>Rámeček pětinásobný, bílá</t>
  </si>
  <si>
    <t>Svorka pro vyrovnání potenciálů, dvojnásobná</t>
  </si>
  <si>
    <t>Cu pásek pro uzemnění antistatické podlahy 100 mm</t>
  </si>
  <si>
    <t>1.4</t>
  </si>
  <si>
    <t>MODUS FIT3000A_KN_IP65</t>
  </si>
  <si>
    <t>MODUS EXAL3000CS_KO</t>
  </si>
  <si>
    <t>MODUS FIT3000C_KO</t>
  </si>
  <si>
    <t>MODUS FIT3000A_KN_/90/IP65</t>
  </si>
  <si>
    <t>Svítidlo nouzové s ukazatelem směru úniku, 1h</t>
  </si>
  <si>
    <t>LED nápis RENTGENOVÉ ZÁŘENÍ / NEVSTUPOVAT</t>
  </si>
  <si>
    <t>1.5</t>
  </si>
  <si>
    <t>Krabice, svorky a kanály</t>
  </si>
  <si>
    <t>Krabice KR68</t>
  </si>
  <si>
    <t>Krabice KR68 hluboká</t>
  </si>
  <si>
    <t>Krabice KP67 pro vícenásobné rámečky</t>
  </si>
  <si>
    <t>Trubka MONOFLEX 16</t>
  </si>
  <si>
    <t>Krabice KO 100</t>
  </si>
  <si>
    <t>Podlahová krabice KOPOBOX 57</t>
  </si>
  <si>
    <t>Podlahový kanál 100/100, včetně víka a příslušenství</t>
  </si>
  <si>
    <t>Podlahový kanál 200/100, včetně víka a příslušenství</t>
  </si>
  <si>
    <t>1.6</t>
  </si>
  <si>
    <t>Kabely a vodiče</t>
  </si>
  <si>
    <t>1.7</t>
  </si>
  <si>
    <t>Ukončení kabelů a vodičů</t>
  </si>
  <si>
    <t>Do 2,5 mm2</t>
  </si>
  <si>
    <t>Do 6 mm2</t>
  </si>
  <si>
    <t>Do 16 mm2</t>
  </si>
  <si>
    <t>Označovací štítky na kabely</t>
  </si>
  <si>
    <t>1.8</t>
  </si>
  <si>
    <t>Elektroinstalace slaboproud</t>
  </si>
  <si>
    <t>Switch 24 port.</t>
  </si>
  <si>
    <t>Kabel UTP Cat.6</t>
  </si>
  <si>
    <t>Kabelová chránička do zdi 26mm</t>
  </si>
  <si>
    <t>Datová zásuvka dvojnásobná, clonky, strojek</t>
  </si>
  <si>
    <t>Nástěnný rack 600x600</t>
  </si>
  <si>
    <t>Ukončení kabelu UTP na patch panelu</t>
  </si>
  <si>
    <t xml:space="preserve">Školní 41/1 parc.č. 360, k.ú. Lovosice </t>
  </si>
  <si>
    <t>612100010RAA</t>
  </si>
  <si>
    <t>Hrubá výplň rýh ve stěnách, včetně omítky a malby</t>
  </si>
  <si>
    <t>974031153R00</t>
  </si>
  <si>
    <t>Vysekání rýh ve zdi cihelné 10 x 10 cm</t>
  </si>
  <si>
    <t>998011001R00</t>
  </si>
  <si>
    <t>Přesun hmot pro budovy zděné výšky do 6 m</t>
  </si>
  <si>
    <t>721</t>
  </si>
  <si>
    <t>Vnitřní kanalizace</t>
  </si>
  <si>
    <t>721176102R00</t>
  </si>
  <si>
    <t>Potrubí HT připojovací D 40 x 1,8 mm</t>
  </si>
  <si>
    <t>721194104R00</t>
  </si>
  <si>
    <t>721290111R00</t>
  </si>
  <si>
    <t>Zkouška těsnosti kanalizace vodou</t>
  </si>
  <si>
    <t>998721101R00</t>
  </si>
  <si>
    <t>Přesun hmot pro vnitřní kanalizaci, výšky do 6 m</t>
  </si>
  <si>
    <t>722</t>
  </si>
  <si>
    <t>Vnitřní vodovod</t>
  </si>
  <si>
    <t>722172411R00</t>
  </si>
  <si>
    <t>Potrubí z PPR D 20 x 2,8 mm, PN 16, vč.zed.výpom.</t>
  </si>
  <si>
    <t>722181211RT7</t>
  </si>
  <si>
    <t>Izolace návleková tl. stěny 6 mm, vnitřní průměr 22 mm</t>
  </si>
  <si>
    <t>722181214RT7</t>
  </si>
  <si>
    <t>Izolace návleková tl. stěny 20 mm, vnitřní průměr 22 mm</t>
  </si>
  <si>
    <t>722190401R00</t>
  </si>
  <si>
    <t>Vyvedení a upevnění výpustek DN 15</t>
  </si>
  <si>
    <t>722220121R00</t>
  </si>
  <si>
    <t>Nástěnka K 247, pro baterii G 1/2</t>
  </si>
  <si>
    <t>pár</t>
  </si>
  <si>
    <t>722235111R00</t>
  </si>
  <si>
    <t>Kohout vodovodní, kulový, vnitřní-vnitřní závit, DN 15 mm</t>
  </si>
  <si>
    <t>722264111R00</t>
  </si>
  <si>
    <t>Vodoměr bytový Qn 1,5</t>
  </si>
  <si>
    <t>722290234R00</t>
  </si>
  <si>
    <t>Proplach a dezinfekce vodovod.potrubí DN 80</t>
  </si>
  <si>
    <t>722290226R00</t>
  </si>
  <si>
    <t>Zkouška tlaku potrubí závitového DN 50</t>
  </si>
  <si>
    <t>998722101R00</t>
  </si>
  <si>
    <t>Přesun hmot pro vnitřní vodovod, výšky do 6 m</t>
  </si>
  <si>
    <t>725100001RA0</t>
  </si>
  <si>
    <t>Umyvadlo "U", baterie, zápachová uzávěrka</t>
  </si>
  <si>
    <t>725980113R00</t>
  </si>
  <si>
    <t>Dvířka vanová 300 x 300 mm</t>
  </si>
  <si>
    <t>725810402R00</t>
  </si>
  <si>
    <t>Ventil rohový bez přípoj. trubičky G 1/2</t>
  </si>
  <si>
    <t>998725101R00</t>
  </si>
  <si>
    <t>Přesun hmot pro zařizovací předměty, výšky do 6 m</t>
  </si>
  <si>
    <t>ZTI</t>
  </si>
  <si>
    <t>ESI</t>
  </si>
  <si>
    <t>provázané se sešitem</t>
  </si>
  <si>
    <t xml:space="preserve">Provedení opravy vnitřní kanalizace, potrubí plastové, vsazení odbočky, D 40 mm   </t>
  </si>
  <si>
    <t>Provedení opravy vnitřní kanalizace, potrubí plastové, vsazení odbočky, D 50 mm</t>
  </si>
  <si>
    <t xml:space="preserve">Potrubí HT připojovací, D 50 x 1,8 mm </t>
  </si>
  <si>
    <t>721176103R00</t>
  </si>
  <si>
    <t>721170902R00</t>
  </si>
  <si>
    <t>721170905R00</t>
  </si>
  <si>
    <t>722170911R00</t>
  </si>
  <si>
    <t xml:space="preserve">Oprava plastového potrubí, vsazení odbočky D 32 mm   </t>
  </si>
  <si>
    <t xml:space="preserve"> Kohout vodovodní, kulový, vypouštěcí, komplet, DN 15</t>
  </si>
  <si>
    <t>722223131R00</t>
  </si>
  <si>
    <t>005121000X</t>
  </si>
  <si>
    <t xml:space="preserve">  Stávající  obvodové  zdivo  a  stropní  konstrukce  bude  před  rekonstrukcí  staticky  zajištěno, 
prohlédnuto statikem a mykologem, popřípadě opraveno:1</t>
  </si>
  <si>
    <t>Posouzení zdiva a posouzení mykologem, opravy</t>
  </si>
  <si>
    <t>Lepení podlah speciálních pryžových z pásů, svařování spojů</t>
  </si>
  <si>
    <t>776591000X00</t>
  </si>
  <si>
    <t>Vyvedení odpadních výpustek D 40/50 x 1,8</t>
  </si>
  <si>
    <t>ORDINACE RTG LOVOSICE ZTI R01</t>
  </si>
  <si>
    <t>12/2024</t>
  </si>
  <si>
    <t>Ekvipotenciální sběrnice EP1 - PA, s krytem, IP44, zapuštěná montáž</t>
  </si>
  <si>
    <t>Ekvipotenciální svorkovnice - pod RE, s krytem, IP44, zapuštěná montáž</t>
  </si>
  <si>
    <t>Tyž zemnící křížového profilu</t>
  </si>
  <si>
    <t>Drát nerezový 10 mm V4A</t>
  </si>
  <si>
    <t xml:space="preserve">Kabelové oko lisovací Cu 35-M10 </t>
  </si>
  <si>
    <t>Pojistka nožová PNA000 160A gG Un AC 400V</t>
  </si>
  <si>
    <t>Elektroměrový rozvaděč do výklenku, 1x jednotarifní nepřímě měření, 3 fázový 125A, char. B, ČEZ, pro připojení vodičů do 95mm2, MTP 150/5, třída přesnosti 0,5S, výkon 5VA, cejchované, pojistkový odpínač s vložkami 2A a světelnou signalizací stavu, svorkovnice ZS1B - kompletní dodávka</t>
  </si>
  <si>
    <t>Jistič výkonový 125A 3P (nadp. spoušť 100-125 A) Jmenovité napětí: 690 V, 36 kA</t>
  </si>
  <si>
    <t>Jistič výkonový 100A 3P (nadp. spoušť 63-80 A) Jmenovité napětí: 690 V, 36 kA</t>
  </si>
  <si>
    <t>Jistič  C80A/3 6kA</t>
  </si>
  <si>
    <t>Chránič proudový s jističem 80A/4 typ G</t>
  </si>
  <si>
    <t>Svítidla - dle výpočtu osvětlení</t>
  </si>
  <si>
    <t>Plný nerezový kabelový žlab 60/150 mm</t>
  </si>
  <si>
    <t>Spojka kabelového žlabu</t>
  </si>
  <si>
    <t>Víko kabelového žlabu 150 mm</t>
  </si>
  <si>
    <t>Vrut 3,9×9,5 pro fixaci vík</t>
  </si>
  <si>
    <t>Svorka zemnicí</t>
  </si>
  <si>
    <t>Nozník žlabu 150 mm</t>
  </si>
  <si>
    <t>Kabel CYKY 3Jx1,5 mm2</t>
  </si>
  <si>
    <t>Kabel CYKY 3Ox1,5 mm2</t>
  </si>
  <si>
    <t>Kabel CYKY 3Jx2,5 mm2</t>
  </si>
  <si>
    <t>Kabel H07RN-F 5Gx16 mm2</t>
  </si>
  <si>
    <t>Kabel H07RN-F 5Gx35 mm2</t>
  </si>
  <si>
    <t>CYA - 6 ZŽL. Mm2</t>
  </si>
  <si>
    <t>CYA - 16 ZŽL. mm2</t>
  </si>
  <si>
    <t>CYA - 25 ZŽL.mm2</t>
  </si>
  <si>
    <t>CYA - 35 ZŽL.mm2</t>
  </si>
  <si>
    <t>Nová výchozí revize</t>
  </si>
  <si>
    <t>Dokumentace skutečného provedení stavby</t>
  </si>
  <si>
    <t>Vedlejší rozpočtové náklady</t>
  </si>
  <si>
    <t>Úklid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</si>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</sst>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\ ##0.00"/>
    <numFmt numFmtId="165" formatCode="#\ ##0"/>
    <numFmt numFmtId="166" formatCode="#\ ##0.00000"/>
    <numFmt numFmtId="167" formatCode="00"/>
    <numFmt numFmtId="168" formatCode="#,##0.00000"/>
    <numFmt numFmtId="169" formatCode="0.0"/>
    <numFmt numFmtId="170" formatCode="_-* #,##0.00\ _K_č_-;\-* #,##0.00\ _K_č_-;_-* &quot;-&quot;??\ _K_č_-;_-@_-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8"/>
      <color indexed="8"/>
      <name val="Arial CE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2"/>
      <color indexed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" fillId="0" borderId="0"/>
    <xf numFmtId="44" fontId="20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5" borderId="30" xfId="0" applyNumberFormat="1" applyFill="1" applyBorder="1" applyAlignment="1"/>
    <xf numFmtId="165" fontId="8" fillId="3" borderId="27" xfId="0" applyNumberFormat="1" applyFont="1" applyFill="1" applyBorder="1" applyAlignment="1">
      <alignment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8" xfId="0" applyNumberFormat="1" applyFont="1" applyFill="1" applyBorder="1" applyAlignment="1">
      <alignment vertical="center" wrapText="1"/>
    </xf>
    <xf numFmtId="165" fontId="8" fillId="3" borderId="28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/>
    <xf numFmtId="165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165" fontId="11" fillId="3" borderId="28" xfId="0" applyNumberFormat="1" applyFont="1" applyFill="1" applyBorder="1" applyAlignment="1">
      <alignment horizontal="center" vertical="center" wrapText="1" shrinkToFit="1"/>
    </xf>
    <xf numFmtId="165" fontId="8" fillId="3" borderId="28" xfId="0" applyNumberFormat="1" applyFont="1" applyFill="1" applyBorder="1" applyAlignment="1">
      <alignment horizontal="center" vertical="center" wrapText="1" shrinkToFit="1"/>
    </xf>
    <xf numFmtId="165" fontId="4" fillId="0" borderId="29" xfId="0" applyNumberFormat="1" applyFont="1" applyBorder="1" applyAlignment="1">
      <alignment horizontal="right" wrapText="1" shrinkToFit="1"/>
    </xf>
    <xf numFmtId="165" fontId="4" fillId="0" borderId="29" xfId="0" applyNumberFormat="1" applyFont="1" applyBorder="1" applyAlignment="1">
      <alignment horizontal="right" shrinkToFit="1"/>
    </xf>
    <xf numFmtId="165" fontId="0" fillId="0" borderId="29" xfId="0" applyNumberFormat="1" applyBorder="1" applyAlignment="1">
      <alignment shrinkToFit="1"/>
    </xf>
    <xf numFmtId="165" fontId="0" fillId="5" borderId="30" xfId="0" applyNumberFormat="1" applyFill="1" applyBorder="1" applyAlignment="1">
      <alignment wrapText="1" shrinkToFit="1"/>
    </xf>
    <xf numFmtId="165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5" fillId="0" borderId="0" xfId="0" applyFont="1"/>
    <xf numFmtId="0" fontId="17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49" fontId="4" fillId="0" borderId="26" xfId="0" applyNumberFormat="1" applyFont="1" applyBorder="1" applyAlignment="1">
      <alignment vertical="center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4" fillId="5" borderId="6" xfId="0" applyFont="1" applyFill="1" applyBorder="1"/>
    <xf numFmtId="0" fontId="17" fillId="3" borderId="35" xfId="0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vertical="center"/>
    </xf>
    <xf numFmtId="164" fontId="4" fillId="0" borderId="39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vertical="center"/>
    </xf>
    <xf numFmtId="164" fontId="4" fillId="5" borderId="39" xfId="0" applyNumberFormat="1" applyFont="1" applyFill="1" applyBorder="1" applyAlignment="1">
      <alignment horizontal="center"/>
    </xf>
    <xf numFmtId="164" fontId="4" fillId="5" borderId="39" xfId="0" applyNumberFormat="1" applyFont="1" applyFill="1" applyBorder="1" applyAlignment="1"/>
    <xf numFmtId="16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4" xfId="0" applyFont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6" fontId="18" fillId="0" borderId="33" xfId="0" applyNumberFormat="1" applyFont="1" applyBorder="1" applyAlignment="1">
      <alignment vertical="top" shrinkToFit="1"/>
    </xf>
    <xf numFmtId="166" fontId="19" fillId="0" borderId="33" xfId="0" applyNumberFormat="1" applyFont="1" applyBorder="1" applyAlignment="1">
      <alignment vertical="top" wrapText="1" shrinkToFit="1"/>
    </xf>
    <xf numFmtId="166" fontId="0" fillId="3" borderId="39" xfId="0" applyNumberFormat="1" applyFill="1" applyBorder="1" applyAlignment="1">
      <alignment vertical="top" shrinkToFit="1"/>
    </xf>
    <xf numFmtId="164" fontId="18" fillId="4" borderId="33" xfId="0" applyNumberFormat="1" applyFont="1" applyFill="1" applyBorder="1" applyAlignment="1" applyProtection="1">
      <alignment vertical="top" shrinkToFit="1"/>
      <protection locked="0"/>
    </xf>
    <xf numFmtId="164" fontId="18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6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9" fillId="0" borderId="38" xfId="0" applyNumberFormat="1" applyFont="1" applyBorder="1" applyAlignment="1">
      <alignment vertical="top" wrapText="1" shrinkToFit="1"/>
    </xf>
    <xf numFmtId="166" fontId="19" fillId="0" borderId="39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shrinkToFit="1"/>
    </xf>
    <xf numFmtId="0" fontId="18" fillId="0" borderId="39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3" fontId="0" fillId="3" borderId="42" xfId="2" applyFont="1" applyFill="1" applyBorder="1"/>
    <xf numFmtId="43" fontId="0" fillId="3" borderId="51" xfId="2" applyFont="1" applyFill="1" applyBorder="1"/>
    <xf numFmtId="43" fontId="0" fillId="3" borderId="49" xfId="2" applyFont="1" applyFill="1" applyBorder="1" applyAlignment="1">
      <alignment vertical="top"/>
    </xf>
    <xf numFmtId="43" fontId="18" fillId="0" borderId="33" xfId="2" applyFont="1" applyBorder="1" applyAlignment="1">
      <alignment vertical="top" shrinkToFit="1"/>
    </xf>
    <xf numFmtId="43" fontId="0" fillId="3" borderId="39" xfId="2" applyFont="1" applyFill="1" applyBorder="1" applyAlignment="1">
      <alignment vertical="top" shrinkToFit="1"/>
    </xf>
    <xf numFmtId="43" fontId="18" fillId="0" borderId="39" xfId="2" applyFont="1" applyBorder="1" applyAlignment="1">
      <alignment vertical="top" shrinkToFit="1"/>
    </xf>
    <xf numFmtId="43" fontId="0" fillId="0" borderId="0" xfId="2" applyFont="1" applyAlignment="1">
      <alignment vertical="top"/>
    </xf>
    <xf numFmtId="43" fontId="6" fillId="3" borderId="22" xfId="2" applyFont="1" applyFill="1" applyBorder="1" applyAlignment="1">
      <alignment vertical="top"/>
    </xf>
    <xf numFmtId="43" fontId="0" fillId="0" borderId="0" xfId="2" applyFont="1"/>
    <xf numFmtId="2" fontId="26" fillId="7" borderId="71" xfId="4" applyNumberFormat="1" applyFont="1" applyFill="1" applyBorder="1" applyAlignment="1" applyProtection="1">
      <alignment horizontal="left" vertical="center" wrapText="1"/>
    </xf>
    <xf numFmtId="0" fontId="27" fillId="0" borderId="71" xfId="4" applyNumberFormat="1" applyFont="1" applyFill="1" applyBorder="1" applyAlignment="1" applyProtection="1">
      <alignment horizontal="center" vertical="center" wrapText="1"/>
    </xf>
    <xf numFmtId="2" fontId="18" fillId="0" borderId="71" xfId="4" applyNumberFormat="1" applyFont="1" applyFill="1" applyBorder="1" applyAlignment="1" applyProtection="1">
      <alignment horizontal="center" vertical="center" wrapText="1"/>
    </xf>
    <xf numFmtId="2" fontId="27" fillId="0" borderId="71" xfId="4" applyNumberFormat="1" applyFont="1" applyFill="1" applyBorder="1" applyAlignment="1" applyProtection="1">
      <alignment horizontal="left" vertical="center" wrapText="1"/>
    </xf>
    <xf numFmtId="0" fontId="32" fillId="0" borderId="71" xfId="6" applyFont="1" applyFill="1" applyBorder="1" applyAlignment="1">
      <alignment horizontal="left" vertical="center" wrapText="1"/>
    </xf>
    <xf numFmtId="0" fontId="0" fillId="8" borderId="49" xfId="0" applyFont="1" applyFill="1" applyBorder="1" applyAlignment="1">
      <alignment vertical="center"/>
    </xf>
    <xf numFmtId="49" fontId="0" fillId="8" borderId="43" xfId="0" applyNumberFormat="1" applyFill="1" applyBorder="1" applyAlignment="1">
      <alignment vertical="center"/>
    </xf>
    <xf numFmtId="0" fontId="0" fillId="0" borderId="49" xfId="0" applyFon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3" borderId="49" xfId="0" applyFill="1" applyBorder="1"/>
    <xf numFmtId="0" fontId="0" fillId="3" borderId="54" xfId="0" applyFill="1" applyBorder="1"/>
    <xf numFmtId="0" fontId="33" fillId="0" borderId="26" xfId="0" applyFont="1" applyBorder="1" applyAlignment="1">
      <alignment vertical="top"/>
    </xf>
    <xf numFmtId="0" fontId="33" fillId="0" borderId="26" xfId="0" applyNumberFormat="1" applyFont="1" applyBorder="1" applyAlignment="1">
      <alignment vertical="top"/>
    </xf>
    <xf numFmtId="0" fontId="33" fillId="0" borderId="33" xfId="0" applyNumberFormat="1" applyFont="1" applyBorder="1" applyAlignment="1">
      <alignment horizontal="left" vertical="top" wrapText="1"/>
    </xf>
    <xf numFmtId="0" fontId="33" fillId="0" borderId="34" xfId="0" applyFont="1" applyBorder="1" applyAlignment="1">
      <alignment vertical="top" shrinkToFit="1"/>
    </xf>
    <xf numFmtId="168" fontId="33" fillId="0" borderId="33" xfId="0" applyNumberFormat="1" applyFont="1" applyBorder="1" applyAlignment="1">
      <alignment vertical="top" shrinkToFit="1"/>
    </xf>
    <xf numFmtId="4" fontId="33" fillId="4" borderId="33" xfId="0" applyNumberFormat="1" applyFont="1" applyFill="1" applyBorder="1" applyAlignment="1" applyProtection="1">
      <alignment vertical="top" shrinkToFit="1"/>
      <protection locked="0"/>
    </xf>
    <xf numFmtId="4" fontId="33" fillId="0" borderId="33" xfId="0" applyNumberFormat="1" applyFont="1" applyBorder="1" applyAlignment="1">
      <alignment vertical="top" shrinkToFit="1"/>
    </xf>
    <xf numFmtId="0" fontId="33" fillId="0" borderId="33" xfId="0" applyFont="1" applyBorder="1" applyAlignment="1">
      <alignment vertical="top" shrinkToFit="1"/>
    </xf>
    <xf numFmtId="0" fontId="33" fillId="0" borderId="26" xfId="0" applyFont="1" applyBorder="1" applyAlignment="1">
      <alignment vertical="top" shrinkToFit="1"/>
    </xf>
    <xf numFmtId="0" fontId="33" fillId="0" borderId="0" xfId="0" applyFont="1"/>
    <xf numFmtId="168" fontId="0" fillId="3" borderId="39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33" fillId="0" borderId="10" xfId="0" applyFont="1" applyBorder="1" applyAlignment="1">
      <alignment vertical="top"/>
    </xf>
    <xf numFmtId="0" fontId="33" fillId="0" borderId="10" xfId="0" applyNumberFormat="1" applyFont="1" applyBorder="1" applyAlignment="1">
      <alignment vertical="top"/>
    </xf>
    <xf numFmtId="0" fontId="33" fillId="0" borderId="39" xfId="0" applyNumberFormat="1" applyFont="1" applyBorder="1" applyAlignment="1">
      <alignment horizontal="left" vertical="top" wrapText="1"/>
    </xf>
    <xf numFmtId="0" fontId="33" fillId="0" borderId="38" xfId="0" applyFont="1" applyBorder="1" applyAlignment="1">
      <alignment vertical="top" shrinkToFit="1"/>
    </xf>
    <xf numFmtId="168" fontId="33" fillId="0" borderId="39" xfId="0" applyNumberFormat="1" applyFont="1" applyBorder="1" applyAlignment="1">
      <alignment vertical="top" shrinkToFit="1"/>
    </xf>
    <xf numFmtId="4" fontId="33" fillId="4" borderId="39" xfId="0" applyNumberFormat="1" applyFont="1" applyFill="1" applyBorder="1" applyAlignment="1" applyProtection="1">
      <alignment vertical="top" shrinkToFit="1"/>
      <protection locked="0"/>
    </xf>
    <xf numFmtId="4" fontId="33" fillId="0" borderId="39" xfId="0" applyNumberFormat="1" applyFont="1" applyBorder="1" applyAlignment="1">
      <alignment vertical="top" shrinkToFit="1"/>
    </xf>
    <xf numFmtId="0" fontId="33" fillId="0" borderId="39" xfId="0" applyFont="1" applyBorder="1" applyAlignment="1">
      <alignment vertical="top" shrinkToFit="1"/>
    </xf>
    <xf numFmtId="0" fontId="33" fillId="0" borderId="10" xfId="0" applyFont="1" applyBorder="1" applyAlignment="1">
      <alignment vertical="top" shrinkToFit="1"/>
    </xf>
    <xf numFmtId="0" fontId="0" fillId="8" borderId="0" xfId="0" applyFill="1" applyAlignment="1">
      <alignment vertical="top"/>
    </xf>
    <xf numFmtId="0" fontId="0" fillId="6" borderId="0" xfId="0" applyFill="1" applyAlignment="1">
      <alignment vertical="top"/>
    </xf>
    <xf numFmtId="43" fontId="18" fillId="6" borderId="33" xfId="2" applyFont="1" applyFill="1" applyBorder="1" applyAlignment="1" applyProtection="1">
      <alignment vertical="top" shrinkToFit="1"/>
      <protection locked="0"/>
    </xf>
    <xf numFmtId="43" fontId="18" fillId="8" borderId="33" xfId="2" applyFont="1" applyFill="1" applyBorder="1" applyAlignment="1" applyProtection="1">
      <alignment vertical="top" shrinkToFit="1"/>
      <protection locked="0"/>
    </xf>
    <xf numFmtId="0" fontId="9" fillId="8" borderId="53" xfId="0" applyFont="1" applyFill="1" applyBorder="1" applyAlignment="1">
      <alignment vertical="top"/>
    </xf>
    <xf numFmtId="49" fontId="9" fillId="8" borderId="43" xfId="0" applyNumberFormat="1" applyFont="1" applyFill="1" applyBorder="1" applyAlignment="1">
      <alignment vertical="top"/>
    </xf>
    <xf numFmtId="49" fontId="9" fillId="8" borderId="43" xfId="0" applyNumberFormat="1" applyFont="1" applyFill="1" applyBorder="1" applyAlignment="1">
      <alignment horizontal="left" vertical="top" wrapText="1"/>
    </xf>
    <xf numFmtId="0" fontId="9" fillId="8" borderId="43" xfId="0" applyFont="1" applyFill="1" applyBorder="1" applyAlignment="1">
      <alignment vertical="top"/>
    </xf>
    <xf numFmtId="4" fontId="9" fillId="8" borderId="54" xfId="0" applyNumberFormat="1" applyFont="1" applyFill="1" applyBorder="1" applyAlignment="1">
      <alignment vertical="top"/>
    </xf>
    <xf numFmtId="49" fontId="0" fillId="3" borderId="49" xfId="0" applyNumberFormat="1" applyFill="1" applyBorder="1"/>
    <xf numFmtId="0" fontId="0" fillId="3" borderId="53" xfId="0" applyFill="1" applyBorder="1"/>
    <xf numFmtId="0" fontId="21" fillId="0" borderId="0" xfId="7"/>
    <xf numFmtId="0" fontId="6" fillId="0" borderId="57" xfId="7" applyNumberFormat="1" applyFont="1" applyFill="1" applyBorder="1" applyAlignment="1" applyProtection="1">
      <alignment vertical="center"/>
    </xf>
    <xf numFmtId="0" fontId="6" fillId="0" borderId="62" xfId="7" applyNumberFormat="1" applyFont="1" applyFill="1" applyBorder="1" applyAlignment="1" applyProtection="1">
      <alignment vertical="center"/>
    </xf>
    <xf numFmtId="49" fontId="25" fillId="7" borderId="62" xfId="7" applyNumberFormat="1" applyFont="1" applyFill="1" applyBorder="1" applyAlignment="1" applyProtection="1">
      <alignment horizontal="center" vertical="center" wrapText="1"/>
    </xf>
    <xf numFmtId="0" fontId="18" fillId="7" borderId="71" xfId="7" applyNumberFormat="1" applyFont="1" applyFill="1" applyBorder="1" applyAlignment="1" applyProtection="1">
      <alignment horizontal="center" vertical="center" wrapText="1"/>
    </xf>
    <xf numFmtId="0" fontId="27" fillId="7" borderId="71" xfId="7" applyNumberFormat="1" applyFont="1" applyFill="1" applyBorder="1" applyAlignment="1" applyProtection="1">
      <alignment horizontal="center" vertical="center" wrapText="1"/>
    </xf>
    <xf numFmtId="0" fontId="18" fillId="7" borderId="59" xfId="7" applyNumberFormat="1" applyFont="1" applyFill="1" applyBorder="1" applyAlignment="1" applyProtection="1">
      <alignment horizontal="center" vertical="center" wrapText="1"/>
    </xf>
    <xf numFmtId="0" fontId="18" fillId="7" borderId="72" xfId="7" applyNumberFormat="1" applyFont="1" applyFill="1" applyBorder="1" applyAlignment="1" applyProtection="1">
      <alignment horizontal="center" vertical="center" wrapText="1"/>
    </xf>
    <xf numFmtId="0" fontId="21" fillId="0" borderId="62" xfId="7" applyBorder="1"/>
    <xf numFmtId="0" fontId="27" fillId="0" borderId="71" xfId="7" applyFont="1" applyBorder="1"/>
    <xf numFmtId="0" fontId="27" fillId="0" borderId="71" xfId="7" applyFont="1" applyBorder="1" applyAlignment="1">
      <alignment horizontal="center"/>
    </xf>
    <xf numFmtId="169" fontId="18" fillId="0" borderId="71" xfId="7" applyNumberFormat="1" applyFont="1" applyFill="1" applyBorder="1" applyAlignment="1" applyProtection="1">
      <alignment horizontal="center" vertical="center" wrapText="1"/>
    </xf>
    <xf numFmtId="169" fontId="18" fillId="0" borderId="59" xfId="7" applyNumberFormat="1" applyFont="1" applyFill="1" applyBorder="1" applyAlignment="1" applyProtection="1">
      <alignment horizontal="center" vertical="center" wrapText="1"/>
    </xf>
    <xf numFmtId="169" fontId="18" fillId="0" borderId="61" xfId="7" applyNumberFormat="1" applyFont="1" applyFill="1" applyBorder="1" applyAlignment="1" applyProtection="1">
      <alignment horizontal="center" vertical="center" wrapText="1"/>
    </xf>
    <xf numFmtId="0" fontId="18" fillId="0" borderId="71" xfId="7" applyNumberFormat="1" applyFont="1" applyFill="1" applyBorder="1" applyAlignment="1" applyProtection="1">
      <alignment horizontal="center" vertical="center" wrapText="1"/>
    </xf>
    <xf numFmtId="0" fontId="27" fillId="0" borderId="71" xfId="7" applyFont="1" applyBorder="1" applyAlignment="1">
      <alignment vertical="top" wrapText="1"/>
    </xf>
    <xf numFmtId="0" fontId="28" fillId="0" borderId="71" xfId="7" applyFont="1" applyBorder="1" applyAlignment="1">
      <alignment vertical="center"/>
    </xf>
    <xf numFmtId="49" fontId="18" fillId="0" borderId="62" xfId="7" applyNumberFormat="1" applyFont="1" applyFill="1" applyBorder="1" applyAlignment="1" applyProtection="1">
      <alignment horizontal="center" vertical="center" wrapText="1"/>
    </xf>
    <xf numFmtId="169" fontId="27" fillId="0" borderId="71" xfId="7" applyNumberFormat="1" applyFont="1" applyBorder="1" applyAlignment="1">
      <alignment horizontal="center" vertical="center"/>
    </xf>
    <xf numFmtId="49" fontId="24" fillId="2" borderId="71" xfId="7" applyNumberFormat="1" applyFont="1" applyFill="1" applyBorder="1" applyAlignment="1">
      <alignment horizontal="left"/>
    </xf>
    <xf numFmtId="0" fontId="29" fillId="0" borderId="71" xfId="8" applyFont="1" applyBorder="1" applyAlignment="1">
      <alignment horizontal="center"/>
    </xf>
    <xf numFmtId="0" fontId="24" fillId="0" borderId="71" xfId="7" applyNumberFormat="1" applyFont="1" applyFill="1" applyBorder="1" applyAlignment="1">
      <alignment horizontal="center"/>
    </xf>
    <xf numFmtId="0" fontId="31" fillId="0" borderId="62" xfId="8" applyFont="1" applyBorder="1"/>
    <xf numFmtId="0" fontId="31" fillId="0" borderId="0" xfId="8" applyFont="1"/>
    <xf numFmtId="0" fontId="1" fillId="0" borderId="0" xfId="8"/>
    <xf numFmtId="167" fontId="31" fillId="0" borderId="62" xfId="8" applyNumberFormat="1" applyFont="1" applyBorder="1" applyAlignment="1">
      <alignment horizontal="center"/>
    </xf>
    <xf numFmtId="0" fontId="29" fillId="0" borderId="71" xfId="8" applyFont="1" applyBorder="1"/>
    <xf numFmtId="0" fontId="29" fillId="0" borderId="71" xfId="8" applyFont="1" applyFill="1" applyBorder="1" applyAlignment="1">
      <alignment horizontal="center"/>
    </xf>
    <xf numFmtId="0" fontId="18" fillId="0" borderId="59" xfId="7" applyNumberFormat="1" applyFont="1" applyFill="1" applyBorder="1" applyAlignment="1" applyProtection="1">
      <alignment horizontal="center" vertical="center" wrapText="1"/>
    </xf>
    <xf numFmtId="0" fontId="21" fillId="0" borderId="72" xfId="7" applyBorder="1"/>
    <xf numFmtId="0" fontId="32" fillId="0" borderId="71" xfId="7" applyFont="1" applyFill="1" applyBorder="1" applyAlignment="1">
      <alignment horizontal="center" vertical="center" wrapText="1"/>
    </xf>
    <xf numFmtId="0" fontId="27" fillId="0" borderId="71" xfId="7" applyNumberFormat="1" applyFont="1" applyFill="1" applyBorder="1" applyAlignment="1">
      <alignment horizontal="center" vertical="center"/>
    </xf>
    <xf numFmtId="0" fontId="27" fillId="0" borderId="71" xfId="4" applyNumberFormat="1" applyFont="1" applyFill="1" applyBorder="1" applyAlignment="1" applyProtection="1">
      <alignment horizontal="center" vertical="center"/>
    </xf>
    <xf numFmtId="0" fontId="29" fillId="0" borderId="71" xfId="7" applyNumberFormat="1" applyFont="1" applyFill="1" applyBorder="1" applyAlignment="1" applyProtection="1">
      <alignment horizontal="center" vertical="center" wrapText="1"/>
    </xf>
    <xf numFmtId="169" fontId="18" fillId="7" borderId="71" xfId="7" applyNumberFormat="1" applyFont="1" applyFill="1" applyBorder="1" applyAlignment="1" applyProtection="1">
      <alignment horizontal="center" vertical="center" wrapText="1"/>
    </xf>
    <xf numFmtId="0" fontId="27" fillId="0" borderId="71" xfId="7" applyNumberFormat="1" applyFont="1" applyBorder="1" applyAlignment="1">
      <alignment horizontal="center" vertical="center"/>
    </xf>
    <xf numFmtId="0" fontId="29" fillId="0" borderId="71" xfId="6" applyFont="1" applyFill="1" applyBorder="1" applyAlignment="1">
      <alignment horizontal="left" vertical="center" wrapText="1"/>
    </xf>
    <xf numFmtId="0" fontId="27" fillId="0" borderId="71" xfId="7" applyFont="1" applyBorder="1" applyAlignment="1">
      <alignment vertical="center"/>
    </xf>
    <xf numFmtId="0" fontId="21" fillId="0" borderId="0" xfId="7" applyAlignment="1">
      <alignment horizontal="center"/>
    </xf>
    <xf numFmtId="0" fontId="21" fillId="0" borderId="0" xfId="7" applyNumberFormat="1" applyFont="1" applyAlignment="1">
      <alignment horizontal="center"/>
    </xf>
    <xf numFmtId="170" fontId="18" fillId="0" borderId="71" xfId="9" applyNumberFormat="1" applyFont="1" applyFill="1" applyBorder="1" applyAlignment="1" applyProtection="1">
      <alignment horizontal="center" vertical="center" wrapText="1"/>
    </xf>
    <xf numFmtId="49" fontId="18" fillId="0" borderId="73" xfId="7" applyNumberFormat="1" applyFont="1" applyFill="1" applyBorder="1" applyAlignment="1" applyProtection="1">
      <alignment horizontal="center" vertical="center" wrapText="1"/>
    </xf>
    <xf numFmtId="0" fontId="27" fillId="0" borderId="74" xfId="7" applyFont="1" applyBorder="1" applyAlignment="1">
      <alignment vertical="center"/>
    </xf>
    <xf numFmtId="0" fontId="32" fillId="0" borderId="74" xfId="7" applyFont="1" applyFill="1" applyBorder="1" applyAlignment="1">
      <alignment horizontal="center" vertical="center" wrapText="1"/>
    </xf>
    <xf numFmtId="0" fontId="27" fillId="0" borderId="74" xfId="7" applyNumberFormat="1" applyFont="1" applyFill="1" applyBorder="1" applyAlignment="1">
      <alignment horizontal="center" vertical="center"/>
    </xf>
    <xf numFmtId="170" fontId="18" fillId="0" borderId="74" xfId="9" applyNumberFormat="1" applyFont="1" applyFill="1" applyBorder="1" applyAlignment="1" applyProtection="1">
      <alignment horizontal="center" vertical="center" wrapText="1"/>
    </xf>
    <xf numFmtId="170" fontId="18" fillId="0" borderId="75" xfId="9" applyNumberFormat="1" applyFont="1" applyFill="1" applyBorder="1" applyAlignment="1" applyProtection="1">
      <alignment horizontal="center" vertical="center" wrapText="1"/>
    </xf>
    <xf numFmtId="0" fontId="34" fillId="6" borderId="68" xfId="3" applyFont="1" applyFill="1" applyBorder="1"/>
    <xf numFmtId="0" fontId="35" fillId="6" borderId="68" xfId="3" applyFont="1" applyFill="1" applyBorder="1" applyAlignment="1">
      <alignment horizontal="center" vertical="center" wrapText="1"/>
    </xf>
    <xf numFmtId="0" fontId="34" fillId="6" borderId="68" xfId="3" applyFont="1" applyFill="1" applyBorder="1" applyAlignment="1">
      <alignment horizontal="center" vertical="center"/>
    </xf>
    <xf numFmtId="0" fontId="5" fillId="6" borderId="68" xfId="3" applyFont="1" applyFill="1" applyBorder="1" applyAlignment="1">
      <alignment horizontal="center" vertical="center" wrapText="1"/>
    </xf>
    <xf numFmtId="43" fontId="34" fillId="6" borderId="76" xfId="2" applyFont="1" applyFill="1" applyBorder="1" applyAlignment="1">
      <alignment horizontal="center"/>
    </xf>
    <xf numFmtId="49" fontId="5" fillId="6" borderId="67" xfId="3" applyNumberFormat="1" applyFont="1" applyFill="1" applyBorder="1" applyAlignment="1">
      <alignment horizontal="center" vertical="center" wrapText="1"/>
    </xf>
    <xf numFmtId="170" fontId="18" fillId="0" borderId="72" xfId="9" applyNumberFormat="1" applyFont="1" applyFill="1" applyBorder="1" applyAlignment="1" applyProtection="1">
      <alignment horizontal="center" vertical="center" wrapText="1"/>
    </xf>
    <xf numFmtId="170" fontId="18" fillId="0" borderId="77" xfId="9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 wrapText="1"/>
    </xf>
    <xf numFmtId="43" fontId="4" fillId="0" borderId="33" xfId="2" applyFont="1" applyBorder="1" applyAlignment="1">
      <alignment vertical="center"/>
    </xf>
    <xf numFmtId="49" fontId="4" fillId="0" borderId="2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3" fontId="4" fillId="0" borderId="39" xfId="2" applyFont="1" applyBorder="1" applyAlignment="1">
      <alignment vertical="center"/>
    </xf>
    <xf numFmtId="49" fontId="4" fillId="0" borderId="10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3" fontId="4" fillId="5" borderId="39" xfId="2" applyFont="1" applyFill="1" applyBorder="1" applyAlignment="1"/>
    <xf numFmtId="0" fontId="17" fillId="3" borderId="35" xfId="0" applyFont="1" applyFill="1" applyBorder="1" applyAlignment="1">
      <alignment horizontal="center" vertical="center" wrapText="1"/>
    </xf>
    <xf numFmtId="43" fontId="4" fillId="0" borderId="35" xfId="2" applyFont="1" applyBorder="1" applyAlignment="1">
      <alignment vertical="center"/>
    </xf>
    <xf numFmtId="49" fontId="4" fillId="0" borderId="36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5" borderId="31" xfId="0" applyNumberFormat="1" applyFill="1" applyBorder="1"/>
    <xf numFmtId="165" fontId="0" fillId="5" borderId="12" xfId="0" applyNumberFormat="1" applyFill="1" applyBorder="1"/>
    <xf numFmtId="165" fontId="0" fillId="5" borderId="32" xfId="0" applyNumberFormat="1" applyFill="1" applyBorder="1"/>
    <xf numFmtId="0" fontId="0" fillId="0" borderId="0" xfId="0" applyNumberFormat="1" applyAlignment="1">
      <alignment wrapTex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49" fontId="2" fillId="8" borderId="43" xfId="0" applyNumberFormat="1" applyFont="1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54" xfId="0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24" fillId="6" borderId="65" xfId="7" applyNumberFormat="1" applyFont="1" applyFill="1" applyBorder="1" applyAlignment="1" applyProtection="1">
      <alignment horizontal="center" vertical="center" wrapText="1"/>
    </xf>
    <xf numFmtId="0" fontId="24" fillId="6" borderId="69" xfId="7" applyNumberFormat="1" applyFont="1" applyFill="1" applyBorder="1" applyAlignment="1" applyProtection="1">
      <alignment horizontal="center" vertical="center" wrapText="1"/>
    </xf>
    <xf numFmtId="0" fontId="24" fillId="6" borderId="66" xfId="7" applyNumberFormat="1" applyFont="1" applyFill="1" applyBorder="1" applyAlignment="1" applyProtection="1">
      <alignment horizontal="center" vertical="center" wrapText="1"/>
    </xf>
    <xf numFmtId="0" fontId="24" fillId="6" borderId="70" xfId="7" applyNumberFormat="1" applyFont="1" applyFill="1" applyBorder="1" applyAlignment="1" applyProtection="1">
      <alignment horizontal="center" vertical="center" wrapText="1"/>
    </xf>
    <xf numFmtId="0" fontId="2" fillId="0" borderId="58" xfId="7" applyNumberFormat="1" applyFont="1" applyFill="1" applyBorder="1" applyAlignment="1" applyProtection="1">
      <alignment horizontal="left" vertical="center" wrapText="1"/>
    </xf>
    <xf numFmtId="0" fontId="2" fillId="0" borderId="59" xfId="7" applyNumberFormat="1" applyFont="1" applyFill="1" applyBorder="1" applyAlignment="1" applyProtection="1">
      <alignment horizontal="left" vertical="center" wrapText="1"/>
    </xf>
    <xf numFmtId="0" fontId="6" fillId="0" borderId="58" xfId="7" applyNumberFormat="1" applyFont="1" applyFill="1" applyBorder="1" applyAlignment="1" applyProtection="1">
      <alignment horizontal="center" vertical="center"/>
    </xf>
    <xf numFmtId="0" fontId="6" fillId="0" borderId="59" xfId="7" applyNumberFormat="1" applyFont="1" applyFill="1" applyBorder="1" applyAlignment="1" applyProtection="1">
      <alignment horizontal="center" vertical="center"/>
    </xf>
    <xf numFmtId="49" fontId="2" fillId="0" borderId="58" xfId="7" applyNumberFormat="1" applyFont="1" applyFill="1" applyBorder="1" applyAlignment="1" applyProtection="1">
      <alignment horizontal="left" vertical="center"/>
    </xf>
    <xf numFmtId="49" fontId="2" fillId="0" borderId="60" xfId="7" applyNumberFormat="1" applyFont="1" applyFill="1" applyBorder="1" applyAlignment="1" applyProtection="1">
      <alignment horizontal="left" vertical="center"/>
    </xf>
    <xf numFmtId="49" fontId="2" fillId="0" borderId="61" xfId="7" applyNumberFormat="1" applyFont="1" applyFill="1" applyBorder="1" applyAlignment="1" applyProtection="1">
      <alignment horizontal="left" vertical="center"/>
    </xf>
    <xf numFmtId="0" fontId="18" fillId="0" borderId="1" xfId="7" applyNumberFormat="1" applyFont="1" applyFill="1" applyBorder="1" applyAlignment="1" applyProtection="1">
      <alignment horizontal="center"/>
    </xf>
    <xf numFmtId="0" fontId="18" fillId="0" borderId="0" xfId="7" applyNumberFormat="1" applyFont="1" applyFill="1" applyBorder="1" applyAlignment="1" applyProtection="1">
      <alignment horizontal="center"/>
    </xf>
    <xf numFmtId="0" fontId="18" fillId="0" borderId="2" xfId="7" applyNumberFormat="1" applyFont="1" applyFill="1" applyBorder="1" applyAlignment="1" applyProtection="1">
      <alignment horizontal="center"/>
    </xf>
    <xf numFmtId="0" fontId="23" fillId="6" borderId="63" xfId="7" applyNumberFormat="1" applyFont="1" applyFill="1" applyBorder="1" applyAlignment="1" applyProtection="1">
      <alignment horizontal="center" vertical="center" wrapText="1"/>
    </xf>
    <xf numFmtId="0" fontId="23" fillId="6" borderId="67" xfId="7" applyNumberFormat="1" applyFont="1" applyFill="1" applyBorder="1" applyAlignment="1" applyProtection="1">
      <alignment horizontal="center" vertical="center" wrapText="1"/>
    </xf>
    <xf numFmtId="0" fontId="23" fillId="6" borderId="64" xfId="7" applyNumberFormat="1" applyFont="1" applyFill="1" applyBorder="1" applyAlignment="1" applyProtection="1">
      <alignment horizontal="center" vertical="center" wrapText="1"/>
    </xf>
    <xf numFmtId="0" fontId="23" fillId="6" borderId="68" xfId="7" applyNumberFormat="1" applyFont="1" applyFill="1" applyBorder="1" applyAlignment="1" applyProtection="1">
      <alignment horizontal="center" vertical="center" wrapText="1"/>
    </xf>
    <xf numFmtId="0" fontId="24" fillId="6" borderId="64" xfId="7" applyNumberFormat="1" applyFont="1" applyFill="1" applyBorder="1" applyAlignment="1" applyProtection="1">
      <alignment horizontal="center" vertical="center" wrapText="1"/>
    </xf>
    <xf numFmtId="0" fontId="24" fillId="6" borderId="68" xfId="7" applyNumberFormat="1" applyFont="1" applyFill="1" applyBorder="1" applyAlignment="1" applyProtection="1">
      <alignment horizontal="center" vertical="center" wrapText="1"/>
    </xf>
    <xf numFmtId="0" fontId="22" fillId="6" borderId="20" xfId="7" applyNumberFormat="1" applyFont="1" applyFill="1" applyBorder="1" applyAlignment="1" applyProtection="1">
      <alignment horizontal="center" vertical="center"/>
    </xf>
    <xf numFmtId="0" fontId="22" fillId="6" borderId="55" xfId="7" applyNumberFormat="1" applyFont="1" applyFill="1" applyBorder="1" applyAlignment="1" applyProtection="1">
      <alignment horizontal="center" vertical="center"/>
    </xf>
    <xf numFmtId="0" fontId="22" fillId="6" borderId="56" xfId="7" applyNumberFormat="1" applyFont="1" applyFill="1" applyBorder="1" applyAlignment="1" applyProtection="1">
      <alignment horizontal="center" vertical="center"/>
    </xf>
    <xf numFmtId="0" fontId="2" fillId="0" borderId="58" xfId="7" applyFont="1" applyFill="1" applyBorder="1" applyAlignment="1">
      <alignment horizontal="left" vertical="center"/>
    </xf>
    <xf numFmtId="0" fontId="2" fillId="0" borderId="59" xfId="7" applyFont="1" applyFill="1" applyBorder="1" applyAlignment="1">
      <alignment horizontal="left" vertical="center"/>
    </xf>
    <xf numFmtId="0" fontId="2" fillId="0" borderId="58" xfId="7" applyNumberFormat="1" applyFont="1" applyFill="1" applyBorder="1" applyAlignment="1" applyProtection="1">
      <alignment horizontal="left" vertical="center"/>
    </xf>
    <xf numFmtId="0" fontId="2" fillId="0" borderId="60" xfId="7" applyNumberFormat="1" applyFont="1" applyFill="1" applyBorder="1" applyAlignment="1" applyProtection="1">
      <alignment horizontal="left" vertical="center"/>
    </xf>
    <xf numFmtId="0" fontId="2" fillId="0" borderId="61" xfId="7" applyNumberFormat="1" applyFont="1" applyFill="1" applyBorder="1" applyAlignment="1" applyProtection="1">
      <alignment horizontal="left" vertical="center"/>
    </xf>
    <xf numFmtId="0" fontId="2" fillId="0" borderId="59" xfId="7" applyNumberFormat="1" applyFont="1" applyFill="1" applyBorder="1" applyAlignment="1" applyProtection="1">
      <alignment horizontal="left" vertical="center"/>
    </xf>
    <xf numFmtId="0" fontId="2" fillId="0" borderId="58" xfId="7" applyNumberFormat="1" applyFont="1" applyFill="1" applyBorder="1" applyAlignment="1" applyProtection="1">
      <alignment vertical="center"/>
    </xf>
    <xf numFmtId="0" fontId="2" fillId="0" borderId="60" xfId="7" applyNumberFormat="1" applyFont="1" applyFill="1" applyBorder="1" applyAlignment="1" applyProtection="1">
      <alignment vertical="center"/>
    </xf>
    <xf numFmtId="0" fontId="2" fillId="0" borderId="61" xfId="7" applyNumberFormat="1" applyFont="1" applyFill="1" applyBorder="1" applyAlignment="1" applyProtection="1">
      <alignment vertical="center"/>
    </xf>
  </cellXfs>
  <cellStyles count="10">
    <cellStyle name="Čárka" xfId="2" builtinId="3"/>
    <cellStyle name="Měna" xfId="9" builtinId="4"/>
    <cellStyle name="Normální" xfId="0" builtinId="0"/>
    <cellStyle name="normální 2" xfId="1" xr:uid="{00000000-0005-0000-0000-000002000000}"/>
    <cellStyle name="normální 2 2" xfId="5" xr:uid="{00000000-0005-0000-0000-000003000000}"/>
    <cellStyle name="normální 2 3" xfId="8" xr:uid="{220DFFF1-DFEB-4B35-B7F3-89A7261488D2}"/>
    <cellStyle name="normální 3" xfId="3" xr:uid="{00000000-0005-0000-0000-000004000000}"/>
    <cellStyle name="Normální 4" xfId="7" xr:uid="{2F020B39-55DB-4F39-9930-02B244D74E46}"/>
    <cellStyle name="normální_40756100" xfId="4" xr:uid="{00000000-0005-0000-0000-000005000000}"/>
    <cellStyle name="normální_9118_3516_410_4_07_5_01.0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%20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TSStavitel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_2023_OSVC/013_Kvapilova_ordinace/01_Podklady/230327/fwdrelovosice/ZTI%20rozpocet%20sle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305" t="s">
        <v>39</v>
      </c>
      <c r="B2" s="305"/>
      <c r="C2" s="305"/>
      <c r="D2" s="305"/>
      <c r="E2" s="305"/>
      <c r="F2" s="305"/>
      <c r="G2" s="3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5"/>
  <sheetViews>
    <sheetView showGridLines="0" view="pageBreakPreview" topLeftCell="B51" zoomScale="70" zoomScaleNormal="100" zoomScaleSheetLayoutView="70" workbookViewId="0">
      <selection activeCell="D49" sqref="D4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71" t="s">
        <v>36</v>
      </c>
      <c r="B1" s="335" t="s">
        <v>42</v>
      </c>
      <c r="C1" s="336"/>
      <c r="D1" s="336"/>
      <c r="E1" s="336"/>
      <c r="F1" s="336"/>
      <c r="G1" s="336"/>
      <c r="H1" s="336"/>
      <c r="I1" s="336"/>
      <c r="J1" s="337"/>
    </row>
    <row r="2" spans="1:15" ht="23.25" customHeight="1" x14ac:dyDescent="0.25">
      <c r="A2" s="4"/>
      <c r="B2" s="79" t="s">
        <v>40</v>
      </c>
      <c r="C2" s="80"/>
      <c r="D2" s="351" t="s">
        <v>46</v>
      </c>
      <c r="E2" s="352"/>
      <c r="F2" s="352"/>
      <c r="G2" s="352"/>
      <c r="H2" s="352"/>
      <c r="I2" s="352"/>
      <c r="J2" s="353"/>
      <c r="O2" s="2"/>
    </row>
    <row r="3" spans="1:15" ht="23.25" customHeight="1" x14ac:dyDescent="0.25">
      <c r="A3" s="4"/>
      <c r="B3" s="81" t="s">
        <v>45</v>
      </c>
      <c r="C3" s="82"/>
      <c r="D3" s="317" t="s">
        <v>43</v>
      </c>
      <c r="E3" s="318"/>
      <c r="F3" s="318"/>
      <c r="G3" s="318"/>
      <c r="H3" s="318"/>
      <c r="I3" s="318"/>
      <c r="J3" s="319"/>
    </row>
    <row r="4" spans="1:15" ht="23.25" hidden="1" customHeight="1" x14ac:dyDescent="0.2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5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5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347"/>
      <c r="E11" s="347"/>
      <c r="F11" s="347"/>
      <c r="G11" s="347"/>
      <c r="H11" s="27" t="s">
        <v>33</v>
      </c>
      <c r="I11" s="92"/>
      <c r="J11" s="11"/>
    </row>
    <row r="12" spans="1:15" ht="15.75" customHeight="1" x14ac:dyDescent="0.25">
      <c r="A12" s="4"/>
      <c r="B12" s="39"/>
      <c r="C12" s="25"/>
      <c r="D12" s="331"/>
      <c r="E12" s="331"/>
      <c r="F12" s="331"/>
      <c r="G12" s="331"/>
      <c r="H12" s="27" t="s">
        <v>34</v>
      </c>
      <c r="I12" s="92"/>
      <c r="J12" s="11"/>
    </row>
    <row r="13" spans="1:15" ht="15.75" customHeight="1" x14ac:dyDescent="0.25">
      <c r="A13" s="4"/>
      <c r="B13" s="40"/>
      <c r="C13" s="91"/>
      <c r="D13" s="332"/>
      <c r="E13" s="332"/>
      <c r="F13" s="332"/>
      <c r="G13" s="332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354"/>
      <c r="F15" s="354"/>
      <c r="G15" s="327"/>
      <c r="H15" s="327"/>
      <c r="I15" s="327" t="s">
        <v>28</v>
      </c>
      <c r="J15" s="328"/>
    </row>
    <row r="16" spans="1:15" ht="23.25" customHeight="1" x14ac:dyDescent="0.25">
      <c r="A16" s="140" t="s">
        <v>23</v>
      </c>
      <c r="B16" s="141" t="s">
        <v>23</v>
      </c>
      <c r="C16" s="56"/>
      <c r="D16" s="57"/>
      <c r="E16" s="329"/>
      <c r="F16" s="330"/>
      <c r="G16" s="329"/>
      <c r="H16" s="330"/>
      <c r="I16" s="329">
        <f>SUMIF(F52:F71,A16,I52:I71)+SUMIF(F52:F71,"PSU",I52:I71)</f>
        <v>0</v>
      </c>
      <c r="J16" s="344"/>
    </row>
    <row r="17" spans="1:10" ht="23.25" customHeight="1" x14ac:dyDescent="0.25">
      <c r="A17" s="140" t="s">
        <v>24</v>
      </c>
      <c r="B17" s="141" t="s">
        <v>24</v>
      </c>
      <c r="C17" s="56"/>
      <c r="D17" s="57"/>
      <c r="E17" s="329"/>
      <c r="F17" s="330"/>
      <c r="G17" s="329"/>
      <c r="H17" s="330"/>
      <c r="I17" s="329">
        <f>SUMIF(F52:F71,A17,I52:I71)</f>
        <v>0</v>
      </c>
      <c r="J17" s="344"/>
    </row>
    <row r="18" spans="1:10" ht="23.25" customHeight="1" x14ac:dyDescent="0.25">
      <c r="A18" s="140" t="s">
        <v>25</v>
      </c>
      <c r="B18" s="141" t="s">
        <v>25</v>
      </c>
      <c r="C18" s="56"/>
      <c r="D18" s="57"/>
      <c r="E18" s="329"/>
      <c r="F18" s="330"/>
      <c r="G18" s="329"/>
      <c r="H18" s="330"/>
      <c r="I18" s="329">
        <f>SUMIF(F52:F71,A18,I52:I71)</f>
        <v>0</v>
      </c>
      <c r="J18" s="344"/>
    </row>
    <row r="19" spans="1:10" ht="23.25" customHeight="1" x14ac:dyDescent="0.25">
      <c r="A19" s="140" t="s">
        <v>93</v>
      </c>
      <c r="B19" s="141" t="s">
        <v>26</v>
      </c>
      <c r="C19" s="56"/>
      <c r="D19" s="57"/>
      <c r="E19" s="329"/>
      <c r="F19" s="330"/>
      <c r="G19" s="329"/>
      <c r="H19" s="330"/>
      <c r="I19" s="329">
        <f>SUMIF(F52:F71,A19,I52:I71)</f>
        <v>0</v>
      </c>
      <c r="J19" s="344"/>
    </row>
    <row r="20" spans="1:10" ht="23.25" customHeight="1" x14ac:dyDescent="0.25">
      <c r="A20" s="140" t="s">
        <v>94</v>
      </c>
      <c r="B20" s="141" t="s">
        <v>27</v>
      </c>
      <c r="C20" s="56"/>
      <c r="D20" s="57"/>
      <c r="E20" s="329"/>
      <c r="F20" s="330"/>
      <c r="G20" s="329"/>
      <c r="H20" s="330"/>
      <c r="I20" s="329">
        <f>SUMIF(F52:F71,A20,I52:I71)</f>
        <v>0</v>
      </c>
      <c r="J20" s="344"/>
    </row>
    <row r="21" spans="1:10" ht="23.25" customHeight="1" x14ac:dyDescent="0.25">
      <c r="A21" s="4"/>
      <c r="B21" s="72" t="s">
        <v>28</v>
      </c>
      <c r="C21" s="73"/>
      <c r="D21" s="74"/>
      <c r="E21" s="345"/>
      <c r="F21" s="346"/>
      <c r="G21" s="345"/>
      <c r="H21" s="346"/>
      <c r="I21" s="345">
        <f>SUM(I16:J20)</f>
        <v>0</v>
      </c>
      <c r="J21" s="35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342">
        <f>ZakladDPHSniVypocet</f>
        <v>0</v>
      </c>
      <c r="H23" s="343"/>
      <c r="I23" s="343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348">
        <f>ZakladDPHSni*SazbaDPH1/100</f>
        <v>0</v>
      </c>
      <c r="H24" s="349"/>
      <c r="I24" s="349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342">
        <f>I21</f>
        <v>0</v>
      </c>
      <c r="H25" s="343"/>
      <c r="I25" s="343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338">
        <f>ZakladDPHZakl*SazbaDPH2/100</f>
        <v>0</v>
      </c>
      <c r="H26" s="339"/>
      <c r="I26" s="339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340">
        <f>0</f>
        <v>0</v>
      </c>
      <c r="H27" s="340"/>
      <c r="I27" s="340"/>
      <c r="J27" s="61" t="str">
        <f t="shared" si="0"/>
        <v>CZK</v>
      </c>
    </row>
    <row r="28" spans="1:10" ht="27.75" hidden="1" customHeight="1" thickBot="1" x14ac:dyDescent="0.3">
      <c r="A28" s="4"/>
      <c r="B28" s="111" t="s">
        <v>22</v>
      </c>
      <c r="C28" s="112"/>
      <c r="D28" s="112"/>
      <c r="E28" s="113"/>
      <c r="F28" s="114"/>
      <c r="G28" s="326">
        <f>ZakladDPHSniVypocet+ZakladDPHZaklVypocet</f>
        <v>0</v>
      </c>
      <c r="H28" s="326"/>
      <c r="I28" s="326"/>
      <c r="J28" s="115" t="str">
        <f t="shared" si="0"/>
        <v>CZK</v>
      </c>
    </row>
    <row r="29" spans="1:10" ht="27.75" customHeight="1" thickBot="1" x14ac:dyDescent="0.3">
      <c r="A29" s="4"/>
      <c r="B29" s="111" t="s">
        <v>35</v>
      </c>
      <c r="C29" s="116"/>
      <c r="D29" s="116"/>
      <c r="E29" s="116"/>
      <c r="F29" s="116"/>
      <c r="G29" s="341">
        <f>ZakladDPHSni+DPHSni+ZakladDPHZakl+DPHZakl+Zaokrouhleni</f>
        <v>0</v>
      </c>
      <c r="H29" s="341"/>
      <c r="I29" s="341"/>
      <c r="J29" s="117" t="s">
        <v>49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45692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333"/>
      <c r="E34" s="333"/>
      <c r="F34" s="30"/>
      <c r="G34" s="333"/>
      <c r="H34" s="333"/>
      <c r="I34" s="333"/>
      <c r="J34" s="36"/>
    </row>
    <row r="35" spans="1:52" ht="12.75" customHeight="1" x14ac:dyDescent="0.25">
      <c r="A35" s="4"/>
      <c r="B35" s="4"/>
      <c r="C35" s="5"/>
      <c r="D35" s="334" t="s">
        <v>2</v>
      </c>
      <c r="E35" s="33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5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52" ht="25.5" hidden="1" customHeight="1" x14ac:dyDescent="0.25">
      <c r="A39" s="95">
        <v>1</v>
      </c>
      <c r="B39" s="101" t="s">
        <v>47</v>
      </c>
      <c r="C39" s="320" t="s">
        <v>46</v>
      </c>
      <c r="D39" s="321"/>
      <c r="E39" s="321"/>
      <c r="F39" s="106">
        <f>'Rozpočet Pol_AST'!AC258</f>
        <v>0</v>
      </c>
      <c r="G39" s="107">
        <f>'Rozpočet Pol_AST'!AD258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5">
      <c r="A40" s="95"/>
      <c r="B40" s="322" t="s">
        <v>48</v>
      </c>
      <c r="C40" s="323"/>
      <c r="D40" s="323"/>
      <c r="E40" s="324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5">
      <c r="B42" t="s">
        <v>50</v>
      </c>
    </row>
    <row r="43" spans="1:52" x14ac:dyDescent="0.25">
      <c r="B43" s="325" t="s">
        <v>51</v>
      </c>
      <c r="C43" s="325"/>
      <c r="D43" s="325"/>
      <c r="E43" s="325"/>
      <c r="F43" s="325"/>
      <c r="G43" s="325"/>
      <c r="H43" s="325"/>
      <c r="I43" s="325"/>
      <c r="J43" s="325"/>
      <c r="AZ43" s="118" t="str">
        <f>B43</f>
        <v>Jedná se o stavební úpravy části vnitřního prostoru 1.NP v obci Lovosice, k.ú. Lovosice.</v>
      </c>
    </row>
    <row r="44" spans="1:52" ht="75.75" customHeight="1" x14ac:dyDescent="0.25">
      <c r="B44" s="325" t="s">
        <v>421</v>
      </c>
      <c r="C44" s="325"/>
      <c r="D44" s="325"/>
      <c r="E44" s="325"/>
      <c r="F44" s="325"/>
      <c r="G44" s="325"/>
      <c r="H44" s="325"/>
      <c r="I44" s="325"/>
      <c r="J44" s="325"/>
      <c r="AZ44" s="118" t="str">
        <f>B44</f>
        <v>Stávající  prostor  je  nyní  nepoužívaný  a  vyklizený.  Bude  provedena  demontáž a bourací práce dle PD. Nově  pak  budou  vyzděny  příčky  ze  systému  YTONG  tl.  100  a  150mm,  osazeny  dveře, položeny nové podlahy, celý prostor bude vymalován a radiátory budou natřeny, doplněny žaluzie, dveře. Dveře  v kontaktu s ordinací RTG musí mít stínění - ekv 2.0 mm pb. PB  okno do ordinace - rozměr 400x600mm, ekv 2.0 mm pb. Součástí jsou také úpravy ZTI a elektroinstalce.</v>
      </c>
    </row>
    <row r="46" spans="1:52" x14ac:dyDescent="0.25">
      <c r="B46" s="325" t="s">
        <v>52</v>
      </c>
      <c r="C46" s="325"/>
      <c r="D46" s="325"/>
      <c r="E46" s="325"/>
      <c r="F46" s="325"/>
      <c r="G46" s="325"/>
      <c r="H46" s="325"/>
      <c r="I46" s="325"/>
      <c r="J46" s="325"/>
      <c r="AZ46" s="118" t="str">
        <f>B46</f>
        <v>V případě rozporu mezi tímto soupisem prací s VV a PD platí PD.</v>
      </c>
    </row>
    <row r="49" spans="1:10" ht="15.6" x14ac:dyDescent="0.3">
      <c r="B49" s="119" t="s">
        <v>53</v>
      </c>
    </row>
    <row r="51" spans="1:10" ht="25.5" customHeight="1" x14ac:dyDescent="0.25">
      <c r="A51" s="120"/>
      <c r="B51" s="124" t="s">
        <v>16</v>
      </c>
      <c r="C51" s="124" t="s">
        <v>5</v>
      </c>
      <c r="D51" s="125"/>
      <c r="E51" s="125"/>
      <c r="F51" s="128" t="s">
        <v>54</v>
      </c>
      <c r="G51" s="128"/>
      <c r="H51" s="128"/>
      <c r="I51" s="313" t="s">
        <v>28</v>
      </c>
      <c r="J51" s="313"/>
    </row>
    <row r="52" spans="1:10" ht="25.5" customHeight="1" x14ac:dyDescent="0.25">
      <c r="A52" s="121"/>
      <c r="B52" s="129" t="s">
        <v>55</v>
      </c>
      <c r="C52" s="315" t="s">
        <v>56</v>
      </c>
      <c r="D52" s="316"/>
      <c r="E52" s="316"/>
      <c r="F52" s="131" t="s">
        <v>23</v>
      </c>
      <c r="G52" s="132"/>
      <c r="H52" s="132"/>
      <c r="I52" s="314">
        <f>'Rozpočet Pol_AST'!G8</f>
        <v>0</v>
      </c>
      <c r="J52" s="314"/>
    </row>
    <row r="53" spans="1:10" ht="25.5" customHeight="1" x14ac:dyDescent="0.25">
      <c r="A53" s="121"/>
      <c r="B53" s="123" t="s">
        <v>57</v>
      </c>
      <c r="C53" s="307" t="s">
        <v>58</v>
      </c>
      <c r="D53" s="308"/>
      <c r="E53" s="308"/>
      <c r="F53" s="133" t="s">
        <v>23</v>
      </c>
      <c r="G53" s="134"/>
      <c r="H53" s="134"/>
      <c r="I53" s="306">
        <f>'Rozpočet Pol_AST'!G38</f>
        <v>0</v>
      </c>
      <c r="J53" s="306"/>
    </row>
    <row r="54" spans="1:10" ht="25.5" customHeight="1" x14ac:dyDescent="0.25">
      <c r="A54" s="121"/>
      <c r="B54" s="123" t="s">
        <v>59</v>
      </c>
      <c r="C54" s="307" t="s">
        <v>60</v>
      </c>
      <c r="D54" s="308"/>
      <c r="E54" s="308"/>
      <c r="F54" s="133" t="s">
        <v>23</v>
      </c>
      <c r="G54" s="134"/>
      <c r="H54" s="134"/>
      <c r="I54" s="306">
        <f>'Rozpočet Pol_AST'!G42</f>
        <v>0</v>
      </c>
      <c r="J54" s="306"/>
    </row>
    <row r="55" spans="1:10" ht="25.5" customHeight="1" x14ac:dyDescent="0.25">
      <c r="A55" s="121"/>
      <c r="B55" s="123" t="s">
        <v>61</v>
      </c>
      <c r="C55" s="307" t="s">
        <v>62</v>
      </c>
      <c r="D55" s="308"/>
      <c r="E55" s="308"/>
      <c r="F55" s="133" t="s">
        <v>23</v>
      </c>
      <c r="G55" s="134"/>
      <c r="H55" s="134"/>
      <c r="I55" s="306">
        <f>'Rozpočet Pol_AST'!G59</f>
        <v>0</v>
      </c>
      <c r="J55" s="306"/>
    </row>
    <row r="56" spans="1:10" ht="25.5" customHeight="1" x14ac:dyDescent="0.25">
      <c r="A56" s="121"/>
      <c r="B56" s="123" t="s">
        <v>63</v>
      </c>
      <c r="C56" s="307" t="s">
        <v>64</v>
      </c>
      <c r="D56" s="308"/>
      <c r="E56" s="308"/>
      <c r="F56" s="133" t="s">
        <v>23</v>
      </c>
      <c r="G56" s="134"/>
      <c r="H56" s="134"/>
      <c r="I56" s="306">
        <f>'Rozpočet Pol_AST'!G65</f>
        <v>0</v>
      </c>
      <c r="J56" s="306"/>
    </row>
    <row r="57" spans="1:10" ht="25.5" customHeight="1" x14ac:dyDescent="0.25">
      <c r="A57" s="121"/>
      <c r="B57" s="123" t="s">
        <v>65</v>
      </c>
      <c r="C57" s="307" t="s">
        <v>66</v>
      </c>
      <c r="D57" s="308"/>
      <c r="E57" s="308"/>
      <c r="F57" s="133" t="s">
        <v>23</v>
      </c>
      <c r="G57" s="134"/>
      <c r="H57" s="134"/>
      <c r="I57" s="306">
        <f>'Rozpočet Pol_AST'!G70</f>
        <v>0</v>
      </c>
      <c r="J57" s="306"/>
    </row>
    <row r="58" spans="1:10" ht="25.5" customHeight="1" x14ac:dyDescent="0.25">
      <c r="A58" s="121"/>
      <c r="B58" s="123" t="s">
        <v>67</v>
      </c>
      <c r="C58" s="307" t="s">
        <v>68</v>
      </c>
      <c r="D58" s="308"/>
      <c r="E58" s="308"/>
      <c r="F58" s="133" t="s">
        <v>23</v>
      </c>
      <c r="G58" s="134"/>
      <c r="H58" s="134"/>
      <c r="I58" s="306">
        <f>'Rozpočet Pol_AST'!G73</f>
        <v>0</v>
      </c>
      <c r="J58" s="306"/>
    </row>
    <row r="59" spans="1:10" ht="25.5" customHeight="1" x14ac:dyDescent="0.25">
      <c r="A59" s="121"/>
      <c r="B59" s="123" t="s">
        <v>69</v>
      </c>
      <c r="C59" s="307" t="s">
        <v>70</v>
      </c>
      <c r="D59" s="308"/>
      <c r="E59" s="308"/>
      <c r="F59" s="133" t="s">
        <v>23</v>
      </c>
      <c r="G59" s="134"/>
      <c r="H59" s="134"/>
      <c r="I59" s="306">
        <f>'Rozpočet Pol_AST'!G78</f>
        <v>0</v>
      </c>
      <c r="J59" s="306"/>
    </row>
    <row r="60" spans="1:10" ht="25.5" customHeight="1" x14ac:dyDescent="0.25">
      <c r="A60" s="121"/>
      <c r="B60" s="123" t="s">
        <v>71</v>
      </c>
      <c r="C60" s="307" t="s">
        <v>72</v>
      </c>
      <c r="D60" s="308"/>
      <c r="E60" s="308"/>
      <c r="F60" s="133" t="s">
        <v>23</v>
      </c>
      <c r="G60" s="134"/>
      <c r="H60" s="134"/>
      <c r="I60" s="306">
        <f>'Rozpočet Pol_AST'!G85</f>
        <v>0</v>
      </c>
      <c r="J60" s="306"/>
    </row>
    <row r="61" spans="1:10" ht="25.5" customHeight="1" x14ac:dyDescent="0.25">
      <c r="A61" s="121"/>
      <c r="B61" s="123" t="s">
        <v>73</v>
      </c>
      <c r="C61" s="307" t="s">
        <v>74</v>
      </c>
      <c r="D61" s="308"/>
      <c r="E61" s="308"/>
      <c r="F61" s="133" t="s">
        <v>23</v>
      </c>
      <c r="G61" s="134"/>
      <c r="H61" s="134"/>
      <c r="I61" s="306">
        <f>'Rozpočet Pol_AST'!G98</f>
        <v>0</v>
      </c>
      <c r="J61" s="306"/>
    </row>
    <row r="62" spans="1:10" ht="25.5" customHeight="1" x14ac:dyDescent="0.25">
      <c r="A62" s="121"/>
      <c r="B62" s="123" t="s">
        <v>75</v>
      </c>
      <c r="C62" s="307" t="s">
        <v>76</v>
      </c>
      <c r="D62" s="308"/>
      <c r="E62" s="308"/>
      <c r="F62" s="133" t="s">
        <v>24</v>
      </c>
      <c r="G62" s="134"/>
      <c r="H62" s="134"/>
      <c r="I62" s="306">
        <f>'Rozpočet Pol_AST'!G100</f>
        <v>0</v>
      </c>
      <c r="J62" s="306"/>
    </row>
    <row r="63" spans="1:10" ht="25.5" customHeight="1" x14ac:dyDescent="0.25">
      <c r="A63" s="121"/>
      <c r="B63" s="123" t="s">
        <v>77</v>
      </c>
      <c r="C63" s="307" t="s">
        <v>78</v>
      </c>
      <c r="D63" s="308"/>
      <c r="E63" s="308"/>
      <c r="F63" s="133" t="s">
        <v>24</v>
      </c>
      <c r="G63" s="134"/>
      <c r="H63" s="134"/>
      <c r="I63" s="306">
        <f>'Rozpočet Pol_AST'!G103</f>
        <v>0</v>
      </c>
      <c r="J63" s="306"/>
    </row>
    <row r="64" spans="1:10" ht="25.5" customHeight="1" x14ac:dyDescent="0.25">
      <c r="A64" s="121"/>
      <c r="B64" s="123" t="s">
        <v>79</v>
      </c>
      <c r="C64" s="307" t="s">
        <v>80</v>
      </c>
      <c r="D64" s="308"/>
      <c r="E64" s="308"/>
      <c r="F64" s="133" t="s">
        <v>24</v>
      </c>
      <c r="G64" s="134"/>
      <c r="H64" s="134"/>
      <c r="I64" s="306">
        <f>'Rozpočet Pol_AST'!G112</f>
        <v>0</v>
      </c>
      <c r="J64" s="306"/>
    </row>
    <row r="65" spans="1:10" ht="25.5" customHeight="1" x14ac:dyDescent="0.25">
      <c r="A65" s="121"/>
      <c r="B65" s="123" t="s">
        <v>81</v>
      </c>
      <c r="C65" s="307" t="s">
        <v>82</v>
      </c>
      <c r="D65" s="308"/>
      <c r="E65" s="308"/>
      <c r="F65" s="133" t="s">
        <v>24</v>
      </c>
      <c r="G65" s="134"/>
      <c r="H65" s="134"/>
      <c r="I65" s="306">
        <f>'Rozpočet Pol_AST'!G161</f>
        <v>0</v>
      </c>
      <c r="J65" s="306"/>
    </row>
    <row r="66" spans="1:10" ht="25.5" customHeight="1" x14ac:dyDescent="0.25">
      <c r="A66" s="121"/>
      <c r="B66" s="123" t="s">
        <v>83</v>
      </c>
      <c r="C66" s="307" t="s">
        <v>84</v>
      </c>
      <c r="D66" s="308"/>
      <c r="E66" s="308"/>
      <c r="F66" s="133" t="s">
        <v>24</v>
      </c>
      <c r="G66" s="134"/>
      <c r="H66" s="134"/>
      <c r="I66" s="306">
        <f>'Rozpočet Pol_AST'!G183</f>
        <v>0</v>
      </c>
      <c r="J66" s="306"/>
    </row>
    <row r="67" spans="1:10" ht="25.5" customHeight="1" x14ac:dyDescent="0.25">
      <c r="A67" s="121"/>
      <c r="B67" s="123" t="s">
        <v>85</v>
      </c>
      <c r="C67" s="307" t="s">
        <v>86</v>
      </c>
      <c r="D67" s="308"/>
      <c r="E67" s="308"/>
      <c r="F67" s="133" t="s">
        <v>24</v>
      </c>
      <c r="G67" s="134"/>
      <c r="H67" s="134"/>
      <c r="I67" s="306">
        <f>'Rozpočet Pol_AST'!G196</f>
        <v>0</v>
      </c>
      <c r="J67" s="306"/>
    </row>
    <row r="68" spans="1:10" ht="25.5" customHeight="1" x14ac:dyDescent="0.25">
      <c r="A68" s="121"/>
      <c r="B68" s="123" t="s">
        <v>87</v>
      </c>
      <c r="C68" s="307" t="s">
        <v>88</v>
      </c>
      <c r="D68" s="308"/>
      <c r="E68" s="308"/>
      <c r="F68" s="133" t="s">
        <v>24</v>
      </c>
      <c r="G68" s="134"/>
      <c r="H68" s="134"/>
      <c r="I68" s="306">
        <f>'Rozpočet Pol_AST'!G203</f>
        <v>0</v>
      </c>
      <c r="J68" s="306"/>
    </row>
    <row r="69" spans="1:10" ht="25.5" customHeight="1" x14ac:dyDescent="0.25">
      <c r="A69" s="121"/>
      <c r="B69" s="123" t="s">
        <v>89</v>
      </c>
      <c r="C69" s="307" t="s">
        <v>90</v>
      </c>
      <c r="D69" s="308"/>
      <c r="E69" s="308"/>
      <c r="F69" s="133" t="s">
        <v>24</v>
      </c>
      <c r="G69" s="134"/>
      <c r="H69" s="134"/>
      <c r="I69" s="306">
        <f>'Rozpočet Pol_AST'!G233</f>
        <v>0</v>
      </c>
      <c r="J69" s="306"/>
    </row>
    <row r="70" spans="1:10" ht="25.5" customHeight="1" x14ac:dyDescent="0.25">
      <c r="A70" s="121"/>
      <c r="B70" s="123" t="s">
        <v>91</v>
      </c>
      <c r="C70" s="307" t="s">
        <v>92</v>
      </c>
      <c r="D70" s="308"/>
      <c r="E70" s="308"/>
      <c r="F70" s="133" t="s">
        <v>25</v>
      </c>
      <c r="G70" s="134"/>
      <c r="H70" s="134"/>
      <c r="I70" s="306">
        <f>'Rozpočet Pol_AST'!G239</f>
        <v>0</v>
      </c>
      <c r="J70" s="306"/>
    </row>
    <row r="71" spans="1:10" ht="25.5" customHeight="1" x14ac:dyDescent="0.25">
      <c r="A71" s="121"/>
      <c r="B71" s="130" t="s">
        <v>93</v>
      </c>
      <c r="C71" s="310" t="s">
        <v>26</v>
      </c>
      <c r="D71" s="311"/>
      <c r="E71" s="311"/>
      <c r="F71" s="135" t="s">
        <v>93</v>
      </c>
      <c r="G71" s="136"/>
      <c r="H71" s="136"/>
      <c r="I71" s="309">
        <f>'Rozpočet Pol_AST'!G242</f>
        <v>0</v>
      </c>
      <c r="J71" s="309"/>
    </row>
    <row r="72" spans="1:10" ht="25.5" customHeight="1" x14ac:dyDescent="0.25">
      <c r="A72" s="122"/>
      <c r="B72" s="126" t="s">
        <v>1</v>
      </c>
      <c r="C72" s="126"/>
      <c r="D72" s="127"/>
      <c r="E72" s="127"/>
      <c r="F72" s="137"/>
      <c r="G72" s="138"/>
      <c r="H72" s="138"/>
      <c r="I72" s="312">
        <f>SUM(I52:I71)</f>
        <v>0</v>
      </c>
      <c r="J72" s="312"/>
    </row>
    <row r="73" spans="1:10" x14ac:dyDescent="0.25">
      <c r="F73" s="139"/>
      <c r="G73" s="94"/>
      <c r="H73" s="139"/>
      <c r="I73" s="94"/>
      <c r="J73" s="94"/>
    </row>
    <row r="74" spans="1:10" x14ac:dyDescent="0.25">
      <c r="F74" s="139"/>
      <c r="G74" s="94"/>
      <c r="H74" s="139"/>
      <c r="I74" s="94"/>
      <c r="J74" s="94"/>
    </row>
    <row r="75" spans="1:10" x14ac:dyDescent="0.25">
      <c r="F75" s="139"/>
      <c r="G75" s="94"/>
      <c r="H75" s="139"/>
      <c r="I75" s="94"/>
      <c r="J75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54:J54"/>
    <mergeCell ref="C54:E54"/>
    <mergeCell ref="D3:J3"/>
    <mergeCell ref="C39:E39"/>
    <mergeCell ref="B40:E40"/>
    <mergeCell ref="B43:J43"/>
    <mergeCell ref="B44:J44"/>
    <mergeCell ref="B46:J46"/>
    <mergeCell ref="G28:I28"/>
    <mergeCell ref="G15:H15"/>
    <mergeCell ref="I15:J15"/>
    <mergeCell ref="E16:F16"/>
    <mergeCell ref="D12:G12"/>
    <mergeCell ref="D13:G13"/>
    <mergeCell ref="D34:E34"/>
    <mergeCell ref="D35:E35"/>
    <mergeCell ref="I51:J51"/>
    <mergeCell ref="I52:J52"/>
    <mergeCell ref="C52:E52"/>
    <mergeCell ref="I53:J53"/>
    <mergeCell ref="C53:E53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355" t="s">
        <v>6</v>
      </c>
      <c r="B1" s="355"/>
      <c r="C1" s="356"/>
      <c r="D1" s="355"/>
      <c r="E1" s="355"/>
      <c r="F1" s="355"/>
      <c r="G1" s="355"/>
    </row>
    <row r="2" spans="1:7" ht="24.9" customHeight="1" x14ac:dyDescent="0.25">
      <c r="A2" s="77" t="s">
        <v>41</v>
      </c>
      <c r="B2" s="76"/>
      <c r="C2" s="357"/>
      <c r="D2" s="357"/>
      <c r="E2" s="357"/>
      <c r="F2" s="357"/>
      <c r="G2" s="358"/>
    </row>
    <row r="3" spans="1:7" ht="24.9" hidden="1" customHeight="1" x14ac:dyDescent="0.25">
      <c r="A3" s="77" t="s">
        <v>7</v>
      </c>
      <c r="B3" s="76"/>
      <c r="C3" s="357"/>
      <c r="D3" s="357"/>
      <c r="E3" s="357"/>
      <c r="F3" s="357"/>
      <c r="G3" s="358"/>
    </row>
    <row r="4" spans="1:7" ht="24.9" hidden="1" customHeight="1" x14ac:dyDescent="0.25">
      <c r="A4" s="77" t="s">
        <v>8</v>
      </c>
      <c r="B4" s="76"/>
      <c r="C4" s="357"/>
      <c r="D4" s="357"/>
      <c r="E4" s="357"/>
      <c r="F4" s="357"/>
      <c r="G4" s="358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68"/>
  <sheetViews>
    <sheetView view="pageBreakPreview" topLeftCell="B212" zoomScaleNormal="100" zoomScaleSheetLayoutView="100" workbookViewId="0">
      <selection activeCell="G240" sqref="G240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style="206" customWidth="1"/>
    <col min="8" max="13" width="0" hidden="1" customWidth="1"/>
    <col min="16" max="16" width="10.33203125" customWidth="1"/>
    <col min="18" max="21" width="0" hidden="1" customWidth="1"/>
    <col min="29" max="39" width="0" hidden="1" customWidth="1"/>
  </cols>
  <sheetData>
    <row r="1" spans="1:60" ht="15.75" customHeight="1" x14ac:dyDescent="0.3">
      <c r="A1" s="371" t="s">
        <v>6</v>
      </c>
      <c r="B1" s="371"/>
      <c r="C1" s="371"/>
      <c r="D1" s="371"/>
      <c r="E1" s="371"/>
      <c r="F1" s="371"/>
      <c r="G1" s="371"/>
      <c r="AE1" t="s">
        <v>96</v>
      </c>
    </row>
    <row r="2" spans="1:60" ht="24.9" customHeight="1" x14ac:dyDescent="0.25">
      <c r="A2" s="144" t="s">
        <v>95</v>
      </c>
      <c r="B2" s="142"/>
      <c r="C2" s="372" t="s">
        <v>46</v>
      </c>
      <c r="D2" s="373"/>
      <c r="E2" s="373"/>
      <c r="F2" s="373"/>
      <c r="G2" s="374"/>
      <c r="AE2" t="s">
        <v>97</v>
      </c>
    </row>
    <row r="3" spans="1:60" ht="24.9" customHeight="1" x14ac:dyDescent="0.25">
      <c r="A3" s="145" t="s">
        <v>7</v>
      </c>
      <c r="B3" s="143"/>
      <c r="C3" s="375" t="s">
        <v>43</v>
      </c>
      <c r="D3" s="376"/>
      <c r="E3" s="376"/>
      <c r="F3" s="376"/>
      <c r="G3" s="377"/>
      <c r="AE3" t="s">
        <v>98</v>
      </c>
    </row>
    <row r="4" spans="1:60" ht="24.9" hidden="1" customHeight="1" x14ac:dyDescent="0.25">
      <c r="A4" s="145" t="s">
        <v>8</v>
      </c>
      <c r="B4" s="143"/>
      <c r="C4" s="375"/>
      <c r="D4" s="376"/>
      <c r="E4" s="376"/>
      <c r="F4" s="376"/>
      <c r="G4" s="377"/>
      <c r="AE4" t="s">
        <v>99</v>
      </c>
    </row>
    <row r="5" spans="1:60" hidden="1" x14ac:dyDescent="0.25">
      <c r="A5" s="146" t="s">
        <v>100</v>
      </c>
      <c r="B5" s="147"/>
      <c r="C5" s="148"/>
      <c r="D5" s="149"/>
      <c r="E5" s="149"/>
      <c r="F5" s="149"/>
      <c r="G5" s="198"/>
      <c r="AE5" t="s">
        <v>101</v>
      </c>
    </row>
    <row r="7" spans="1:60" ht="39.6" x14ac:dyDescent="0.25">
      <c r="A7" s="154" t="s">
        <v>102</v>
      </c>
      <c r="B7" s="155" t="s">
        <v>103</v>
      </c>
      <c r="C7" s="155" t="s">
        <v>104</v>
      </c>
      <c r="D7" s="154" t="s">
        <v>105</v>
      </c>
      <c r="E7" s="154" t="s">
        <v>106</v>
      </c>
      <c r="F7" s="150" t="s">
        <v>107</v>
      </c>
      <c r="G7" s="199" t="s">
        <v>28</v>
      </c>
      <c r="H7" s="173" t="s">
        <v>29</v>
      </c>
      <c r="I7" s="173" t="s">
        <v>108</v>
      </c>
      <c r="J7" s="173" t="s">
        <v>30</v>
      </c>
      <c r="K7" s="173" t="s">
        <v>109</v>
      </c>
      <c r="L7" s="173" t="s">
        <v>110</v>
      </c>
      <c r="M7" s="173" t="s">
        <v>111</v>
      </c>
      <c r="N7" s="173" t="s">
        <v>112</v>
      </c>
      <c r="O7" s="173" t="s">
        <v>113</v>
      </c>
      <c r="P7" s="173" t="s">
        <v>114</v>
      </c>
      <c r="Q7" s="173" t="s">
        <v>115</v>
      </c>
      <c r="R7" s="173" t="s">
        <v>116</v>
      </c>
      <c r="S7" s="173" t="s">
        <v>117</v>
      </c>
      <c r="T7" s="173" t="s">
        <v>118</v>
      </c>
      <c r="U7" s="157" t="s">
        <v>119</v>
      </c>
    </row>
    <row r="8" spans="1:60" x14ac:dyDescent="0.25">
      <c r="A8" s="174" t="s">
        <v>120</v>
      </c>
      <c r="B8" s="175" t="s">
        <v>55</v>
      </c>
      <c r="C8" s="176" t="s">
        <v>56</v>
      </c>
      <c r="D8" s="177"/>
      <c r="E8" s="178"/>
      <c r="F8" s="179"/>
      <c r="G8" s="200">
        <f>SUMIF(AE9:AE37,"&lt;&gt;NOR",G9:G37)</f>
        <v>0</v>
      </c>
      <c r="H8" s="179"/>
      <c r="I8" s="179">
        <f>SUM(I9:I37)</f>
        <v>0</v>
      </c>
      <c r="J8" s="179"/>
      <c r="K8" s="179">
        <f>SUM(K9:K37)</f>
        <v>0</v>
      </c>
      <c r="L8" s="179"/>
      <c r="M8" s="179">
        <f>SUM(M9:M37)</f>
        <v>0</v>
      </c>
      <c r="N8" s="156"/>
      <c r="O8" s="156">
        <f>SUM(O9:O37)</f>
        <v>4.9866000000000001</v>
      </c>
      <c r="P8" s="156"/>
      <c r="Q8" s="156">
        <f>SUM(Q9:Q37)</f>
        <v>0</v>
      </c>
      <c r="R8" s="156"/>
      <c r="S8" s="156"/>
      <c r="T8" s="174"/>
      <c r="U8" s="156">
        <f>SUM(U9:U37)</f>
        <v>69.13000000000001</v>
      </c>
      <c r="AE8" t="s">
        <v>121</v>
      </c>
    </row>
    <row r="9" spans="1:60" ht="20.399999999999999" outlineLevel="1" x14ac:dyDescent="0.25">
      <c r="A9" s="152">
        <v>1</v>
      </c>
      <c r="B9" s="158" t="s">
        <v>122</v>
      </c>
      <c r="C9" s="191" t="s">
        <v>123</v>
      </c>
      <c r="D9" s="160" t="s">
        <v>124</v>
      </c>
      <c r="E9" s="167">
        <v>4.7881999999999998</v>
      </c>
      <c r="F9" s="170"/>
      <c r="G9" s="20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0</v>
      </c>
      <c r="M9" s="171">
        <f>G9*(1+L9/100)</f>
        <v>0</v>
      </c>
      <c r="N9" s="161">
        <v>2.189E-2</v>
      </c>
      <c r="O9" s="161">
        <f>ROUND(E9*N9,5)</f>
        <v>0.10481</v>
      </c>
      <c r="P9" s="161">
        <v>0</v>
      </c>
      <c r="Q9" s="161">
        <f>ROUND(E9*P9,5)</f>
        <v>0</v>
      </c>
      <c r="R9" s="161"/>
      <c r="S9" s="161"/>
      <c r="T9" s="162">
        <v>0.83848999999999996</v>
      </c>
      <c r="U9" s="161">
        <f>ROUND(E9*T9,2)</f>
        <v>4.01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125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2"/>
      <c r="B10" s="158"/>
      <c r="C10" s="192" t="s">
        <v>126</v>
      </c>
      <c r="D10" s="163"/>
      <c r="E10" s="168">
        <v>4.7881999999999998</v>
      </c>
      <c r="F10" s="171"/>
      <c r="G10" s="20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127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2"/>
      <c r="B11" s="158"/>
      <c r="C11" s="192" t="s">
        <v>128</v>
      </c>
      <c r="D11" s="163"/>
      <c r="E11" s="168"/>
      <c r="F11" s="171"/>
      <c r="G11" s="20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127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2">
        <v>2</v>
      </c>
      <c r="B12" s="158" t="s">
        <v>129</v>
      </c>
      <c r="C12" s="191" t="s">
        <v>130</v>
      </c>
      <c r="D12" s="160" t="s">
        <v>131</v>
      </c>
      <c r="E12" s="167">
        <v>1</v>
      </c>
      <c r="F12" s="170"/>
      <c r="G12" s="201">
        <f>ROUND(E12*F12,2)</f>
        <v>0</v>
      </c>
      <c r="H12" s="171"/>
      <c r="I12" s="171">
        <f>ROUND(E12*H12,2)</f>
        <v>0</v>
      </c>
      <c r="J12" s="171"/>
      <c r="K12" s="171">
        <f>ROUND(E12*J12,2)</f>
        <v>0</v>
      </c>
      <c r="L12" s="171">
        <v>0</v>
      </c>
      <c r="M12" s="171">
        <f>G12*(1+L12/100)</f>
        <v>0</v>
      </c>
      <c r="N12" s="161">
        <v>2.189E-2</v>
      </c>
      <c r="O12" s="161">
        <f>ROUND(E12*N12,5)</f>
        <v>2.189E-2</v>
      </c>
      <c r="P12" s="161">
        <v>0</v>
      </c>
      <c r="Q12" s="161">
        <f>ROUND(E12*P12,5)</f>
        <v>0</v>
      </c>
      <c r="R12" s="161"/>
      <c r="S12" s="161"/>
      <c r="T12" s="162">
        <v>0.83848999999999996</v>
      </c>
      <c r="U12" s="161">
        <f>ROUND(E12*T12,2)</f>
        <v>0.84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125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2"/>
      <c r="B13" s="158"/>
      <c r="C13" s="192" t="s">
        <v>132</v>
      </c>
      <c r="D13" s="163"/>
      <c r="E13" s="168">
        <v>1</v>
      </c>
      <c r="F13" s="171"/>
      <c r="G13" s="20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127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2">
        <v>3</v>
      </c>
      <c r="B14" s="158" t="s">
        <v>133</v>
      </c>
      <c r="C14" s="191" t="s">
        <v>134</v>
      </c>
      <c r="D14" s="160" t="s">
        <v>124</v>
      </c>
      <c r="E14" s="167">
        <v>4.7881999999999998</v>
      </c>
      <c r="F14" s="170"/>
      <c r="G14" s="201">
        <f>ROUND(E14*F14,2)</f>
        <v>0</v>
      </c>
      <c r="H14" s="171"/>
      <c r="I14" s="171">
        <f>ROUND(E14*H14,2)</f>
        <v>0</v>
      </c>
      <c r="J14" s="171"/>
      <c r="K14" s="171">
        <f>ROUND(E14*J14,2)</f>
        <v>0</v>
      </c>
      <c r="L14" s="171">
        <v>0</v>
      </c>
      <c r="M14" s="171">
        <f>G14*(1+L14/100)</f>
        <v>0</v>
      </c>
      <c r="N14" s="161">
        <v>0</v>
      </c>
      <c r="O14" s="161">
        <f>ROUND(E14*N14,5)</f>
        <v>0</v>
      </c>
      <c r="P14" s="161">
        <v>0</v>
      </c>
      <c r="Q14" s="161">
        <f>ROUND(E14*P14,5)</f>
        <v>0</v>
      </c>
      <c r="R14" s="161"/>
      <c r="S14" s="161"/>
      <c r="T14" s="162">
        <v>0.28999999999999998</v>
      </c>
      <c r="U14" s="161">
        <f>ROUND(E14*T14,2)</f>
        <v>1.39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125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2"/>
      <c r="B15" s="158"/>
      <c r="C15" s="192" t="s">
        <v>126</v>
      </c>
      <c r="D15" s="163"/>
      <c r="E15" s="168">
        <v>4.7881999999999998</v>
      </c>
      <c r="F15" s="171"/>
      <c r="G15" s="20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127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2"/>
      <c r="B16" s="158"/>
      <c r="C16" s="192" t="s">
        <v>128</v>
      </c>
      <c r="D16" s="163"/>
      <c r="E16" s="168"/>
      <c r="F16" s="171"/>
      <c r="G16" s="20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127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2">
        <v>4</v>
      </c>
      <c r="B17" s="158" t="s">
        <v>135</v>
      </c>
      <c r="C17" s="191" t="s">
        <v>136</v>
      </c>
      <c r="D17" s="160" t="s">
        <v>124</v>
      </c>
      <c r="E17" s="167">
        <v>20.628999999999998</v>
      </c>
      <c r="F17" s="170"/>
      <c r="G17" s="20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0</v>
      </c>
      <c r="M17" s="171">
        <f>G17*(1+L17/100)</f>
        <v>0</v>
      </c>
      <c r="N17" s="161">
        <v>2.5350000000000001E-2</v>
      </c>
      <c r="O17" s="161">
        <f>ROUND(E17*N17,5)</f>
        <v>0.52295000000000003</v>
      </c>
      <c r="P17" s="161">
        <v>0</v>
      </c>
      <c r="Q17" s="161">
        <f>ROUND(E17*P17,5)</f>
        <v>0</v>
      </c>
      <c r="R17" s="161"/>
      <c r="S17" s="161"/>
      <c r="T17" s="162">
        <v>1.0629999999999999</v>
      </c>
      <c r="U17" s="161">
        <f>ROUND(E17*T17,2)</f>
        <v>21.93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125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0.6" outlineLevel="1" x14ac:dyDescent="0.25">
      <c r="A18" s="152"/>
      <c r="B18" s="158"/>
      <c r="C18" s="192" t="s">
        <v>137</v>
      </c>
      <c r="D18" s="163"/>
      <c r="E18" s="168">
        <v>20.629000000000001</v>
      </c>
      <c r="F18" s="171"/>
      <c r="G18" s="20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127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2"/>
      <c r="B19" s="158"/>
      <c r="C19" s="192" t="s">
        <v>138</v>
      </c>
      <c r="D19" s="163"/>
      <c r="E19" s="168"/>
      <c r="F19" s="171"/>
      <c r="G19" s="20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127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2">
        <v>5</v>
      </c>
      <c r="B20" s="158" t="s">
        <v>139</v>
      </c>
      <c r="C20" s="191" t="s">
        <v>140</v>
      </c>
      <c r="D20" s="160" t="s">
        <v>124</v>
      </c>
      <c r="E20" s="167">
        <v>12.045999999999999</v>
      </c>
      <c r="F20" s="170"/>
      <c r="G20" s="201">
        <f>ROUND(E20*F20,2)</f>
        <v>0</v>
      </c>
      <c r="H20" s="171"/>
      <c r="I20" s="171">
        <f>ROUND(E20*H20,2)</f>
        <v>0</v>
      </c>
      <c r="J20" s="171"/>
      <c r="K20" s="171">
        <f>ROUND(E20*J20,2)</f>
        <v>0</v>
      </c>
      <c r="L20" s="171">
        <v>0</v>
      </c>
      <c r="M20" s="171">
        <f>G20*(1+L20/100)</f>
        <v>0</v>
      </c>
      <c r="N20" s="161">
        <v>2.5350000000000001E-2</v>
      </c>
      <c r="O20" s="161">
        <f>ROUND(E20*N20,5)</f>
        <v>0.30536999999999997</v>
      </c>
      <c r="P20" s="161">
        <v>0</v>
      </c>
      <c r="Q20" s="161">
        <f>ROUND(E20*P20,5)</f>
        <v>0</v>
      </c>
      <c r="R20" s="161"/>
      <c r="S20" s="161"/>
      <c r="T20" s="162">
        <v>1.0629999999999999</v>
      </c>
      <c r="U20" s="161">
        <f>ROUND(E20*T20,2)</f>
        <v>12.8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125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52"/>
      <c r="B21" s="158"/>
      <c r="C21" s="192" t="s">
        <v>141</v>
      </c>
      <c r="D21" s="163"/>
      <c r="E21" s="168">
        <v>12.045999999999999</v>
      </c>
      <c r="F21" s="171"/>
      <c r="G21" s="201"/>
      <c r="H21" s="171"/>
      <c r="I21" s="171"/>
      <c r="J21" s="171"/>
      <c r="K21" s="171"/>
      <c r="L21" s="171"/>
      <c r="M21" s="171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127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2"/>
      <c r="B22" s="158"/>
      <c r="C22" s="192" t="s">
        <v>138</v>
      </c>
      <c r="D22" s="163"/>
      <c r="E22" s="168"/>
      <c r="F22" s="171"/>
      <c r="G22" s="20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127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2">
        <v>6</v>
      </c>
      <c r="B23" s="158" t="s">
        <v>142</v>
      </c>
      <c r="C23" s="191" t="s">
        <v>143</v>
      </c>
      <c r="D23" s="160" t="s">
        <v>124</v>
      </c>
      <c r="E23" s="167">
        <v>34.655999999999999</v>
      </c>
      <c r="F23" s="170"/>
      <c r="G23" s="201">
        <f>ROUND(E23*F23,2)</f>
        <v>0</v>
      </c>
      <c r="H23" s="171"/>
      <c r="I23" s="171">
        <f>ROUND(E23*H23,2)</f>
        <v>0</v>
      </c>
      <c r="J23" s="171"/>
      <c r="K23" s="171">
        <f>ROUND(E23*J23,2)</f>
        <v>0</v>
      </c>
      <c r="L23" s="171">
        <v>0</v>
      </c>
      <c r="M23" s="171">
        <f>G23*(1+L23/100)</f>
        <v>0</v>
      </c>
      <c r="N23" s="161">
        <v>7.4709999999999999E-2</v>
      </c>
      <c r="O23" s="161">
        <f>ROUND(E23*N23,5)</f>
        <v>2.5891500000000001</v>
      </c>
      <c r="P23" s="161">
        <v>0</v>
      </c>
      <c r="Q23" s="161">
        <f>ROUND(E23*P23,5)</f>
        <v>0</v>
      </c>
      <c r="R23" s="161"/>
      <c r="S23" s="161"/>
      <c r="T23" s="162">
        <v>0.52915000000000001</v>
      </c>
      <c r="U23" s="161">
        <f>ROUND(E23*T23,2)</f>
        <v>18.34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125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2"/>
      <c r="B24" s="158"/>
      <c r="C24" s="192" t="s">
        <v>144</v>
      </c>
      <c r="D24" s="163"/>
      <c r="E24" s="168">
        <v>40.128</v>
      </c>
      <c r="F24" s="171"/>
      <c r="G24" s="20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127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2"/>
      <c r="B25" s="158"/>
      <c r="C25" s="192" t="s">
        <v>145</v>
      </c>
      <c r="D25" s="163"/>
      <c r="E25" s="168">
        <v>-5.4720000000000004</v>
      </c>
      <c r="F25" s="171"/>
      <c r="G25" s="20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127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0.399999999999999" outlineLevel="1" x14ac:dyDescent="0.25">
      <c r="A26" s="152">
        <v>7</v>
      </c>
      <c r="B26" s="158" t="s">
        <v>146</v>
      </c>
      <c r="C26" s="191" t="s">
        <v>147</v>
      </c>
      <c r="D26" s="160" t="s">
        <v>131</v>
      </c>
      <c r="E26" s="167">
        <v>5</v>
      </c>
      <c r="F26" s="170"/>
      <c r="G26" s="20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0</v>
      </c>
      <c r="M26" s="171">
        <f>G26*(1+L26/100)</f>
        <v>0</v>
      </c>
      <c r="N26" s="161">
        <v>2.0400000000000001E-2</v>
      </c>
      <c r="O26" s="161">
        <f>ROUND(E26*N26,5)</f>
        <v>0.10199999999999999</v>
      </c>
      <c r="P26" s="161">
        <v>0</v>
      </c>
      <c r="Q26" s="161">
        <f>ROUND(E26*P26,5)</f>
        <v>0</v>
      </c>
      <c r="R26" s="161"/>
      <c r="S26" s="161"/>
      <c r="T26" s="162">
        <v>0.24199999999999999</v>
      </c>
      <c r="U26" s="161">
        <f>ROUND(E26*T26,2)</f>
        <v>1.21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125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2"/>
      <c r="B27" s="158"/>
      <c r="C27" s="192" t="s">
        <v>148</v>
      </c>
      <c r="D27" s="163"/>
      <c r="E27" s="168">
        <v>5</v>
      </c>
      <c r="F27" s="171"/>
      <c r="G27" s="20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127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2">
        <v>8</v>
      </c>
      <c r="B28" s="158" t="s">
        <v>149</v>
      </c>
      <c r="C28" s="191" t="s">
        <v>150</v>
      </c>
      <c r="D28" s="160" t="s">
        <v>124</v>
      </c>
      <c r="E28" s="167">
        <v>9.7269999999999985</v>
      </c>
      <c r="F28" s="170"/>
      <c r="G28" s="201">
        <f>ROUND(E28*F28,2)</f>
        <v>0</v>
      </c>
      <c r="H28" s="171"/>
      <c r="I28" s="171">
        <f>ROUND(E28*H28,2)</f>
        <v>0</v>
      </c>
      <c r="J28" s="171"/>
      <c r="K28" s="171">
        <f>ROUND(E28*J28,2)</f>
        <v>0</v>
      </c>
      <c r="L28" s="171">
        <v>0</v>
      </c>
      <c r="M28" s="171">
        <f>G28*(1+L28/100)</f>
        <v>0</v>
      </c>
      <c r="N28" s="161">
        <v>0.11219</v>
      </c>
      <c r="O28" s="161">
        <f>ROUND(E28*N28,5)</f>
        <v>1.09127</v>
      </c>
      <c r="P28" s="161">
        <v>0</v>
      </c>
      <c r="Q28" s="161">
        <f>ROUND(E28*P28,5)</f>
        <v>0</v>
      </c>
      <c r="R28" s="161"/>
      <c r="S28" s="161"/>
      <c r="T28" s="162">
        <v>0.55488999999999999</v>
      </c>
      <c r="U28" s="161">
        <f>ROUND(E28*T28,2)</f>
        <v>5.4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125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2"/>
      <c r="B29" s="158"/>
      <c r="C29" s="192" t="s">
        <v>151</v>
      </c>
      <c r="D29" s="163"/>
      <c r="E29" s="168">
        <v>11.894</v>
      </c>
      <c r="F29" s="171"/>
      <c r="G29" s="20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127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2"/>
      <c r="B30" s="158"/>
      <c r="C30" s="192" t="s">
        <v>152</v>
      </c>
      <c r="D30" s="163"/>
      <c r="E30" s="168">
        <v>-2.1669999999999998</v>
      </c>
      <c r="F30" s="171"/>
      <c r="G30" s="20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127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2">
        <v>9</v>
      </c>
      <c r="B31" s="158" t="s">
        <v>153</v>
      </c>
      <c r="C31" s="191" t="s">
        <v>154</v>
      </c>
      <c r="D31" s="160" t="s">
        <v>155</v>
      </c>
      <c r="E31" s="167">
        <v>0.3</v>
      </c>
      <c r="F31" s="170"/>
      <c r="G31" s="201">
        <f>ROUND(E31*F31,2)</f>
        <v>0</v>
      </c>
      <c r="H31" s="171"/>
      <c r="I31" s="171">
        <f>ROUND(E31*H31,2)</f>
        <v>0</v>
      </c>
      <c r="J31" s="171"/>
      <c r="K31" s="171">
        <f>ROUND(E31*J31,2)</f>
        <v>0</v>
      </c>
      <c r="L31" s="171">
        <v>0</v>
      </c>
      <c r="M31" s="171">
        <f>G31*(1+L31/100)</f>
        <v>0</v>
      </c>
      <c r="N31" s="161">
        <v>0.76605000000000001</v>
      </c>
      <c r="O31" s="161">
        <f>ROUND(E31*N31,5)</f>
        <v>0.22982</v>
      </c>
      <c r="P31" s="161">
        <v>0</v>
      </c>
      <c r="Q31" s="161">
        <f>ROUND(E31*P31,5)</f>
        <v>0</v>
      </c>
      <c r="R31" s="161"/>
      <c r="S31" s="161"/>
      <c r="T31" s="162">
        <v>3.3231899999999999</v>
      </c>
      <c r="U31" s="161">
        <f>ROUND(E31*T31,2)</f>
        <v>1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125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2"/>
      <c r="B32" s="158"/>
      <c r="C32" s="192" t="s">
        <v>156</v>
      </c>
      <c r="D32" s="163"/>
      <c r="E32" s="168">
        <v>0.3</v>
      </c>
      <c r="F32" s="171"/>
      <c r="G32" s="20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127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2">
        <v>10</v>
      </c>
      <c r="B33" s="158" t="s">
        <v>157</v>
      </c>
      <c r="C33" s="191" t="s">
        <v>158</v>
      </c>
      <c r="D33" s="160" t="s">
        <v>159</v>
      </c>
      <c r="E33" s="167">
        <v>11.399999999999999</v>
      </c>
      <c r="F33" s="170"/>
      <c r="G33" s="201">
        <f>ROUND(E33*F33,2)</f>
        <v>0</v>
      </c>
      <c r="H33" s="171"/>
      <c r="I33" s="171">
        <f>ROUND(E33*H33,2)</f>
        <v>0</v>
      </c>
      <c r="J33" s="171"/>
      <c r="K33" s="171">
        <f>ROUND(E33*J33,2)</f>
        <v>0</v>
      </c>
      <c r="L33" s="171">
        <v>0</v>
      </c>
      <c r="M33" s="171">
        <f>G33*(1+L33/100)</f>
        <v>0</v>
      </c>
      <c r="N33" s="161">
        <v>1E-3</v>
      </c>
      <c r="O33" s="161">
        <f>ROUND(E33*N33,5)</f>
        <v>1.14E-2</v>
      </c>
      <c r="P33" s="161">
        <v>0</v>
      </c>
      <c r="Q33" s="161">
        <f>ROUND(E33*P33,5)</f>
        <v>0</v>
      </c>
      <c r="R33" s="161"/>
      <c r="S33" s="161"/>
      <c r="T33" s="162">
        <v>8.5999999999999993E-2</v>
      </c>
      <c r="U33" s="161">
        <f>ROUND(E33*T33,2)</f>
        <v>0.98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125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2"/>
      <c r="B34" s="158"/>
      <c r="C34" s="192" t="s">
        <v>160</v>
      </c>
      <c r="D34" s="163"/>
      <c r="E34" s="168">
        <v>11.4</v>
      </c>
      <c r="F34" s="171"/>
      <c r="G34" s="20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127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2">
        <v>11</v>
      </c>
      <c r="B35" s="158" t="s">
        <v>161</v>
      </c>
      <c r="C35" s="191" t="s">
        <v>162</v>
      </c>
      <c r="D35" s="160" t="s">
        <v>159</v>
      </c>
      <c r="E35" s="167">
        <v>13.690000000000001</v>
      </c>
      <c r="F35" s="170"/>
      <c r="G35" s="201">
        <f>ROUND(E35*F35,2)</f>
        <v>0</v>
      </c>
      <c r="H35" s="171"/>
      <c r="I35" s="171">
        <f>ROUND(E35*H35,2)</f>
        <v>0</v>
      </c>
      <c r="J35" s="171"/>
      <c r="K35" s="171">
        <f>ROUND(E35*J35,2)</f>
        <v>0</v>
      </c>
      <c r="L35" s="171">
        <v>0</v>
      </c>
      <c r="M35" s="171">
        <f>G35*(1+L35/100)</f>
        <v>0</v>
      </c>
      <c r="N35" s="161">
        <v>5.8E-4</v>
      </c>
      <c r="O35" s="161">
        <f>ROUND(E35*N35,5)</f>
        <v>7.9399999999999991E-3</v>
      </c>
      <c r="P35" s="161">
        <v>0</v>
      </c>
      <c r="Q35" s="161">
        <f>ROUND(E35*P35,5)</f>
        <v>0</v>
      </c>
      <c r="R35" s="161"/>
      <c r="S35" s="161"/>
      <c r="T35" s="162">
        <v>0.09</v>
      </c>
      <c r="U35" s="161">
        <f>ROUND(E35*T35,2)</f>
        <v>1.23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125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2"/>
      <c r="B36" s="158"/>
      <c r="C36" s="192" t="s">
        <v>163</v>
      </c>
      <c r="D36" s="163"/>
      <c r="E36" s="168">
        <v>10.56</v>
      </c>
      <c r="F36" s="171"/>
      <c r="G36" s="20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127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2"/>
      <c r="B37" s="158"/>
      <c r="C37" s="192" t="s">
        <v>164</v>
      </c>
      <c r="D37" s="163"/>
      <c r="E37" s="168">
        <v>3.13</v>
      </c>
      <c r="F37" s="171"/>
      <c r="G37" s="20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127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5">
      <c r="A38" s="153" t="s">
        <v>120</v>
      </c>
      <c r="B38" s="159" t="s">
        <v>57</v>
      </c>
      <c r="C38" s="193" t="s">
        <v>58</v>
      </c>
      <c r="D38" s="164"/>
      <c r="E38" s="169"/>
      <c r="F38" s="172"/>
      <c r="G38" s="202">
        <f>SUMIF(AE39:AE41,"&lt;&gt;NOR",G39:G41)</f>
        <v>0</v>
      </c>
      <c r="H38" s="172"/>
      <c r="I38" s="172">
        <f>SUM(I39:I41)</f>
        <v>0</v>
      </c>
      <c r="J38" s="172"/>
      <c r="K38" s="172">
        <f>SUM(K39:K41)</f>
        <v>0</v>
      </c>
      <c r="L38" s="172"/>
      <c r="M38" s="172">
        <f>SUM(M39:M41)</f>
        <v>0</v>
      </c>
      <c r="N38" s="165"/>
      <c r="O38" s="165">
        <f>SUM(O39:O41)</f>
        <v>0.74411000000000005</v>
      </c>
      <c r="P38" s="165"/>
      <c r="Q38" s="165">
        <f>SUM(Q39:Q41)</f>
        <v>0</v>
      </c>
      <c r="R38" s="165"/>
      <c r="S38" s="165"/>
      <c r="T38" s="166"/>
      <c r="U38" s="165">
        <f>SUM(U39:U41)</f>
        <v>23.02</v>
      </c>
      <c r="AE38" t="s">
        <v>121</v>
      </c>
    </row>
    <row r="39" spans="1:60" outlineLevel="1" x14ac:dyDescent="0.25">
      <c r="A39" s="152">
        <v>12</v>
      </c>
      <c r="B39" s="158" t="s">
        <v>165</v>
      </c>
      <c r="C39" s="191" t="s">
        <v>166</v>
      </c>
      <c r="D39" s="160" t="s">
        <v>124</v>
      </c>
      <c r="E39" s="167">
        <v>19.510000000000002</v>
      </c>
      <c r="F39" s="170"/>
      <c r="G39" s="201">
        <f>ROUND(E39*F39,2)</f>
        <v>0</v>
      </c>
      <c r="H39" s="171"/>
      <c r="I39" s="171">
        <f>ROUND(E39*H39,2)</f>
        <v>0</v>
      </c>
      <c r="J39" s="171"/>
      <c r="K39" s="171">
        <f>ROUND(E39*J39,2)</f>
        <v>0</v>
      </c>
      <c r="L39" s="171">
        <v>0</v>
      </c>
      <c r="M39" s="171">
        <f>G39*(1+L39/100)</f>
        <v>0</v>
      </c>
      <c r="N39" s="161">
        <v>3.814E-2</v>
      </c>
      <c r="O39" s="161">
        <f>ROUND(E39*N39,5)</f>
        <v>0.74411000000000005</v>
      </c>
      <c r="P39" s="161">
        <v>0</v>
      </c>
      <c r="Q39" s="161">
        <f>ROUND(E39*P39,5)</f>
        <v>0</v>
      </c>
      <c r="R39" s="161"/>
      <c r="S39" s="161"/>
      <c r="T39" s="162">
        <v>1.18</v>
      </c>
      <c r="U39" s="161">
        <f>ROUND(E39*T39,2)</f>
        <v>23.02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125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52"/>
      <c r="B40" s="158"/>
      <c r="C40" s="192" t="s">
        <v>167</v>
      </c>
      <c r="D40" s="163"/>
      <c r="E40" s="168">
        <v>19.510000000000002</v>
      </c>
      <c r="F40" s="171"/>
      <c r="G40" s="20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127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2"/>
      <c r="B41" s="158"/>
      <c r="C41" s="192" t="s">
        <v>168</v>
      </c>
      <c r="D41" s="163"/>
      <c r="E41" s="168"/>
      <c r="F41" s="171"/>
      <c r="G41" s="20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127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53" t="s">
        <v>120</v>
      </c>
      <c r="B42" s="159" t="s">
        <v>59</v>
      </c>
      <c r="C42" s="193" t="s">
        <v>60</v>
      </c>
      <c r="D42" s="164"/>
      <c r="E42" s="169"/>
      <c r="F42" s="172"/>
      <c r="G42" s="202">
        <f>SUMIF(AE43:AE58,"&lt;&gt;NOR",G43:G58)</f>
        <v>0</v>
      </c>
      <c r="H42" s="172"/>
      <c r="I42" s="172">
        <f>SUM(I43:I58)</f>
        <v>0</v>
      </c>
      <c r="J42" s="172"/>
      <c r="K42" s="172">
        <f>SUM(K43:K58)</f>
        <v>0</v>
      </c>
      <c r="L42" s="172"/>
      <c r="M42" s="172">
        <f>SUM(M43:M58)</f>
        <v>0</v>
      </c>
      <c r="N42" s="165"/>
      <c r="O42" s="165">
        <f>SUM(O43:O58)</f>
        <v>3.4519799999999998</v>
      </c>
      <c r="P42" s="165"/>
      <c r="Q42" s="165">
        <f>SUM(Q43:Q58)</f>
        <v>0</v>
      </c>
      <c r="R42" s="165"/>
      <c r="S42" s="165"/>
      <c r="T42" s="166"/>
      <c r="U42" s="165">
        <f>SUM(U43:U58)</f>
        <v>99.87</v>
      </c>
      <c r="AE42" t="s">
        <v>121</v>
      </c>
    </row>
    <row r="43" spans="1:60" ht="20.399999999999999" outlineLevel="1" x14ac:dyDescent="0.25">
      <c r="A43" s="152">
        <v>13</v>
      </c>
      <c r="B43" s="158" t="s">
        <v>169</v>
      </c>
      <c r="C43" s="191" t="s">
        <v>170</v>
      </c>
      <c r="D43" s="160" t="s">
        <v>124</v>
      </c>
      <c r="E43" s="167">
        <v>40.85</v>
      </c>
      <c r="F43" s="170"/>
      <c r="G43" s="201">
        <f>ROUND(E43*F43,2)</f>
        <v>0</v>
      </c>
      <c r="H43" s="171"/>
      <c r="I43" s="171">
        <f>ROUND(E43*H43,2)</f>
        <v>0</v>
      </c>
      <c r="J43" s="171"/>
      <c r="K43" s="171">
        <f>ROUND(E43*J43,2)</f>
        <v>0</v>
      </c>
      <c r="L43" s="171">
        <v>0</v>
      </c>
      <c r="M43" s="171">
        <f>G43*(1+L43/100)</f>
        <v>0</v>
      </c>
      <c r="N43" s="161">
        <v>4.1200000000000004E-3</v>
      </c>
      <c r="O43" s="161">
        <f>ROUND(E43*N43,5)</f>
        <v>0.16830000000000001</v>
      </c>
      <c r="P43" s="161">
        <v>0</v>
      </c>
      <c r="Q43" s="161">
        <f>ROUND(E43*P43,5)</f>
        <v>0</v>
      </c>
      <c r="R43" s="161"/>
      <c r="S43" s="161"/>
      <c r="T43" s="162">
        <v>0.19350999999999999</v>
      </c>
      <c r="U43" s="161">
        <f>ROUND(E43*T43,2)</f>
        <v>7.9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125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0.399999999999999" outlineLevel="1" x14ac:dyDescent="0.25">
      <c r="A44" s="152"/>
      <c r="B44" s="158"/>
      <c r="C44" s="192" t="s">
        <v>171</v>
      </c>
      <c r="D44" s="163"/>
      <c r="E44" s="168">
        <v>40.85</v>
      </c>
      <c r="F44" s="171"/>
      <c r="G44" s="20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127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399999999999999" outlineLevel="1" x14ac:dyDescent="0.25">
      <c r="A45" s="152">
        <v>14</v>
      </c>
      <c r="B45" s="158" t="s">
        <v>172</v>
      </c>
      <c r="C45" s="191" t="s">
        <v>173</v>
      </c>
      <c r="D45" s="160" t="s">
        <v>124</v>
      </c>
      <c r="E45" s="167">
        <v>133.76033999999999</v>
      </c>
      <c r="F45" s="170"/>
      <c r="G45" s="201">
        <f>ROUND(E45*F45,2)</f>
        <v>0</v>
      </c>
      <c r="H45" s="171"/>
      <c r="I45" s="171">
        <f>ROUND(E45*H45,2)</f>
        <v>0</v>
      </c>
      <c r="J45" s="171"/>
      <c r="K45" s="171">
        <f>ROUND(E45*J45,2)</f>
        <v>0</v>
      </c>
      <c r="L45" s="171">
        <v>0</v>
      </c>
      <c r="M45" s="171">
        <f>G45*(1+L45/100)</f>
        <v>0</v>
      </c>
      <c r="N45" s="161">
        <v>1.038E-2</v>
      </c>
      <c r="O45" s="161">
        <f>ROUND(E45*N45,5)</f>
        <v>1.3884300000000001</v>
      </c>
      <c r="P45" s="161">
        <v>0</v>
      </c>
      <c r="Q45" s="161">
        <f>ROUND(E45*P45,5)</f>
        <v>0</v>
      </c>
      <c r="R45" s="161"/>
      <c r="S45" s="161"/>
      <c r="T45" s="162">
        <v>0.33688000000000001</v>
      </c>
      <c r="U45" s="161">
        <f>ROUND(E45*T45,2)</f>
        <v>45.06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125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0.399999999999999" outlineLevel="1" x14ac:dyDescent="0.25">
      <c r="A46" s="152"/>
      <c r="B46" s="158"/>
      <c r="C46" s="192" t="s">
        <v>174</v>
      </c>
      <c r="D46" s="163"/>
      <c r="E46" s="168">
        <v>57.966340000000002</v>
      </c>
      <c r="F46" s="171"/>
      <c r="G46" s="20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127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2"/>
      <c r="B47" s="158"/>
      <c r="C47" s="192" t="s">
        <v>175</v>
      </c>
      <c r="D47" s="163"/>
      <c r="E47" s="168">
        <v>23.254000000000001</v>
      </c>
      <c r="F47" s="171"/>
      <c r="G47" s="20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127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2"/>
      <c r="B48" s="158"/>
      <c r="C48" s="192" t="s">
        <v>176</v>
      </c>
      <c r="D48" s="163"/>
      <c r="E48" s="168">
        <v>17.03</v>
      </c>
      <c r="F48" s="171"/>
      <c r="G48" s="20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127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2"/>
      <c r="B49" s="158"/>
      <c r="C49" s="192" t="s">
        <v>177</v>
      </c>
      <c r="D49" s="163"/>
      <c r="E49" s="168">
        <v>29.51</v>
      </c>
      <c r="F49" s="171"/>
      <c r="G49" s="20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127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2"/>
      <c r="B50" s="158"/>
      <c r="C50" s="192" t="s">
        <v>178</v>
      </c>
      <c r="D50" s="163"/>
      <c r="E50" s="168">
        <v>6</v>
      </c>
      <c r="F50" s="171"/>
      <c r="G50" s="20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127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52">
        <v>15</v>
      </c>
      <c r="B51" s="158" t="s">
        <v>179</v>
      </c>
      <c r="C51" s="191" t="s">
        <v>180</v>
      </c>
      <c r="D51" s="160" t="s">
        <v>124</v>
      </c>
      <c r="E51" s="167">
        <v>93.285999999999987</v>
      </c>
      <c r="F51" s="170"/>
      <c r="G51" s="201">
        <f>ROUND(E51*F51,2)</f>
        <v>0</v>
      </c>
      <c r="H51" s="171"/>
      <c r="I51" s="171">
        <f>ROUND(E51*H51,2)</f>
        <v>0</v>
      </c>
      <c r="J51" s="171"/>
      <c r="K51" s="171">
        <f>ROUND(E51*J51,2)</f>
        <v>0</v>
      </c>
      <c r="L51" s="171">
        <v>0</v>
      </c>
      <c r="M51" s="171">
        <f>G51*(1+L51/100)</f>
        <v>0</v>
      </c>
      <c r="N51" s="161">
        <v>2.0310000000000002E-2</v>
      </c>
      <c r="O51" s="161">
        <f>ROUND(E51*N51,5)</f>
        <v>1.8946400000000001</v>
      </c>
      <c r="P51" s="161">
        <v>0</v>
      </c>
      <c r="Q51" s="161">
        <f>ROUND(E51*P51,5)</f>
        <v>0</v>
      </c>
      <c r="R51" s="161"/>
      <c r="S51" s="161"/>
      <c r="T51" s="162">
        <v>0.49</v>
      </c>
      <c r="U51" s="161">
        <f>ROUND(E51*T51,2)</f>
        <v>45.71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125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2"/>
      <c r="B52" s="158"/>
      <c r="C52" s="192" t="s">
        <v>181</v>
      </c>
      <c r="D52" s="163"/>
      <c r="E52" s="168">
        <v>80.256</v>
      </c>
      <c r="F52" s="171"/>
      <c r="G52" s="20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127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2"/>
      <c r="B53" s="158"/>
      <c r="C53" s="192" t="s">
        <v>182</v>
      </c>
      <c r="D53" s="163"/>
      <c r="E53" s="168">
        <v>-11.423999999999999</v>
      </c>
      <c r="F53" s="171"/>
      <c r="G53" s="20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127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2"/>
      <c r="B54" s="158"/>
      <c r="C54" s="192" t="s">
        <v>183</v>
      </c>
      <c r="D54" s="163"/>
      <c r="E54" s="168">
        <v>23.788</v>
      </c>
      <c r="F54" s="171"/>
      <c r="G54" s="20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127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2"/>
      <c r="B55" s="158"/>
      <c r="C55" s="192" t="s">
        <v>184</v>
      </c>
      <c r="D55" s="163"/>
      <c r="E55" s="168">
        <v>-4.3339999999999996</v>
      </c>
      <c r="F55" s="171"/>
      <c r="G55" s="20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127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2"/>
      <c r="B56" s="158"/>
      <c r="C56" s="192" t="s">
        <v>185</v>
      </c>
      <c r="D56" s="163"/>
      <c r="E56" s="168">
        <v>5</v>
      </c>
      <c r="F56" s="171"/>
      <c r="G56" s="20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127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2">
        <v>16</v>
      </c>
      <c r="B57" s="158" t="s">
        <v>186</v>
      </c>
      <c r="C57" s="191" t="s">
        <v>187</v>
      </c>
      <c r="D57" s="160" t="s">
        <v>124</v>
      </c>
      <c r="E57" s="167">
        <v>15.34</v>
      </c>
      <c r="F57" s="170"/>
      <c r="G57" s="201">
        <f>ROUND(E57*F57,2)</f>
        <v>0</v>
      </c>
      <c r="H57" s="171"/>
      <c r="I57" s="171">
        <f>ROUND(E57*H57,2)</f>
        <v>0</v>
      </c>
      <c r="J57" s="171"/>
      <c r="K57" s="171">
        <f>ROUND(E57*J57,2)</f>
        <v>0</v>
      </c>
      <c r="L57" s="171">
        <v>0</v>
      </c>
      <c r="M57" s="171">
        <f>G57*(1+L57/100)</f>
        <v>0</v>
      </c>
      <c r="N57" s="161">
        <v>4.0000000000000003E-5</v>
      </c>
      <c r="O57" s="161">
        <f>ROUND(E57*N57,5)</f>
        <v>6.0999999999999997E-4</v>
      </c>
      <c r="P57" s="161">
        <v>0</v>
      </c>
      <c r="Q57" s="161">
        <f>ROUND(E57*P57,5)</f>
        <v>0</v>
      </c>
      <c r="R57" s="161"/>
      <c r="S57" s="161"/>
      <c r="T57" s="162">
        <v>7.8E-2</v>
      </c>
      <c r="U57" s="161">
        <f>ROUND(E57*T57,2)</f>
        <v>1.2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125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2"/>
      <c r="B58" s="158"/>
      <c r="C58" s="192" t="s">
        <v>188</v>
      </c>
      <c r="D58" s="163"/>
      <c r="E58" s="168">
        <v>15.34</v>
      </c>
      <c r="F58" s="171"/>
      <c r="G58" s="20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127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5">
      <c r="A59" s="153" t="s">
        <v>120</v>
      </c>
      <c r="B59" s="159" t="s">
        <v>61</v>
      </c>
      <c r="C59" s="193" t="s">
        <v>62</v>
      </c>
      <c r="D59" s="164"/>
      <c r="E59" s="169"/>
      <c r="F59" s="172"/>
      <c r="G59" s="202">
        <f>SUMIF(AE60:AE64,"&lt;&gt;NOR",G60:G64)</f>
        <v>0</v>
      </c>
      <c r="H59" s="172"/>
      <c r="I59" s="172">
        <f>SUM(I60:I64)</f>
        <v>0</v>
      </c>
      <c r="J59" s="172"/>
      <c r="K59" s="172">
        <f>SUM(K60:K64)</f>
        <v>0</v>
      </c>
      <c r="L59" s="172"/>
      <c r="M59" s="172">
        <f>SUM(M60:M64)</f>
        <v>0</v>
      </c>
      <c r="N59" s="165"/>
      <c r="O59" s="165">
        <f>SUM(O60:O64)</f>
        <v>0.55610999999999999</v>
      </c>
      <c r="P59" s="165"/>
      <c r="Q59" s="165">
        <f>SUM(Q60:Q64)</f>
        <v>0</v>
      </c>
      <c r="R59" s="165"/>
      <c r="S59" s="165"/>
      <c r="T59" s="166"/>
      <c r="U59" s="165">
        <f>SUM(U60:U64)</f>
        <v>14.559999999999999</v>
      </c>
      <c r="AE59" t="s">
        <v>121</v>
      </c>
    </row>
    <row r="60" spans="1:60" outlineLevel="1" x14ac:dyDescent="0.25">
      <c r="A60" s="152">
        <v>17</v>
      </c>
      <c r="B60" s="158" t="s">
        <v>189</v>
      </c>
      <c r="C60" s="191" t="s">
        <v>190</v>
      </c>
      <c r="D60" s="160" t="s">
        <v>124</v>
      </c>
      <c r="E60" s="167">
        <v>40.85</v>
      </c>
      <c r="F60" s="170"/>
      <c r="G60" s="201">
        <f>ROUND(E60*F60,2)</f>
        <v>0</v>
      </c>
      <c r="H60" s="171"/>
      <c r="I60" s="171">
        <f>ROUND(E60*H60,2)</f>
        <v>0</v>
      </c>
      <c r="J60" s="171"/>
      <c r="K60" s="171">
        <f>ROUND(E60*J60,2)</f>
        <v>0</v>
      </c>
      <c r="L60" s="171">
        <v>0</v>
      </c>
      <c r="M60" s="171">
        <f>G60*(1+L60/100)</f>
        <v>0</v>
      </c>
      <c r="N60" s="161">
        <v>1.095E-2</v>
      </c>
      <c r="O60" s="161">
        <f>ROUND(E60*N60,5)</f>
        <v>0.44730999999999999</v>
      </c>
      <c r="P60" s="161">
        <v>0</v>
      </c>
      <c r="Q60" s="161">
        <f>ROUND(E60*P60,5)</f>
        <v>0</v>
      </c>
      <c r="R60" s="161"/>
      <c r="S60" s="161"/>
      <c r="T60" s="162">
        <v>0.35149999999999998</v>
      </c>
      <c r="U60" s="161">
        <f>ROUND(E60*T60,2)</f>
        <v>14.36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125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0.399999999999999" outlineLevel="1" x14ac:dyDescent="0.25">
      <c r="A61" s="152"/>
      <c r="B61" s="158"/>
      <c r="C61" s="192" t="s">
        <v>191</v>
      </c>
      <c r="D61" s="163"/>
      <c r="E61" s="168"/>
      <c r="F61" s="171"/>
      <c r="G61" s="20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127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0.399999999999999" outlineLevel="1" x14ac:dyDescent="0.25">
      <c r="A62" s="152"/>
      <c r="B62" s="158"/>
      <c r="C62" s="192" t="s">
        <v>192</v>
      </c>
      <c r="D62" s="163"/>
      <c r="E62" s="168">
        <v>40.85</v>
      </c>
      <c r="F62" s="171"/>
      <c r="G62" s="20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127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2">
        <v>18</v>
      </c>
      <c r="B63" s="158" t="s">
        <v>193</v>
      </c>
      <c r="C63" s="191" t="s">
        <v>194</v>
      </c>
      <c r="D63" s="160" t="s">
        <v>155</v>
      </c>
      <c r="E63" s="167">
        <v>4.3520000000000003E-2</v>
      </c>
      <c r="F63" s="170"/>
      <c r="G63" s="201">
        <f>ROUND(E63*F63,2)</f>
        <v>0</v>
      </c>
      <c r="H63" s="171"/>
      <c r="I63" s="171">
        <f>ROUND(E63*H63,2)</f>
        <v>0</v>
      </c>
      <c r="J63" s="171"/>
      <c r="K63" s="171">
        <f>ROUND(E63*J63,2)</f>
        <v>0</v>
      </c>
      <c r="L63" s="171">
        <v>0</v>
      </c>
      <c r="M63" s="171">
        <f>G63*(1+L63/100)</f>
        <v>0</v>
      </c>
      <c r="N63" s="161">
        <v>2.5</v>
      </c>
      <c r="O63" s="161">
        <f>ROUND(E63*N63,5)</f>
        <v>0.10879999999999999</v>
      </c>
      <c r="P63" s="161">
        <v>0</v>
      </c>
      <c r="Q63" s="161">
        <f>ROUND(E63*P63,5)</f>
        <v>0</v>
      </c>
      <c r="R63" s="161"/>
      <c r="S63" s="161"/>
      <c r="T63" s="162">
        <v>4.66</v>
      </c>
      <c r="U63" s="161">
        <f>ROUND(E63*T63,2)</f>
        <v>0.2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125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2"/>
      <c r="B64" s="158"/>
      <c r="C64" s="192" t="s">
        <v>195</v>
      </c>
      <c r="D64" s="163"/>
      <c r="E64" s="168">
        <v>4.3520000000000003E-2</v>
      </c>
      <c r="F64" s="171"/>
      <c r="G64" s="20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127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5">
      <c r="A65" s="153" t="s">
        <v>120</v>
      </c>
      <c r="B65" s="159" t="s">
        <v>63</v>
      </c>
      <c r="C65" s="193" t="s">
        <v>64</v>
      </c>
      <c r="D65" s="164"/>
      <c r="E65" s="169"/>
      <c r="F65" s="172"/>
      <c r="G65" s="202">
        <f>SUMIF(AE66:AE69,"&lt;&gt;NOR",G66:G69)</f>
        <v>0</v>
      </c>
      <c r="H65" s="172"/>
      <c r="I65" s="172">
        <f>SUM(I66:I69)</f>
        <v>0</v>
      </c>
      <c r="J65" s="172"/>
      <c r="K65" s="172">
        <f>SUM(K66:K69)</f>
        <v>0</v>
      </c>
      <c r="L65" s="172"/>
      <c r="M65" s="172">
        <f>SUM(M66:M69)</f>
        <v>0</v>
      </c>
      <c r="N65" s="165"/>
      <c r="O65" s="165">
        <f>SUM(O66:O69)</f>
        <v>0</v>
      </c>
      <c r="P65" s="165"/>
      <c r="Q65" s="165">
        <f>SUM(Q66:Q69)</f>
        <v>0</v>
      </c>
      <c r="R65" s="165"/>
      <c r="S65" s="165"/>
      <c r="T65" s="166"/>
      <c r="U65" s="165">
        <f>SUM(U66:U69)</f>
        <v>48</v>
      </c>
      <c r="AE65" t="s">
        <v>121</v>
      </c>
    </row>
    <row r="66" spans="1:60" outlineLevel="1" x14ac:dyDescent="0.25">
      <c r="A66" s="152">
        <v>19</v>
      </c>
      <c r="B66" s="158" t="s">
        <v>196</v>
      </c>
      <c r="C66" s="191" t="s">
        <v>197</v>
      </c>
      <c r="D66" s="160" t="s">
        <v>198</v>
      </c>
      <c r="E66" s="167">
        <v>16</v>
      </c>
      <c r="F66" s="170"/>
      <c r="G66" s="201">
        <f>ROUND(E66*F66,2)</f>
        <v>0</v>
      </c>
      <c r="H66" s="171"/>
      <c r="I66" s="171">
        <f>ROUND(E66*H66,2)</f>
        <v>0</v>
      </c>
      <c r="J66" s="171"/>
      <c r="K66" s="171">
        <f>ROUND(E66*J66,2)</f>
        <v>0</v>
      </c>
      <c r="L66" s="171">
        <v>0</v>
      </c>
      <c r="M66" s="171">
        <f>G66*(1+L66/100)</f>
        <v>0</v>
      </c>
      <c r="N66" s="161">
        <v>0</v>
      </c>
      <c r="O66" s="161">
        <f>ROUND(E66*N66,5)</f>
        <v>0</v>
      </c>
      <c r="P66" s="161">
        <v>0</v>
      </c>
      <c r="Q66" s="161">
        <f>ROUND(E66*P66,5)</f>
        <v>0</v>
      </c>
      <c r="R66" s="161"/>
      <c r="S66" s="161"/>
      <c r="T66" s="162">
        <v>1</v>
      </c>
      <c r="U66" s="161">
        <f>ROUND(E66*T66,2)</f>
        <v>16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125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2"/>
      <c r="B67" s="158"/>
      <c r="C67" s="192" t="s">
        <v>199</v>
      </c>
      <c r="D67" s="163"/>
      <c r="E67" s="168">
        <v>16</v>
      </c>
      <c r="F67" s="171"/>
      <c r="G67" s="20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127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2">
        <v>20</v>
      </c>
      <c r="B68" s="158" t="s">
        <v>200</v>
      </c>
      <c r="C68" s="191" t="s">
        <v>201</v>
      </c>
      <c r="D68" s="160" t="s">
        <v>198</v>
      </c>
      <c r="E68" s="167">
        <v>32</v>
      </c>
      <c r="F68" s="170"/>
      <c r="G68" s="201">
        <f>ROUND(E68*F68,2)</f>
        <v>0</v>
      </c>
      <c r="H68" s="171"/>
      <c r="I68" s="171">
        <f>ROUND(E68*H68,2)</f>
        <v>0</v>
      </c>
      <c r="J68" s="171"/>
      <c r="K68" s="171">
        <f>ROUND(E68*J68,2)</f>
        <v>0</v>
      </c>
      <c r="L68" s="171">
        <v>0</v>
      </c>
      <c r="M68" s="171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1</v>
      </c>
      <c r="U68" s="161">
        <f>ROUND(E68*T68,2)</f>
        <v>32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125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2"/>
      <c r="B69" s="158"/>
      <c r="C69" s="192" t="s">
        <v>202</v>
      </c>
      <c r="D69" s="163"/>
      <c r="E69" s="168">
        <v>32</v>
      </c>
      <c r="F69" s="171"/>
      <c r="G69" s="20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127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5">
      <c r="A70" s="153" t="s">
        <v>120</v>
      </c>
      <c r="B70" s="159" t="s">
        <v>65</v>
      </c>
      <c r="C70" s="193" t="s">
        <v>66</v>
      </c>
      <c r="D70" s="164"/>
      <c r="E70" s="169"/>
      <c r="F70" s="172"/>
      <c r="G70" s="202">
        <f>SUMIF(AE71:AE72,"&lt;&gt;NOR",G71:G72)</f>
        <v>0</v>
      </c>
      <c r="H70" s="172"/>
      <c r="I70" s="172">
        <f>SUM(I71:I72)</f>
        <v>0</v>
      </c>
      <c r="J70" s="172"/>
      <c r="K70" s="172">
        <f>SUM(K71:K72)</f>
        <v>0</v>
      </c>
      <c r="L70" s="172"/>
      <c r="M70" s="172">
        <f>SUM(M71:M72)</f>
        <v>0</v>
      </c>
      <c r="N70" s="165"/>
      <c r="O70" s="165">
        <f>SUM(O71:O72)</f>
        <v>9.5369999999999996E-2</v>
      </c>
      <c r="P70" s="165"/>
      <c r="Q70" s="165">
        <f>SUM(Q71:Q72)</f>
        <v>0</v>
      </c>
      <c r="R70" s="165"/>
      <c r="S70" s="165"/>
      <c r="T70" s="166"/>
      <c r="U70" s="165">
        <f>SUM(U71:U72)</f>
        <v>12.92</v>
      </c>
      <c r="AE70" t="s">
        <v>121</v>
      </c>
    </row>
    <row r="71" spans="1:60" outlineLevel="1" x14ac:dyDescent="0.25">
      <c r="A71" s="152">
        <v>21</v>
      </c>
      <c r="B71" s="158" t="s">
        <v>203</v>
      </c>
      <c r="C71" s="191" t="s">
        <v>204</v>
      </c>
      <c r="D71" s="160" t="s">
        <v>124</v>
      </c>
      <c r="E71" s="167">
        <v>60.36</v>
      </c>
      <c r="F71" s="170"/>
      <c r="G71" s="201">
        <f>ROUND(E71*F71,2)</f>
        <v>0</v>
      </c>
      <c r="H71" s="171"/>
      <c r="I71" s="171">
        <f>ROUND(E71*H71,2)</f>
        <v>0</v>
      </c>
      <c r="J71" s="171"/>
      <c r="K71" s="171">
        <f>ROUND(E71*J71,2)</f>
        <v>0</v>
      </c>
      <c r="L71" s="171">
        <v>0</v>
      </c>
      <c r="M71" s="171">
        <f>G71*(1+L71/100)</f>
        <v>0</v>
      </c>
      <c r="N71" s="161">
        <v>1.58E-3</v>
      </c>
      <c r="O71" s="161">
        <f>ROUND(E71*N71,5)</f>
        <v>9.5369999999999996E-2</v>
      </c>
      <c r="P71" s="161">
        <v>0</v>
      </c>
      <c r="Q71" s="161">
        <f>ROUND(E71*P71,5)</f>
        <v>0</v>
      </c>
      <c r="R71" s="161"/>
      <c r="S71" s="161"/>
      <c r="T71" s="162">
        <v>0.214</v>
      </c>
      <c r="U71" s="161">
        <f>ROUND(E71*T71,2)</f>
        <v>12.92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125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0.399999999999999" outlineLevel="1" x14ac:dyDescent="0.25">
      <c r="A72" s="152"/>
      <c r="B72" s="158"/>
      <c r="C72" s="192" t="s">
        <v>205</v>
      </c>
      <c r="D72" s="163"/>
      <c r="E72" s="168">
        <v>60.36</v>
      </c>
      <c r="F72" s="171"/>
      <c r="G72" s="20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127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5">
      <c r="A73" s="153" t="s">
        <v>120</v>
      </c>
      <c r="B73" s="159" t="s">
        <v>67</v>
      </c>
      <c r="C73" s="193" t="s">
        <v>68</v>
      </c>
      <c r="D73" s="164"/>
      <c r="E73" s="169"/>
      <c r="F73" s="172"/>
      <c r="G73" s="202">
        <f>SUMIF(AE74:AE77,"&lt;&gt;NOR",G74:G77)</f>
        <v>0</v>
      </c>
      <c r="H73" s="172"/>
      <c r="I73" s="172">
        <f>SUM(I74:I77)</f>
        <v>0</v>
      </c>
      <c r="J73" s="172"/>
      <c r="K73" s="172">
        <f>SUM(K74:K77)</f>
        <v>0</v>
      </c>
      <c r="L73" s="172"/>
      <c r="M73" s="172">
        <f>SUM(M74:M77)</f>
        <v>0</v>
      </c>
      <c r="N73" s="165"/>
      <c r="O73" s="165">
        <f>SUM(O74:O77)</f>
        <v>2.4199999999999998E-3</v>
      </c>
      <c r="P73" s="165"/>
      <c r="Q73" s="165">
        <f>SUM(Q74:Q77)</f>
        <v>0</v>
      </c>
      <c r="R73" s="165"/>
      <c r="S73" s="165"/>
      <c r="T73" s="166"/>
      <c r="U73" s="165">
        <f>SUM(U74:U77)</f>
        <v>18.760000000000002</v>
      </c>
      <c r="AE73" t="s">
        <v>121</v>
      </c>
    </row>
    <row r="74" spans="1:60" outlineLevel="1" x14ac:dyDescent="0.25">
      <c r="A74" s="152">
        <v>22</v>
      </c>
      <c r="B74" s="158" t="s">
        <v>206</v>
      </c>
      <c r="C74" s="191" t="s">
        <v>207</v>
      </c>
      <c r="D74" s="160" t="s">
        <v>124</v>
      </c>
      <c r="E74" s="167">
        <v>60.36</v>
      </c>
      <c r="F74" s="170"/>
      <c r="G74" s="201">
        <f>ROUND(E74*F74,2)</f>
        <v>0</v>
      </c>
      <c r="H74" s="171"/>
      <c r="I74" s="171">
        <f>ROUND(E74*H74,2)</f>
        <v>0</v>
      </c>
      <c r="J74" s="171"/>
      <c r="K74" s="171">
        <f>ROUND(E74*J74,2)</f>
        <v>0</v>
      </c>
      <c r="L74" s="171">
        <v>0</v>
      </c>
      <c r="M74" s="171">
        <f>G74*(1+L74/100)</f>
        <v>0</v>
      </c>
      <c r="N74" s="161">
        <v>4.0000000000000003E-5</v>
      </c>
      <c r="O74" s="161">
        <f>ROUND(E74*N74,5)</f>
        <v>2.4099999999999998E-3</v>
      </c>
      <c r="P74" s="161">
        <v>0</v>
      </c>
      <c r="Q74" s="161">
        <f>ROUND(E74*P74,5)</f>
        <v>0</v>
      </c>
      <c r="R74" s="161"/>
      <c r="S74" s="161"/>
      <c r="T74" s="162">
        <v>0.308</v>
      </c>
      <c r="U74" s="161">
        <f>ROUND(E74*T74,2)</f>
        <v>18.59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125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0.399999999999999" outlineLevel="1" x14ac:dyDescent="0.25">
      <c r="A75" s="152"/>
      <c r="B75" s="158"/>
      <c r="C75" s="192" t="s">
        <v>205</v>
      </c>
      <c r="D75" s="163"/>
      <c r="E75" s="168">
        <v>60.36</v>
      </c>
      <c r="F75" s="171"/>
      <c r="G75" s="20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127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0.399999999999999" outlineLevel="1" x14ac:dyDescent="0.25">
      <c r="A76" s="152">
        <v>23</v>
      </c>
      <c r="B76" s="158" t="s">
        <v>208</v>
      </c>
      <c r="C76" s="191" t="s">
        <v>209</v>
      </c>
      <c r="D76" s="160" t="s">
        <v>131</v>
      </c>
      <c r="E76" s="167">
        <v>1</v>
      </c>
      <c r="F76" s="170"/>
      <c r="G76" s="201">
        <f>ROUND(E76*F76,2)</f>
        <v>0</v>
      </c>
      <c r="H76" s="171"/>
      <c r="I76" s="171">
        <f>ROUND(E76*H76,2)</f>
        <v>0</v>
      </c>
      <c r="J76" s="171"/>
      <c r="K76" s="171">
        <f>ROUND(E76*J76,2)</f>
        <v>0</v>
      </c>
      <c r="L76" s="171">
        <v>0</v>
      </c>
      <c r="M76" s="171">
        <f>G76*(1+L76/100)</f>
        <v>0</v>
      </c>
      <c r="N76" s="161">
        <v>1.0000000000000001E-5</v>
      </c>
      <c r="O76" s="161">
        <f>ROUND(E76*N76,5)</f>
        <v>1.0000000000000001E-5</v>
      </c>
      <c r="P76" s="161">
        <v>0</v>
      </c>
      <c r="Q76" s="161">
        <f>ROUND(E76*P76,5)</f>
        <v>0</v>
      </c>
      <c r="R76" s="161"/>
      <c r="S76" s="161"/>
      <c r="T76" s="162">
        <v>0.17</v>
      </c>
      <c r="U76" s="161">
        <f>ROUND(E76*T76,2)</f>
        <v>0.17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125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2"/>
      <c r="B77" s="158"/>
      <c r="C77" s="192" t="s">
        <v>210</v>
      </c>
      <c r="D77" s="163"/>
      <c r="E77" s="168">
        <v>1</v>
      </c>
      <c r="F77" s="171"/>
      <c r="G77" s="20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127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5">
      <c r="A78" s="153" t="s">
        <v>120</v>
      </c>
      <c r="B78" s="159" t="s">
        <v>69</v>
      </c>
      <c r="C78" s="193" t="s">
        <v>70</v>
      </c>
      <c r="D78" s="164"/>
      <c r="E78" s="169"/>
      <c r="F78" s="172"/>
      <c r="G78" s="202">
        <f>SUMIF(AE79:AE84,"&lt;&gt;NOR",G79:G84)</f>
        <v>0</v>
      </c>
      <c r="H78" s="172"/>
      <c r="I78" s="172">
        <f>SUM(I79:I84)</f>
        <v>0</v>
      </c>
      <c r="J78" s="172"/>
      <c r="K78" s="172">
        <f>SUM(K79:K84)</f>
        <v>0</v>
      </c>
      <c r="L78" s="172"/>
      <c r="M78" s="172">
        <f>SUM(M79:M84)</f>
        <v>0</v>
      </c>
      <c r="N78" s="165"/>
      <c r="O78" s="165">
        <f>SUM(O79:O84)</f>
        <v>1.474E-2</v>
      </c>
      <c r="P78" s="165"/>
      <c r="Q78" s="165">
        <f>SUM(Q79:Q84)</f>
        <v>5.3122499999999997</v>
      </c>
      <c r="R78" s="165"/>
      <c r="S78" s="165"/>
      <c r="T78" s="166"/>
      <c r="U78" s="165">
        <f>SUM(U79:U84)</f>
        <v>8.5399999999999991</v>
      </c>
      <c r="AE78" t="s">
        <v>121</v>
      </c>
    </row>
    <row r="79" spans="1:60" outlineLevel="1" x14ac:dyDescent="0.25">
      <c r="A79" s="152">
        <v>24</v>
      </c>
      <c r="B79" s="158" t="s">
        <v>211</v>
      </c>
      <c r="C79" s="191" t="s">
        <v>212</v>
      </c>
      <c r="D79" s="160" t="s">
        <v>131</v>
      </c>
      <c r="E79" s="167">
        <v>4</v>
      </c>
      <c r="F79" s="170"/>
      <c r="G79" s="201">
        <f>ROUND(E79*F79,2)</f>
        <v>0</v>
      </c>
      <c r="H79" s="171"/>
      <c r="I79" s="171">
        <f>ROUND(E79*H79,2)</f>
        <v>0</v>
      </c>
      <c r="J79" s="171"/>
      <c r="K79" s="171">
        <f>ROUND(E79*J79,2)</f>
        <v>0</v>
      </c>
      <c r="L79" s="171">
        <v>0</v>
      </c>
      <c r="M79" s="171">
        <f>G79*(1+L79/100)</f>
        <v>0</v>
      </c>
      <c r="N79" s="161">
        <v>0</v>
      </c>
      <c r="O79" s="161">
        <f>ROUND(E79*N79,5)</f>
        <v>0</v>
      </c>
      <c r="P79" s="161">
        <v>0</v>
      </c>
      <c r="Q79" s="161">
        <f>ROUND(E79*P79,5)</f>
        <v>0</v>
      </c>
      <c r="R79" s="161"/>
      <c r="S79" s="161"/>
      <c r="T79" s="162">
        <v>0.05</v>
      </c>
      <c r="U79" s="161">
        <f>ROUND(E79*T79,2)</f>
        <v>0.2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125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2"/>
      <c r="B80" s="158"/>
      <c r="C80" s="192" t="s">
        <v>213</v>
      </c>
      <c r="D80" s="163"/>
      <c r="E80" s="168">
        <v>4</v>
      </c>
      <c r="F80" s="171"/>
      <c r="G80" s="20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127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2">
        <v>25</v>
      </c>
      <c r="B81" s="158" t="s">
        <v>214</v>
      </c>
      <c r="C81" s="191" t="s">
        <v>215</v>
      </c>
      <c r="D81" s="160" t="s">
        <v>124</v>
      </c>
      <c r="E81" s="167">
        <v>3.5459999999999998</v>
      </c>
      <c r="F81" s="170"/>
      <c r="G81" s="201">
        <f>ROUND(E81*F81,2)</f>
        <v>0</v>
      </c>
      <c r="H81" s="171"/>
      <c r="I81" s="171">
        <f>ROUND(E81*H81,2)</f>
        <v>0</v>
      </c>
      <c r="J81" s="171"/>
      <c r="K81" s="171">
        <f>ROUND(E81*J81,2)</f>
        <v>0</v>
      </c>
      <c r="L81" s="171">
        <v>0</v>
      </c>
      <c r="M81" s="171">
        <f>G81*(1+L81/100)</f>
        <v>0</v>
      </c>
      <c r="N81" s="161">
        <v>1.17E-3</v>
      </c>
      <c r="O81" s="161">
        <f>ROUND(E81*N81,5)</f>
        <v>4.15E-3</v>
      </c>
      <c r="P81" s="161">
        <v>7.5999999999999998E-2</v>
      </c>
      <c r="Q81" s="161">
        <f>ROUND(E81*P81,5)</f>
        <v>0.26950000000000002</v>
      </c>
      <c r="R81" s="161"/>
      <c r="S81" s="161"/>
      <c r="T81" s="162">
        <v>0.93899999999999995</v>
      </c>
      <c r="U81" s="161">
        <f>ROUND(E81*T81,2)</f>
        <v>3.33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125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2"/>
      <c r="B82" s="158"/>
      <c r="C82" s="192" t="s">
        <v>216</v>
      </c>
      <c r="D82" s="163"/>
      <c r="E82" s="168">
        <v>3.5459999999999998</v>
      </c>
      <c r="F82" s="171"/>
      <c r="G82" s="20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127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2">
        <v>26</v>
      </c>
      <c r="B83" s="158" t="s">
        <v>217</v>
      </c>
      <c r="C83" s="191" t="s">
        <v>218</v>
      </c>
      <c r="D83" s="160" t="s">
        <v>124</v>
      </c>
      <c r="E83" s="167">
        <v>15.808</v>
      </c>
      <c r="F83" s="170"/>
      <c r="G83" s="201">
        <f>ROUND(E83*F83,2)</f>
        <v>0</v>
      </c>
      <c r="H83" s="171"/>
      <c r="I83" s="171">
        <f>ROUND(E83*H83,2)</f>
        <v>0</v>
      </c>
      <c r="J83" s="171"/>
      <c r="K83" s="171">
        <f>ROUND(E83*J83,2)</f>
        <v>0</v>
      </c>
      <c r="L83" s="171">
        <v>0</v>
      </c>
      <c r="M83" s="171">
        <f>G83*(1+L83/100)</f>
        <v>0</v>
      </c>
      <c r="N83" s="161">
        <v>6.7000000000000002E-4</v>
      </c>
      <c r="O83" s="161">
        <f>ROUND(E83*N83,5)</f>
        <v>1.059E-2</v>
      </c>
      <c r="P83" s="161">
        <v>0.31900000000000001</v>
      </c>
      <c r="Q83" s="161">
        <f>ROUND(E83*P83,5)</f>
        <v>5.0427499999999998</v>
      </c>
      <c r="R83" s="161"/>
      <c r="S83" s="161"/>
      <c r="T83" s="162">
        <v>0.317</v>
      </c>
      <c r="U83" s="161">
        <f>ROUND(E83*T83,2)</f>
        <v>5.01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125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2"/>
      <c r="B84" s="158"/>
      <c r="C84" s="192" t="s">
        <v>219</v>
      </c>
      <c r="D84" s="163"/>
      <c r="E84" s="168">
        <v>15.808</v>
      </c>
      <c r="F84" s="171"/>
      <c r="G84" s="20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127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153" t="s">
        <v>120</v>
      </c>
      <c r="B85" s="159" t="s">
        <v>71</v>
      </c>
      <c r="C85" s="193" t="s">
        <v>72</v>
      </c>
      <c r="D85" s="164"/>
      <c r="E85" s="169"/>
      <c r="F85" s="172"/>
      <c r="G85" s="202">
        <f>SUMIF(AE86:AE97,"&lt;&gt;NOR",G86:G97)</f>
        <v>0</v>
      </c>
      <c r="H85" s="172"/>
      <c r="I85" s="172">
        <f>SUM(I86:I97)</f>
        <v>0</v>
      </c>
      <c r="J85" s="172"/>
      <c r="K85" s="172">
        <f>SUM(K86:K97)</f>
        <v>0</v>
      </c>
      <c r="L85" s="172"/>
      <c r="M85" s="172">
        <f>SUM(M86:M97)</f>
        <v>0</v>
      </c>
      <c r="N85" s="165"/>
      <c r="O85" s="165">
        <f>SUM(O86:O97)</f>
        <v>0</v>
      </c>
      <c r="P85" s="165"/>
      <c r="Q85" s="165">
        <f>SUM(Q86:Q97)</f>
        <v>0.39372000000000001</v>
      </c>
      <c r="R85" s="165"/>
      <c r="S85" s="165"/>
      <c r="T85" s="166"/>
      <c r="U85" s="165">
        <f>SUM(U86:U97)</f>
        <v>12.83</v>
      </c>
      <c r="AE85" t="s">
        <v>121</v>
      </c>
    </row>
    <row r="86" spans="1:60" outlineLevel="1" x14ac:dyDescent="0.25">
      <c r="A86" s="152">
        <v>27</v>
      </c>
      <c r="B86" s="158" t="s">
        <v>220</v>
      </c>
      <c r="C86" s="191" t="s">
        <v>221</v>
      </c>
      <c r="D86" s="160" t="s">
        <v>124</v>
      </c>
      <c r="E86" s="167">
        <v>5.79</v>
      </c>
      <c r="F86" s="170"/>
      <c r="G86" s="201">
        <f>ROUND(E86*F86,2)</f>
        <v>0</v>
      </c>
      <c r="H86" s="171"/>
      <c r="I86" s="171">
        <f>ROUND(E86*H86,2)</f>
        <v>0</v>
      </c>
      <c r="J86" s="171"/>
      <c r="K86" s="171">
        <f>ROUND(E86*J86,2)</f>
        <v>0</v>
      </c>
      <c r="L86" s="171">
        <v>0</v>
      </c>
      <c r="M86" s="171">
        <f>G86*(1+L86/100)</f>
        <v>0</v>
      </c>
      <c r="N86" s="161">
        <v>0</v>
      </c>
      <c r="O86" s="161">
        <f>ROUND(E86*N86,5)</f>
        <v>0</v>
      </c>
      <c r="P86" s="161">
        <v>6.8000000000000005E-2</v>
      </c>
      <c r="Q86" s="161">
        <f>ROUND(E86*P86,5)</f>
        <v>0.39372000000000001</v>
      </c>
      <c r="R86" s="161"/>
      <c r="S86" s="161"/>
      <c r="T86" s="162">
        <v>0.3</v>
      </c>
      <c r="U86" s="161">
        <f>ROUND(E86*T86,2)</f>
        <v>1.74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125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52"/>
      <c r="B87" s="158"/>
      <c r="C87" s="192" t="s">
        <v>222</v>
      </c>
      <c r="D87" s="163"/>
      <c r="E87" s="168">
        <v>5.79</v>
      </c>
      <c r="F87" s="171"/>
      <c r="G87" s="201"/>
      <c r="H87" s="171"/>
      <c r="I87" s="171"/>
      <c r="J87" s="171"/>
      <c r="K87" s="171"/>
      <c r="L87" s="171"/>
      <c r="M87" s="171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127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2">
        <v>28</v>
      </c>
      <c r="B88" s="158" t="s">
        <v>223</v>
      </c>
      <c r="C88" s="191" t="s">
        <v>224</v>
      </c>
      <c r="D88" s="160" t="s">
        <v>225</v>
      </c>
      <c r="E88" s="167">
        <v>6.35</v>
      </c>
      <c r="F88" s="170"/>
      <c r="G88" s="201">
        <f>ROUND(E88*F88,2)</f>
        <v>0</v>
      </c>
      <c r="H88" s="171"/>
      <c r="I88" s="171">
        <f>ROUND(E88*H88,2)</f>
        <v>0</v>
      </c>
      <c r="J88" s="171"/>
      <c r="K88" s="171">
        <f>ROUND(E88*J88,2)</f>
        <v>0</v>
      </c>
      <c r="L88" s="171">
        <v>0</v>
      </c>
      <c r="M88" s="171">
        <f>G88*(1+L88/100)</f>
        <v>0</v>
      </c>
      <c r="N88" s="161">
        <v>0</v>
      </c>
      <c r="O88" s="161">
        <f>ROUND(E88*N88,5)</f>
        <v>0</v>
      </c>
      <c r="P88" s="161">
        <v>0</v>
      </c>
      <c r="Q88" s="161">
        <f>ROUND(E88*P88,5)</f>
        <v>0</v>
      </c>
      <c r="R88" s="161"/>
      <c r="S88" s="161"/>
      <c r="T88" s="162">
        <v>0.94199999999999995</v>
      </c>
      <c r="U88" s="161">
        <f>ROUND(E88*T88,2)</f>
        <v>5.98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125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0.399999999999999" outlineLevel="1" x14ac:dyDescent="0.25">
      <c r="A89" s="152"/>
      <c r="B89" s="158"/>
      <c r="C89" s="192" t="s">
        <v>226</v>
      </c>
      <c r="D89" s="163"/>
      <c r="E89" s="168">
        <v>6.35</v>
      </c>
      <c r="F89" s="171"/>
      <c r="G89" s="20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127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2">
        <v>29</v>
      </c>
      <c r="B90" s="158" t="s">
        <v>227</v>
      </c>
      <c r="C90" s="191" t="s">
        <v>228</v>
      </c>
      <c r="D90" s="160" t="s">
        <v>225</v>
      </c>
      <c r="E90" s="167">
        <v>19.05</v>
      </c>
      <c r="F90" s="170"/>
      <c r="G90" s="201">
        <f>ROUND(E90*F90,2)</f>
        <v>0</v>
      </c>
      <c r="H90" s="171"/>
      <c r="I90" s="171">
        <f>ROUND(E90*H90,2)</f>
        <v>0</v>
      </c>
      <c r="J90" s="171"/>
      <c r="K90" s="171">
        <f>ROUND(E90*J90,2)</f>
        <v>0</v>
      </c>
      <c r="L90" s="171">
        <v>0</v>
      </c>
      <c r="M90" s="171">
        <f>G90*(1+L90/100)</f>
        <v>0</v>
      </c>
      <c r="N90" s="161">
        <v>0</v>
      </c>
      <c r="O90" s="161">
        <f>ROUND(E90*N90,5)</f>
        <v>0</v>
      </c>
      <c r="P90" s="161">
        <v>0</v>
      </c>
      <c r="Q90" s="161">
        <f>ROUND(E90*P90,5)</f>
        <v>0</v>
      </c>
      <c r="R90" s="161"/>
      <c r="S90" s="161"/>
      <c r="T90" s="162">
        <v>0.105</v>
      </c>
      <c r="U90" s="161">
        <f>ROUND(E90*T90,2)</f>
        <v>2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125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0.399999999999999" outlineLevel="1" x14ac:dyDescent="0.25">
      <c r="A91" s="152"/>
      <c r="B91" s="158"/>
      <c r="C91" s="192" t="s">
        <v>229</v>
      </c>
      <c r="D91" s="163"/>
      <c r="E91" s="168">
        <v>19.05</v>
      </c>
      <c r="F91" s="171"/>
      <c r="G91" s="20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127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2">
        <v>30</v>
      </c>
      <c r="B92" s="158" t="s">
        <v>230</v>
      </c>
      <c r="C92" s="191" t="s">
        <v>231</v>
      </c>
      <c r="D92" s="160" t="s">
        <v>225</v>
      </c>
      <c r="E92" s="167">
        <v>6.35</v>
      </c>
      <c r="F92" s="170"/>
      <c r="G92" s="201">
        <f>ROUND(E92*F92,2)</f>
        <v>0</v>
      </c>
      <c r="H92" s="171"/>
      <c r="I92" s="171">
        <f>ROUND(E92*H92,2)</f>
        <v>0</v>
      </c>
      <c r="J92" s="171"/>
      <c r="K92" s="171">
        <f>ROUND(E92*J92,2)</f>
        <v>0</v>
      </c>
      <c r="L92" s="171">
        <v>0</v>
      </c>
      <c r="M92" s="171">
        <f>G92*(1+L92/100)</f>
        <v>0</v>
      </c>
      <c r="N92" s="161">
        <v>0</v>
      </c>
      <c r="O92" s="161">
        <f>ROUND(E92*N92,5)</f>
        <v>0</v>
      </c>
      <c r="P92" s="161">
        <v>0</v>
      </c>
      <c r="Q92" s="161">
        <f>ROUND(E92*P92,5)</f>
        <v>0</v>
      </c>
      <c r="R92" s="161"/>
      <c r="S92" s="161"/>
      <c r="T92" s="162">
        <v>0.49</v>
      </c>
      <c r="U92" s="161">
        <f>ROUND(E92*T92,2)</f>
        <v>3.11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125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2"/>
      <c r="B93" s="158"/>
      <c r="C93" s="192" t="s">
        <v>232</v>
      </c>
      <c r="D93" s="163"/>
      <c r="E93" s="168">
        <v>6.35</v>
      </c>
      <c r="F93" s="171"/>
      <c r="G93" s="20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127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2">
        <v>31</v>
      </c>
      <c r="B94" s="158" t="s">
        <v>233</v>
      </c>
      <c r="C94" s="191" t="s">
        <v>234</v>
      </c>
      <c r="D94" s="160" t="s">
        <v>225</v>
      </c>
      <c r="E94" s="167">
        <v>88.9</v>
      </c>
      <c r="F94" s="170"/>
      <c r="G94" s="201">
        <f>ROUND(E94*F94,2)</f>
        <v>0</v>
      </c>
      <c r="H94" s="171"/>
      <c r="I94" s="171">
        <f>ROUND(E94*H94,2)</f>
        <v>0</v>
      </c>
      <c r="J94" s="171"/>
      <c r="K94" s="171">
        <f>ROUND(E94*J94,2)</f>
        <v>0</v>
      </c>
      <c r="L94" s="171">
        <v>0</v>
      </c>
      <c r="M94" s="171">
        <f>G94*(1+L94/100)</f>
        <v>0</v>
      </c>
      <c r="N94" s="161">
        <v>0</v>
      </c>
      <c r="O94" s="161">
        <f>ROUND(E94*N94,5)</f>
        <v>0</v>
      </c>
      <c r="P94" s="161">
        <v>0</v>
      </c>
      <c r="Q94" s="161">
        <f>ROUND(E94*P94,5)</f>
        <v>0</v>
      </c>
      <c r="R94" s="161"/>
      <c r="S94" s="161"/>
      <c r="T94" s="162">
        <v>0</v>
      </c>
      <c r="U94" s="161">
        <f>ROUND(E94*T94,2)</f>
        <v>0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125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2"/>
      <c r="B95" s="158"/>
      <c r="C95" s="192" t="s">
        <v>235</v>
      </c>
      <c r="D95" s="163"/>
      <c r="E95" s="168">
        <v>88.9</v>
      </c>
      <c r="F95" s="171"/>
      <c r="G95" s="20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127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0.399999999999999" outlineLevel="1" x14ac:dyDescent="0.25">
      <c r="A96" s="152">
        <v>32</v>
      </c>
      <c r="B96" s="158" t="s">
        <v>236</v>
      </c>
      <c r="C96" s="191" t="s">
        <v>237</v>
      </c>
      <c r="D96" s="160" t="s">
        <v>225</v>
      </c>
      <c r="E96" s="167">
        <v>6.35</v>
      </c>
      <c r="F96" s="170"/>
      <c r="G96" s="201">
        <f>ROUND(E96*F96,2)</f>
        <v>0</v>
      </c>
      <c r="H96" s="171"/>
      <c r="I96" s="171">
        <f>ROUND(E96*H96,2)</f>
        <v>0</v>
      </c>
      <c r="J96" s="171"/>
      <c r="K96" s="171">
        <f>ROUND(E96*J96,2)</f>
        <v>0</v>
      </c>
      <c r="L96" s="171">
        <v>0</v>
      </c>
      <c r="M96" s="171">
        <f>G96*(1+L96/100)</f>
        <v>0</v>
      </c>
      <c r="N96" s="161">
        <v>0</v>
      </c>
      <c r="O96" s="161">
        <f>ROUND(E96*N96,5)</f>
        <v>0</v>
      </c>
      <c r="P96" s="161">
        <v>0</v>
      </c>
      <c r="Q96" s="161">
        <f>ROUND(E96*P96,5)</f>
        <v>0</v>
      </c>
      <c r="R96" s="161"/>
      <c r="S96" s="161"/>
      <c r="T96" s="162">
        <v>0</v>
      </c>
      <c r="U96" s="161">
        <f>ROUND(E96*T96,2)</f>
        <v>0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125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2"/>
      <c r="B97" s="158"/>
      <c r="C97" s="192" t="s">
        <v>232</v>
      </c>
      <c r="D97" s="163"/>
      <c r="E97" s="168">
        <v>6.35</v>
      </c>
      <c r="F97" s="171"/>
      <c r="G97" s="201"/>
      <c r="H97" s="171"/>
      <c r="I97" s="171"/>
      <c r="J97" s="171"/>
      <c r="K97" s="171"/>
      <c r="L97" s="171"/>
      <c r="M97" s="171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127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5">
      <c r="A98" s="153" t="s">
        <v>120</v>
      </c>
      <c r="B98" s="159" t="s">
        <v>73</v>
      </c>
      <c r="C98" s="193" t="s">
        <v>74</v>
      </c>
      <c r="D98" s="164"/>
      <c r="E98" s="169"/>
      <c r="F98" s="172"/>
      <c r="G98" s="202">
        <f>SUMIF(AE99:AE99,"&lt;&gt;NOR",G99:G99)</f>
        <v>0</v>
      </c>
      <c r="H98" s="172"/>
      <c r="I98" s="172">
        <f>SUM(I99:I99)</f>
        <v>0</v>
      </c>
      <c r="J98" s="172"/>
      <c r="K98" s="172">
        <f>SUM(K99:K99)</f>
        <v>0</v>
      </c>
      <c r="L98" s="172"/>
      <c r="M98" s="172">
        <f>SUM(M99:M99)</f>
        <v>0</v>
      </c>
      <c r="N98" s="165"/>
      <c r="O98" s="165">
        <f>SUM(O99:O99)</f>
        <v>0</v>
      </c>
      <c r="P98" s="165"/>
      <c r="Q98" s="165">
        <f>SUM(Q99:Q99)</f>
        <v>0</v>
      </c>
      <c r="R98" s="165"/>
      <c r="S98" s="165"/>
      <c r="T98" s="166"/>
      <c r="U98" s="165">
        <f>SUM(U99:U99)</f>
        <v>9.24</v>
      </c>
      <c r="AE98" t="s">
        <v>121</v>
      </c>
    </row>
    <row r="99" spans="1:60" outlineLevel="1" x14ac:dyDescent="0.25">
      <c r="A99" s="152">
        <v>33</v>
      </c>
      <c r="B99" s="158" t="s">
        <v>238</v>
      </c>
      <c r="C99" s="191" t="s">
        <v>239</v>
      </c>
      <c r="D99" s="160" t="s">
        <v>225</v>
      </c>
      <c r="E99" s="167">
        <v>9.85</v>
      </c>
      <c r="F99" s="170"/>
      <c r="G99" s="201">
        <f>ROUND(E99*F99,2)</f>
        <v>0</v>
      </c>
      <c r="H99" s="171"/>
      <c r="I99" s="171">
        <f>ROUND(E99*H99,2)</f>
        <v>0</v>
      </c>
      <c r="J99" s="171"/>
      <c r="K99" s="171">
        <f>ROUND(E99*J99,2)</f>
        <v>0</v>
      </c>
      <c r="L99" s="171">
        <v>0</v>
      </c>
      <c r="M99" s="171">
        <f>G99*(1+L99/100)</f>
        <v>0</v>
      </c>
      <c r="N99" s="161">
        <v>0</v>
      </c>
      <c r="O99" s="161">
        <f>ROUND(E99*N99,5)</f>
        <v>0</v>
      </c>
      <c r="P99" s="161">
        <v>0</v>
      </c>
      <c r="Q99" s="161">
        <f>ROUND(E99*P99,5)</f>
        <v>0</v>
      </c>
      <c r="R99" s="161"/>
      <c r="S99" s="161"/>
      <c r="T99" s="162">
        <v>0.9385</v>
      </c>
      <c r="U99" s="161">
        <f>ROUND(E99*T99,2)</f>
        <v>9.24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125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5">
      <c r="A100" s="153" t="s">
        <v>120</v>
      </c>
      <c r="B100" s="159" t="s">
        <v>75</v>
      </c>
      <c r="C100" s="193" t="s">
        <v>76</v>
      </c>
      <c r="D100" s="164"/>
      <c r="E100" s="169"/>
      <c r="F100" s="172"/>
      <c r="G100" s="202">
        <f>SUMIF(AE101:AE102,"&lt;&gt;NOR",G101:G102)</f>
        <v>0</v>
      </c>
      <c r="H100" s="172"/>
      <c r="I100" s="172">
        <f>SUM(I101:I102)</f>
        <v>0</v>
      </c>
      <c r="J100" s="172"/>
      <c r="K100" s="172">
        <f>SUM(K101:K102)</f>
        <v>0</v>
      </c>
      <c r="L100" s="172"/>
      <c r="M100" s="172">
        <f>SUM(M101:M102)</f>
        <v>0</v>
      </c>
      <c r="N100" s="165"/>
      <c r="O100" s="165">
        <f>SUM(O101:O102)</f>
        <v>0</v>
      </c>
      <c r="P100" s="165"/>
      <c r="Q100" s="165">
        <f>SUM(Q101:Q102)</f>
        <v>0</v>
      </c>
      <c r="R100" s="165"/>
      <c r="S100" s="165"/>
      <c r="T100" s="166"/>
      <c r="U100" s="165">
        <f>SUM(U101:U102)</f>
        <v>0</v>
      </c>
      <c r="AE100" t="s">
        <v>121</v>
      </c>
    </row>
    <row r="101" spans="1:60" outlineLevel="1" x14ac:dyDescent="0.25">
      <c r="A101" s="152">
        <v>34</v>
      </c>
      <c r="B101" s="158" t="s">
        <v>240</v>
      </c>
      <c r="C101" s="191" t="s">
        <v>241</v>
      </c>
      <c r="D101" s="160" t="s">
        <v>242</v>
      </c>
      <c r="E101" s="167">
        <v>1</v>
      </c>
      <c r="F101" s="242">
        <f>'Rozpočet Pol_ZTI'!G41</f>
        <v>0</v>
      </c>
      <c r="G101" s="201">
        <f>ROUND(E101*F101,2)</f>
        <v>0</v>
      </c>
      <c r="H101" s="171"/>
      <c r="I101" s="171">
        <f>ROUND(E101*H101,2)</f>
        <v>0</v>
      </c>
      <c r="J101" s="171"/>
      <c r="K101" s="171">
        <f>ROUND(E101*J101,2)</f>
        <v>0</v>
      </c>
      <c r="L101" s="171">
        <v>0</v>
      </c>
      <c r="M101" s="171">
        <f>G101*(1+L101/100)</f>
        <v>0</v>
      </c>
      <c r="N101" s="161">
        <v>0</v>
      </c>
      <c r="O101" s="161">
        <f>ROUND(E101*N101,5)</f>
        <v>0</v>
      </c>
      <c r="P101" s="161">
        <v>0</v>
      </c>
      <c r="Q101" s="161">
        <f>ROUND(E101*P101,5)</f>
        <v>0</v>
      </c>
      <c r="R101" s="161"/>
      <c r="S101" s="161"/>
      <c r="T101" s="162">
        <v>0</v>
      </c>
      <c r="U101" s="161">
        <f>ROUND(E101*T101,2)</f>
        <v>0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125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2"/>
      <c r="B102" s="158"/>
      <c r="C102" s="192" t="s">
        <v>243</v>
      </c>
      <c r="D102" s="163"/>
      <c r="E102" s="168">
        <v>1</v>
      </c>
      <c r="F102" s="171"/>
      <c r="G102" s="201"/>
      <c r="H102" s="171"/>
      <c r="I102" s="171"/>
      <c r="J102" s="171"/>
      <c r="K102" s="171"/>
      <c r="L102" s="171"/>
      <c r="M102" s="171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127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5">
      <c r="A103" s="153" t="s">
        <v>120</v>
      </c>
      <c r="B103" s="159" t="s">
        <v>77</v>
      </c>
      <c r="C103" s="193" t="s">
        <v>78</v>
      </c>
      <c r="D103" s="164"/>
      <c r="E103" s="169"/>
      <c r="F103" s="172"/>
      <c r="G103" s="202">
        <f>SUMIF(AE104:AE111,"&lt;&gt;NOR",G104:G111)</f>
        <v>0</v>
      </c>
      <c r="H103" s="172"/>
      <c r="I103" s="172">
        <f>SUM(I104:I111)</f>
        <v>0</v>
      </c>
      <c r="J103" s="172"/>
      <c r="K103" s="172">
        <f>SUM(K104:K111)</f>
        <v>0</v>
      </c>
      <c r="L103" s="172"/>
      <c r="M103" s="172">
        <f>SUM(M104:M111)</f>
        <v>0</v>
      </c>
      <c r="N103" s="165"/>
      <c r="O103" s="165">
        <f>SUM(O104:O111)</f>
        <v>0</v>
      </c>
      <c r="P103" s="165"/>
      <c r="Q103" s="165">
        <f>SUM(Q104:Q111)</f>
        <v>3.3480000000000003E-2</v>
      </c>
      <c r="R103" s="165"/>
      <c r="S103" s="165"/>
      <c r="T103" s="166"/>
      <c r="U103" s="165">
        <f>SUM(U104:U111)</f>
        <v>1.36</v>
      </c>
      <c r="AE103" t="s">
        <v>121</v>
      </c>
    </row>
    <row r="104" spans="1:60" outlineLevel="1" x14ac:dyDescent="0.25">
      <c r="A104" s="152">
        <v>35</v>
      </c>
      <c r="B104" s="158" t="s">
        <v>244</v>
      </c>
      <c r="C104" s="191" t="s">
        <v>245</v>
      </c>
      <c r="D104" s="160" t="s">
        <v>246</v>
      </c>
      <c r="E104" s="167">
        <v>1</v>
      </c>
      <c r="F104" s="170"/>
      <c r="G104" s="201">
        <f>ROUND(E104*F104,2)</f>
        <v>0</v>
      </c>
      <c r="H104" s="171"/>
      <c r="I104" s="171">
        <f>ROUND(E104*H104,2)</f>
        <v>0</v>
      </c>
      <c r="J104" s="171"/>
      <c r="K104" s="171">
        <f>ROUND(E104*J104,2)</f>
        <v>0</v>
      </c>
      <c r="L104" s="171">
        <v>0</v>
      </c>
      <c r="M104" s="171">
        <f>G104*(1+L104/100)</f>
        <v>0</v>
      </c>
      <c r="N104" s="161">
        <v>0</v>
      </c>
      <c r="O104" s="161">
        <f>ROUND(E104*N104,5)</f>
        <v>0</v>
      </c>
      <c r="P104" s="161">
        <v>9.1999999999999998E-3</v>
      </c>
      <c r="Q104" s="161">
        <f>ROUND(E104*P104,5)</f>
        <v>9.1999999999999998E-3</v>
      </c>
      <c r="R104" s="161"/>
      <c r="S104" s="161"/>
      <c r="T104" s="162">
        <v>0.46500000000000002</v>
      </c>
      <c r="U104" s="161">
        <f>ROUND(E104*T104,2)</f>
        <v>0.47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125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2"/>
      <c r="B105" s="158"/>
      <c r="C105" s="192" t="s">
        <v>247</v>
      </c>
      <c r="D105" s="163"/>
      <c r="E105" s="168">
        <v>1</v>
      </c>
      <c r="F105" s="171"/>
      <c r="G105" s="20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127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2">
        <v>36</v>
      </c>
      <c r="B106" s="158" t="s">
        <v>248</v>
      </c>
      <c r="C106" s="191" t="s">
        <v>249</v>
      </c>
      <c r="D106" s="160" t="s">
        <v>246</v>
      </c>
      <c r="E106" s="167">
        <v>1</v>
      </c>
      <c r="F106" s="170"/>
      <c r="G106" s="201">
        <f>ROUND(E106*F106,2)</f>
        <v>0</v>
      </c>
      <c r="H106" s="171"/>
      <c r="I106" s="171">
        <f>ROUND(E106*H106,2)</f>
        <v>0</v>
      </c>
      <c r="J106" s="171"/>
      <c r="K106" s="171">
        <f>ROUND(E106*J106,2)</f>
        <v>0</v>
      </c>
      <c r="L106" s="171">
        <v>0</v>
      </c>
      <c r="M106" s="171">
        <f>G106*(1+L106/100)</f>
        <v>0</v>
      </c>
      <c r="N106" s="161">
        <v>0</v>
      </c>
      <c r="O106" s="161">
        <f>ROUND(E106*N106,5)</f>
        <v>0</v>
      </c>
      <c r="P106" s="161">
        <v>1.9460000000000002E-2</v>
      </c>
      <c r="Q106" s="161">
        <f>ROUND(E106*P106,5)</f>
        <v>1.9460000000000002E-2</v>
      </c>
      <c r="R106" s="161"/>
      <c r="S106" s="161"/>
      <c r="T106" s="162">
        <v>0.38200000000000001</v>
      </c>
      <c r="U106" s="161">
        <f>ROUND(E106*T106,2)</f>
        <v>0.38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125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2"/>
      <c r="B107" s="158"/>
      <c r="C107" s="192" t="s">
        <v>250</v>
      </c>
      <c r="D107" s="163"/>
      <c r="E107" s="168">
        <v>1</v>
      </c>
      <c r="F107" s="171"/>
      <c r="G107" s="20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127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2">
        <v>37</v>
      </c>
      <c r="B108" s="158" t="s">
        <v>251</v>
      </c>
      <c r="C108" s="191" t="s">
        <v>252</v>
      </c>
      <c r="D108" s="160" t="s">
        <v>246</v>
      </c>
      <c r="E108" s="167">
        <v>2</v>
      </c>
      <c r="F108" s="170"/>
      <c r="G108" s="201">
        <f>ROUND(E108*F108,2)</f>
        <v>0</v>
      </c>
      <c r="H108" s="171"/>
      <c r="I108" s="171">
        <f>ROUND(E108*H108,2)</f>
        <v>0</v>
      </c>
      <c r="J108" s="171"/>
      <c r="K108" s="171">
        <f>ROUND(E108*J108,2)</f>
        <v>0</v>
      </c>
      <c r="L108" s="171">
        <v>0</v>
      </c>
      <c r="M108" s="171">
        <f>G108*(1+L108/100)</f>
        <v>0</v>
      </c>
      <c r="N108" s="161">
        <v>0</v>
      </c>
      <c r="O108" s="161">
        <f>ROUND(E108*N108,5)</f>
        <v>0</v>
      </c>
      <c r="P108" s="161">
        <v>1.56E-3</v>
      </c>
      <c r="Q108" s="161">
        <f>ROUND(E108*P108,5)</f>
        <v>3.1199999999999999E-3</v>
      </c>
      <c r="R108" s="161"/>
      <c r="S108" s="161"/>
      <c r="T108" s="162">
        <v>0.217</v>
      </c>
      <c r="U108" s="161">
        <f>ROUND(E108*T108,2)</f>
        <v>0.43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125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2"/>
      <c r="B109" s="158"/>
      <c r="C109" s="192" t="s">
        <v>253</v>
      </c>
      <c r="D109" s="163"/>
      <c r="E109" s="168">
        <v>2</v>
      </c>
      <c r="F109" s="171"/>
      <c r="G109" s="20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127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2">
        <v>38</v>
      </c>
      <c r="B110" s="158" t="s">
        <v>254</v>
      </c>
      <c r="C110" s="191" t="s">
        <v>255</v>
      </c>
      <c r="D110" s="160" t="s">
        <v>131</v>
      </c>
      <c r="E110" s="167">
        <v>2</v>
      </c>
      <c r="F110" s="170"/>
      <c r="G110" s="201">
        <f>ROUND(E110*F110,2)</f>
        <v>0</v>
      </c>
      <c r="H110" s="171"/>
      <c r="I110" s="171">
        <f>ROUND(E110*H110,2)</f>
        <v>0</v>
      </c>
      <c r="J110" s="171"/>
      <c r="K110" s="171">
        <f>ROUND(E110*J110,2)</f>
        <v>0</v>
      </c>
      <c r="L110" s="171">
        <v>0</v>
      </c>
      <c r="M110" s="171">
        <f>G110*(1+L110/100)</f>
        <v>0</v>
      </c>
      <c r="N110" s="161">
        <v>0</v>
      </c>
      <c r="O110" s="161">
        <f>ROUND(E110*N110,5)</f>
        <v>0</v>
      </c>
      <c r="P110" s="161">
        <v>8.4999999999999995E-4</v>
      </c>
      <c r="Q110" s="161">
        <f>ROUND(E110*P110,5)</f>
        <v>1.6999999999999999E-3</v>
      </c>
      <c r="R110" s="161"/>
      <c r="S110" s="161"/>
      <c r="T110" s="162">
        <v>3.7999999999999999E-2</v>
      </c>
      <c r="U110" s="161">
        <f>ROUND(E110*T110,2)</f>
        <v>0.08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125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2"/>
      <c r="B111" s="158"/>
      <c r="C111" s="192" t="s">
        <v>256</v>
      </c>
      <c r="D111" s="163"/>
      <c r="E111" s="168">
        <v>2</v>
      </c>
      <c r="F111" s="171"/>
      <c r="G111" s="201"/>
      <c r="H111" s="171"/>
      <c r="I111" s="171"/>
      <c r="J111" s="171"/>
      <c r="K111" s="171"/>
      <c r="L111" s="171"/>
      <c r="M111" s="171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127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5">
      <c r="A112" s="153" t="s">
        <v>120</v>
      </c>
      <c r="B112" s="159" t="s">
        <v>79</v>
      </c>
      <c r="C112" s="193" t="s">
        <v>80</v>
      </c>
      <c r="D112" s="164"/>
      <c r="E112" s="169"/>
      <c r="F112" s="172"/>
      <c r="G112" s="202">
        <f>SUMIF(AE113:AE160,"&lt;&gt;NOR",G113:G160)</f>
        <v>0</v>
      </c>
      <c r="H112" s="172"/>
      <c r="I112" s="172">
        <f>SUM(I113:I160)</f>
        <v>0</v>
      </c>
      <c r="J112" s="172"/>
      <c r="K112" s="172">
        <f>SUM(K113:K160)</f>
        <v>0</v>
      </c>
      <c r="L112" s="172"/>
      <c r="M112" s="172">
        <f>SUM(M113:M160)</f>
        <v>0</v>
      </c>
      <c r="N112" s="165"/>
      <c r="O112" s="165">
        <f>SUM(O113:O160)</f>
        <v>0.24801000000000009</v>
      </c>
      <c r="P112" s="165"/>
      <c r="Q112" s="165">
        <f>SUM(Q113:Q160)</f>
        <v>0.52400000000000002</v>
      </c>
      <c r="R112" s="165"/>
      <c r="S112" s="165"/>
      <c r="T112" s="166"/>
      <c r="U112" s="165">
        <f>SUM(U113:U160)</f>
        <v>30.239999999999995</v>
      </c>
      <c r="AE112" t="s">
        <v>121</v>
      </c>
    </row>
    <row r="113" spans="1:60" outlineLevel="1" x14ac:dyDescent="0.25">
      <c r="A113" s="152">
        <v>39</v>
      </c>
      <c r="B113" s="158" t="s">
        <v>257</v>
      </c>
      <c r="C113" s="191" t="s">
        <v>258</v>
      </c>
      <c r="D113" s="160" t="s">
        <v>131</v>
      </c>
      <c r="E113" s="167">
        <v>4</v>
      </c>
      <c r="F113" s="170"/>
      <c r="G113" s="20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0</v>
      </c>
      <c r="M113" s="171">
        <f>G113*(1+L113/100)</f>
        <v>0</v>
      </c>
      <c r="N113" s="161">
        <v>0</v>
      </c>
      <c r="O113" s="161">
        <f>ROUND(E113*N113,5)</f>
        <v>0</v>
      </c>
      <c r="P113" s="161">
        <v>0.13100000000000001</v>
      </c>
      <c r="Q113" s="161">
        <f>ROUND(E113*P113,5)</f>
        <v>0.52400000000000002</v>
      </c>
      <c r="R113" s="161"/>
      <c r="S113" s="161"/>
      <c r="T113" s="162">
        <v>0.76800000000000002</v>
      </c>
      <c r="U113" s="161">
        <f>ROUND(E113*T113,2)</f>
        <v>3.07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125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2"/>
      <c r="B114" s="158"/>
      <c r="C114" s="192" t="s">
        <v>259</v>
      </c>
      <c r="D114" s="163"/>
      <c r="E114" s="168">
        <v>4</v>
      </c>
      <c r="F114" s="171"/>
      <c r="G114" s="201"/>
      <c r="H114" s="171"/>
      <c r="I114" s="171"/>
      <c r="J114" s="171"/>
      <c r="K114" s="171"/>
      <c r="L114" s="171"/>
      <c r="M114" s="171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127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2">
        <v>40</v>
      </c>
      <c r="B115" s="158" t="s">
        <v>260</v>
      </c>
      <c r="C115" s="191" t="s">
        <v>261</v>
      </c>
      <c r="D115" s="160" t="s">
        <v>262</v>
      </c>
      <c r="E115" s="167">
        <v>1</v>
      </c>
      <c r="F115" s="170"/>
      <c r="G115" s="20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0</v>
      </c>
      <c r="M115" s="171">
        <f>G115*(1+L115/100)</f>
        <v>0</v>
      </c>
      <c r="N115" s="161">
        <v>2.0369999999999999E-2</v>
      </c>
      <c r="O115" s="161">
        <f>ROUND(E115*N115,5)</f>
        <v>2.0369999999999999E-2</v>
      </c>
      <c r="P115" s="161">
        <v>0</v>
      </c>
      <c r="Q115" s="161">
        <f>ROUND(E115*P115,5)</f>
        <v>0</v>
      </c>
      <c r="R115" s="161"/>
      <c r="S115" s="161"/>
      <c r="T115" s="162">
        <v>0.72702999999999995</v>
      </c>
      <c r="U115" s="161">
        <f>ROUND(E115*T115,2)</f>
        <v>0.73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263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0.399999999999999" outlineLevel="1" x14ac:dyDescent="0.25">
      <c r="A116" s="152"/>
      <c r="B116" s="158"/>
      <c r="C116" s="192" t="s">
        <v>264</v>
      </c>
      <c r="D116" s="163"/>
      <c r="E116" s="168">
        <v>1</v>
      </c>
      <c r="F116" s="171"/>
      <c r="G116" s="20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127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2"/>
      <c r="B117" s="158"/>
      <c r="C117" s="192" t="s">
        <v>265</v>
      </c>
      <c r="D117" s="163"/>
      <c r="E117" s="168"/>
      <c r="F117" s="171"/>
      <c r="G117" s="201"/>
      <c r="H117" s="171"/>
      <c r="I117" s="171"/>
      <c r="J117" s="171"/>
      <c r="K117" s="171"/>
      <c r="L117" s="171"/>
      <c r="M117" s="171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127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2">
        <v>41</v>
      </c>
      <c r="B118" s="158" t="s">
        <v>266</v>
      </c>
      <c r="C118" s="191" t="s">
        <v>267</v>
      </c>
      <c r="D118" s="160" t="s">
        <v>131</v>
      </c>
      <c r="E118" s="167">
        <v>1</v>
      </c>
      <c r="F118" s="170"/>
      <c r="G118" s="201">
        <f>ROUND(E118*F118,2)</f>
        <v>0</v>
      </c>
      <c r="H118" s="171"/>
      <c r="I118" s="171">
        <f>ROUND(E118*H118,2)</f>
        <v>0</v>
      </c>
      <c r="J118" s="171"/>
      <c r="K118" s="171">
        <f>ROUND(E118*J118,2)</f>
        <v>0</v>
      </c>
      <c r="L118" s="171">
        <v>0</v>
      </c>
      <c r="M118" s="171">
        <f>G118*(1+L118/100)</f>
        <v>0</v>
      </c>
      <c r="N118" s="161">
        <v>5.3109999999999997E-2</v>
      </c>
      <c r="O118" s="161">
        <f>ROUND(E118*N118,5)</f>
        <v>5.3109999999999997E-2</v>
      </c>
      <c r="P118" s="161">
        <v>0</v>
      </c>
      <c r="Q118" s="161">
        <f>ROUND(E118*P118,5)</f>
        <v>0</v>
      </c>
      <c r="R118" s="161"/>
      <c r="S118" s="161"/>
      <c r="T118" s="162">
        <v>2.65578</v>
      </c>
      <c r="U118" s="161">
        <f>ROUND(E118*T118,2)</f>
        <v>2.66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263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2"/>
      <c r="B119" s="158"/>
      <c r="C119" s="192" t="s">
        <v>268</v>
      </c>
      <c r="D119" s="163"/>
      <c r="E119" s="168">
        <v>1</v>
      </c>
      <c r="F119" s="171"/>
      <c r="G119" s="20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127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0.399999999999999" outlineLevel="1" x14ac:dyDescent="0.25">
      <c r="A120" s="152">
        <v>42</v>
      </c>
      <c r="B120" s="158" t="s">
        <v>269</v>
      </c>
      <c r="C120" s="191" t="s">
        <v>270</v>
      </c>
      <c r="D120" s="160" t="s">
        <v>159</v>
      </c>
      <c r="E120" s="167">
        <v>2.2000000000000002</v>
      </c>
      <c r="F120" s="170"/>
      <c r="G120" s="201">
        <f>ROUND(E120*F120,2)</f>
        <v>0</v>
      </c>
      <c r="H120" s="171"/>
      <c r="I120" s="171">
        <f>ROUND(E120*H120,2)</f>
        <v>0</v>
      </c>
      <c r="J120" s="171"/>
      <c r="K120" s="171">
        <f>ROUND(E120*J120,2)</f>
        <v>0</v>
      </c>
      <c r="L120" s="171">
        <v>0</v>
      </c>
      <c r="M120" s="171">
        <f>G120*(1+L120/100)</f>
        <v>0</v>
      </c>
      <c r="N120" s="161">
        <v>4.3600000000000002E-3</v>
      </c>
      <c r="O120" s="161">
        <f>ROUND(E120*N120,5)</f>
        <v>9.5899999999999996E-3</v>
      </c>
      <c r="P120" s="161">
        <v>0</v>
      </c>
      <c r="Q120" s="161">
        <f>ROUND(E120*P120,5)</f>
        <v>0</v>
      </c>
      <c r="R120" s="161"/>
      <c r="S120" s="161"/>
      <c r="T120" s="162">
        <v>1.1431800000000001</v>
      </c>
      <c r="U120" s="161">
        <f>ROUND(E120*T120,2)</f>
        <v>2.5099999999999998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263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2"/>
      <c r="B121" s="158"/>
      <c r="C121" s="192" t="s">
        <v>271</v>
      </c>
      <c r="D121" s="163"/>
      <c r="E121" s="168">
        <v>1.2</v>
      </c>
      <c r="F121" s="171"/>
      <c r="G121" s="201"/>
      <c r="H121" s="171"/>
      <c r="I121" s="171"/>
      <c r="J121" s="171"/>
      <c r="K121" s="171"/>
      <c r="L121" s="171"/>
      <c r="M121" s="171"/>
      <c r="N121" s="161"/>
      <c r="O121" s="161"/>
      <c r="P121" s="161"/>
      <c r="Q121" s="161"/>
      <c r="R121" s="161"/>
      <c r="S121" s="161"/>
      <c r="T121" s="162"/>
      <c r="U121" s="16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127</v>
      </c>
      <c r="AF121" s="151">
        <v>0</v>
      </c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2"/>
      <c r="B122" s="158"/>
      <c r="C122" s="192" t="s">
        <v>272</v>
      </c>
      <c r="D122" s="163"/>
      <c r="E122" s="168">
        <v>1</v>
      </c>
      <c r="F122" s="171"/>
      <c r="G122" s="201"/>
      <c r="H122" s="171"/>
      <c r="I122" s="171"/>
      <c r="J122" s="171"/>
      <c r="K122" s="171"/>
      <c r="L122" s="171"/>
      <c r="M122" s="171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127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0.399999999999999" outlineLevel="1" x14ac:dyDescent="0.25">
      <c r="A123" s="152">
        <v>43</v>
      </c>
      <c r="B123" s="158" t="s">
        <v>273</v>
      </c>
      <c r="C123" s="191" t="s">
        <v>274</v>
      </c>
      <c r="D123" s="160" t="s">
        <v>131</v>
      </c>
      <c r="E123" s="167">
        <v>2</v>
      </c>
      <c r="F123" s="170"/>
      <c r="G123" s="201">
        <f>ROUND(E123*F123,2)</f>
        <v>0</v>
      </c>
      <c r="H123" s="171"/>
      <c r="I123" s="171">
        <f>ROUND(E123*H123,2)</f>
        <v>0</v>
      </c>
      <c r="J123" s="171"/>
      <c r="K123" s="171">
        <f>ROUND(E123*J123,2)</f>
        <v>0</v>
      </c>
      <c r="L123" s="171">
        <v>0</v>
      </c>
      <c r="M123" s="171">
        <f>G123*(1+L123/100)</f>
        <v>0</v>
      </c>
      <c r="N123" s="161">
        <v>2.0000000000000002E-5</v>
      </c>
      <c r="O123" s="161">
        <f>ROUND(E123*N123,5)</f>
        <v>4.0000000000000003E-5</v>
      </c>
      <c r="P123" s="161">
        <v>0</v>
      </c>
      <c r="Q123" s="161">
        <f>ROUND(E123*P123,5)</f>
        <v>0</v>
      </c>
      <c r="R123" s="161"/>
      <c r="S123" s="161"/>
      <c r="T123" s="162">
        <v>4.0199999999999996</v>
      </c>
      <c r="U123" s="161">
        <f>ROUND(E123*T123,2)</f>
        <v>8.0399999999999991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125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2"/>
      <c r="B124" s="158"/>
      <c r="C124" s="192" t="s">
        <v>275</v>
      </c>
      <c r="D124" s="163"/>
      <c r="E124" s="168">
        <v>2</v>
      </c>
      <c r="F124" s="171"/>
      <c r="G124" s="201"/>
      <c r="H124" s="171"/>
      <c r="I124" s="171"/>
      <c r="J124" s="171"/>
      <c r="K124" s="171"/>
      <c r="L124" s="171"/>
      <c r="M124" s="171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127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52">
        <v>44</v>
      </c>
      <c r="B125" s="158" t="s">
        <v>276</v>
      </c>
      <c r="C125" s="191" t="s">
        <v>277</v>
      </c>
      <c r="D125" s="160" t="s">
        <v>131</v>
      </c>
      <c r="E125" s="167">
        <v>1</v>
      </c>
      <c r="F125" s="170"/>
      <c r="G125" s="201">
        <f>ROUND(E125*F125,2)</f>
        <v>0</v>
      </c>
      <c r="H125" s="171"/>
      <c r="I125" s="171">
        <f>ROUND(E125*H125,2)</f>
        <v>0</v>
      </c>
      <c r="J125" s="171"/>
      <c r="K125" s="171">
        <f>ROUND(E125*J125,2)</f>
        <v>0</v>
      </c>
      <c r="L125" s="171">
        <v>0</v>
      </c>
      <c r="M125" s="171">
        <f>G125*(1+L125/100)</f>
        <v>0</v>
      </c>
      <c r="N125" s="161">
        <v>1.6E-2</v>
      </c>
      <c r="O125" s="161">
        <f>ROUND(E125*N125,5)</f>
        <v>1.6E-2</v>
      </c>
      <c r="P125" s="161">
        <v>0</v>
      </c>
      <c r="Q125" s="161">
        <f>ROUND(E125*P125,5)</f>
        <v>0</v>
      </c>
      <c r="R125" s="161"/>
      <c r="S125" s="161"/>
      <c r="T125" s="162">
        <v>0</v>
      </c>
      <c r="U125" s="161">
        <f>ROUND(E125*T125,2)</f>
        <v>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278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2"/>
      <c r="B126" s="158"/>
      <c r="C126" s="192" t="s">
        <v>279</v>
      </c>
      <c r="D126" s="163"/>
      <c r="E126" s="168">
        <v>1</v>
      </c>
      <c r="F126" s="171"/>
      <c r="G126" s="201"/>
      <c r="H126" s="171"/>
      <c r="I126" s="171"/>
      <c r="J126" s="171"/>
      <c r="K126" s="171"/>
      <c r="L126" s="171"/>
      <c r="M126" s="171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127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2">
        <v>45</v>
      </c>
      <c r="B127" s="158" t="s">
        <v>280</v>
      </c>
      <c r="C127" s="191" t="s">
        <v>281</v>
      </c>
      <c r="D127" s="160" t="s">
        <v>131</v>
      </c>
      <c r="E127" s="167">
        <v>1</v>
      </c>
      <c r="F127" s="170"/>
      <c r="G127" s="201">
        <f>ROUND(E127*F127,2)</f>
        <v>0</v>
      </c>
      <c r="H127" s="171"/>
      <c r="I127" s="171">
        <f>ROUND(E127*H127,2)</f>
        <v>0</v>
      </c>
      <c r="J127" s="171"/>
      <c r="K127" s="171">
        <f>ROUND(E127*J127,2)</f>
        <v>0</v>
      </c>
      <c r="L127" s="171">
        <v>0</v>
      </c>
      <c r="M127" s="171">
        <f>G127*(1+L127/100)</f>
        <v>0</v>
      </c>
      <c r="N127" s="161">
        <v>1.6E-2</v>
      </c>
      <c r="O127" s="161">
        <f>ROUND(E127*N127,5)</f>
        <v>1.6E-2</v>
      </c>
      <c r="P127" s="161">
        <v>0</v>
      </c>
      <c r="Q127" s="161">
        <f>ROUND(E127*P127,5)</f>
        <v>0</v>
      </c>
      <c r="R127" s="161"/>
      <c r="S127" s="161"/>
      <c r="T127" s="162">
        <v>0</v>
      </c>
      <c r="U127" s="161">
        <f>ROUND(E127*T127,2)</f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278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2"/>
      <c r="B128" s="158"/>
      <c r="C128" s="192" t="s">
        <v>282</v>
      </c>
      <c r="D128" s="163"/>
      <c r="E128" s="168">
        <v>1</v>
      </c>
      <c r="F128" s="171"/>
      <c r="G128" s="201"/>
      <c r="H128" s="171"/>
      <c r="I128" s="171"/>
      <c r="J128" s="171"/>
      <c r="K128" s="171"/>
      <c r="L128" s="171"/>
      <c r="M128" s="171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127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2">
        <v>46</v>
      </c>
      <c r="B129" s="158" t="s">
        <v>283</v>
      </c>
      <c r="C129" s="191" t="s">
        <v>284</v>
      </c>
      <c r="D129" s="160" t="s">
        <v>131</v>
      </c>
      <c r="E129" s="167">
        <v>1</v>
      </c>
      <c r="F129" s="170"/>
      <c r="G129" s="201">
        <f>ROUND(E129*F129,2)</f>
        <v>0</v>
      </c>
      <c r="H129" s="171"/>
      <c r="I129" s="171">
        <f>ROUND(E129*H129,2)</f>
        <v>0</v>
      </c>
      <c r="J129" s="171"/>
      <c r="K129" s="171">
        <f>ROUND(E129*J129,2)</f>
        <v>0</v>
      </c>
      <c r="L129" s="171">
        <v>0</v>
      </c>
      <c r="M129" s="171">
        <f>G129*(1+L129/100)</f>
        <v>0</v>
      </c>
      <c r="N129" s="161">
        <v>1.6E-2</v>
      </c>
      <c r="O129" s="161">
        <f>ROUND(E129*N129,5)</f>
        <v>1.6E-2</v>
      </c>
      <c r="P129" s="161">
        <v>0</v>
      </c>
      <c r="Q129" s="161">
        <f>ROUND(E129*P129,5)</f>
        <v>0</v>
      </c>
      <c r="R129" s="161"/>
      <c r="S129" s="161"/>
      <c r="T129" s="162">
        <v>0</v>
      </c>
      <c r="U129" s="161">
        <f>ROUND(E129*T129,2)</f>
        <v>0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278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2"/>
      <c r="B130" s="158"/>
      <c r="C130" s="192" t="s">
        <v>282</v>
      </c>
      <c r="D130" s="163"/>
      <c r="E130" s="168">
        <v>1</v>
      </c>
      <c r="F130" s="171"/>
      <c r="G130" s="201"/>
      <c r="H130" s="171"/>
      <c r="I130" s="171"/>
      <c r="J130" s="171"/>
      <c r="K130" s="171"/>
      <c r="L130" s="171"/>
      <c r="M130" s="171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127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2">
        <v>47</v>
      </c>
      <c r="B131" s="158" t="s">
        <v>285</v>
      </c>
      <c r="C131" s="191" t="s">
        <v>286</v>
      </c>
      <c r="D131" s="160" t="s">
        <v>131</v>
      </c>
      <c r="E131" s="167">
        <v>1</v>
      </c>
      <c r="F131" s="170"/>
      <c r="G131" s="201">
        <f>ROUND(E131*F131,2)</f>
        <v>0</v>
      </c>
      <c r="H131" s="171"/>
      <c r="I131" s="171">
        <f>ROUND(E131*H131,2)</f>
        <v>0</v>
      </c>
      <c r="J131" s="171"/>
      <c r="K131" s="171">
        <f>ROUND(E131*J131,2)</f>
        <v>0</v>
      </c>
      <c r="L131" s="171">
        <v>0</v>
      </c>
      <c r="M131" s="171">
        <f>G131*(1+L131/100)</f>
        <v>0</v>
      </c>
      <c r="N131" s="161">
        <v>1.6E-2</v>
      </c>
      <c r="O131" s="161">
        <f>ROUND(E131*N131,5)</f>
        <v>1.6E-2</v>
      </c>
      <c r="P131" s="161">
        <v>0</v>
      </c>
      <c r="Q131" s="161">
        <f>ROUND(E131*P131,5)</f>
        <v>0</v>
      </c>
      <c r="R131" s="161"/>
      <c r="S131" s="161"/>
      <c r="T131" s="162">
        <v>0</v>
      </c>
      <c r="U131" s="161">
        <f>ROUND(E131*T131,2)</f>
        <v>0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278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2"/>
      <c r="B132" s="158"/>
      <c r="C132" s="192" t="s">
        <v>282</v>
      </c>
      <c r="D132" s="163"/>
      <c r="E132" s="168">
        <v>1</v>
      </c>
      <c r="F132" s="171"/>
      <c r="G132" s="201"/>
      <c r="H132" s="171"/>
      <c r="I132" s="171"/>
      <c r="J132" s="171"/>
      <c r="K132" s="171"/>
      <c r="L132" s="171"/>
      <c r="M132" s="171"/>
      <c r="N132" s="161"/>
      <c r="O132" s="161"/>
      <c r="P132" s="161"/>
      <c r="Q132" s="161"/>
      <c r="R132" s="161"/>
      <c r="S132" s="161"/>
      <c r="T132" s="162"/>
      <c r="U132" s="16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127</v>
      </c>
      <c r="AF132" s="151">
        <v>0</v>
      </c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2">
        <v>48</v>
      </c>
      <c r="B133" s="158" t="s">
        <v>287</v>
      </c>
      <c r="C133" s="191" t="s">
        <v>288</v>
      </c>
      <c r="D133" s="160" t="s">
        <v>131</v>
      </c>
      <c r="E133" s="167">
        <v>2</v>
      </c>
      <c r="F133" s="170"/>
      <c r="G133" s="201">
        <f>ROUND(E133*F133,2)</f>
        <v>0</v>
      </c>
      <c r="H133" s="171"/>
      <c r="I133" s="171">
        <f>ROUND(E133*H133,2)</f>
        <v>0</v>
      </c>
      <c r="J133" s="171"/>
      <c r="K133" s="171">
        <f>ROUND(E133*J133,2)</f>
        <v>0</v>
      </c>
      <c r="L133" s="171">
        <v>0</v>
      </c>
      <c r="M133" s="171">
        <f>G133*(1+L133/100)</f>
        <v>0</v>
      </c>
      <c r="N133" s="161">
        <v>1E-4</v>
      </c>
      <c r="O133" s="161">
        <f>ROUND(E133*N133,5)</f>
        <v>2.0000000000000001E-4</v>
      </c>
      <c r="P133" s="161">
        <v>0</v>
      </c>
      <c r="Q133" s="161">
        <f>ROUND(E133*P133,5)</f>
        <v>0</v>
      </c>
      <c r="R133" s="161"/>
      <c r="S133" s="161"/>
      <c r="T133" s="162">
        <v>0</v>
      </c>
      <c r="U133" s="161">
        <f>ROUND(E133*T133,2)</f>
        <v>0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278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2"/>
      <c r="B134" s="158"/>
      <c r="C134" s="192" t="s">
        <v>275</v>
      </c>
      <c r="D134" s="163"/>
      <c r="E134" s="168">
        <v>2</v>
      </c>
      <c r="F134" s="171"/>
      <c r="G134" s="201"/>
      <c r="H134" s="171"/>
      <c r="I134" s="171"/>
      <c r="J134" s="171"/>
      <c r="K134" s="171"/>
      <c r="L134" s="171"/>
      <c r="M134" s="171"/>
      <c r="N134" s="161"/>
      <c r="O134" s="161"/>
      <c r="P134" s="161"/>
      <c r="Q134" s="161"/>
      <c r="R134" s="161"/>
      <c r="S134" s="161"/>
      <c r="T134" s="162"/>
      <c r="U134" s="16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127</v>
      </c>
      <c r="AF134" s="151">
        <v>0</v>
      </c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0.399999999999999" outlineLevel="1" x14ac:dyDescent="0.25">
      <c r="A135" s="152">
        <v>49</v>
      </c>
      <c r="B135" s="158" t="s">
        <v>289</v>
      </c>
      <c r="C135" s="191" t="s">
        <v>290</v>
      </c>
      <c r="D135" s="160" t="s">
        <v>131</v>
      </c>
      <c r="E135" s="167">
        <v>2</v>
      </c>
      <c r="F135" s="170"/>
      <c r="G135" s="201">
        <f>ROUND(E135*F135,2)</f>
        <v>0</v>
      </c>
      <c r="H135" s="171"/>
      <c r="I135" s="171">
        <f>ROUND(E135*H135,2)</f>
        <v>0</v>
      </c>
      <c r="J135" s="171"/>
      <c r="K135" s="171">
        <f>ROUND(E135*J135,2)</f>
        <v>0</v>
      </c>
      <c r="L135" s="171">
        <v>0</v>
      </c>
      <c r="M135" s="171">
        <f>G135*(1+L135/100)</f>
        <v>0</v>
      </c>
      <c r="N135" s="161">
        <v>0</v>
      </c>
      <c r="O135" s="161">
        <f>ROUND(E135*N135,5)</f>
        <v>0</v>
      </c>
      <c r="P135" s="161">
        <v>0</v>
      </c>
      <c r="Q135" s="161">
        <f>ROUND(E135*P135,5)</f>
        <v>0</v>
      </c>
      <c r="R135" s="161"/>
      <c r="S135" s="161"/>
      <c r="T135" s="162">
        <v>1.5</v>
      </c>
      <c r="U135" s="161">
        <f>ROUND(E135*T135,2)</f>
        <v>3</v>
      </c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125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2"/>
      <c r="B136" s="158"/>
      <c r="C136" s="192" t="s">
        <v>291</v>
      </c>
      <c r="D136" s="163"/>
      <c r="E136" s="168">
        <v>1</v>
      </c>
      <c r="F136" s="171"/>
      <c r="G136" s="201"/>
      <c r="H136" s="171"/>
      <c r="I136" s="171"/>
      <c r="J136" s="171"/>
      <c r="K136" s="171"/>
      <c r="L136" s="171"/>
      <c r="M136" s="171"/>
      <c r="N136" s="161"/>
      <c r="O136" s="161"/>
      <c r="P136" s="161"/>
      <c r="Q136" s="161"/>
      <c r="R136" s="161"/>
      <c r="S136" s="161"/>
      <c r="T136" s="162"/>
      <c r="U136" s="16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127</v>
      </c>
      <c r="AF136" s="151">
        <v>0</v>
      </c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2"/>
      <c r="B137" s="158"/>
      <c r="C137" s="192" t="s">
        <v>292</v>
      </c>
      <c r="D137" s="163"/>
      <c r="E137" s="168">
        <v>1</v>
      </c>
      <c r="F137" s="171"/>
      <c r="G137" s="201"/>
      <c r="H137" s="171"/>
      <c r="I137" s="171"/>
      <c r="J137" s="171"/>
      <c r="K137" s="171"/>
      <c r="L137" s="171"/>
      <c r="M137" s="171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127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2"/>
      <c r="B138" s="158"/>
      <c r="C138" s="192" t="s">
        <v>293</v>
      </c>
      <c r="D138" s="163"/>
      <c r="E138" s="168"/>
      <c r="F138" s="171"/>
      <c r="G138" s="201"/>
      <c r="H138" s="171"/>
      <c r="I138" s="171"/>
      <c r="J138" s="171"/>
      <c r="K138" s="171"/>
      <c r="L138" s="171"/>
      <c r="M138" s="171"/>
      <c r="N138" s="161"/>
      <c r="O138" s="161"/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127</v>
      </c>
      <c r="AF138" s="151">
        <v>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2">
        <v>50</v>
      </c>
      <c r="B139" s="158" t="s">
        <v>294</v>
      </c>
      <c r="C139" s="191" t="s">
        <v>295</v>
      </c>
      <c r="D139" s="160" t="s">
        <v>131</v>
      </c>
      <c r="E139" s="167">
        <v>2</v>
      </c>
      <c r="F139" s="170"/>
      <c r="G139" s="201">
        <f>ROUND(E139*F139,2)</f>
        <v>0</v>
      </c>
      <c r="H139" s="171"/>
      <c r="I139" s="171">
        <f>ROUND(E139*H139,2)</f>
        <v>0</v>
      </c>
      <c r="J139" s="171"/>
      <c r="K139" s="171">
        <f>ROUND(E139*J139,2)</f>
        <v>0</v>
      </c>
      <c r="L139" s="171">
        <v>0</v>
      </c>
      <c r="M139" s="171">
        <f>G139*(1+L139/100)</f>
        <v>0</v>
      </c>
      <c r="N139" s="161">
        <v>1.6E-2</v>
      </c>
      <c r="O139" s="161">
        <f>ROUND(E139*N139,5)</f>
        <v>3.2000000000000001E-2</v>
      </c>
      <c r="P139" s="161">
        <v>0</v>
      </c>
      <c r="Q139" s="161">
        <f>ROUND(E139*P139,5)</f>
        <v>0</v>
      </c>
      <c r="R139" s="161"/>
      <c r="S139" s="161"/>
      <c r="T139" s="162">
        <v>0</v>
      </c>
      <c r="U139" s="161">
        <f>ROUND(E139*T139,2)</f>
        <v>0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278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2"/>
      <c r="B140" s="158"/>
      <c r="C140" s="192" t="s">
        <v>291</v>
      </c>
      <c r="D140" s="163"/>
      <c r="E140" s="168">
        <v>1</v>
      </c>
      <c r="F140" s="171"/>
      <c r="G140" s="201"/>
      <c r="H140" s="171"/>
      <c r="I140" s="171"/>
      <c r="J140" s="171"/>
      <c r="K140" s="171"/>
      <c r="L140" s="171"/>
      <c r="M140" s="171"/>
      <c r="N140" s="161"/>
      <c r="O140" s="161"/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127</v>
      </c>
      <c r="AF140" s="151">
        <v>0</v>
      </c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2"/>
      <c r="B141" s="158"/>
      <c r="C141" s="192" t="s">
        <v>292</v>
      </c>
      <c r="D141" s="163"/>
      <c r="E141" s="168">
        <v>1</v>
      </c>
      <c r="F141" s="171"/>
      <c r="G141" s="201"/>
      <c r="H141" s="171"/>
      <c r="I141" s="171"/>
      <c r="J141" s="171"/>
      <c r="K141" s="171"/>
      <c r="L141" s="171"/>
      <c r="M141" s="171"/>
      <c r="N141" s="161"/>
      <c r="O141" s="161"/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127</v>
      </c>
      <c r="AF141" s="151">
        <v>0</v>
      </c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52">
        <v>51</v>
      </c>
      <c r="B142" s="158" t="s">
        <v>296</v>
      </c>
      <c r="C142" s="191" t="s">
        <v>297</v>
      </c>
      <c r="D142" s="160" t="s">
        <v>131</v>
      </c>
      <c r="E142" s="167">
        <v>2</v>
      </c>
      <c r="F142" s="170"/>
      <c r="G142" s="201">
        <f>ROUND(E142*F142,2)</f>
        <v>0</v>
      </c>
      <c r="H142" s="171"/>
      <c r="I142" s="171">
        <f>ROUND(E142*H142,2)</f>
        <v>0</v>
      </c>
      <c r="J142" s="171"/>
      <c r="K142" s="171">
        <f>ROUND(E142*J142,2)</f>
        <v>0</v>
      </c>
      <c r="L142" s="171">
        <v>0</v>
      </c>
      <c r="M142" s="171">
        <f>G142*(1+L142/100)</f>
        <v>0</v>
      </c>
      <c r="N142" s="161">
        <v>1E-4</v>
      </c>
      <c r="O142" s="161">
        <f>ROUND(E142*N142,5)</f>
        <v>2.0000000000000001E-4</v>
      </c>
      <c r="P142" s="161">
        <v>0</v>
      </c>
      <c r="Q142" s="161">
        <f>ROUND(E142*P142,5)</f>
        <v>0</v>
      </c>
      <c r="R142" s="161"/>
      <c r="S142" s="161"/>
      <c r="T142" s="162">
        <v>0</v>
      </c>
      <c r="U142" s="161">
        <f>ROUND(E142*T142,2)</f>
        <v>0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278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2"/>
      <c r="B143" s="158"/>
      <c r="C143" s="192" t="s">
        <v>291</v>
      </c>
      <c r="D143" s="163"/>
      <c r="E143" s="168">
        <v>1</v>
      </c>
      <c r="F143" s="171"/>
      <c r="G143" s="201"/>
      <c r="H143" s="171"/>
      <c r="I143" s="171"/>
      <c r="J143" s="171"/>
      <c r="K143" s="171"/>
      <c r="L143" s="171"/>
      <c r="M143" s="171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127</v>
      </c>
      <c r="AF143" s="151">
        <v>0</v>
      </c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2"/>
      <c r="B144" s="158"/>
      <c r="C144" s="192" t="s">
        <v>292</v>
      </c>
      <c r="D144" s="163"/>
      <c r="E144" s="168">
        <v>1</v>
      </c>
      <c r="F144" s="171"/>
      <c r="G144" s="201"/>
      <c r="H144" s="171"/>
      <c r="I144" s="171"/>
      <c r="J144" s="171"/>
      <c r="K144" s="171"/>
      <c r="L144" s="171"/>
      <c r="M144" s="171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127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2">
        <v>52</v>
      </c>
      <c r="B145" s="158" t="s">
        <v>298</v>
      </c>
      <c r="C145" s="191" t="s">
        <v>299</v>
      </c>
      <c r="D145" s="160" t="s">
        <v>131</v>
      </c>
      <c r="E145" s="167">
        <v>1</v>
      </c>
      <c r="F145" s="170"/>
      <c r="G145" s="201">
        <f>ROUND(E145*F145,2)</f>
        <v>0</v>
      </c>
      <c r="H145" s="171"/>
      <c r="I145" s="171">
        <f>ROUND(E145*H145,2)</f>
        <v>0</v>
      </c>
      <c r="J145" s="171"/>
      <c r="K145" s="171">
        <f>ROUND(E145*J145,2)</f>
        <v>0</v>
      </c>
      <c r="L145" s="171">
        <v>0</v>
      </c>
      <c r="M145" s="171">
        <f>G145*(1+L145/100)</f>
        <v>0</v>
      </c>
      <c r="N145" s="161">
        <v>1.64E-3</v>
      </c>
      <c r="O145" s="161">
        <f>ROUND(E145*N145,5)</f>
        <v>1.64E-3</v>
      </c>
      <c r="P145" s="161">
        <v>0</v>
      </c>
      <c r="Q145" s="161">
        <f>ROUND(E145*P145,5)</f>
        <v>0</v>
      </c>
      <c r="R145" s="161"/>
      <c r="S145" s="161"/>
      <c r="T145" s="162">
        <v>5.0589700000000004</v>
      </c>
      <c r="U145" s="161">
        <f>ROUND(E145*T145,2)</f>
        <v>5.0599999999999996</v>
      </c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263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2"/>
      <c r="B146" s="158"/>
      <c r="C146" s="192" t="s">
        <v>300</v>
      </c>
      <c r="D146" s="163"/>
      <c r="E146" s="168">
        <v>1</v>
      </c>
      <c r="F146" s="171"/>
      <c r="G146" s="201"/>
      <c r="H146" s="171"/>
      <c r="I146" s="171"/>
      <c r="J146" s="171"/>
      <c r="K146" s="171"/>
      <c r="L146" s="171"/>
      <c r="M146" s="171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127</v>
      </c>
      <c r="AF146" s="151">
        <v>0</v>
      </c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2">
        <v>53</v>
      </c>
      <c r="B147" s="158" t="s">
        <v>301</v>
      </c>
      <c r="C147" s="191" t="s">
        <v>302</v>
      </c>
      <c r="D147" s="160" t="s">
        <v>131</v>
      </c>
      <c r="E147" s="167">
        <v>1</v>
      </c>
      <c r="F147" s="170"/>
      <c r="G147" s="201">
        <f>ROUND(E147*F147,2)</f>
        <v>0</v>
      </c>
      <c r="H147" s="171"/>
      <c r="I147" s="171">
        <f>ROUND(E147*H147,2)</f>
        <v>0</v>
      </c>
      <c r="J147" s="171"/>
      <c r="K147" s="171">
        <f>ROUND(E147*J147,2)</f>
        <v>0</v>
      </c>
      <c r="L147" s="171">
        <v>0</v>
      </c>
      <c r="M147" s="171">
        <f>G147*(1+L147/100)</f>
        <v>0</v>
      </c>
      <c r="N147" s="161">
        <v>1.6E-2</v>
      </c>
      <c r="O147" s="161">
        <f>ROUND(E147*N147,5)</f>
        <v>1.6E-2</v>
      </c>
      <c r="P147" s="161">
        <v>0</v>
      </c>
      <c r="Q147" s="161">
        <f>ROUND(E147*P147,5)</f>
        <v>0</v>
      </c>
      <c r="R147" s="161"/>
      <c r="S147" s="161"/>
      <c r="T147" s="162">
        <v>0</v>
      </c>
      <c r="U147" s="161">
        <f>ROUND(E147*T147,2)</f>
        <v>0</v>
      </c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278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2"/>
      <c r="B148" s="158"/>
      <c r="C148" s="192" t="s">
        <v>300</v>
      </c>
      <c r="D148" s="163"/>
      <c r="E148" s="168">
        <v>1</v>
      </c>
      <c r="F148" s="171"/>
      <c r="G148" s="201"/>
      <c r="H148" s="171"/>
      <c r="I148" s="171"/>
      <c r="J148" s="171"/>
      <c r="K148" s="171"/>
      <c r="L148" s="171"/>
      <c r="M148" s="171"/>
      <c r="N148" s="161"/>
      <c r="O148" s="161"/>
      <c r="P148" s="161"/>
      <c r="Q148" s="161"/>
      <c r="R148" s="161"/>
      <c r="S148" s="161"/>
      <c r="T148" s="162"/>
      <c r="U148" s="16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127</v>
      </c>
      <c r="AF148" s="151">
        <v>0</v>
      </c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2">
        <v>54</v>
      </c>
      <c r="B149" s="158" t="s">
        <v>303</v>
      </c>
      <c r="C149" s="191" t="s">
        <v>304</v>
      </c>
      <c r="D149" s="160" t="s">
        <v>131</v>
      </c>
      <c r="E149" s="167">
        <v>1</v>
      </c>
      <c r="F149" s="170"/>
      <c r="G149" s="201">
        <f>ROUND(E149*F149,2)</f>
        <v>0</v>
      </c>
      <c r="H149" s="171"/>
      <c r="I149" s="171">
        <f>ROUND(E149*H149,2)</f>
        <v>0</v>
      </c>
      <c r="J149" s="171"/>
      <c r="K149" s="171">
        <f>ROUND(E149*J149,2)</f>
        <v>0</v>
      </c>
      <c r="L149" s="171">
        <v>0</v>
      </c>
      <c r="M149" s="171">
        <f>G149*(1+L149/100)</f>
        <v>0</v>
      </c>
      <c r="N149" s="161">
        <v>1.6E-2</v>
      </c>
      <c r="O149" s="161">
        <f>ROUND(E149*N149,5)</f>
        <v>1.6E-2</v>
      </c>
      <c r="P149" s="161">
        <v>0</v>
      </c>
      <c r="Q149" s="161">
        <f>ROUND(E149*P149,5)</f>
        <v>0</v>
      </c>
      <c r="R149" s="161"/>
      <c r="S149" s="161"/>
      <c r="T149" s="162">
        <v>0</v>
      </c>
      <c r="U149" s="161">
        <f>ROUND(E149*T149,2)</f>
        <v>0</v>
      </c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278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2"/>
      <c r="B150" s="158"/>
      <c r="C150" s="192" t="s">
        <v>300</v>
      </c>
      <c r="D150" s="163"/>
      <c r="E150" s="168">
        <v>1</v>
      </c>
      <c r="F150" s="171"/>
      <c r="G150" s="201"/>
      <c r="H150" s="171"/>
      <c r="I150" s="171"/>
      <c r="J150" s="171"/>
      <c r="K150" s="171"/>
      <c r="L150" s="171"/>
      <c r="M150" s="171"/>
      <c r="N150" s="161"/>
      <c r="O150" s="161"/>
      <c r="P150" s="161"/>
      <c r="Q150" s="161"/>
      <c r="R150" s="161"/>
      <c r="S150" s="161"/>
      <c r="T150" s="162"/>
      <c r="U150" s="16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127</v>
      </c>
      <c r="AF150" s="151">
        <v>0</v>
      </c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2">
        <v>55</v>
      </c>
      <c r="B151" s="158" t="s">
        <v>305</v>
      </c>
      <c r="C151" s="191" t="s">
        <v>306</v>
      </c>
      <c r="D151" s="160" t="s">
        <v>131</v>
      </c>
      <c r="E151" s="167">
        <v>1</v>
      </c>
      <c r="F151" s="170"/>
      <c r="G151" s="201">
        <f>ROUND(E151*F151,2)</f>
        <v>0</v>
      </c>
      <c r="H151" s="171"/>
      <c r="I151" s="171">
        <f>ROUND(E151*H151,2)</f>
        <v>0</v>
      </c>
      <c r="J151" s="171"/>
      <c r="K151" s="171">
        <f>ROUND(E151*J151,2)</f>
        <v>0</v>
      </c>
      <c r="L151" s="171">
        <v>0</v>
      </c>
      <c r="M151" s="171">
        <f>G151*(1+L151/100)</f>
        <v>0</v>
      </c>
      <c r="N151" s="161">
        <v>2.66E-3</v>
      </c>
      <c r="O151" s="161">
        <f>ROUND(E151*N151,5)</f>
        <v>2.66E-3</v>
      </c>
      <c r="P151" s="161">
        <v>0</v>
      </c>
      <c r="Q151" s="161">
        <f>ROUND(E151*P151,5)</f>
        <v>0</v>
      </c>
      <c r="R151" s="161"/>
      <c r="S151" s="161"/>
      <c r="T151" s="162">
        <v>5.1714399999999996</v>
      </c>
      <c r="U151" s="161">
        <f>ROUND(E151*T151,2)</f>
        <v>5.17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263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2"/>
      <c r="B152" s="158"/>
      <c r="C152" s="192" t="s">
        <v>307</v>
      </c>
      <c r="D152" s="163"/>
      <c r="E152" s="168">
        <v>1</v>
      </c>
      <c r="F152" s="171"/>
      <c r="G152" s="201"/>
      <c r="H152" s="171"/>
      <c r="I152" s="171"/>
      <c r="J152" s="171"/>
      <c r="K152" s="171"/>
      <c r="L152" s="171"/>
      <c r="M152" s="171"/>
      <c r="N152" s="161"/>
      <c r="O152" s="161"/>
      <c r="P152" s="161"/>
      <c r="Q152" s="161"/>
      <c r="R152" s="161"/>
      <c r="S152" s="161"/>
      <c r="T152" s="162"/>
      <c r="U152" s="16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127</v>
      </c>
      <c r="AF152" s="151">
        <v>0</v>
      </c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2">
        <v>56</v>
      </c>
      <c r="B153" s="158" t="s">
        <v>308</v>
      </c>
      <c r="C153" s="191" t="s">
        <v>309</v>
      </c>
      <c r="D153" s="160" t="s">
        <v>131</v>
      </c>
      <c r="E153" s="167">
        <v>1</v>
      </c>
      <c r="F153" s="170"/>
      <c r="G153" s="201">
        <f>ROUND(E153*F153,2)</f>
        <v>0</v>
      </c>
      <c r="H153" s="171"/>
      <c r="I153" s="171">
        <f>ROUND(E153*H153,2)</f>
        <v>0</v>
      </c>
      <c r="J153" s="171"/>
      <c r="K153" s="171">
        <f>ROUND(E153*J153,2)</f>
        <v>0</v>
      </c>
      <c r="L153" s="171">
        <v>0</v>
      </c>
      <c r="M153" s="171">
        <f>G153*(1+L153/100)</f>
        <v>0</v>
      </c>
      <c r="N153" s="161">
        <v>1.6E-2</v>
      </c>
      <c r="O153" s="161">
        <f>ROUND(E153*N153,5)</f>
        <v>1.6E-2</v>
      </c>
      <c r="P153" s="161">
        <v>0</v>
      </c>
      <c r="Q153" s="161">
        <f>ROUND(E153*P153,5)</f>
        <v>0</v>
      </c>
      <c r="R153" s="161"/>
      <c r="S153" s="161"/>
      <c r="T153" s="162">
        <v>0</v>
      </c>
      <c r="U153" s="161">
        <f>ROUND(E153*T153,2)</f>
        <v>0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278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2"/>
      <c r="B154" s="158"/>
      <c r="C154" s="192" t="s">
        <v>307</v>
      </c>
      <c r="D154" s="163"/>
      <c r="E154" s="168">
        <v>1</v>
      </c>
      <c r="F154" s="171"/>
      <c r="G154" s="201"/>
      <c r="H154" s="171"/>
      <c r="I154" s="171"/>
      <c r="J154" s="171"/>
      <c r="K154" s="171"/>
      <c r="L154" s="171"/>
      <c r="M154" s="171"/>
      <c r="N154" s="161"/>
      <c r="O154" s="161"/>
      <c r="P154" s="161"/>
      <c r="Q154" s="161"/>
      <c r="R154" s="161"/>
      <c r="S154" s="161"/>
      <c r="T154" s="162"/>
      <c r="U154" s="16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127</v>
      </c>
      <c r="AF154" s="151">
        <v>0</v>
      </c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52">
        <v>57</v>
      </c>
      <c r="B155" s="158" t="s">
        <v>310</v>
      </c>
      <c r="C155" s="191" t="s">
        <v>311</v>
      </c>
      <c r="D155" s="160" t="s">
        <v>131</v>
      </c>
      <c r="E155" s="167">
        <v>1</v>
      </c>
      <c r="F155" s="170"/>
      <c r="G155" s="201">
        <f>ROUND(E155*F155,2)</f>
        <v>0</v>
      </c>
      <c r="H155" s="171"/>
      <c r="I155" s="171">
        <f>ROUND(E155*H155,2)</f>
        <v>0</v>
      </c>
      <c r="J155" s="171"/>
      <c r="K155" s="171">
        <f>ROUND(E155*J155,2)</f>
        <v>0</v>
      </c>
      <c r="L155" s="171">
        <v>0</v>
      </c>
      <c r="M155" s="171">
        <f>G155*(1+L155/100)</f>
        <v>0</v>
      </c>
      <c r="N155" s="161">
        <v>1.6E-2</v>
      </c>
      <c r="O155" s="161">
        <f>ROUND(E155*N155,5)</f>
        <v>1.6E-2</v>
      </c>
      <c r="P155" s="161">
        <v>0</v>
      </c>
      <c r="Q155" s="161">
        <f>ROUND(E155*P155,5)</f>
        <v>0</v>
      </c>
      <c r="R155" s="161"/>
      <c r="S155" s="161"/>
      <c r="T155" s="162">
        <v>0</v>
      </c>
      <c r="U155" s="161">
        <f>ROUND(E155*T155,2)</f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278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2"/>
      <c r="B156" s="158"/>
      <c r="C156" s="192" t="s">
        <v>307</v>
      </c>
      <c r="D156" s="163"/>
      <c r="E156" s="168">
        <v>1</v>
      </c>
      <c r="F156" s="171"/>
      <c r="G156" s="201"/>
      <c r="H156" s="171"/>
      <c r="I156" s="171"/>
      <c r="J156" s="171"/>
      <c r="K156" s="171"/>
      <c r="L156" s="171"/>
      <c r="M156" s="171"/>
      <c r="N156" s="161"/>
      <c r="O156" s="161"/>
      <c r="P156" s="161"/>
      <c r="Q156" s="161"/>
      <c r="R156" s="161"/>
      <c r="S156" s="161"/>
      <c r="T156" s="162"/>
      <c r="U156" s="16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127</v>
      </c>
      <c r="AF156" s="151">
        <v>0</v>
      </c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52">
        <v>58</v>
      </c>
      <c r="B157" s="158" t="s">
        <v>296</v>
      </c>
      <c r="C157" s="191" t="s">
        <v>297</v>
      </c>
      <c r="D157" s="160" t="s">
        <v>131</v>
      </c>
      <c r="E157" s="167">
        <v>2</v>
      </c>
      <c r="F157" s="170"/>
      <c r="G157" s="201">
        <f>ROUND(E157*F157,2)</f>
        <v>0</v>
      </c>
      <c r="H157" s="171"/>
      <c r="I157" s="171">
        <f>ROUND(E157*H157,2)</f>
        <v>0</v>
      </c>
      <c r="J157" s="171"/>
      <c r="K157" s="171">
        <f>ROUND(E157*J157,2)</f>
        <v>0</v>
      </c>
      <c r="L157" s="171">
        <v>0</v>
      </c>
      <c r="M157" s="171">
        <f>G157*(1+L157/100)</f>
        <v>0</v>
      </c>
      <c r="N157" s="161">
        <v>1E-4</v>
      </c>
      <c r="O157" s="161">
        <f>ROUND(E157*N157,5)</f>
        <v>2.0000000000000001E-4</v>
      </c>
      <c r="P157" s="161">
        <v>0</v>
      </c>
      <c r="Q157" s="161">
        <f>ROUND(E157*P157,5)</f>
        <v>0</v>
      </c>
      <c r="R157" s="161"/>
      <c r="S157" s="161"/>
      <c r="T157" s="162">
        <v>0</v>
      </c>
      <c r="U157" s="161">
        <f>ROUND(E157*T157,2)</f>
        <v>0</v>
      </c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278</v>
      </c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2"/>
      <c r="B158" s="158"/>
      <c r="C158" s="192" t="s">
        <v>300</v>
      </c>
      <c r="D158" s="163"/>
      <c r="E158" s="168">
        <v>1</v>
      </c>
      <c r="F158" s="171"/>
      <c r="G158" s="201"/>
      <c r="H158" s="171"/>
      <c r="I158" s="171"/>
      <c r="J158" s="171"/>
      <c r="K158" s="171"/>
      <c r="L158" s="171"/>
      <c r="M158" s="171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127</v>
      </c>
      <c r="AF158" s="151">
        <v>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2"/>
      <c r="B159" s="158"/>
      <c r="C159" s="192" t="s">
        <v>307</v>
      </c>
      <c r="D159" s="163"/>
      <c r="E159" s="168">
        <v>1</v>
      </c>
      <c r="F159" s="171"/>
      <c r="G159" s="201"/>
      <c r="H159" s="171"/>
      <c r="I159" s="171"/>
      <c r="J159" s="171"/>
      <c r="K159" s="171"/>
      <c r="L159" s="171"/>
      <c r="M159" s="171"/>
      <c r="N159" s="161"/>
      <c r="O159" s="161"/>
      <c r="P159" s="161"/>
      <c r="Q159" s="161"/>
      <c r="R159" s="161"/>
      <c r="S159" s="161"/>
      <c r="T159" s="162"/>
      <c r="U159" s="16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127</v>
      </c>
      <c r="AF159" s="151">
        <v>0</v>
      </c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52">
        <v>59</v>
      </c>
      <c r="B160" s="158" t="s">
        <v>312</v>
      </c>
      <c r="C160" s="191" t="s">
        <v>313</v>
      </c>
      <c r="D160" s="160" t="s">
        <v>0</v>
      </c>
      <c r="E160" s="170"/>
      <c r="F160" s="170"/>
      <c r="G160" s="201">
        <f>ROUND(E160*F160,2)</f>
        <v>0</v>
      </c>
      <c r="H160" s="171"/>
      <c r="I160" s="171">
        <f>ROUND(E160*H160,2)</f>
        <v>0</v>
      </c>
      <c r="J160" s="171"/>
      <c r="K160" s="171">
        <f>ROUND(E160*J160,2)</f>
        <v>0</v>
      </c>
      <c r="L160" s="171">
        <v>0</v>
      </c>
      <c r="M160" s="171">
        <f>G160*(1+L160/100)</f>
        <v>0</v>
      </c>
      <c r="N160" s="161">
        <v>0</v>
      </c>
      <c r="O160" s="161">
        <f>ROUND(E160*N160,5)</f>
        <v>0</v>
      </c>
      <c r="P160" s="161">
        <v>0</v>
      </c>
      <c r="Q160" s="161">
        <f>ROUND(E160*P160,5)</f>
        <v>0</v>
      </c>
      <c r="R160" s="161"/>
      <c r="S160" s="161"/>
      <c r="T160" s="162">
        <v>0</v>
      </c>
      <c r="U160" s="161">
        <f>ROUND(E160*T160,2)</f>
        <v>0</v>
      </c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125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5">
      <c r="A161" s="153" t="s">
        <v>120</v>
      </c>
      <c r="B161" s="159" t="s">
        <v>81</v>
      </c>
      <c r="C161" s="193" t="s">
        <v>82</v>
      </c>
      <c r="D161" s="164"/>
      <c r="E161" s="169"/>
      <c r="F161" s="172"/>
      <c r="G161" s="202">
        <f>SUMIF(AE162:AE182,"&lt;&gt;NOR",G162:G182)</f>
        <v>0</v>
      </c>
      <c r="H161" s="172"/>
      <c r="I161" s="172">
        <f>SUM(I162:I182)</f>
        <v>0</v>
      </c>
      <c r="J161" s="172"/>
      <c r="K161" s="172">
        <f>SUM(K162:K182)</f>
        <v>0</v>
      </c>
      <c r="L161" s="172"/>
      <c r="M161" s="172">
        <f>SUM(M162:M182)</f>
        <v>0</v>
      </c>
      <c r="N161" s="165"/>
      <c r="O161" s="165">
        <f>SUM(O162:O182)</f>
        <v>0.12509999999999999</v>
      </c>
      <c r="P161" s="165"/>
      <c r="Q161" s="165">
        <f>SUM(Q162:Q182)</f>
        <v>6.8170000000000008E-2</v>
      </c>
      <c r="R161" s="165"/>
      <c r="S161" s="165"/>
      <c r="T161" s="166"/>
      <c r="U161" s="165">
        <f>SUM(U162:U182)</f>
        <v>36.369999999999997</v>
      </c>
      <c r="AE161" t="s">
        <v>121</v>
      </c>
    </row>
    <row r="162" spans="1:60" ht="20.399999999999999" outlineLevel="1" x14ac:dyDescent="0.25">
      <c r="A162" s="152">
        <v>60</v>
      </c>
      <c r="B162" s="158" t="s">
        <v>314</v>
      </c>
      <c r="C162" s="191" t="s">
        <v>315</v>
      </c>
      <c r="D162" s="160" t="s">
        <v>124</v>
      </c>
      <c r="E162" s="167">
        <v>63.24</v>
      </c>
      <c r="F162" s="170"/>
      <c r="G162" s="201">
        <f>ROUND(E162*F162,2)</f>
        <v>0</v>
      </c>
      <c r="H162" s="171"/>
      <c r="I162" s="171">
        <f>ROUND(E162*H162,2)</f>
        <v>0</v>
      </c>
      <c r="J162" s="171"/>
      <c r="K162" s="171">
        <f>ROUND(E162*J162,2)</f>
        <v>0</v>
      </c>
      <c r="L162" s="171">
        <v>0</v>
      </c>
      <c r="M162" s="171">
        <f>G162*(1+L162/100)</f>
        <v>0</v>
      </c>
      <c r="N162" s="161">
        <v>0</v>
      </c>
      <c r="O162" s="161">
        <f>ROUND(E162*N162,5)</f>
        <v>0</v>
      </c>
      <c r="P162" s="161">
        <v>1E-3</v>
      </c>
      <c r="Q162" s="161">
        <f>ROUND(E162*P162,5)</f>
        <v>6.3240000000000005E-2</v>
      </c>
      <c r="R162" s="161"/>
      <c r="S162" s="161"/>
      <c r="T162" s="162">
        <v>0.255</v>
      </c>
      <c r="U162" s="161">
        <f>ROUND(E162*T162,2)</f>
        <v>16.13</v>
      </c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125</v>
      </c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52"/>
      <c r="B163" s="158"/>
      <c r="C163" s="192" t="s">
        <v>316</v>
      </c>
      <c r="D163" s="163"/>
      <c r="E163" s="168">
        <v>63.24</v>
      </c>
      <c r="F163" s="171"/>
      <c r="G163" s="201"/>
      <c r="H163" s="171"/>
      <c r="I163" s="171"/>
      <c r="J163" s="171"/>
      <c r="K163" s="171"/>
      <c r="L163" s="171"/>
      <c r="M163" s="171"/>
      <c r="N163" s="161"/>
      <c r="O163" s="161"/>
      <c r="P163" s="161"/>
      <c r="Q163" s="161"/>
      <c r="R163" s="161"/>
      <c r="S163" s="161"/>
      <c r="T163" s="162"/>
      <c r="U163" s="16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127</v>
      </c>
      <c r="AF163" s="151">
        <v>0</v>
      </c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52">
        <v>61</v>
      </c>
      <c r="B164" s="158" t="s">
        <v>317</v>
      </c>
      <c r="C164" s="191" t="s">
        <v>318</v>
      </c>
      <c r="D164" s="160" t="s">
        <v>159</v>
      </c>
      <c r="E164" s="167">
        <v>61.65</v>
      </c>
      <c r="F164" s="170"/>
      <c r="G164" s="201">
        <f>ROUND(E164*F164,2)</f>
        <v>0</v>
      </c>
      <c r="H164" s="171"/>
      <c r="I164" s="171">
        <f>ROUND(E164*H164,2)</f>
        <v>0</v>
      </c>
      <c r="J164" s="171"/>
      <c r="K164" s="171">
        <f>ROUND(E164*J164,2)</f>
        <v>0</v>
      </c>
      <c r="L164" s="171">
        <v>0</v>
      </c>
      <c r="M164" s="171">
        <f>G164*(1+L164/100)</f>
        <v>0</v>
      </c>
      <c r="N164" s="161">
        <v>0</v>
      </c>
      <c r="O164" s="161">
        <f>ROUND(E164*N164,5)</f>
        <v>0</v>
      </c>
      <c r="P164" s="161">
        <v>8.0000000000000007E-5</v>
      </c>
      <c r="Q164" s="161">
        <f>ROUND(E164*P164,5)</f>
        <v>4.9300000000000004E-3</v>
      </c>
      <c r="R164" s="161"/>
      <c r="S164" s="161"/>
      <c r="T164" s="162">
        <v>3.5000000000000003E-2</v>
      </c>
      <c r="U164" s="161">
        <f>ROUND(E164*T164,2)</f>
        <v>2.16</v>
      </c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125</v>
      </c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52"/>
      <c r="B165" s="158"/>
      <c r="C165" s="192" t="s">
        <v>319</v>
      </c>
      <c r="D165" s="163"/>
      <c r="E165" s="168">
        <v>61.65</v>
      </c>
      <c r="F165" s="171"/>
      <c r="G165" s="201"/>
      <c r="H165" s="171"/>
      <c r="I165" s="171"/>
      <c r="J165" s="171"/>
      <c r="K165" s="171"/>
      <c r="L165" s="171"/>
      <c r="M165" s="171"/>
      <c r="N165" s="161"/>
      <c r="O165" s="161"/>
      <c r="P165" s="161"/>
      <c r="Q165" s="161"/>
      <c r="R165" s="161"/>
      <c r="S165" s="161"/>
      <c r="T165" s="162"/>
      <c r="U165" s="16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127</v>
      </c>
      <c r="AF165" s="151">
        <v>0</v>
      </c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52">
        <v>62</v>
      </c>
      <c r="B166" s="158" t="s">
        <v>320</v>
      </c>
      <c r="C166" s="191" t="s">
        <v>321</v>
      </c>
      <c r="D166" s="160" t="s">
        <v>124</v>
      </c>
      <c r="E166" s="167">
        <v>40.85</v>
      </c>
      <c r="F166" s="170"/>
      <c r="G166" s="201">
        <f>ROUND(E166*F166,2)</f>
        <v>0</v>
      </c>
      <c r="H166" s="171"/>
      <c r="I166" s="171">
        <f>ROUND(E166*H166,2)</f>
        <v>0</v>
      </c>
      <c r="J166" s="171"/>
      <c r="K166" s="171">
        <f>ROUND(E166*J166,2)</f>
        <v>0</v>
      </c>
      <c r="L166" s="171">
        <v>0</v>
      </c>
      <c r="M166" s="171">
        <f>G166*(1+L166/100)</f>
        <v>0</v>
      </c>
      <c r="N166" s="161">
        <v>0</v>
      </c>
      <c r="O166" s="161">
        <f>ROUND(E166*N166,5)</f>
        <v>0</v>
      </c>
      <c r="P166" s="161">
        <v>0</v>
      </c>
      <c r="Q166" s="161">
        <f>ROUND(E166*P166,5)</f>
        <v>0</v>
      </c>
      <c r="R166" s="161"/>
      <c r="S166" s="161"/>
      <c r="T166" s="162">
        <v>1.6E-2</v>
      </c>
      <c r="U166" s="161">
        <f>ROUND(E166*T166,2)</f>
        <v>0.65</v>
      </c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125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2"/>
      <c r="B167" s="158"/>
      <c r="C167" s="192" t="s">
        <v>322</v>
      </c>
      <c r="D167" s="163"/>
      <c r="E167" s="168">
        <v>40.85</v>
      </c>
      <c r="F167" s="171"/>
      <c r="G167" s="201"/>
      <c r="H167" s="171"/>
      <c r="I167" s="171"/>
      <c r="J167" s="171"/>
      <c r="K167" s="171"/>
      <c r="L167" s="171"/>
      <c r="M167" s="171"/>
      <c r="N167" s="161"/>
      <c r="O167" s="161"/>
      <c r="P167" s="161"/>
      <c r="Q167" s="161"/>
      <c r="R167" s="161"/>
      <c r="S167" s="161"/>
      <c r="T167" s="162"/>
      <c r="U167" s="16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127</v>
      </c>
      <c r="AF167" s="151">
        <v>0</v>
      </c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52"/>
      <c r="B168" s="158"/>
      <c r="C168" s="192" t="s">
        <v>323</v>
      </c>
      <c r="D168" s="163"/>
      <c r="E168" s="168"/>
      <c r="F168" s="171"/>
      <c r="G168" s="201"/>
      <c r="H168" s="171"/>
      <c r="I168" s="171"/>
      <c r="J168" s="171"/>
      <c r="K168" s="171"/>
      <c r="L168" s="171"/>
      <c r="M168" s="171"/>
      <c r="N168" s="161"/>
      <c r="O168" s="161"/>
      <c r="P168" s="161"/>
      <c r="Q168" s="161"/>
      <c r="R168" s="161"/>
      <c r="S168" s="161"/>
      <c r="T168" s="162"/>
      <c r="U168" s="16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127</v>
      </c>
      <c r="AF168" s="151">
        <v>0</v>
      </c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0.399999999999999" outlineLevel="1" x14ac:dyDescent="0.25">
      <c r="A169" s="152">
        <v>63</v>
      </c>
      <c r="B169" s="158" t="s">
        <v>583</v>
      </c>
      <c r="C169" s="191" t="s">
        <v>582</v>
      </c>
      <c r="D169" s="160" t="s">
        <v>124</v>
      </c>
      <c r="E169" s="167">
        <v>40.85</v>
      </c>
      <c r="F169" s="170"/>
      <c r="G169" s="201">
        <f>ROUND(E169*F169,2)</f>
        <v>0</v>
      </c>
      <c r="H169" s="171"/>
      <c r="I169" s="171">
        <f>ROUND(E169*H169,2)</f>
        <v>0</v>
      </c>
      <c r="J169" s="171"/>
      <c r="K169" s="171">
        <f>ROUND(E169*J169,2)</f>
        <v>0</v>
      </c>
      <c r="L169" s="171">
        <v>0</v>
      </c>
      <c r="M169" s="171">
        <f>G169*(1+L169/100)</f>
        <v>0</v>
      </c>
      <c r="N169" s="161">
        <v>2.5000000000000001E-4</v>
      </c>
      <c r="O169" s="161">
        <f>ROUND(E169*N169,5)</f>
        <v>1.021E-2</v>
      </c>
      <c r="P169" s="161">
        <v>0</v>
      </c>
      <c r="Q169" s="161">
        <f>ROUND(E169*P169,5)</f>
        <v>0</v>
      </c>
      <c r="R169" s="161"/>
      <c r="S169" s="161"/>
      <c r="T169" s="162">
        <v>0.25800000000000001</v>
      </c>
      <c r="U169" s="161">
        <f>ROUND(E169*T169,2)</f>
        <v>10.54</v>
      </c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125</v>
      </c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52"/>
      <c r="B170" s="158"/>
      <c r="C170" s="192" t="s">
        <v>323</v>
      </c>
      <c r="D170" s="163"/>
      <c r="E170" s="168"/>
      <c r="F170" s="171"/>
      <c r="G170" s="201"/>
      <c r="H170" s="171"/>
      <c r="I170" s="171"/>
      <c r="J170" s="171"/>
      <c r="K170" s="171"/>
      <c r="L170" s="171"/>
      <c r="M170" s="171"/>
      <c r="N170" s="161"/>
      <c r="O170" s="161"/>
      <c r="P170" s="161"/>
      <c r="Q170" s="161"/>
      <c r="R170" s="161"/>
      <c r="S170" s="161"/>
      <c r="T170" s="162"/>
      <c r="U170" s="16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127</v>
      </c>
      <c r="AF170" s="151">
        <v>0</v>
      </c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52"/>
      <c r="B171" s="158"/>
      <c r="C171" s="192" t="s">
        <v>322</v>
      </c>
      <c r="D171" s="163"/>
      <c r="E171" s="168">
        <v>40.85</v>
      </c>
      <c r="F171" s="171"/>
      <c r="G171" s="201"/>
      <c r="H171" s="171"/>
      <c r="I171" s="171"/>
      <c r="J171" s="171"/>
      <c r="K171" s="171"/>
      <c r="L171" s="171"/>
      <c r="M171" s="171"/>
      <c r="N171" s="161"/>
      <c r="O171" s="161"/>
      <c r="P171" s="161"/>
      <c r="Q171" s="161"/>
      <c r="R171" s="161"/>
      <c r="S171" s="161"/>
      <c r="T171" s="162"/>
      <c r="U171" s="16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127</v>
      </c>
      <c r="AF171" s="151">
        <v>0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2">
        <v>64</v>
      </c>
      <c r="B172" s="158" t="s">
        <v>324</v>
      </c>
      <c r="C172" s="191" t="s">
        <v>325</v>
      </c>
      <c r="D172" s="160" t="s">
        <v>124</v>
      </c>
      <c r="E172" s="167">
        <v>46.977499999999999</v>
      </c>
      <c r="F172" s="170"/>
      <c r="G172" s="201">
        <f>ROUND(E172*F172,2)</f>
        <v>0</v>
      </c>
      <c r="H172" s="171"/>
      <c r="I172" s="171">
        <f>ROUND(E172*H172,2)</f>
        <v>0</v>
      </c>
      <c r="J172" s="171"/>
      <c r="K172" s="171">
        <f>ROUND(E172*J172,2)</f>
        <v>0</v>
      </c>
      <c r="L172" s="171">
        <v>0</v>
      </c>
      <c r="M172" s="171">
        <f>G172*(1+L172/100)</f>
        <v>0</v>
      </c>
      <c r="N172" s="161">
        <v>2.3600000000000001E-3</v>
      </c>
      <c r="O172" s="161">
        <f>ROUND(E172*N172,5)</f>
        <v>0.11087</v>
      </c>
      <c r="P172" s="161">
        <v>0</v>
      </c>
      <c r="Q172" s="161">
        <f>ROUND(E172*P172,5)</f>
        <v>0</v>
      </c>
      <c r="R172" s="161"/>
      <c r="S172" s="161"/>
      <c r="T172" s="162">
        <v>0</v>
      </c>
      <c r="U172" s="161">
        <f>ROUND(E172*T172,2)</f>
        <v>0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278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52"/>
      <c r="B173" s="158"/>
      <c r="C173" s="192" t="s">
        <v>323</v>
      </c>
      <c r="D173" s="163"/>
      <c r="E173" s="168"/>
      <c r="F173" s="171"/>
      <c r="G173" s="201"/>
      <c r="H173" s="171"/>
      <c r="I173" s="171"/>
      <c r="J173" s="171"/>
      <c r="K173" s="171"/>
      <c r="L173" s="171"/>
      <c r="M173" s="171"/>
      <c r="N173" s="161"/>
      <c r="O173" s="161"/>
      <c r="P173" s="161"/>
      <c r="Q173" s="161"/>
      <c r="R173" s="161"/>
      <c r="S173" s="161"/>
      <c r="T173" s="162"/>
      <c r="U173" s="16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127</v>
      </c>
      <c r="AF173" s="151">
        <v>0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0.399999999999999" outlineLevel="1" x14ac:dyDescent="0.25">
      <c r="A174" s="152"/>
      <c r="B174" s="158"/>
      <c r="C174" s="192" t="s">
        <v>326</v>
      </c>
      <c r="D174" s="163"/>
      <c r="E174" s="168">
        <v>46.977499999999999</v>
      </c>
      <c r="F174" s="171"/>
      <c r="G174" s="201"/>
      <c r="H174" s="171"/>
      <c r="I174" s="171"/>
      <c r="J174" s="171"/>
      <c r="K174" s="171"/>
      <c r="L174" s="171"/>
      <c r="M174" s="171"/>
      <c r="N174" s="161"/>
      <c r="O174" s="161"/>
      <c r="P174" s="161"/>
      <c r="Q174" s="161"/>
      <c r="R174" s="161"/>
      <c r="S174" s="161"/>
      <c r="T174" s="162"/>
      <c r="U174" s="16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127</v>
      </c>
      <c r="AF174" s="151">
        <v>0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52"/>
      <c r="B175" s="158"/>
      <c r="C175" s="192" t="s">
        <v>327</v>
      </c>
      <c r="D175" s="163"/>
      <c r="E175" s="168"/>
      <c r="F175" s="171"/>
      <c r="G175" s="201"/>
      <c r="H175" s="171"/>
      <c r="I175" s="171"/>
      <c r="J175" s="171"/>
      <c r="K175" s="171"/>
      <c r="L175" s="171"/>
      <c r="M175" s="171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127</v>
      </c>
      <c r="AF175" s="151">
        <v>0</v>
      </c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0.399999999999999" outlineLevel="1" x14ac:dyDescent="0.25">
      <c r="A176" s="152">
        <v>65</v>
      </c>
      <c r="B176" s="158" t="s">
        <v>328</v>
      </c>
      <c r="C176" s="191" t="s">
        <v>329</v>
      </c>
      <c r="D176" s="160" t="s">
        <v>159</v>
      </c>
      <c r="E176" s="167">
        <v>50.199999999999989</v>
      </c>
      <c r="F176" s="170"/>
      <c r="G176" s="201">
        <f>ROUND(E176*F176,2)</f>
        <v>0</v>
      </c>
      <c r="H176" s="171"/>
      <c r="I176" s="171">
        <f>ROUND(E176*H176,2)</f>
        <v>0</v>
      </c>
      <c r="J176" s="171"/>
      <c r="K176" s="171">
        <f>ROUND(E176*J176,2)</f>
        <v>0</v>
      </c>
      <c r="L176" s="171">
        <v>0</v>
      </c>
      <c r="M176" s="171">
        <f>G176*(1+L176/100)</f>
        <v>0</v>
      </c>
      <c r="N176" s="161">
        <v>8.0000000000000007E-5</v>
      </c>
      <c r="O176" s="161">
        <f>ROUND(E176*N176,5)</f>
        <v>4.0200000000000001E-3</v>
      </c>
      <c r="P176" s="161">
        <v>0</v>
      </c>
      <c r="Q176" s="161">
        <f>ROUND(E176*P176,5)</f>
        <v>0</v>
      </c>
      <c r="R176" s="161"/>
      <c r="S176" s="161"/>
      <c r="T176" s="162">
        <v>0.13719999999999999</v>
      </c>
      <c r="U176" s="161">
        <f>ROUND(E176*T176,2)</f>
        <v>6.89</v>
      </c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125</v>
      </c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52"/>
      <c r="B177" s="158"/>
      <c r="C177" s="192" t="s">
        <v>330</v>
      </c>
      <c r="D177" s="163"/>
      <c r="E177" s="168">
        <v>3.2</v>
      </c>
      <c r="F177" s="171"/>
      <c r="G177" s="201"/>
      <c r="H177" s="171"/>
      <c r="I177" s="171"/>
      <c r="J177" s="171"/>
      <c r="K177" s="171"/>
      <c r="L177" s="171"/>
      <c r="M177" s="171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127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2"/>
      <c r="B178" s="158"/>
      <c r="C178" s="192" t="s">
        <v>331</v>
      </c>
      <c r="D178" s="163"/>
      <c r="E178" s="168">
        <v>17</v>
      </c>
      <c r="F178" s="171"/>
      <c r="G178" s="201"/>
      <c r="H178" s="171"/>
      <c r="I178" s="171"/>
      <c r="J178" s="171"/>
      <c r="K178" s="171"/>
      <c r="L178" s="171"/>
      <c r="M178" s="171"/>
      <c r="N178" s="161"/>
      <c r="O178" s="161"/>
      <c r="P178" s="161"/>
      <c r="Q178" s="161"/>
      <c r="R178" s="161"/>
      <c r="S178" s="161"/>
      <c r="T178" s="162"/>
      <c r="U178" s="16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127</v>
      </c>
      <c r="AF178" s="151">
        <v>0</v>
      </c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2"/>
      <c r="B179" s="158"/>
      <c r="C179" s="192" t="s">
        <v>332</v>
      </c>
      <c r="D179" s="163"/>
      <c r="E179" s="168">
        <v>12.7</v>
      </c>
      <c r="F179" s="171"/>
      <c r="G179" s="201"/>
      <c r="H179" s="171"/>
      <c r="I179" s="171"/>
      <c r="J179" s="171"/>
      <c r="K179" s="171"/>
      <c r="L179" s="171"/>
      <c r="M179" s="171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127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52"/>
      <c r="B180" s="158"/>
      <c r="C180" s="192" t="s">
        <v>333</v>
      </c>
      <c r="D180" s="163"/>
      <c r="E180" s="168">
        <v>17.3</v>
      </c>
      <c r="F180" s="171"/>
      <c r="G180" s="201"/>
      <c r="H180" s="171"/>
      <c r="I180" s="171"/>
      <c r="J180" s="171"/>
      <c r="K180" s="171"/>
      <c r="L180" s="171"/>
      <c r="M180" s="171"/>
      <c r="N180" s="161"/>
      <c r="O180" s="161"/>
      <c r="P180" s="161"/>
      <c r="Q180" s="161"/>
      <c r="R180" s="161"/>
      <c r="S180" s="161"/>
      <c r="T180" s="162"/>
      <c r="U180" s="16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127</v>
      </c>
      <c r="AF180" s="151">
        <v>0</v>
      </c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52"/>
      <c r="B181" s="158"/>
      <c r="C181" s="192" t="s">
        <v>323</v>
      </c>
      <c r="D181" s="163"/>
      <c r="E181" s="168"/>
      <c r="F181" s="171"/>
      <c r="G181" s="201"/>
      <c r="H181" s="171"/>
      <c r="I181" s="171"/>
      <c r="J181" s="171"/>
      <c r="K181" s="171"/>
      <c r="L181" s="171"/>
      <c r="M181" s="171"/>
      <c r="N181" s="161"/>
      <c r="O181" s="161"/>
      <c r="P181" s="161"/>
      <c r="Q181" s="161"/>
      <c r="R181" s="161"/>
      <c r="S181" s="161"/>
      <c r="T181" s="162"/>
      <c r="U181" s="16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127</v>
      </c>
      <c r="AF181" s="151">
        <v>0</v>
      </c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52">
        <v>66</v>
      </c>
      <c r="B182" s="158" t="s">
        <v>334</v>
      </c>
      <c r="C182" s="191" t="s">
        <v>335</v>
      </c>
      <c r="D182" s="160" t="s">
        <v>0</v>
      </c>
      <c r="E182" s="170"/>
      <c r="F182" s="170"/>
      <c r="G182" s="201">
        <f>ROUND(E182*F182,2)</f>
        <v>0</v>
      </c>
      <c r="H182" s="171"/>
      <c r="I182" s="171">
        <f>ROUND(E182*H182,2)</f>
        <v>0</v>
      </c>
      <c r="J182" s="171"/>
      <c r="K182" s="171">
        <f>ROUND(E182*J182,2)</f>
        <v>0</v>
      </c>
      <c r="L182" s="171">
        <v>0</v>
      </c>
      <c r="M182" s="171">
        <f>G182*(1+L182/100)</f>
        <v>0</v>
      </c>
      <c r="N182" s="161">
        <v>0</v>
      </c>
      <c r="O182" s="161">
        <f>ROUND(E182*N182,5)</f>
        <v>0</v>
      </c>
      <c r="P182" s="161">
        <v>0</v>
      </c>
      <c r="Q182" s="161">
        <f>ROUND(E182*P182,5)</f>
        <v>0</v>
      </c>
      <c r="R182" s="161"/>
      <c r="S182" s="161"/>
      <c r="T182" s="162">
        <v>0</v>
      </c>
      <c r="U182" s="161">
        <f>ROUND(E182*T182,2)</f>
        <v>0</v>
      </c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125</v>
      </c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5">
      <c r="A183" s="153" t="s">
        <v>120</v>
      </c>
      <c r="B183" s="159" t="s">
        <v>83</v>
      </c>
      <c r="C183" s="193" t="s">
        <v>84</v>
      </c>
      <c r="D183" s="164"/>
      <c r="E183" s="169"/>
      <c r="F183" s="172"/>
      <c r="G183" s="202">
        <f>SUMIF(AE184:AE195,"&lt;&gt;NOR",G184:G195)</f>
        <v>0</v>
      </c>
      <c r="H183" s="172"/>
      <c r="I183" s="172">
        <f>SUM(I184:I195)</f>
        <v>0</v>
      </c>
      <c r="J183" s="172"/>
      <c r="K183" s="172">
        <f>SUM(K184:K195)</f>
        <v>0</v>
      </c>
      <c r="L183" s="172"/>
      <c r="M183" s="172">
        <f>SUM(M184:M195)</f>
        <v>0</v>
      </c>
      <c r="N183" s="165"/>
      <c r="O183" s="165">
        <f>SUM(O184:O195)</f>
        <v>0.17289000000000002</v>
      </c>
      <c r="P183" s="165"/>
      <c r="Q183" s="165">
        <f>SUM(Q184:Q195)</f>
        <v>0</v>
      </c>
      <c r="R183" s="165"/>
      <c r="S183" s="165"/>
      <c r="T183" s="166"/>
      <c r="U183" s="165">
        <f>SUM(U184:U195)</f>
        <v>11.380000000000003</v>
      </c>
      <c r="AE183" t="s">
        <v>121</v>
      </c>
    </row>
    <row r="184" spans="1:60" outlineLevel="1" x14ac:dyDescent="0.25">
      <c r="A184" s="152">
        <v>67</v>
      </c>
      <c r="B184" s="158" t="s">
        <v>336</v>
      </c>
      <c r="C184" s="191" t="s">
        <v>337</v>
      </c>
      <c r="D184" s="160" t="s">
        <v>124</v>
      </c>
      <c r="E184" s="167">
        <v>6.48</v>
      </c>
      <c r="F184" s="170"/>
      <c r="G184" s="201">
        <f>ROUND(E184*F184,2)</f>
        <v>0</v>
      </c>
      <c r="H184" s="171"/>
      <c r="I184" s="171">
        <f>ROUND(E184*H184,2)</f>
        <v>0</v>
      </c>
      <c r="J184" s="171"/>
      <c r="K184" s="171">
        <f>ROUND(E184*J184,2)</f>
        <v>0</v>
      </c>
      <c r="L184" s="171">
        <v>0</v>
      </c>
      <c r="M184" s="171">
        <f>G184*(1+L184/100)</f>
        <v>0</v>
      </c>
      <c r="N184" s="161">
        <v>2.1000000000000001E-4</v>
      </c>
      <c r="O184" s="161">
        <f>ROUND(E184*N184,5)</f>
        <v>1.3600000000000001E-3</v>
      </c>
      <c r="P184" s="161">
        <v>0</v>
      </c>
      <c r="Q184" s="161">
        <f>ROUND(E184*P184,5)</f>
        <v>0</v>
      </c>
      <c r="R184" s="161"/>
      <c r="S184" s="161"/>
      <c r="T184" s="162">
        <v>0.05</v>
      </c>
      <c r="U184" s="161">
        <f>ROUND(E184*T184,2)</f>
        <v>0.32</v>
      </c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125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2"/>
      <c r="B185" s="158"/>
      <c r="C185" s="192" t="s">
        <v>338</v>
      </c>
      <c r="D185" s="163"/>
      <c r="E185" s="168">
        <v>6.48</v>
      </c>
      <c r="F185" s="171"/>
      <c r="G185" s="201"/>
      <c r="H185" s="171"/>
      <c r="I185" s="171"/>
      <c r="J185" s="171"/>
      <c r="K185" s="171"/>
      <c r="L185" s="171"/>
      <c r="M185" s="171"/>
      <c r="N185" s="161"/>
      <c r="O185" s="161"/>
      <c r="P185" s="161"/>
      <c r="Q185" s="161"/>
      <c r="R185" s="161"/>
      <c r="S185" s="161"/>
      <c r="T185" s="162"/>
      <c r="U185" s="16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127</v>
      </c>
      <c r="AF185" s="151">
        <v>0</v>
      </c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52">
        <v>68</v>
      </c>
      <c r="B186" s="158" t="s">
        <v>339</v>
      </c>
      <c r="C186" s="191" t="s">
        <v>340</v>
      </c>
      <c r="D186" s="160" t="s">
        <v>124</v>
      </c>
      <c r="E186" s="167">
        <v>6.48</v>
      </c>
      <c r="F186" s="170"/>
      <c r="G186" s="201">
        <f>ROUND(E186*F186,2)</f>
        <v>0</v>
      </c>
      <c r="H186" s="171"/>
      <c r="I186" s="171">
        <f>ROUND(E186*H186,2)</f>
        <v>0</v>
      </c>
      <c r="J186" s="171"/>
      <c r="K186" s="171">
        <f>ROUND(E186*J186,2)</f>
        <v>0</v>
      </c>
      <c r="L186" s="171">
        <v>0</v>
      </c>
      <c r="M186" s="171">
        <f>G186*(1+L186/100)</f>
        <v>0</v>
      </c>
      <c r="N186" s="161">
        <v>5.0299999999999997E-3</v>
      </c>
      <c r="O186" s="161">
        <f>ROUND(E186*N186,5)</f>
        <v>3.2590000000000001E-2</v>
      </c>
      <c r="P186" s="161">
        <v>0</v>
      </c>
      <c r="Q186" s="161">
        <f>ROUND(E186*P186,5)</f>
        <v>0</v>
      </c>
      <c r="R186" s="161"/>
      <c r="S186" s="161"/>
      <c r="T186" s="162">
        <v>1.448</v>
      </c>
      <c r="U186" s="161">
        <f>ROUND(E186*T186,2)</f>
        <v>9.3800000000000008</v>
      </c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125</v>
      </c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52"/>
      <c r="B187" s="158"/>
      <c r="C187" s="192" t="s">
        <v>338</v>
      </c>
      <c r="D187" s="163"/>
      <c r="E187" s="168">
        <v>6.48</v>
      </c>
      <c r="F187" s="171"/>
      <c r="G187" s="201"/>
      <c r="H187" s="171"/>
      <c r="I187" s="171"/>
      <c r="J187" s="171"/>
      <c r="K187" s="171"/>
      <c r="L187" s="171"/>
      <c r="M187" s="171"/>
      <c r="N187" s="161"/>
      <c r="O187" s="161"/>
      <c r="P187" s="161"/>
      <c r="Q187" s="161"/>
      <c r="R187" s="161"/>
      <c r="S187" s="161"/>
      <c r="T187" s="162"/>
      <c r="U187" s="16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 t="s">
        <v>127</v>
      </c>
      <c r="AF187" s="151">
        <v>0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2">
        <v>69</v>
      </c>
      <c r="B188" s="158" t="s">
        <v>341</v>
      </c>
      <c r="C188" s="191" t="s">
        <v>342</v>
      </c>
      <c r="D188" s="160" t="s">
        <v>124</v>
      </c>
      <c r="E188" s="167">
        <v>7.452</v>
      </c>
      <c r="F188" s="170"/>
      <c r="G188" s="201">
        <f>ROUND(E188*F188,2)</f>
        <v>0</v>
      </c>
      <c r="H188" s="171"/>
      <c r="I188" s="171">
        <f>ROUND(E188*H188,2)</f>
        <v>0</v>
      </c>
      <c r="J188" s="171"/>
      <c r="K188" s="171">
        <f>ROUND(E188*J188,2)</f>
        <v>0</v>
      </c>
      <c r="L188" s="171">
        <v>0</v>
      </c>
      <c r="M188" s="171">
        <f>G188*(1+L188/100)</f>
        <v>0</v>
      </c>
      <c r="N188" s="161">
        <v>1.8499999999999999E-2</v>
      </c>
      <c r="O188" s="161">
        <f>ROUND(E188*N188,5)</f>
        <v>0.13786000000000001</v>
      </c>
      <c r="P188" s="161">
        <v>0</v>
      </c>
      <c r="Q188" s="161">
        <f>ROUND(E188*P188,5)</f>
        <v>0</v>
      </c>
      <c r="R188" s="161"/>
      <c r="S188" s="161"/>
      <c r="T188" s="162">
        <v>0</v>
      </c>
      <c r="U188" s="161">
        <f>ROUND(E188*T188,2)</f>
        <v>0</v>
      </c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278</v>
      </c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2"/>
      <c r="B189" s="158"/>
      <c r="C189" s="192" t="s">
        <v>343</v>
      </c>
      <c r="D189" s="163"/>
      <c r="E189" s="168">
        <v>7.452</v>
      </c>
      <c r="F189" s="171"/>
      <c r="G189" s="201"/>
      <c r="H189" s="171"/>
      <c r="I189" s="171"/>
      <c r="J189" s="171"/>
      <c r="K189" s="171"/>
      <c r="L189" s="171"/>
      <c r="M189" s="171"/>
      <c r="N189" s="161"/>
      <c r="O189" s="161"/>
      <c r="P189" s="161"/>
      <c r="Q189" s="161"/>
      <c r="R189" s="161"/>
      <c r="S189" s="161"/>
      <c r="T189" s="162"/>
      <c r="U189" s="16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127</v>
      </c>
      <c r="AF189" s="151">
        <v>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52"/>
      <c r="B190" s="158"/>
      <c r="C190" s="192" t="s">
        <v>327</v>
      </c>
      <c r="D190" s="163"/>
      <c r="E190" s="168"/>
      <c r="F190" s="171"/>
      <c r="G190" s="201"/>
      <c r="H190" s="171"/>
      <c r="I190" s="171"/>
      <c r="J190" s="171"/>
      <c r="K190" s="171"/>
      <c r="L190" s="171"/>
      <c r="M190" s="171"/>
      <c r="N190" s="161"/>
      <c r="O190" s="161"/>
      <c r="P190" s="161"/>
      <c r="Q190" s="161"/>
      <c r="R190" s="161"/>
      <c r="S190" s="161"/>
      <c r="T190" s="162"/>
      <c r="U190" s="16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127</v>
      </c>
      <c r="AF190" s="151">
        <v>0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2">
        <v>70</v>
      </c>
      <c r="B191" s="158" t="s">
        <v>344</v>
      </c>
      <c r="C191" s="191" t="s">
        <v>345</v>
      </c>
      <c r="D191" s="160" t="s">
        <v>159</v>
      </c>
      <c r="E191" s="167">
        <v>10.799999999999999</v>
      </c>
      <c r="F191" s="170"/>
      <c r="G191" s="201">
        <f>ROUND(E191*F191,2)</f>
        <v>0</v>
      </c>
      <c r="H191" s="171"/>
      <c r="I191" s="171">
        <f>ROUND(E191*H191,2)</f>
        <v>0</v>
      </c>
      <c r="J191" s="171"/>
      <c r="K191" s="171">
        <f>ROUND(E191*J191,2)</f>
        <v>0</v>
      </c>
      <c r="L191" s="171">
        <v>0</v>
      </c>
      <c r="M191" s="171">
        <f>G191*(1+L191/100)</f>
        <v>0</v>
      </c>
      <c r="N191" s="161">
        <v>1E-4</v>
      </c>
      <c r="O191" s="161">
        <f>ROUND(E191*N191,5)</f>
        <v>1.08E-3</v>
      </c>
      <c r="P191" s="161">
        <v>0</v>
      </c>
      <c r="Q191" s="161">
        <f>ROUND(E191*P191,5)</f>
        <v>0</v>
      </c>
      <c r="R191" s="161"/>
      <c r="S191" s="161"/>
      <c r="T191" s="162">
        <v>0.12</v>
      </c>
      <c r="U191" s="161">
        <f>ROUND(E191*T191,2)</f>
        <v>1.3</v>
      </c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125</v>
      </c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52"/>
      <c r="B192" s="158"/>
      <c r="C192" s="192" t="s">
        <v>346</v>
      </c>
      <c r="D192" s="163"/>
      <c r="E192" s="168">
        <v>10.8</v>
      </c>
      <c r="F192" s="171"/>
      <c r="G192" s="201"/>
      <c r="H192" s="171"/>
      <c r="I192" s="171"/>
      <c r="J192" s="171"/>
      <c r="K192" s="171"/>
      <c r="L192" s="171"/>
      <c r="M192" s="171"/>
      <c r="N192" s="161"/>
      <c r="O192" s="161"/>
      <c r="P192" s="161"/>
      <c r="Q192" s="161"/>
      <c r="R192" s="161"/>
      <c r="S192" s="161"/>
      <c r="T192" s="162"/>
      <c r="U192" s="16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127</v>
      </c>
      <c r="AF192" s="151">
        <v>0</v>
      </c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2">
        <v>71</v>
      </c>
      <c r="B193" s="158" t="s">
        <v>347</v>
      </c>
      <c r="C193" s="191" t="s">
        <v>348</v>
      </c>
      <c r="D193" s="160" t="s">
        <v>159</v>
      </c>
      <c r="E193" s="167">
        <v>3.6</v>
      </c>
      <c r="F193" s="170"/>
      <c r="G193" s="201">
        <f>ROUND(E193*F193,2)</f>
        <v>0</v>
      </c>
      <c r="H193" s="171"/>
      <c r="I193" s="171">
        <f>ROUND(E193*H193,2)</f>
        <v>0</v>
      </c>
      <c r="J193" s="171"/>
      <c r="K193" s="171">
        <f>ROUND(E193*J193,2)</f>
        <v>0</v>
      </c>
      <c r="L193" s="171">
        <v>0</v>
      </c>
      <c r="M193" s="171">
        <f>G193*(1+L193/100)</f>
        <v>0</v>
      </c>
      <c r="N193" s="161">
        <v>0</v>
      </c>
      <c r="O193" s="161">
        <f>ROUND(E193*N193,5)</f>
        <v>0</v>
      </c>
      <c r="P193" s="161">
        <v>0</v>
      </c>
      <c r="Q193" s="161">
        <f>ROUND(E193*P193,5)</f>
        <v>0</v>
      </c>
      <c r="R193" s="161"/>
      <c r="S193" s="161"/>
      <c r="T193" s="162">
        <v>0.10526000000000001</v>
      </c>
      <c r="U193" s="161">
        <f>ROUND(E193*T193,2)</f>
        <v>0.38</v>
      </c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125</v>
      </c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2"/>
      <c r="B194" s="158"/>
      <c r="C194" s="192" t="s">
        <v>349</v>
      </c>
      <c r="D194" s="163"/>
      <c r="E194" s="168">
        <v>3.6</v>
      </c>
      <c r="F194" s="171"/>
      <c r="G194" s="201"/>
      <c r="H194" s="171"/>
      <c r="I194" s="171"/>
      <c r="J194" s="171"/>
      <c r="K194" s="171"/>
      <c r="L194" s="171"/>
      <c r="M194" s="171"/>
      <c r="N194" s="161"/>
      <c r="O194" s="161"/>
      <c r="P194" s="161"/>
      <c r="Q194" s="161"/>
      <c r="R194" s="161"/>
      <c r="S194" s="161"/>
      <c r="T194" s="162"/>
      <c r="U194" s="16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127</v>
      </c>
      <c r="AF194" s="151">
        <v>0</v>
      </c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52">
        <v>72</v>
      </c>
      <c r="B195" s="158" t="s">
        <v>350</v>
      </c>
      <c r="C195" s="191" t="s">
        <v>351</v>
      </c>
      <c r="D195" s="160" t="s">
        <v>0</v>
      </c>
      <c r="E195" s="170"/>
      <c r="F195" s="170"/>
      <c r="G195" s="201">
        <f>ROUND(E195*F195,2)</f>
        <v>0</v>
      </c>
      <c r="H195" s="171"/>
      <c r="I195" s="171">
        <f>ROUND(E195*H195,2)</f>
        <v>0</v>
      </c>
      <c r="J195" s="171"/>
      <c r="K195" s="171">
        <f>ROUND(E195*J195,2)</f>
        <v>0</v>
      </c>
      <c r="L195" s="171">
        <v>0</v>
      </c>
      <c r="M195" s="171">
        <f>G195*(1+L195/100)</f>
        <v>0</v>
      </c>
      <c r="N195" s="161">
        <v>0</v>
      </c>
      <c r="O195" s="161">
        <f>ROUND(E195*N195,5)</f>
        <v>0</v>
      </c>
      <c r="P195" s="161">
        <v>0</v>
      </c>
      <c r="Q195" s="161">
        <f>ROUND(E195*P195,5)</f>
        <v>0</v>
      </c>
      <c r="R195" s="161"/>
      <c r="S195" s="161"/>
      <c r="T195" s="162">
        <v>0</v>
      </c>
      <c r="U195" s="161">
        <f>ROUND(E195*T195,2)</f>
        <v>0</v>
      </c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125</v>
      </c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5">
      <c r="A196" s="153" t="s">
        <v>120</v>
      </c>
      <c r="B196" s="159" t="s">
        <v>85</v>
      </c>
      <c r="C196" s="193" t="s">
        <v>86</v>
      </c>
      <c r="D196" s="164"/>
      <c r="E196" s="169"/>
      <c r="F196" s="172"/>
      <c r="G196" s="202">
        <f>SUMIF(AE197:AE202,"&lt;&gt;NOR",G197:G202)</f>
        <v>0</v>
      </c>
      <c r="H196" s="172"/>
      <c r="I196" s="172">
        <f>SUM(I197:I202)</f>
        <v>0</v>
      </c>
      <c r="J196" s="172"/>
      <c r="K196" s="172">
        <f>SUM(K197:K202)</f>
        <v>0</v>
      </c>
      <c r="L196" s="172"/>
      <c r="M196" s="172">
        <f>SUM(M197:M202)</f>
        <v>0</v>
      </c>
      <c r="N196" s="165"/>
      <c r="O196" s="165">
        <f>SUM(O197:O202)</f>
        <v>1.5690000000000003E-2</v>
      </c>
      <c r="P196" s="165"/>
      <c r="Q196" s="165">
        <f>SUM(Q197:Q202)</f>
        <v>0</v>
      </c>
      <c r="R196" s="165"/>
      <c r="S196" s="165"/>
      <c r="T196" s="166"/>
      <c r="U196" s="165">
        <f>SUM(U197:U202)</f>
        <v>16.440000000000001</v>
      </c>
      <c r="AE196" t="s">
        <v>121</v>
      </c>
    </row>
    <row r="197" spans="1:60" outlineLevel="1" x14ac:dyDescent="0.25">
      <c r="A197" s="152">
        <v>73</v>
      </c>
      <c r="B197" s="158" t="s">
        <v>352</v>
      </c>
      <c r="C197" s="191" t="s">
        <v>353</v>
      </c>
      <c r="D197" s="160" t="s">
        <v>124</v>
      </c>
      <c r="E197" s="167">
        <v>43.6</v>
      </c>
      <c r="F197" s="170"/>
      <c r="G197" s="201">
        <f>ROUND(E197*F197,2)</f>
        <v>0</v>
      </c>
      <c r="H197" s="171"/>
      <c r="I197" s="171">
        <f>ROUND(E197*H197,2)</f>
        <v>0</v>
      </c>
      <c r="J197" s="171"/>
      <c r="K197" s="171">
        <f>ROUND(E197*J197,2)</f>
        <v>0</v>
      </c>
      <c r="L197" s="171">
        <v>0</v>
      </c>
      <c r="M197" s="171">
        <f>G197*(1+L197/100)</f>
        <v>0</v>
      </c>
      <c r="N197" s="161">
        <v>5.0000000000000002E-5</v>
      </c>
      <c r="O197" s="161">
        <f>ROUND(E197*N197,5)</f>
        <v>2.1800000000000001E-3</v>
      </c>
      <c r="P197" s="161">
        <v>0</v>
      </c>
      <c r="Q197" s="161">
        <f>ROUND(E197*P197,5)</f>
        <v>0</v>
      </c>
      <c r="R197" s="161"/>
      <c r="S197" s="161"/>
      <c r="T197" s="162">
        <v>6.3E-2</v>
      </c>
      <c r="U197" s="161">
        <f>ROUND(E197*T197,2)</f>
        <v>2.75</v>
      </c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125</v>
      </c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2"/>
      <c r="B198" s="158"/>
      <c r="C198" s="192" t="s">
        <v>354</v>
      </c>
      <c r="D198" s="163"/>
      <c r="E198" s="168">
        <v>43.6</v>
      </c>
      <c r="F198" s="171"/>
      <c r="G198" s="201"/>
      <c r="H198" s="171"/>
      <c r="I198" s="171"/>
      <c r="J198" s="171"/>
      <c r="K198" s="171"/>
      <c r="L198" s="171"/>
      <c r="M198" s="171"/>
      <c r="N198" s="161"/>
      <c r="O198" s="161"/>
      <c r="P198" s="161"/>
      <c r="Q198" s="161"/>
      <c r="R198" s="161"/>
      <c r="S198" s="161"/>
      <c r="T198" s="162"/>
      <c r="U198" s="16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 t="s">
        <v>127</v>
      </c>
      <c r="AF198" s="151">
        <v>0</v>
      </c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52">
        <v>74</v>
      </c>
      <c r="B199" s="158" t="s">
        <v>355</v>
      </c>
      <c r="C199" s="191" t="s">
        <v>356</v>
      </c>
      <c r="D199" s="160" t="s">
        <v>124</v>
      </c>
      <c r="E199" s="167">
        <v>43.6</v>
      </c>
      <c r="F199" s="170"/>
      <c r="G199" s="201">
        <f>ROUND(E199*F199,2)</f>
        <v>0</v>
      </c>
      <c r="H199" s="171"/>
      <c r="I199" s="171">
        <f>ROUND(E199*H199,2)</f>
        <v>0</v>
      </c>
      <c r="J199" s="171"/>
      <c r="K199" s="171">
        <f>ROUND(E199*J199,2)</f>
        <v>0</v>
      </c>
      <c r="L199" s="171">
        <v>0</v>
      </c>
      <c r="M199" s="171">
        <f>G199*(1+L199/100)</f>
        <v>0</v>
      </c>
      <c r="N199" s="161">
        <v>6.9999999999999994E-5</v>
      </c>
      <c r="O199" s="161">
        <f>ROUND(E199*N199,5)</f>
        <v>3.0500000000000002E-3</v>
      </c>
      <c r="P199" s="161">
        <v>0</v>
      </c>
      <c r="Q199" s="161">
        <f>ROUND(E199*P199,5)</f>
        <v>0</v>
      </c>
      <c r="R199" s="161"/>
      <c r="S199" s="161"/>
      <c r="T199" s="162">
        <v>0.14399999999999999</v>
      </c>
      <c r="U199" s="161">
        <f>ROUND(E199*T199,2)</f>
        <v>6.28</v>
      </c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125</v>
      </c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52"/>
      <c r="B200" s="158"/>
      <c r="C200" s="192" t="s">
        <v>354</v>
      </c>
      <c r="D200" s="163"/>
      <c r="E200" s="168">
        <v>43.6</v>
      </c>
      <c r="F200" s="171"/>
      <c r="G200" s="201"/>
      <c r="H200" s="171"/>
      <c r="I200" s="171"/>
      <c r="J200" s="171"/>
      <c r="K200" s="171"/>
      <c r="L200" s="171"/>
      <c r="M200" s="171"/>
      <c r="N200" s="161"/>
      <c r="O200" s="161"/>
      <c r="P200" s="161"/>
      <c r="Q200" s="161"/>
      <c r="R200" s="161"/>
      <c r="S200" s="161"/>
      <c r="T200" s="162"/>
      <c r="U200" s="16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127</v>
      </c>
      <c r="AF200" s="151">
        <v>0</v>
      </c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2">
        <v>75</v>
      </c>
      <c r="B201" s="158" t="s">
        <v>357</v>
      </c>
      <c r="C201" s="191" t="s">
        <v>358</v>
      </c>
      <c r="D201" s="160" t="s">
        <v>124</v>
      </c>
      <c r="E201" s="167">
        <v>43.6</v>
      </c>
      <c r="F201" s="170"/>
      <c r="G201" s="201">
        <f>ROUND(E201*F201,2)</f>
        <v>0</v>
      </c>
      <c r="H201" s="171"/>
      <c r="I201" s="171">
        <f>ROUND(E201*H201,2)</f>
        <v>0</v>
      </c>
      <c r="J201" s="171"/>
      <c r="K201" s="171">
        <f>ROUND(E201*J201,2)</f>
        <v>0</v>
      </c>
      <c r="L201" s="171">
        <v>0</v>
      </c>
      <c r="M201" s="171">
        <f>G201*(1+L201/100)</f>
        <v>0</v>
      </c>
      <c r="N201" s="161">
        <v>2.4000000000000001E-4</v>
      </c>
      <c r="O201" s="161">
        <f>ROUND(E201*N201,5)</f>
        <v>1.0460000000000001E-2</v>
      </c>
      <c r="P201" s="161">
        <v>0</v>
      </c>
      <c r="Q201" s="161">
        <f>ROUND(E201*P201,5)</f>
        <v>0</v>
      </c>
      <c r="R201" s="161"/>
      <c r="S201" s="161"/>
      <c r="T201" s="162">
        <v>0.17</v>
      </c>
      <c r="U201" s="161">
        <f>ROUND(E201*T201,2)</f>
        <v>7.41</v>
      </c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 t="s">
        <v>125</v>
      </c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52"/>
      <c r="B202" s="158"/>
      <c r="C202" s="192" t="s">
        <v>354</v>
      </c>
      <c r="D202" s="163"/>
      <c r="E202" s="168">
        <v>43.6</v>
      </c>
      <c r="F202" s="171"/>
      <c r="G202" s="201"/>
      <c r="H202" s="171"/>
      <c r="I202" s="171"/>
      <c r="J202" s="171"/>
      <c r="K202" s="171"/>
      <c r="L202" s="171"/>
      <c r="M202" s="171"/>
      <c r="N202" s="161"/>
      <c r="O202" s="161"/>
      <c r="P202" s="161"/>
      <c r="Q202" s="161"/>
      <c r="R202" s="161"/>
      <c r="S202" s="161"/>
      <c r="T202" s="162"/>
      <c r="U202" s="16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 t="s">
        <v>127</v>
      </c>
      <c r="AF202" s="151">
        <v>0</v>
      </c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x14ac:dyDescent="0.25">
      <c r="A203" s="153" t="s">
        <v>120</v>
      </c>
      <c r="B203" s="159" t="s">
        <v>87</v>
      </c>
      <c r="C203" s="193" t="s">
        <v>88</v>
      </c>
      <c r="D203" s="164"/>
      <c r="E203" s="169"/>
      <c r="F203" s="172"/>
      <c r="G203" s="202">
        <f>SUMIF(AE204:AE232,"&lt;&gt;NOR",G204:G232)</f>
        <v>0</v>
      </c>
      <c r="H203" s="172"/>
      <c r="I203" s="172">
        <f>SUM(I204:I232)</f>
        <v>0</v>
      </c>
      <c r="J203" s="172"/>
      <c r="K203" s="172">
        <f>SUM(K204:K232)</f>
        <v>0</v>
      </c>
      <c r="L203" s="172"/>
      <c r="M203" s="172">
        <f>SUM(M204:M232)</f>
        <v>0</v>
      </c>
      <c r="N203" s="165"/>
      <c r="O203" s="165">
        <f>SUM(O204:O232)</f>
        <v>0.15508</v>
      </c>
      <c r="P203" s="165"/>
      <c r="Q203" s="165">
        <f>SUM(Q204:Q232)</f>
        <v>0</v>
      </c>
      <c r="R203" s="165"/>
      <c r="S203" s="165"/>
      <c r="T203" s="166"/>
      <c r="U203" s="165">
        <f>SUM(U204:U232)</f>
        <v>65.760000000000005</v>
      </c>
      <c r="AE203" t="s">
        <v>121</v>
      </c>
    </row>
    <row r="204" spans="1:60" outlineLevel="1" x14ac:dyDescent="0.25">
      <c r="A204" s="152">
        <v>76</v>
      </c>
      <c r="B204" s="158" t="s">
        <v>359</v>
      </c>
      <c r="C204" s="191" t="s">
        <v>360</v>
      </c>
      <c r="D204" s="160" t="s">
        <v>124</v>
      </c>
      <c r="E204" s="167">
        <v>8.5</v>
      </c>
      <c r="F204" s="170"/>
      <c r="G204" s="201">
        <f>ROUND(E204*F204,2)</f>
        <v>0</v>
      </c>
      <c r="H204" s="171"/>
      <c r="I204" s="171">
        <f>ROUND(E204*H204,2)</f>
        <v>0</v>
      </c>
      <c r="J204" s="171"/>
      <c r="K204" s="171">
        <f>ROUND(E204*J204,2)</f>
        <v>0</v>
      </c>
      <c r="L204" s="171">
        <v>0</v>
      </c>
      <c r="M204" s="171">
        <f>G204*(1+L204/100)</f>
        <v>0</v>
      </c>
      <c r="N204" s="161">
        <v>0</v>
      </c>
      <c r="O204" s="161">
        <f>ROUND(E204*N204,5)</f>
        <v>0</v>
      </c>
      <c r="P204" s="161">
        <v>0</v>
      </c>
      <c r="Q204" s="161">
        <f>ROUND(E204*P204,5)</f>
        <v>0</v>
      </c>
      <c r="R204" s="161"/>
      <c r="S204" s="161"/>
      <c r="T204" s="162">
        <v>2.9000000000000001E-2</v>
      </c>
      <c r="U204" s="161">
        <f>ROUND(E204*T204,2)</f>
        <v>0.25</v>
      </c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125</v>
      </c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2"/>
      <c r="B205" s="158"/>
      <c r="C205" s="192" t="s">
        <v>361</v>
      </c>
      <c r="D205" s="163"/>
      <c r="E205" s="168">
        <v>8.5</v>
      </c>
      <c r="F205" s="171"/>
      <c r="G205" s="201"/>
      <c r="H205" s="171"/>
      <c r="I205" s="171"/>
      <c r="J205" s="171"/>
      <c r="K205" s="171"/>
      <c r="L205" s="171"/>
      <c r="M205" s="171"/>
      <c r="N205" s="161"/>
      <c r="O205" s="161"/>
      <c r="P205" s="161"/>
      <c r="Q205" s="161"/>
      <c r="R205" s="161"/>
      <c r="S205" s="161"/>
      <c r="T205" s="162"/>
      <c r="U205" s="16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 t="s">
        <v>127</v>
      </c>
      <c r="AF205" s="151">
        <v>0</v>
      </c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0.399999999999999" outlineLevel="1" x14ac:dyDescent="0.25">
      <c r="A206" s="152">
        <v>77</v>
      </c>
      <c r="B206" s="158" t="s">
        <v>362</v>
      </c>
      <c r="C206" s="191" t="s">
        <v>363</v>
      </c>
      <c r="D206" s="160" t="s">
        <v>124</v>
      </c>
      <c r="E206" s="167">
        <v>174.61033999999998</v>
      </c>
      <c r="F206" s="170"/>
      <c r="G206" s="201">
        <f>ROUND(E206*F206,2)</f>
        <v>0</v>
      </c>
      <c r="H206" s="171"/>
      <c r="I206" s="171">
        <f>ROUND(E206*H206,2)</f>
        <v>0</v>
      </c>
      <c r="J206" s="171"/>
      <c r="K206" s="171">
        <f>ROUND(E206*J206,2)</f>
        <v>0</v>
      </c>
      <c r="L206" s="171">
        <v>0</v>
      </c>
      <c r="M206" s="171">
        <f>G206*(1+L206/100)</f>
        <v>0</v>
      </c>
      <c r="N206" s="161">
        <v>2.5999999999999998E-4</v>
      </c>
      <c r="O206" s="161">
        <f>ROUND(E206*N206,5)</f>
        <v>4.5400000000000003E-2</v>
      </c>
      <c r="P206" s="161">
        <v>0</v>
      </c>
      <c r="Q206" s="161">
        <f>ROUND(E206*P206,5)</f>
        <v>0</v>
      </c>
      <c r="R206" s="161"/>
      <c r="S206" s="161"/>
      <c r="T206" s="162">
        <v>0.2384</v>
      </c>
      <c r="U206" s="161">
        <f>ROUND(E206*T206,2)</f>
        <v>41.63</v>
      </c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263</v>
      </c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52"/>
      <c r="B207" s="158"/>
      <c r="C207" s="192" t="s">
        <v>364</v>
      </c>
      <c r="D207" s="163"/>
      <c r="E207" s="168"/>
      <c r="F207" s="171"/>
      <c r="G207" s="201"/>
      <c r="H207" s="171"/>
      <c r="I207" s="171"/>
      <c r="J207" s="171"/>
      <c r="K207" s="171"/>
      <c r="L207" s="171"/>
      <c r="M207" s="171"/>
      <c r="N207" s="161"/>
      <c r="O207" s="161"/>
      <c r="P207" s="161"/>
      <c r="Q207" s="161"/>
      <c r="R207" s="161"/>
      <c r="S207" s="161"/>
      <c r="T207" s="162"/>
      <c r="U207" s="16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 t="s">
        <v>127</v>
      </c>
      <c r="AF207" s="151">
        <v>0</v>
      </c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52"/>
      <c r="B208" s="158"/>
      <c r="C208" s="192" t="s">
        <v>365</v>
      </c>
      <c r="D208" s="163"/>
      <c r="E208" s="168">
        <v>40.85</v>
      </c>
      <c r="F208" s="171"/>
      <c r="G208" s="201"/>
      <c r="H208" s="171"/>
      <c r="I208" s="171"/>
      <c r="J208" s="171"/>
      <c r="K208" s="171"/>
      <c r="L208" s="171"/>
      <c r="M208" s="171"/>
      <c r="N208" s="161"/>
      <c r="O208" s="161"/>
      <c r="P208" s="161"/>
      <c r="Q208" s="161"/>
      <c r="R208" s="161"/>
      <c r="S208" s="161"/>
      <c r="T208" s="162"/>
      <c r="U208" s="16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127</v>
      </c>
      <c r="AF208" s="151">
        <v>0</v>
      </c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2"/>
      <c r="B209" s="158"/>
      <c r="C209" s="192" t="s">
        <v>366</v>
      </c>
      <c r="D209" s="163"/>
      <c r="E209" s="168"/>
      <c r="F209" s="171"/>
      <c r="G209" s="201"/>
      <c r="H209" s="171"/>
      <c r="I209" s="171"/>
      <c r="J209" s="171"/>
      <c r="K209" s="171"/>
      <c r="L209" s="171"/>
      <c r="M209" s="171"/>
      <c r="N209" s="161"/>
      <c r="O209" s="161"/>
      <c r="P209" s="161"/>
      <c r="Q209" s="161"/>
      <c r="R209" s="161"/>
      <c r="S209" s="161"/>
      <c r="T209" s="162"/>
      <c r="U209" s="16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 t="s">
        <v>127</v>
      </c>
      <c r="AF209" s="151">
        <v>0</v>
      </c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52"/>
      <c r="B210" s="158"/>
      <c r="C210" s="192" t="s">
        <v>367</v>
      </c>
      <c r="D210" s="163"/>
      <c r="E210" s="168">
        <v>57.966340000000002</v>
      </c>
      <c r="F210" s="171"/>
      <c r="G210" s="201"/>
      <c r="H210" s="171"/>
      <c r="I210" s="171"/>
      <c r="J210" s="171"/>
      <c r="K210" s="171"/>
      <c r="L210" s="171"/>
      <c r="M210" s="171"/>
      <c r="N210" s="161"/>
      <c r="O210" s="161"/>
      <c r="P210" s="161"/>
      <c r="Q210" s="161"/>
      <c r="R210" s="161"/>
      <c r="S210" s="161"/>
      <c r="T210" s="162"/>
      <c r="U210" s="16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127</v>
      </c>
      <c r="AF210" s="151">
        <v>0</v>
      </c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5">
      <c r="A211" s="152"/>
      <c r="B211" s="158"/>
      <c r="C211" s="192" t="s">
        <v>175</v>
      </c>
      <c r="D211" s="163"/>
      <c r="E211" s="168">
        <v>23.254000000000001</v>
      </c>
      <c r="F211" s="171"/>
      <c r="G211" s="201"/>
      <c r="H211" s="171"/>
      <c r="I211" s="171"/>
      <c r="J211" s="171"/>
      <c r="K211" s="171"/>
      <c r="L211" s="171"/>
      <c r="M211" s="171"/>
      <c r="N211" s="161"/>
      <c r="O211" s="161"/>
      <c r="P211" s="161"/>
      <c r="Q211" s="161"/>
      <c r="R211" s="161"/>
      <c r="S211" s="161"/>
      <c r="T211" s="162"/>
      <c r="U211" s="16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127</v>
      </c>
      <c r="AF211" s="151">
        <v>0</v>
      </c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52"/>
      <c r="B212" s="158"/>
      <c r="C212" s="192" t="s">
        <v>176</v>
      </c>
      <c r="D212" s="163"/>
      <c r="E212" s="168">
        <v>17.03</v>
      </c>
      <c r="F212" s="171"/>
      <c r="G212" s="201"/>
      <c r="H212" s="171"/>
      <c r="I212" s="171"/>
      <c r="J212" s="171"/>
      <c r="K212" s="171"/>
      <c r="L212" s="171"/>
      <c r="M212" s="171"/>
      <c r="N212" s="161"/>
      <c r="O212" s="161"/>
      <c r="P212" s="161"/>
      <c r="Q212" s="161"/>
      <c r="R212" s="161"/>
      <c r="S212" s="161"/>
      <c r="T212" s="162"/>
      <c r="U212" s="16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127</v>
      </c>
      <c r="AF212" s="151">
        <v>0</v>
      </c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5">
      <c r="A213" s="152"/>
      <c r="B213" s="158"/>
      <c r="C213" s="192" t="s">
        <v>177</v>
      </c>
      <c r="D213" s="163"/>
      <c r="E213" s="168">
        <v>29.51</v>
      </c>
      <c r="F213" s="171"/>
      <c r="G213" s="201"/>
      <c r="H213" s="171"/>
      <c r="I213" s="171"/>
      <c r="J213" s="171"/>
      <c r="K213" s="171"/>
      <c r="L213" s="171"/>
      <c r="M213" s="171"/>
      <c r="N213" s="161"/>
      <c r="O213" s="161"/>
      <c r="P213" s="161"/>
      <c r="Q213" s="161"/>
      <c r="R213" s="161"/>
      <c r="S213" s="161"/>
      <c r="T213" s="162"/>
      <c r="U213" s="16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127</v>
      </c>
      <c r="AF213" s="151">
        <v>0</v>
      </c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52"/>
      <c r="B214" s="158"/>
      <c r="C214" s="192" t="s">
        <v>178</v>
      </c>
      <c r="D214" s="163"/>
      <c r="E214" s="168">
        <v>6</v>
      </c>
      <c r="F214" s="171"/>
      <c r="G214" s="201"/>
      <c r="H214" s="171"/>
      <c r="I214" s="171"/>
      <c r="J214" s="171"/>
      <c r="K214" s="171"/>
      <c r="L214" s="171"/>
      <c r="M214" s="171"/>
      <c r="N214" s="161"/>
      <c r="O214" s="161"/>
      <c r="P214" s="161"/>
      <c r="Q214" s="161"/>
      <c r="R214" s="161"/>
      <c r="S214" s="161"/>
      <c r="T214" s="162"/>
      <c r="U214" s="16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127</v>
      </c>
      <c r="AF214" s="151">
        <v>0</v>
      </c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52">
        <v>78</v>
      </c>
      <c r="B215" s="158" t="s">
        <v>368</v>
      </c>
      <c r="C215" s="191" t="s">
        <v>369</v>
      </c>
      <c r="D215" s="160" t="s">
        <v>124</v>
      </c>
      <c r="E215" s="167">
        <v>168.74065999999999</v>
      </c>
      <c r="F215" s="170"/>
      <c r="G215" s="201">
        <f>ROUND(E215*F215,2)</f>
        <v>0</v>
      </c>
      <c r="H215" s="171"/>
      <c r="I215" s="171">
        <f>ROUND(E215*H215,2)</f>
        <v>0</v>
      </c>
      <c r="J215" s="171"/>
      <c r="K215" s="171">
        <f>ROUND(E215*J215,2)</f>
        <v>0</v>
      </c>
      <c r="L215" s="171">
        <v>0</v>
      </c>
      <c r="M215" s="171">
        <f>G215*(1+L215/100)</f>
        <v>0</v>
      </c>
      <c r="N215" s="161">
        <v>6.4999999999999997E-4</v>
      </c>
      <c r="O215" s="161">
        <f>ROUND(E215*N215,5)</f>
        <v>0.10968</v>
      </c>
      <c r="P215" s="161">
        <v>0</v>
      </c>
      <c r="Q215" s="161">
        <f>ROUND(E215*P215,5)</f>
        <v>0</v>
      </c>
      <c r="R215" s="161"/>
      <c r="S215" s="161"/>
      <c r="T215" s="162">
        <v>0.14149999999999999</v>
      </c>
      <c r="U215" s="161">
        <f>ROUND(E215*T215,2)</f>
        <v>23.88</v>
      </c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 t="s">
        <v>263</v>
      </c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52"/>
      <c r="B216" s="158"/>
      <c r="C216" s="192" t="s">
        <v>370</v>
      </c>
      <c r="D216" s="163"/>
      <c r="E216" s="168"/>
      <c r="F216" s="171"/>
      <c r="G216" s="201"/>
      <c r="H216" s="171"/>
      <c r="I216" s="171"/>
      <c r="J216" s="171"/>
      <c r="K216" s="171"/>
      <c r="L216" s="171"/>
      <c r="M216" s="171"/>
      <c r="N216" s="161"/>
      <c r="O216" s="161"/>
      <c r="P216" s="161"/>
      <c r="Q216" s="161"/>
      <c r="R216" s="161"/>
      <c r="S216" s="161"/>
      <c r="T216" s="162"/>
      <c r="U216" s="16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127</v>
      </c>
      <c r="AF216" s="151">
        <v>0</v>
      </c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52"/>
      <c r="B217" s="158"/>
      <c r="C217" s="192" t="s">
        <v>371</v>
      </c>
      <c r="D217" s="163"/>
      <c r="E217" s="168">
        <v>58.837000000000003</v>
      </c>
      <c r="F217" s="171"/>
      <c r="G217" s="201"/>
      <c r="H217" s="171"/>
      <c r="I217" s="171"/>
      <c r="J217" s="171"/>
      <c r="K217" s="171"/>
      <c r="L217" s="171"/>
      <c r="M217" s="171"/>
      <c r="N217" s="161"/>
      <c r="O217" s="161"/>
      <c r="P217" s="161"/>
      <c r="Q217" s="161"/>
      <c r="R217" s="161"/>
      <c r="S217" s="161"/>
      <c r="T217" s="162"/>
      <c r="U217" s="16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127</v>
      </c>
      <c r="AF217" s="151">
        <v>0</v>
      </c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0.399999999999999" outlineLevel="1" x14ac:dyDescent="0.25">
      <c r="A218" s="152"/>
      <c r="B218" s="158"/>
      <c r="C218" s="192" t="s">
        <v>372</v>
      </c>
      <c r="D218" s="163"/>
      <c r="E218" s="168">
        <v>69.180999999999997</v>
      </c>
      <c r="F218" s="171"/>
      <c r="G218" s="201"/>
      <c r="H218" s="171"/>
      <c r="I218" s="171"/>
      <c r="J218" s="171"/>
      <c r="K218" s="171"/>
      <c r="L218" s="171"/>
      <c r="M218" s="171"/>
      <c r="N218" s="161"/>
      <c r="O218" s="161"/>
      <c r="P218" s="161"/>
      <c r="Q218" s="161"/>
      <c r="R218" s="161"/>
      <c r="S218" s="161"/>
      <c r="T218" s="162"/>
      <c r="U218" s="16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127</v>
      </c>
      <c r="AF218" s="151">
        <v>0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52"/>
      <c r="B219" s="158"/>
      <c r="C219" s="192" t="s">
        <v>373</v>
      </c>
      <c r="D219" s="163"/>
      <c r="E219" s="168">
        <v>16.186</v>
      </c>
      <c r="F219" s="171"/>
      <c r="G219" s="201"/>
      <c r="H219" s="171"/>
      <c r="I219" s="171"/>
      <c r="J219" s="171"/>
      <c r="K219" s="171"/>
      <c r="L219" s="171"/>
      <c r="M219" s="171"/>
      <c r="N219" s="161"/>
      <c r="O219" s="161"/>
      <c r="P219" s="161"/>
      <c r="Q219" s="161"/>
      <c r="R219" s="161"/>
      <c r="S219" s="161"/>
      <c r="T219" s="162"/>
      <c r="U219" s="16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127</v>
      </c>
      <c r="AF219" s="151">
        <v>0</v>
      </c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5">
      <c r="A220" s="152"/>
      <c r="B220" s="158"/>
      <c r="C220" s="192" t="s">
        <v>374</v>
      </c>
      <c r="D220" s="163"/>
      <c r="E220" s="168">
        <v>60.326999999999998</v>
      </c>
      <c r="F220" s="171"/>
      <c r="G220" s="201"/>
      <c r="H220" s="171"/>
      <c r="I220" s="171"/>
      <c r="J220" s="171"/>
      <c r="K220" s="171"/>
      <c r="L220" s="171"/>
      <c r="M220" s="171"/>
      <c r="N220" s="161"/>
      <c r="O220" s="161"/>
      <c r="P220" s="161"/>
      <c r="Q220" s="161"/>
      <c r="R220" s="161"/>
      <c r="S220" s="161"/>
      <c r="T220" s="162"/>
      <c r="U220" s="16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127</v>
      </c>
      <c r="AF220" s="151">
        <v>0</v>
      </c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52"/>
      <c r="B221" s="158"/>
      <c r="C221" s="192" t="s">
        <v>375</v>
      </c>
      <c r="D221" s="163"/>
      <c r="E221" s="168">
        <v>73.459999999999994</v>
      </c>
      <c r="F221" s="171"/>
      <c r="G221" s="201"/>
      <c r="H221" s="171"/>
      <c r="I221" s="171"/>
      <c r="J221" s="171"/>
      <c r="K221" s="171"/>
      <c r="L221" s="171"/>
      <c r="M221" s="171"/>
      <c r="N221" s="161"/>
      <c r="O221" s="161"/>
      <c r="P221" s="161"/>
      <c r="Q221" s="161"/>
      <c r="R221" s="161"/>
      <c r="S221" s="161"/>
      <c r="T221" s="162"/>
      <c r="U221" s="16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127</v>
      </c>
      <c r="AF221" s="151">
        <v>0</v>
      </c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52"/>
      <c r="B222" s="158"/>
      <c r="C222" s="192" t="s">
        <v>376</v>
      </c>
      <c r="D222" s="163"/>
      <c r="E222" s="168">
        <v>5</v>
      </c>
      <c r="F222" s="171"/>
      <c r="G222" s="201"/>
      <c r="H222" s="171"/>
      <c r="I222" s="171"/>
      <c r="J222" s="171"/>
      <c r="K222" s="171"/>
      <c r="L222" s="171"/>
      <c r="M222" s="171"/>
      <c r="N222" s="161"/>
      <c r="O222" s="161"/>
      <c r="P222" s="161"/>
      <c r="Q222" s="161"/>
      <c r="R222" s="161"/>
      <c r="S222" s="161"/>
      <c r="T222" s="162"/>
      <c r="U222" s="16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127</v>
      </c>
      <c r="AF222" s="151">
        <v>0</v>
      </c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52"/>
      <c r="B223" s="158"/>
      <c r="C223" s="192" t="s">
        <v>377</v>
      </c>
      <c r="D223" s="163"/>
      <c r="E223" s="168"/>
      <c r="F223" s="171"/>
      <c r="G223" s="201"/>
      <c r="H223" s="171"/>
      <c r="I223" s="171"/>
      <c r="J223" s="171"/>
      <c r="K223" s="171"/>
      <c r="L223" s="171"/>
      <c r="M223" s="171"/>
      <c r="N223" s="161"/>
      <c r="O223" s="161"/>
      <c r="P223" s="161"/>
      <c r="Q223" s="161"/>
      <c r="R223" s="161"/>
      <c r="S223" s="161"/>
      <c r="T223" s="162"/>
      <c r="U223" s="16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127</v>
      </c>
      <c r="AF223" s="151">
        <v>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52"/>
      <c r="B224" s="158"/>
      <c r="C224" s="192" t="s">
        <v>378</v>
      </c>
      <c r="D224" s="163"/>
      <c r="E224" s="168">
        <v>60.36</v>
      </c>
      <c r="F224" s="171"/>
      <c r="G224" s="201"/>
      <c r="H224" s="171"/>
      <c r="I224" s="171"/>
      <c r="J224" s="171"/>
      <c r="K224" s="171"/>
      <c r="L224" s="171"/>
      <c r="M224" s="171"/>
      <c r="N224" s="161"/>
      <c r="O224" s="161"/>
      <c r="P224" s="161"/>
      <c r="Q224" s="161"/>
      <c r="R224" s="161"/>
      <c r="S224" s="161"/>
      <c r="T224" s="162"/>
      <c r="U224" s="16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127</v>
      </c>
      <c r="AF224" s="151">
        <v>0</v>
      </c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52"/>
      <c r="B225" s="158"/>
      <c r="C225" s="192" t="s">
        <v>379</v>
      </c>
      <c r="D225" s="163"/>
      <c r="E225" s="168"/>
      <c r="F225" s="171"/>
      <c r="G225" s="201"/>
      <c r="H225" s="171"/>
      <c r="I225" s="171"/>
      <c r="J225" s="171"/>
      <c r="K225" s="171"/>
      <c r="L225" s="171"/>
      <c r="M225" s="171"/>
      <c r="N225" s="161"/>
      <c r="O225" s="161"/>
      <c r="P225" s="161"/>
      <c r="Q225" s="161"/>
      <c r="R225" s="161"/>
      <c r="S225" s="161"/>
      <c r="T225" s="162"/>
      <c r="U225" s="16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127</v>
      </c>
      <c r="AF225" s="151">
        <v>0</v>
      </c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5">
      <c r="A226" s="152"/>
      <c r="B226" s="158"/>
      <c r="C226" s="192" t="s">
        <v>380</v>
      </c>
      <c r="D226" s="163"/>
      <c r="E226" s="168">
        <v>-40.85</v>
      </c>
      <c r="F226" s="171"/>
      <c r="G226" s="201"/>
      <c r="H226" s="171"/>
      <c r="I226" s="171"/>
      <c r="J226" s="171"/>
      <c r="K226" s="171"/>
      <c r="L226" s="171"/>
      <c r="M226" s="171"/>
      <c r="N226" s="161"/>
      <c r="O226" s="161"/>
      <c r="P226" s="161"/>
      <c r="Q226" s="161"/>
      <c r="R226" s="161"/>
      <c r="S226" s="161"/>
      <c r="T226" s="162"/>
      <c r="U226" s="16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127</v>
      </c>
      <c r="AF226" s="151">
        <v>0</v>
      </c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52"/>
      <c r="B227" s="158"/>
      <c r="C227" s="192" t="s">
        <v>366</v>
      </c>
      <c r="D227" s="163"/>
      <c r="E227" s="168"/>
      <c r="F227" s="171"/>
      <c r="G227" s="201"/>
      <c r="H227" s="171"/>
      <c r="I227" s="171"/>
      <c r="J227" s="171"/>
      <c r="K227" s="171"/>
      <c r="L227" s="171"/>
      <c r="M227" s="171"/>
      <c r="N227" s="161"/>
      <c r="O227" s="161"/>
      <c r="P227" s="161"/>
      <c r="Q227" s="161"/>
      <c r="R227" s="161"/>
      <c r="S227" s="161"/>
      <c r="T227" s="162"/>
      <c r="U227" s="16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 t="s">
        <v>127</v>
      </c>
      <c r="AF227" s="151">
        <v>0</v>
      </c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5">
      <c r="A228" s="152"/>
      <c r="B228" s="158"/>
      <c r="C228" s="192" t="s">
        <v>381</v>
      </c>
      <c r="D228" s="163"/>
      <c r="E228" s="168">
        <v>-57.966340000000002</v>
      </c>
      <c r="F228" s="171"/>
      <c r="G228" s="201"/>
      <c r="H228" s="171"/>
      <c r="I228" s="171"/>
      <c r="J228" s="171"/>
      <c r="K228" s="171"/>
      <c r="L228" s="171"/>
      <c r="M228" s="171"/>
      <c r="N228" s="161"/>
      <c r="O228" s="161"/>
      <c r="P228" s="161"/>
      <c r="Q228" s="161"/>
      <c r="R228" s="161"/>
      <c r="S228" s="161"/>
      <c r="T228" s="162"/>
      <c r="U228" s="16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 t="s">
        <v>127</v>
      </c>
      <c r="AF228" s="151">
        <v>0</v>
      </c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52"/>
      <c r="B229" s="158"/>
      <c r="C229" s="192" t="s">
        <v>382</v>
      </c>
      <c r="D229" s="163"/>
      <c r="E229" s="168">
        <v>-23.254000000000001</v>
      </c>
      <c r="F229" s="171"/>
      <c r="G229" s="201"/>
      <c r="H229" s="171"/>
      <c r="I229" s="171"/>
      <c r="J229" s="171"/>
      <c r="K229" s="171"/>
      <c r="L229" s="171"/>
      <c r="M229" s="171"/>
      <c r="N229" s="161"/>
      <c r="O229" s="161"/>
      <c r="P229" s="161"/>
      <c r="Q229" s="161"/>
      <c r="R229" s="161"/>
      <c r="S229" s="161"/>
      <c r="T229" s="162"/>
      <c r="U229" s="16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 t="s">
        <v>127</v>
      </c>
      <c r="AF229" s="151">
        <v>0</v>
      </c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52"/>
      <c r="B230" s="158"/>
      <c r="C230" s="192" t="s">
        <v>383</v>
      </c>
      <c r="D230" s="163"/>
      <c r="E230" s="168">
        <v>-17.03</v>
      </c>
      <c r="F230" s="171"/>
      <c r="G230" s="201"/>
      <c r="H230" s="171"/>
      <c r="I230" s="171"/>
      <c r="J230" s="171"/>
      <c r="K230" s="171"/>
      <c r="L230" s="171"/>
      <c r="M230" s="171"/>
      <c r="N230" s="161"/>
      <c r="O230" s="161"/>
      <c r="P230" s="161"/>
      <c r="Q230" s="161"/>
      <c r="R230" s="161"/>
      <c r="S230" s="161"/>
      <c r="T230" s="162"/>
      <c r="U230" s="16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 t="s">
        <v>127</v>
      </c>
      <c r="AF230" s="151">
        <v>0</v>
      </c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52"/>
      <c r="B231" s="158"/>
      <c r="C231" s="192" t="s">
        <v>384</v>
      </c>
      <c r="D231" s="163"/>
      <c r="E231" s="168">
        <v>-29.51</v>
      </c>
      <c r="F231" s="171"/>
      <c r="G231" s="201"/>
      <c r="H231" s="171"/>
      <c r="I231" s="171"/>
      <c r="J231" s="171"/>
      <c r="K231" s="171"/>
      <c r="L231" s="171"/>
      <c r="M231" s="171"/>
      <c r="N231" s="161"/>
      <c r="O231" s="161"/>
      <c r="P231" s="161"/>
      <c r="Q231" s="161"/>
      <c r="R231" s="161"/>
      <c r="S231" s="161"/>
      <c r="T231" s="162"/>
      <c r="U231" s="16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 t="s">
        <v>127</v>
      </c>
      <c r="AF231" s="151">
        <v>0</v>
      </c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52"/>
      <c r="B232" s="158"/>
      <c r="C232" s="192" t="s">
        <v>385</v>
      </c>
      <c r="D232" s="163"/>
      <c r="E232" s="168">
        <v>-6</v>
      </c>
      <c r="F232" s="171"/>
      <c r="G232" s="201"/>
      <c r="H232" s="171"/>
      <c r="I232" s="171"/>
      <c r="J232" s="171"/>
      <c r="K232" s="171"/>
      <c r="L232" s="171"/>
      <c r="M232" s="171"/>
      <c r="N232" s="161"/>
      <c r="O232" s="161"/>
      <c r="P232" s="161"/>
      <c r="Q232" s="161"/>
      <c r="R232" s="161"/>
      <c r="S232" s="161"/>
      <c r="T232" s="162"/>
      <c r="U232" s="16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127</v>
      </c>
      <c r="AF232" s="151">
        <v>0</v>
      </c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x14ac:dyDescent="0.25">
      <c r="A233" s="153" t="s">
        <v>120</v>
      </c>
      <c r="B233" s="159" t="s">
        <v>89</v>
      </c>
      <c r="C233" s="193" t="s">
        <v>90</v>
      </c>
      <c r="D233" s="164"/>
      <c r="E233" s="169"/>
      <c r="F233" s="172"/>
      <c r="G233" s="202">
        <f>SUMIF(AE234:AE238,"&lt;&gt;NOR",G234:G238)</f>
        <v>0</v>
      </c>
      <c r="H233" s="172"/>
      <c r="I233" s="172">
        <f>SUM(I234:I238)</f>
        <v>0</v>
      </c>
      <c r="J233" s="172"/>
      <c r="K233" s="172">
        <f>SUM(K234:K238)</f>
        <v>0</v>
      </c>
      <c r="L233" s="172"/>
      <c r="M233" s="172">
        <f>SUM(M234:M238)</f>
        <v>0</v>
      </c>
      <c r="N233" s="165"/>
      <c r="O233" s="165">
        <f>SUM(O234:O238)</f>
        <v>3.9730000000000001E-2</v>
      </c>
      <c r="P233" s="165"/>
      <c r="Q233" s="165">
        <f>SUM(Q234:Q238)</f>
        <v>1.6E-2</v>
      </c>
      <c r="R233" s="165"/>
      <c r="S233" s="165"/>
      <c r="T233" s="166"/>
      <c r="U233" s="165">
        <f>SUM(U234:U238)</f>
        <v>4.1100000000000003</v>
      </c>
      <c r="AE233" t="s">
        <v>121</v>
      </c>
    </row>
    <row r="234" spans="1:60" outlineLevel="1" x14ac:dyDescent="0.25">
      <c r="A234" s="152">
        <v>79</v>
      </c>
      <c r="B234" s="158" t="s">
        <v>386</v>
      </c>
      <c r="C234" s="191" t="s">
        <v>387</v>
      </c>
      <c r="D234" s="160" t="s">
        <v>131</v>
      </c>
      <c r="E234" s="167">
        <v>1</v>
      </c>
      <c r="F234" s="170"/>
      <c r="G234" s="201">
        <f>ROUND(E234*F234,2)</f>
        <v>0</v>
      </c>
      <c r="H234" s="171"/>
      <c r="I234" s="171">
        <f>ROUND(E234*H234,2)</f>
        <v>0</v>
      </c>
      <c r="J234" s="171"/>
      <c r="K234" s="171">
        <f>ROUND(E234*J234,2)</f>
        <v>0</v>
      </c>
      <c r="L234" s="171">
        <v>0</v>
      </c>
      <c r="M234" s="171">
        <f>G234*(1+L234/100)</f>
        <v>0</v>
      </c>
      <c r="N234" s="161">
        <v>0</v>
      </c>
      <c r="O234" s="161">
        <f>ROUND(E234*N234,5)</f>
        <v>0</v>
      </c>
      <c r="P234" s="161">
        <v>1.6E-2</v>
      </c>
      <c r="Q234" s="161">
        <f>ROUND(E234*P234,5)</f>
        <v>1.6E-2</v>
      </c>
      <c r="R234" s="161"/>
      <c r="S234" s="161"/>
      <c r="T234" s="162">
        <v>0.98699999999999999</v>
      </c>
      <c r="U234" s="161">
        <f>ROUND(E234*T234,2)</f>
        <v>0.99</v>
      </c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 t="s">
        <v>125</v>
      </c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52"/>
      <c r="B235" s="158"/>
      <c r="C235" s="192" t="s">
        <v>388</v>
      </c>
      <c r="D235" s="163"/>
      <c r="E235" s="168">
        <v>1</v>
      </c>
      <c r="F235" s="171"/>
      <c r="G235" s="201"/>
      <c r="H235" s="171"/>
      <c r="I235" s="171"/>
      <c r="J235" s="171"/>
      <c r="K235" s="171"/>
      <c r="L235" s="171"/>
      <c r="M235" s="171"/>
      <c r="N235" s="161"/>
      <c r="O235" s="161"/>
      <c r="P235" s="161"/>
      <c r="Q235" s="161"/>
      <c r="R235" s="161"/>
      <c r="S235" s="161"/>
      <c r="T235" s="162"/>
      <c r="U235" s="16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 t="s">
        <v>127</v>
      </c>
      <c r="AF235" s="151">
        <v>0</v>
      </c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0.399999999999999" outlineLevel="1" x14ac:dyDescent="0.25">
      <c r="A236" s="152">
        <v>80</v>
      </c>
      <c r="B236" s="158" t="s">
        <v>389</v>
      </c>
      <c r="C236" s="191" t="s">
        <v>390</v>
      </c>
      <c r="D236" s="160" t="s">
        <v>124</v>
      </c>
      <c r="E236" s="167">
        <v>10.4</v>
      </c>
      <c r="F236" s="170"/>
      <c r="G236" s="201">
        <f>ROUND(E236*F236,2)</f>
        <v>0</v>
      </c>
      <c r="H236" s="171"/>
      <c r="I236" s="171">
        <f>ROUND(E236*H236,2)</f>
        <v>0</v>
      </c>
      <c r="J236" s="171"/>
      <c r="K236" s="171">
        <f>ROUND(E236*J236,2)</f>
        <v>0</v>
      </c>
      <c r="L236" s="171">
        <v>0</v>
      </c>
      <c r="M236" s="171">
        <f>G236*(1+L236/100)</f>
        <v>0</v>
      </c>
      <c r="N236" s="161">
        <v>3.82E-3</v>
      </c>
      <c r="O236" s="161">
        <f>ROUND(E236*N236,5)</f>
        <v>3.9730000000000001E-2</v>
      </c>
      <c r="P236" s="161">
        <v>0</v>
      </c>
      <c r="Q236" s="161">
        <f>ROUND(E236*P236,5)</f>
        <v>0</v>
      </c>
      <c r="R236" s="161"/>
      <c r="S236" s="161"/>
      <c r="T236" s="162">
        <v>0.3</v>
      </c>
      <c r="U236" s="161">
        <f>ROUND(E236*T236,2)</f>
        <v>3.12</v>
      </c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 t="s">
        <v>125</v>
      </c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52"/>
      <c r="B237" s="158"/>
      <c r="C237" s="192" t="s">
        <v>391</v>
      </c>
      <c r="D237" s="163"/>
      <c r="E237" s="168">
        <v>10.4</v>
      </c>
      <c r="F237" s="171"/>
      <c r="G237" s="201"/>
      <c r="H237" s="171"/>
      <c r="I237" s="171"/>
      <c r="J237" s="171"/>
      <c r="K237" s="171"/>
      <c r="L237" s="171"/>
      <c r="M237" s="171"/>
      <c r="N237" s="161"/>
      <c r="O237" s="161"/>
      <c r="P237" s="161"/>
      <c r="Q237" s="161"/>
      <c r="R237" s="161"/>
      <c r="S237" s="161"/>
      <c r="T237" s="162"/>
      <c r="U237" s="16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 t="s">
        <v>127</v>
      </c>
      <c r="AF237" s="151">
        <v>0</v>
      </c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52">
        <v>81</v>
      </c>
      <c r="B238" s="158" t="s">
        <v>392</v>
      </c>
      <c r="C238" s="191" t="s">
        <v>393</v>
      </c>
      <c r="D238" s="160" t="s">
        <v>0</v>
      </c>
      <c r="E238" s="170"/>
      <c r="F238" s="170"/>
      <c r="G238" s="201">
        <f>ROUND(E238*F238,2)</f>
        <v>0</v>
      </c>
      <c r="H238" s="171"/>
      <c r="I238" s="171">
        <f>ROUND(E238*H238,2)</f>
        <v>0</v>
      </c>
      <c r="J238" s="171"/>
      <c r="K238" s="171">
        <f>ROUND(E238*J238,2)</f>
        <v>0</v>
      </c>
      <c r="L238" s="171">
        <v>0</v>
      </c>
      <c r="M238" s="171">
        <f>G238*(1+L238/100)</f>
        <v>0</v>
      </c>
      <c r="N238" s="161">
        <v>0</v>
      </c>
      <c r="O238" s="161">
        <f>ROUND(E238*N238,5)</f>
        <v>0</v>
      </c>
      <c r="P238" s="161">
        <v>0</v>
      </c>
      <c r="Q238" s="161">
        <f>ROUND(E238*P238,5)</f>
        <v>0</v>
      </c>
      <c r="R238" s="161"/>
      <c r="S238" s="161"/>
      <c r="T238" s="162">
        <v>0</v>
      </c>
      <c r="U238" s="161">
        <f>ROUND(E238*T238,2)</f>
        <v>0</v>
      </c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 t="s">
        <v>125</v>
      </c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x14ac:dyDescent="0.25">
      <c r="A239" s="153" t="s">
        <v>120</v>
      </c>
      <c r="B239" s="159" t="s">
        <v>91</v>
      </c>
      <c r="C239" s="193" t="s">
        <v>92</v>
      </c>
      <c r="D239" s="164"/>
      <c r="E239" s="169"/>
      <c r="F239" s="172"/>
      <c r="G239" s="202">
        <f>SUMIF(AE240:AE241,"&lt;&gt;NOR",G240:G241)</f>
        <v>0</v>
      </c>
      <c r="H239" s="172"/>
      <c r="I239" s="172">
        <f>SUM(I240:I241)</f>
        <v>0</v>
      </c>
      <c r="J239" s="172"/>
      <c r="K239" s="172">
        <f>SUM(K240:K241)</f>
        <v>0</v>
      </c>
      <c r="L239" s="172"/>
      <c r="M239" s="172">
        <f>SUM(M240:M241)</f>
        <v>0</v>
      </c>
      <c r="N239" s="165"/>
      <c r="O239" s="165">
        <f>SUM(O240:O241)</f>
        <v>0</v>
      </c>
      <c r="P239" s="165"/>
      <c r="Q239" s="165">
        <f>SUM(Q240:Q241)</f>
        <v>0</v>
      </c>
      <c r="R239" s="165"/>
      <c r="S239" s="165"/>
      <c r="T239" s="166"/>
      <c r="U239" s="165">
        <f>SUM(U240:U241)</f>
        <v>0</v>
      </c>
      <c r="AE239" t="s">
        <v>121</v>
      </c>
    </row>
    <row r="240" spans="1:60" outlineLevel="1" x14ac:dyDescent="0.25">
      <c r="A240" s="152">
        <v>82</v>
      </c>
      <c r="B240" s="158" t="s">
        <v>394</v>
      </c>
      <c r="C240" s="191" t="s">
        <v>395</v>
      </c>
      <c r="D240" s="160" t="s">
        <v>242</v>
      </c>
      <c r="E240" s="167">
        <v>1</v>
      </c>
      <c r="F240" s="241">
        <f>'Rozpočet Pol_ESI'!I128</f>
        <v>0</v>
      </c>
      <c r="G240" s="201">
        <f>ROUND(E240*F240,2)</f>
        <v>0</v>
      </c>
      <c r="H240" s="171"/>
      <c r="I240" s="171">
        <f>ROUND(E240*H240,2)</f>
        <v>0</v>
      </c>
      <c r="J240" s="171"/>
      <c r="K240" s="171">
        <f>ROUND(E240*J240,2)</f>
        <v>0</v>
      </c>
      <c r="L240" s="171">
        <v>0</v>
      </c>
      <c r="M240" s="171">
        <f>G240*(1+L240/100)</f>
        <v>0</v>
      </c>
      <c r="N240" s="161">
        <v>0</v>
      </c>
      <c r="O240" s="161">
        <f>ROUND(E240*N240,5)</f>
        <v>0</v>
      </c>
      <c r="P240" s="161">
        <v>0</v>
      </c>
      <c r="Q240" s="161">
        <f>ROUND(E240*P240,5)</f>
        <v>0</v>
      </c>
      <c r="R240" s="161"/>
      <c r="S240" s="161"/>
      <c r="T240" s="162">
        <v>0</v>
      </c>
      <c r="U240" s="161">
        <f>ROUND(E240*T240,2)</f>
        <v>0</v>
      </c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 t="s">
        <v>125</v>
      </c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52"/>
      <c r="B241" s="158"/>
      <c r="C241" s="192" t="s">
        <v>396</v>
      </c>
      <c r="D241" s="163"/>
      <c r="E241" s="168">
        <v>1</v>
      </c>
      <c r="F241" s="171"/>
      <c r="G241" s="201"/>
      <c r="H241" s="171"/>
      <c r="I241" s="171"/>
      <c r="J241" s="171"/>
      <c r="K241" s="171"/>
      <c r="L241" s="171"/>
      <c r="M241" s="171"/>
      <c r="N241" s="161"/>
      <c r="O241" s="161"/>
      <c r="P241" s="161"/>
      <c r="Q241" s="161"/>
      <c r="R241" s="161"/>
      <c r="S241" s="161"/>
      <c r="T241" s="162"/>
      <c r="U241" s="16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 t="s">
        <v>127</v>
      </c>
      <c r="AF241" s="151">
        <v>0</v>
      </c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x14ac:dyDescent="0.25">
      <c r="A242" s="153" t="s">
        <v>120</v>
      </c>
      <c r="B242" s="159" t="s">
        <v>93</v>
      </c>
      <c r="C242" s="193" t="s">
        <v>26</v>
      </c>
      <c r="D242" s="164"/>
      <c r="E242" s="169"/>
      <c r="F242" s="172"/>
      <c r="G242" s="202">
        <f>SUMIF(AE243:AE256,"&lt;&gt;NOR",G243:G256)</f>
        <v>0</v>
      </c>
      <c r="H242" s="172"/>
      <c r="I242" s="172">
        <f>SUM(I243:I256)</f>
        <v>0</v>
      </c>
      <c r="J242" s="172"/>
      <c r="K242" s="172">
        <f>SUM(K243:K256)</f>
        <v>0</v>
      </c>
      <c r="L242" s="172"/>
      <c r="M242" s="172">
        <f>SUM(M243:M256)</f>
        <v>0</v>
      </c>
      <c r="N242" s="165"/>
      <c r="O242" s="165">
        <f>SUM(O243:O256)</f>
        <v>0</v>
      </c>
      <c r="P242" s="165"/>
      <c r="Q242" s="165">
        <f>SUM(Q243:Q256)</f>
        <v>0</v>
      </c>
      <c r="R242" s="165"/>
      <c r="S242" s="165"/>
      <c r="T242" s="166"/>
      <c r="U242" s="165">
        <f>SUM(U243:U256)</f>
        <v>0</v>
      </c>
      <c r="AE242" t="s">
        <v>121</v>
      </c>
    </row>
    <row r="243" spans="1:60" outlineLevel="1" x14ac:dyDescent="0.25">
      <c r="A243" s="152">
        <v>83</v>
      </c>
      <c r="B243" s="158" t="s">
        <v>397</v>
      </c>
      <c r="C243" s="191" t="s">
        <v>398</v>
      </c>
      <c r="D243" s="160" t="s">
        <v>399</v>
      </c>
      <c r="E243" s="167">
        <v>1</v>
      </c>
      <c r="F243" s="170"/>
      <c r="G243" s="201">
        <f>ROUND(E243*F243,2)</f>
        <v>0</v>
      </c>
      <c r="H243" s="171"/>
      <c r="I243" s="171">
        <f>ROUND(E243*H243,2)</f>
        <v>0</v>
      </c>
      <c r="J243" s="171"/>
      <c r="K243" s="171">
        <f>ROUND(E243*J243,2)</f>
        <v>0</v>
      </c>
      <c r="L243" s="171">
        <v>0</v>
      </c>
      <c r="M243" s="171">
        <f>G243*(1+L243/100)</f>
        <v>0</v>
      </c>
      <c r="N243" s="161">
        <v>0</v>
      </c>
      <c r="O243" s="161">
        <f>ROUND(E243*N243,5)</f>
        <v>0</v>
      </c>
      <c r="P243" s="161">
        <v>0</v>
      </c>
      <c r="Q243" s="161">
        <f>ROUND(E243*P243,5)</f>
        <v>0</v>
      </c>
      <c r="R243" s="161"/>
      <c r="S243" s="161"/>
      <c r="T243" s="162">
        <v>0</v>
      </c>
      <c r="U243" s="161">
        <f>ROUND(E243*T243,2)</f>
        <v>0</v>
      </c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 t="s">
        <v>125</v>
      </c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0.399999999999999" outlineLevel="1" x14ac:dyDescent="0.25">
      <c r="A244" s="152"/>
      <c r="B244" s="158"/>
      <c r="C244" s="192" t="s">
        <v>400</v>
      </c>
      <c r="D244" s="163"/>
      <c r="E244" s="168">
        <v>1</v>
      </c>
      <c r="F244" s="171"/>
      <c r="G244" s="201"/>
      <c r="H244" s="171"/>
      <c r="I244" s="171"/>
      <c r="J244" s="171"/>
      <c r="K244" s="171"/>
      <c r="L244" s="171"/>
      <c r="M244" s="171"/>
      <c r="N244" s="161"/>
      <c r="O244" s="161"/>
      <c r="P244" s="161"/>
      <c r="Q244" s="161"/>
      <c r="R244" s="161"/>
      <c r="S244" s="161"/>
      <c r="T244" s="162"/>
      <c r="U244" s="16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 t="s">
        <v>127</v>
      </c>
      <c r="AF244" s="151">
        <v>0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52">
        <v>84</v>
      </c>
      <c r="B245" s="158" t="s">
        <v>401</v>
      </c>
      <c r="C245" s="191" t="s">
        <v>402</v>
      </c>
      <c r="D245" s="160" t="s">
        <v>399</v>
      </c>
      <c r="E245" s="167">
        <v>1</v>
      </c>
      <c r="F245" s="170"/>
      <c r="G245" s="201">
        <f>ROUND(E245*F245,2)</f>
        <v>0</v>
      </c>
      <c r="H245" s="171"/>
      <c r="I245" s="171">
        <f>ROUND(E245*H245,2)</f>
        <v>0</v>
      </c>
      <c r="J245" s="171"/>
      <c r="K245" s="171">
        <f>ROUND(E245*J245,2)</f>
        <v>0</v>
      </c>
      <c r="L245" s="171">
        <v>0</v>
      </c>
      <c r="M245" s="171">
        <f>G245*(1+L245/100)</f>
        <v>0</v>
      </c>
      <c r="N245" s="161">
        <v>0</v>
      </c>
      <c r="O245" s="161">
        <f>ROUND(E245*N245,5)</f>
        <v>0</v>
      </c>
      <c r="P245" s="161">
        <v>0</v>
      </c>
      <c r="Q245" s="161">
        <f>ROUND(E245*P245,5)</f>
        <v>0</v>
      </c>
      <c r="R245" s="161"/>
      <c r="S245" s="161"/>
      <c r="T245" s="162">
        <v>0</v>
      </c>
      <c r="U245" s="161">
        <f>ROUND(E245*T245,2)</f>
        <v>0</v>
      </c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 t="s">
        <v>125</v>
      </c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5">
      <c r="A246" s="152"/>
      <c r="B246" s="158"/>
      <c r="C246" s="192" t="s">
        <v>403</v>
      </c>
      <c r="D246" s="163"/>
      <c r="E246" s="168">
        <v>1</v>
      </c>
      <c r="F246" s="171"/>
      <c r="G246" s="201"/>
      <c r="H246" s="171"/>
      <c r="I246" s="171"/>
      <c r="J246" s="171"/>
      <c r="K246" s="171"/>
      <c r="L246" s="171"/>
      <c r="M246" s="171"/>
      <c r="N246" s="161"/>
      <c r="O246" s="161"/>
      <c r="P246" s="161"/>
      <c r="Q246" s="161"/>
      <c r="R246" s="161"/>
      <c r="S246" s="161"/>
      <c r="T246" s="162"/>
      <c r="U246" s="16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 t="s">
        <v>127</v>
      </c>
      <c r="AF246" s="151">
        <v>0</v>
      </c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52">
        <v>85</v>
      </c>
      <c r="B247" s="158" t="s">
        <v>404</v>
      </c>
      <c r="C247" s="191" t="s">
        <v>405</v>
      </c>
      <c r="D247" s="160" t="s">
        <v>399</v>
      </c>
      <c r="E247" s="167">
        <v>1</v>
      </c>
      <c r="F247" s="170"/>
      <c r="G247" s="201">
        <f>ROUND(E247*F247,2)</f>
        <v>0</v>
      </c>
      <c r="H247" s="171"/>
      <c r="I247" s="171">
        <f>ROUND(E247*H247,2)</f>
        <v>0</v>
      </c>
      <c r="J247" s="171"/>
      <c r="K247" s="171">
        <f>ROUND(E247*J247,2)</f>
        <v>0</v>
      </c>
      <c r="L247" s="171">
        <v>0</v>
      </c>
      <c r="M247" s="171">
        <f>G247*(1+L247/100)</f>
        <v>0</v>
      </c>
      <c r="N247" s="161">
        <v>0</v>
      </c>
      <c r="O247" s="161">
        <f>ROUND(E247*N247,5)</f>
        <v>0</v>
      </c>
      <c r="P247" s="161">
        <v>0</v>
      </c>
      <c r="Q247" s="161">
        <f>ROUND(E247*P247,5)</f>
        <v>0</v>
      </c>
      <c r="R247" s="161"/>
      <c r="S247" s="161"/>
      <c r="T247" s="162">
        <v>0</v>
      </c>
      <c r="U247" s="161">
        <f>ROUND(E247*T247,2)</f>
        <v>0</v>
      </c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 t="s">
        <v>125</v>
      </c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5">
      <c r="A248" s="152"/>
      <c r="B248" s="158"/>
      <c r="C248" s="192" t="s">
        <v>406</v>
      </c>
      <c r="D248" s="163"/>
      <c r="E248" s="168">
        <v>1</v>
      </c>
      <c r="F248" s="171"/>
      <c r="G248" s="201"/>
      <c r="H248" s="171"/>
      <c r="I248" s="171"/>
      <c r="J248" s="171"/>
      <c r="K248" s="171"/>
      <c r="L248" s="171"/>
      <c r="M248" s="171"/>
      <c r="N248" s="161"/>
      <c r="O248" s="161"/>
      <c r="P248" s="161"/>
      <c r="Q248" s="161"/>
      <c r="R248" s="161"/>
      <c r="S248" s="161"/>
      <c r="T248" s="162"/>
      <c r="U248" s="16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 t="s">
        <v>127</v>
      </c>
      <c r="AF248" s="151">
        <v>0</v>
      </c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52">
        <v>86</v>
      </c>
      <c r="B249" s="158" t="s">
        <v>407</v>
      </c>
      <c r="C249" s="191" t="s">
        <v>408</v>
      </c>
      <c r="D249" s="160" t="s">
        <v>399</v>
      </c>
      <c r="E249" s="167">
        <v>1</v>
      </c>
      <c r="F249" s="170"/>
      <c r="G249" s="201">
        <f>ROUND(E249*F249,2)</f>
        <v>0</v>
      </c>
      <c r="H249" s="171"/>
      <c r="I249" s="171">
        <f>ROUND(E249*H249,2)</f>
        <v>0</v>
      </c>
      <c r="J249" s="171"/>
      <c r="K249" s="171">
        <f>ROUND(E249*J249,2)</f>
        <v>0</v>
      </c>
      <c r="L249" s="171">
        <v>0</v>
      </c>
      <c r="M249" s="171">
        <f>G249*(1+L249/100)</f>
        <v>0</v>
      </c>
      <c r="N249" s="161">
        <v>0</v>
      </c>
      <c r="O249" s="161">
        <f>ROUND(E249*N249,5)</f>
        <v>0</v>
      </c>
      <c r="P249" s="161">
        <v>0</v>
      </c>
      <c r="Q249" s="161">
        <f>ROUND(E249*P249,5)</f>
        <v>0</v>
      </c>
      <c r="R249" s="161"/>
      <c r="S249" s="161"/>
      <c r="T249" s="162">
        <v>0</v>
      </c>
      <c r="U249" s="161">
        <f>ROUND(E249*T249,2)</f>
        <v>0</v>
      </c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 t="s">
        <v>125</v>
      </c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0.399999999999999" outlineLevel="1" x14ac:dyDescent="0.25">
      <c r="A250" s="152"/>
      <c r="B250" s="158"/>
      <c r="C250" s="192" t="s">
        <v>409</v>
      </c>
      <c r="D250" s="163"/>
      <c r="E250" s="168">
        <v>1</v>
      </c>
      <c r="F250" s="171"/>
      <c r="G250" s="201"/>
      <c r="H250" s="171"/>
      <c r="I250" s="171"/>
      <c r="J250" s="171"/>
      <c r="K250" s="171"/>
      <c r="L250" s="171"/>
      <c r="M250" s="171"/>
      <c r="N250" s="161"/>
      <c r="O250" s="161"/>
      <c r="P250" s="161"/>
      <c r="Q250" s="161"/>
      <c r="R250" s="161"/>
      <c r="S250" s="161"/>
      <c r="T250" s="162"/>
      <c r="U250" s="16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 t="s">
        <v>127</v>
      </c>
      <c r="AF250" s="151">
        <v>0</v>
      </c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52">
        <v>87</v>
      </c>
      <c r="B251" s="158" t="s">
        <v>410</v>
      </c>
      <c r="C251" s="191" t="s">
        <v>411</v>
      </c>
      <c r="D251" s="160" t="s">
        <v>399</v>
      </c>
      <c r="E251" s="167">
        <v>1</v>
      </c>
      <c r="F251" s="170"/>
      <c r="G251" s="201">
        <f>ROUND(E251*F251,2)</f>
        <v>0</v>
      </c>
      <c r="H251" s="171"/>
      <c r="I251" s="171">
        <f>ROUND(E251*H251,2)</f>
        <v>0</v>
      </c>
      <c r="J251" s="171"/>
      <c r="K251" s="171">
        <f>ROUND(E251*J251,2)</f>
        <v>0</v>
      </c>
      <c r="L251" s="171">
        <v>0</v>
      </c>
      <c r="M251" s="171">
        <f>G251*(1+L251/100)</f>
        <v>0</v>
      </c>
      <c r="N251" s="161">
        <v>0</v>
      </c>
      <c r="O251" s="161">
        <f>ROUND(E251*N251,5)</f>
        <v>0</v>
      </c>
      <c r="P251" s="161">
        <v>0</v>
      </c>
      <c r="Q251" s="161">
        <f>ROUND(E251*P251,5)</f>
        <v>0</v>
      </c>
      <c r="R251" s="161"/>
      <c r="S251" s="161"/>
      <c r="T251" s="162">
        <v>0</v>
      </c>
      <c r="U251" s="161">
        <f>ROUND(E251*T251,2)</f>
        <v>0</v>
      </c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 t="s">
        <v>125</v>
      </c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5">
      <c r="A252" s="152"/>
      <c r="B252" s="158"/>
      <c r="C252" s="192" t="s">
        <v>412</v>
      </c>
      <c r="D252" s="163"/>
      <c r="E252" s="168">
        <v>1</v>
      </c>
      <c r="F252" s="171"/>
      <c r="G252" s="201"/>
      <c r="H252" s="171"/>
      <c r="I252" s="171"/>
      <c r="J252" s="171"/>
      <c r="K252" s="171"/>
      <c r="L252" s="171"/>
      <c r="M252" s="171"/>
      <c r="N252" s="161"/>
      <c r="O252" s="161"/>
      <c r="P252" s="161"/>
      <c r="Q252" s="161"/>
      <c r="R252" s="161"/>
      <c r="S252" s="161"/>
      <c r="T252" s="162"/>
      <c r="U252" s="16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 t="s">
        <v>127</v>
      </c>
      <c r="AF252" s="151">
        <v>0</v>
      </c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52">
        <v>88</v>
      </c>
      <c r="B253" s="158" t="s">
        <v>579</v>
      </c>
      <c r="C253" s="191" t="s">
        <v>581</v>
      </c>
      <c r="D253" s="160" t="s">
        <v>399</v>
      </c>
      <c r="E253" s="167">
        <v>1</v>
      </c>
      <c r="F253" s="170"/>
      <c r="G253" s="201">
        <f>ROUND(E253*F253,2)</f>
        <v>0</v>
      </c>
      <c r="H253" s="171"/>
      <c r="I253" s="171">
        <f>ROUND(E253*H253,2)</f>
        <v>0</v>
      </c>
      <c r="J253" s="171"/>
      <c r="K253" s="171">
        <f>ROUND(E253*J253,2)</f>
        <v>0</v>
      </c>
      <c r="L253" s="171">
        <v>0</v>
      </c>
      <c r="M253" s="171">
        <f>G253*(1+L253/100)</f>
        <v>0</v>
      </c>
      <c r="N253" s="161">
        <v>0</v>
      </c>
      <c r="O253" s="161">
        <f>ROUND(E253*N253,5)</f>
        <v>0</v>
      </c>
      <c r="P253" s="161">
        <v>0</v>
      </c>
      <c r="Q253" s="161">
        <f>ROUND(E253*P253,5)</f>
        <v>0</v>
      </c>
      <c r="R253" s="161"/>
      <c r="S253" s="161"/>
      <c r="T253" s="162">
        <v>0</v>
      </c>
      <c r="U253" s="161">
        <f>ROUND(E253*T253,2)</f>
        <v>0</v>
      </c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 t="s">
        <v>125</v>
      </c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40.799999999999997" outlineLevel="1" x14ac:dyDescent="0.25">
      <c r="A254" s="152"/>
      <c r="B254" s="158"/>
      <c r="C254" s="192" t="s">
        <v>580</v>
      </c>
      <c r="D254" s="163"/>
      <c r="E254" s="168">
        <v>1</v>
      </c>
      <c r="F254" s="171"/>
      <c r="G254" s="201"/>
      <c r="H254" s="171"/>
      <c r="I254" s="171"/>
      <c r="J254" s="171"/>
      <c r="K254" s="171"/>
      <c r="L254" s="171"/>
      <c r="M254" s="171"/>
      <c r="N254" s="161"/>
      <c r="O254" s="161"/>
      <c r="P254" s="161"/>
      <c r="Q254" s="161"/>
      <c r="R254" s="161"/>
      <c r="S254" s="161"/>
      <c r="T254" s="162"/>
      <c r="U254" s="16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 t="s">
        <v>127</v>
      </c>
      <c r="AF254" s="151">
        <v>0</v>
      </c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5">
      <c r="A255" s="152">
        <v>89</v>
      </c>
      <c r="B255" s="158" t="s">
        <v>413</v>
      </c>
      <c r="C255" s="191" t="s">
        <v>414</v>
      </c>
      <c r="D255" s="160" t="s">
        <v>399</v>
      </c>
      <c r="E255" s="167">
        <v>1</v>
      </c>
      <c r="F255" s="170"/>
      <c r="G255" s="201">
        <f>ROUND(E255*F255,2)</f>
        <v>0</v>
      </c>
      <c r="H255" s="171"/>
      <c r="I255" s="171">
        <f>ROUND(E255*H255,2)</f>
        <v>0</v>
      </c>
      <c r="J255" s="171"/>
      <c r="K255" s="171">
        <f>ROUND(E255*J255,2)</f>
        <v>0</v>
      </c>
      <c r="L255" s="171">
        <v>0</v>
      </c>
      <c r="M255" s="171">
        <f>G255*(1+L255/100)</f>
        <v>0</v>
      </c>
      <c r="N255" s="161">
        <v>0</v>
      </c>
      <c r="O255" s="161">
        <f>ROUND(E255*N255,5)</f>
        <v>0</v>
      </c>
      <c r="P255" s="161">
        <v>0</v>
      </c>
      <c r="Q255" s="161">
        <f>ROUND(E255*P255,5)</f>
        <v>0</v>
      </c>
      <c r="R255" s="161"/>
      <c r="S255" s="161"/>
      <c r="T255" s="162">
        <v>0</v>
      </c>
      <c r="U255" s="161">
        <f>ROUND(E255*T255,2)</f>
        <v>0</v>
      </c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 t="s">
        <v>125</v>
      </c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5">
      <c r="A256" s="180"/>
      <c r="B256" s="181"/>
      <c r="C256" s="194" t="s">
        <v>415</v>
      </c>
      <c r="D256" s="182"/>
      <c r="E256" s="183">
        <v>1</v>
      </c>
      <c r="F256" s="184"/>
      <c r="G256" s="203"/>
      <c r="H256" s="184"/>
      <c r="I256" s="184"/>
      <c r="J256" s="184"/>
      <c r="K256" s="184"/>
      <c r="L256" s="184"/>
      <c r="M256" s="184"/>
      <c r="N256" s="185"/>
      <c r="O256" s="185"/>
      <c r="P256" s="185"/>
      <c r="Q256" s="185"/>
      <c r="R256" s="185"/>
      <c r="S256" s="185"/>
      <c r="T256" s="186"/>
      <c r="U256" s="185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 t="s">
        <v>127</v>
      </c>
      <c r="AF256" s="151">
        <v>0</v>
      </c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31" x14ac:dyDescent="0.25">
      <c r="A257" s="6"/>
      <c r="B257" s="7" t="s">
        <v>416</v>
      </c>
      <c r="C257" s="195" t="s">
        <v>416</v>
      </c>
      <c r="D257" s="6"/>
      <c r="E257" s="6"/>
      <c r="F257" s="6"/>
      <c r="G257" s="204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AC257">
        <v>15</v>
      </c>
      <c r="AD257">
        <v>21</v>
      </c>
    </row>
    <row r="258" spans="1:31" x14ac:dyDescent="0.25">
      <c r="A258" s="187"/>
      <c r="B258" s="188" t="s">
        <v>28</v>
      </c>
      <c r="C258" s="196" t="s">
        <v>416</v>
      </c>
      <c r="D258" s="189"/>
      <c r="E258" s="189"/>
      <c r="F258" s="189"/>
      <c r="G258" s="205">
        <f>G8+G38+G42+G59+G65+G70+G73+G78+G85+G98+G100+G103+G112+G161+G183+G196+G203+G233+G239+G242</f>
        <v>0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C258">
        <f>SUMIF(L7:L256,AC257,G7:G256)</f>
        <v>0</v>
      </c>
      <c r="AD258">
        <f>SUMIF(L7:L256,AD257,G7:G256)</f>
        <v>0</v>
      </c>
      <c r="AE258" t="s">
        <v>417</v>
      </c>
    </row>
    <row r="259" spans="1:31" x14ac:dyDescent="0.25">
      <c r="A259" s="6"/>
      <c r="B259" s="7" t="s">
        <v>416</v>
      </c>
      <c r="C259" s="195" t="s">
        <v>416</v>
      </c>
      <c r="D259" s="6"/>
      <c r="E259" s="6"/>
      <c r="F259" s="6"/>
      <c r="G259" s="204"/>
      <c r="H259" s="6"/>
      <c r="I259" s="6"/>
      <c r="J259" s="6"/>
      <c r="K259" s="6"/>
      <c r="L259" s="6"/>
      <c r="M259" s="6"/>
      <c r="N259" s="239"/>
      <c r="O259" s="190" t="s">
        <v>568</v>
      </c>
      <c r="P259" s="190"/>
      <c r="Q259" s="190" t="s">
        <v>566</v>
      </c>
      <c r="R259" s="6"/>
      <c r="S259" s="6"/>
      <c r="T259" s="6"/>
      <c r="U259" s="6"/>
    </row>
    <row r="260" spans="1:31" x14ac:dyDescent="0.25">
      <c r="A260" s="6"/>
      <c r="B260" s="7" t="s">
        <v>416</v>
      </c>
      <c r="C260" s="195" t="s">
        <v>416</v>
      </c>
      <c r="D260" s="6"/>
      <c r="E260" s="6"/>
      <c r="F260" s="6"/>
      <c r="G260" s="204"/>
      <c r="H260" s="6"/>
      <c r="I260" s="6"/>
      <c r="J260" s="6"/>
      <c r="K260" s="6"/>
      <c r="L260" s="6"/>
      <c r="M260" s="6"/>
      <c r="N260" s="240"/>
      <c r="O260" s="190" t="s">
        <v>568</v>
      </c>
      <c r="P260" s="190"/>
      <c r="Q260" s="190" t="s">
        <v>567</v>
      </c>
      <c r="R260" s="6"/>
      <c r="S260" s="6"/>
      <c r="T260" s="6"/>
      <c r="U260" s="6"/>
    </row>
    <row r="261" spans="1:31" x14ac:dyDescent="0.25">
      <c r="A261" s="378" t="s">
        <v>418</v>
      </c>
      <c r="B261" s="378"/>
      <c r="C261" s="379"/>
      <c r="D261" s="6"/>
      <c r="E261" s="6"/>
      <c r="F261" s="6"/>
      <c r="G261" s="204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31" x14ac:dyDescent="0.25">
      <c r="A262" s="359"/>
      <c r="B262" s="360"/>
      <c r="C262" s="361"/>
      <c r="D262" s="360"/>
      <c r="E262" s="360"/>
      <c r="F262" s="360"/>
      <c r="G262" s="362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AE262" t="s">
        <v>419</v>
      </c>
    </row>
    <row r="263" spans="1:31" x14ac:dyDescent="0.25">
      <c r="A263" s="363"/>
      <c r="B263" s="364"/>
      <c r="C263" s="365"/>
      <c r="D263" s="364"/>
      <c r="E263" s="364"/>
      <c r="F263" s="364"/>
      <c r="G263" s="36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31" x14ac:dyDescent="0.25">
      <c r="A264" s="363"/>
      <c r="B264" s="364"/>
      <c r="C264" s="365"/>
      <c r="D264" s="364"/>
      <c r="E264" s="364"/>
      <c r="F264" s="364"/>
      <c r="G264" s="36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31" x14ac:dyDescent="0.25">
      <c r="A265" s="363"/>
      <c r="B265" s="364"/>
      <c r="C265" s="365"/>
      <c r="D265" s="364"/>
      <c r="E265" s="364"/>
      <c r="F265" s="364"/>
      <c r="G265" s="36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31" x14ac:dyDescent="0.25">
      <c r="A266" s="367"/>
      <c r="B266" s="368"/>
      <c r="C266" s="369"/>
      <c r="D266" s="368"/>
      <c r="E266" s="368"/>
      <c r="F266" s="368"/>
      <c r="G266" s="370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31" x14ac:dyDescent="0.25">
      <c r="A267" s="6"/>
      <c r="B267" s="7" t="s">
        <v>416</v>
      </c>
      <c r="C267" s="195" t="s">
        <v>416</v>
      </c>
      <c r="D267" s="6"/>
      <c r="E267" s="6"/>
      <c r="F267" s="6"/>
      <c r="G267" s="204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31" x14ac:dyDescent="0.25">
      <c r="C268" s="197"/>
      <c r="AE268" t="s">
        <v>420</v>
      </c>
    </row>
  </sheetData>
  <autoFilter ref="B8:Q261" xr:uid="{00000000-0009-0000-0000-000003000000}"/>
  <mergeCells count="6">
    <mergeCell ref="A262:G266"/>
    <mergeCell ref="A1:G1"/>
    <mergeCell ref="C2:G2"/>
    <mergeCell ref="C3:G3"/>
    <mergeCell ref="C4:G4"/>
    <mergeCell ref="A261:C261"/>
  </mergeCells>
  <pageMargins left="0.39370078740157499" right="0.19685039370078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/>
  </sheetPr>
  <dimension ref="A1:BH51"/>
  <sheetViews>
    <sheetView view="pageBreakPreview" topLeftCell="A14" zoomScale="115" zoomScaleNormal="100" zoomScaleSheetLayoutView="115" workbookViewId="0">
      <selection activeCell="G41" sqref="G41"/>
    </sheetView>
  </sheetViews>
  <sheetFormatPr defaultRowHeight="13.2" outlineLevelRow="1" x14ac:dyDescent="0.25"/>
  <cols>
    <col min="1" max="1" width="4.109375" customWidth="1"/>
    <col min="2" max="2" width="14.44140625" style="93" customWidth="1"/>
    <col min="3" max="3" width="38.109375" style="93" customWidth="1"/>
    <col min="4" max="4" width="4.44140625" customWidth="1"/>
    <col min="5" max="5" width="10.44140625" customWidth="1"/>
    <col min="6" max="6" width="9.88671875" customWidth="1"/>
    <col min="7" max="7" width="12.5546875" customWidth="1"/>
    <col min="8" max="21" width="0" hidden="1" customWidth="1"/>
    <col min="29" max="39" width="0" hidden="1" customWidth="1"/>
  </cols>
  <sheetData>
    <row r="1" spans="1:60" ht="15.75" customHeight="1" x14ac:dyDescent="0.3">
      <c r="A1" s="380" t="s">
        <v>6</v>
      </c>
      <c r="B1" s="380"/>
      <c r="C1" s="380"/>
      <c r="D1" s="380"/>
      <c r="E1" s="380"/>
      <c r="F1" s="380"/>
      <c r="G1" s="380"/>
      <c r="AE1" t="s">
        <v>96</v>
      </c>
    </row>
    <row r="2" spans="1:60" ht="24.9" customHeight="1" x14ac:dyDescent="0.25">
      <c r="A2" s="212" t="s">
        <v>95</v>
      </c>
      <c r="B2" s="213"/>
      <c r="C2" s="381" t="s">
        <v>585</v>
      </c>
      <c r="D2" s="382"/>
      <c r="E2" s="382"/>
      <c r="F2" s="382"/>
      <c r="G2" s="383"/>
      <c r="AE2" t="s">
        <v>97</v>
      </c>
    </row>
    <row r="3" spans="1:60" ht="24.9" customHeight="1" x14ac:dyDescent="0.25">
      <c r="A3" s="214" t="s">
        <v>7</v>
      </c>
      <c r="B3" s="215"/>
      <c r="C3" s="384" t="s">
        <v>519</v>
      </c>
      <c r="D3" s="385"/>
      <c r="E3" s="385"/>
      <c r="F3" s="385"/>
      <c r="G3" s="386"/>
      <c r="AE3" t="s">
        <v>98</v>
      </c>
    </row>
    <row r="4" spans="1:60" ht="24.9" hidden="1" customHeight="1" x14ac:dyDescent="0.25">
      <c r="A4" s="214" t="s">
        <v>8</v>
      </c>
      <c r="B4" s="215"/>
      <c r="C4" s="384"/>
      <c r="D4" s="385"/>
      <c r="E4" s="385"/>
      <c r="F4" s="385"/>
      <c r="G4" s="386"/>
      <c r="AE4" t="s">
        <v>99</v>
      </c>
    </row>
    <row r="5" spans="1:60" hidden="1" x14ac:dyDescent="0.25">
      <c r="A5" s="216" t="s">
        <v>100</v>
      </c>
      <c r="B5" s="147"/>
      <c r="C5" s="148"/>
      <c r="D5" s="149"/>
      <c r="E5" s="149"/>
      <c r="F5" s="149"/>
      <c r="G5" s="217"/>
      <c r="AE5" t="s">
        <v>101</v>
      </c>
    </row>
    <row r="7" spans="1:60" ht="39.6" x14ac:dyDescent="0.25">
      <c r="A7" s="216" t="s">
        <v>102</v>
      </c>
      <c r="B7" s="248" t="s">
        <v>103</v>
      </c>
      <c r="C7" s="248" t="s">
        <v>104</v>
      </c>
      <c r="D7" s="216" t="s">
        <v>105</v>
      </c>
      <c r="E7" s="216" t="s">
        <v>106</v>
      </c>
      <c r="F7" s="249" t="s">
        <v>107</v>
      </c>
      <c r="G7" s="216" t="s">
        <v>28</v>
      </c>
      <c r="H7" s="173" t="s">
        <v>29</v>
      </c>
      <c r="I7" s="173" t="s">
        <v>108</v>
      </c>
      <c r="J7" s="173" t="s">
        <v>30</v>
      </c>
      <c r="K7" s="173" t="s">
        <v>109</v>
      </c>
      <c r="L7" s="173" t="s">
        <v>110</v>
      </c>
      <c r="M7" s="173" t="s">
        <v>111</v>
      </c>
      <c r="N7" s="173" t="s">
        <v>112</v>
      </c>
      <c r="O7" s="173" t="s">
        <v>113</v>
      </c>
      <c r="P7" s="173" t="s">
        <v>114</v>
      </c>
      <c r="Q7" s="173" t="s">
        <v>115</v>
      </c>
      <c r="R7" s="173" t="s">
        <v>116</v>
      </c>
      <c r="S7" s="173" t="s">
        <v>117</v>
      </c>
      <c r="T7" s="173" t="s">
        <v>118</v>
      </c>
      <c r="U7" s="173" t="s">
        <v>119</v>
      </c>
    </row>
    <row r="8" spans="1:60" x14ac:dyDescent="0.25">
      <c r="A8" s="153" t="s">
        <v>120</v>
      </c>
      <c r="B8" s="159" t="s">
        <v>59</v>
      </c>
      <c r="C8" s="193" t="s">
        <v>60</v>
      </c>
      <c r="D8" s="164"/>
      <c r="E8" s="228"/>
      <c r="F8" s="229"/>
      <c r="G8" s="229">
        <f>SUMIF(AE9:AE9,"&lt;&gt;NOR",G9:G9)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165"/>
      <c r="O8" s="165">
        <f>SUM(O9:O9)</f>
        <v>0.22584000000000001</v>
      </c>
      <c r="P8" s="165"/>
      <c r="Q8" s="165">
        <f>SUM(Q9:Q9)</f>
        <v>0</v>
      </c>
      <c r="R8" s="165"/>
      <c r="S8" s="165"/>
      <c r="T8" s="166"/>
      <c r="U8" s="165">
        <f>SUM(U9:U9)</f>
        <v>3.1</v>
      </c>
      <c r="AE8" t="s">
        <v>121</v>
      </c>
    </row>
    <row r="9" spans="1:60" outlineLevel="1" x14ac:dyDescent="0.25">
      <c r="A9" s="218">
        <v>1</v>
      </c>
      <c r="B9" s="219" t="s">
        <v>520</v>
      </c>
      <c r="C9" s="220" t="s">
        <v>521</v>
      </c>
      <c r="D9" s="221" t="s">
        <v>124</v>
      </c>
      <c r="E9" s="222">
        <v>1.5</v>
      </c>
      <c r="F9" s="223"/>
      <c r="G9" s="224">
        <f>ROUND(E9*F9,2)</f>
        <v>0</v>
      </c>
      <c r="H9" s="224"/>
      <c r="I9" s="224">
        <f>ROUND(E9*H9,2)</f>
        <v>0</v>
      </c>
      <c r="J9" s="224"/>
      <c r="K9" s="224">
        <f>ROUND(E9*J9,2)</f>
        <v>0</v>
      </c>
      <c r="L9" s="224">
        <v>21</v>
      </c>
      <c r="M9" s="224">
        <f>G9*(1+L9/100)</f>
        <v>0</v>
      </c>
      <c r="N9" s="225">
        <v>0.15056</v>
      </c>
      <c r="O9" s="225">
        <f>ROUND(E9*N9,5)</f>
        <v>0.22584000000000001</v>
      </c>
      <c r="P9" s="225">
        <v>0</v>
      </c>
      <c r="Q9" s="225">
        <f>ROUND(E9*P9,5)</f>
        <v>0</v>
      </c>
      <c r="R9" s="225"/>
      <c r="S9" s="225"/>
      <c r="T9" s="226">
        <v>2.0667900000000001</v>
      </c>
      <c r="U9" s="225">
        <f>ROUND(E9*T9,2)</f>
        <v>3.1</v>
      </c>
      <c r="V9" s="227"/>
      <c r="W9" s="227"/>
      <c r="X9" s="227"/>
      <c r="Y9" s="227"/>
      <c r="Z9" s="227"/>
      <c r="AA9" s="227"/>
      <c r="AB9" s="227"/>
      <c r="AC9" s="227"/>
      <c r="AD9" s="227"/>
      <c r="AE9" s="227" t="s">
        <v>263</v>
      </c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</row>
    <row r="10" spans="1:60" x14ac:dyDescent="0.25">
      <c r="A10" s="153" t="s">
        <v>120</v>
      </c>
      <c r="B10" s="159" t="s">
        <v>71</v>
      </c>
      <c r="C10" s="193" t="s">
        <v>72</v>
      </c>
      <c r="D10" s="164"/>
      <c r="E10" s="228"/>
      <c r="F10" s="229"/>
      <c r="G10" s="229">
        <f>SUMIF(AE11:AE11,"&lt;&gt;NOR",G11:G11)</f>
        <v>0</v>
      </c>
      <c r="H10" s="229"/>
      <c r="I10" s="229">
        <f>SUM(I11:I11)</f>
        <v>0</v>
      </c>
      <c r="J10" s="229"/>
      <c r="K10" s="229">
        <f>SUM(K11:K11)</f>
        <v>0</v>
      </c>
      <c r="L10" s="229"/>
      <c r="M10" s="229">
        <f>SUM(M11:M11)</f>
        <v>0</v>
      </c>
      <c r="N10" s="165"/>
      <c r="O10" s="165">
        <f>SUM(O11:O11)</f>
        <v>2.4499999999999999E-3</v>
      </c>
      <c r="P10" s="165"/>
      <c r="Q10" s="165">
        <f>SUM(Q11:Q11)</f>
        <v>0.09</v>
      </c>
      <c r="R10" s="165"/>
      <c r="S10" s="165"/>
      <c r="T10" s="166"/>
      <c r="U10" s="165">
        <f>SUM(U11:U11)</f>
        <v>1.71</v>
      </c>
      <c r="AE10" t="s">
        <v>121</v>
      </c>
    </row>
    <row r="11" spans="1:60" outlineLevel="1" x14ac:dyDescent="0.25">
      <c r="A11" s="218">
        <v>2</v>
      </c>
      <c r="B11" s="219" t="s">
        <v>522</v>
      </c>
      <c r="C11" s="220" t="s">
        <v>523</v>
      </c>
      <c r="D11" s="221" t="s">
        <v>159</v>
      </c>
      <c r="E11" s="222">
        <v>5</v>
      </c>
      <c r="F11" s="223"/>
      <c r="G11" s="224">
        <f>ROUND(E11*F11,2)</f>
        <v>0</v>
      </c>
      <c r="H11" s="224"/>
      <c r="I11" s="224">
        <f>ROUND(E11*H11,2)</f>
        <v>0</v>
      </c>
      <c r="J11" s="224"/>
      <c r="K11" s="224">
        <f>ROUND(E11*J11,2)</f>
        <v>0</v>
      </c>
      <c r="L11" s="224">
        <v>21</v>
      </c>
      <c r="M11" s="224">
        <f>G11*(1+L11/100)</f>
        <v>0</v>
      </c>
      <c r="N11" s="225">
        <v>4.8999999999999998E-4</v>
      </c>
      <c r="O11" s="225">
        <f>ROUND(E11*N11,5)</f>
        <v>2.4499999999999999E-3</v>
      </c>
      <c r="P11" s="225">
        <v>1.7999999999999999E-2</v>
      </c>
      <c r="Q11" s="225">
        <f>ROUND(E11*P11,5)</f>
        <v>0.09</v>
      </c>
      <c r="R11" s="225"/>
      <c r="S11" s="225"/>
      <c r="T11" s="226">
        <v>0.34200000000000003</v>
      </c>
      <c r="U11" s="225">
        <f>ROUND(E11*T11,2)</f>
        <v>1.71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 t="s">
        <v>125</v>
      </c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</row>
    <row r="12" spans="1:60" x14ac:dyDescent="0.25">
      <c r="A12" s="153" t="s">
        <v>120</v>
      </c>
      <c r="B12" s="159" t="s">
        <v>73</v>
      </c>
      <c r="C12" s="193" t="s">
        <v>74</v>
      </c>
      <c r="D12" s="164"/>
      <c r="E12" s="228"/>
      <c r="F12" s="229"/>
      <c r="G12" s="229">
        <f>SUMIF(AE13:AE13,"&lt;&gt;NOR",G13:G13)</f>
        <v>0</v>
      </c>
      <c r="H12" s="229"/>
      <c r="I12" s="229">
        <f>SUM(I13:I13)</f>
        <v>0</v>
      </c>
      <c r="J12" s="229"/>
      <c r="K12" s="229">
        <f>SUM(K13:K13)</f>
        <v>0</v>
      </c>
      <c r="L12" s="229"/>
      <c r="M12" s="229">
        <f>SUM(M13:M13)</f>
        <v>0</v>
      </c>
      <c r="N12" s="165"/>
      <c r="O12" s="165">
        <f>SUM(O13:O13)</f>
        <v>0</v>
      </c>
      <c r="P12" s="165"/>
      <c r="Q12" s="165">
        <f>SUM(Q13:Q13)</f>
        <v>0</v>
      </c>
      <c r="R12" s="165"/>
      <c r="S12" s="165"/>
      <c r="T12" s="166"/>
      <c r="U12" s="165">
        <f>SUM(U13:U13)</f>
        <v>7.0000000000000007E-2</v>
      </c>
      <c r="AE12" t="s">
        <v>121</v>
      </c>
    </row>
    <row r="13" spans="1:60" outlineLevel="1" x14ac:dyDescent="0.25">
      <c r="A13" s="218">
        <v>3</v>
      </c>
      <c r="B13" s="219" t="s">
        <v>524</v>
      </c>
      <c r="C13" s="220" t="s">
        <v>525</v>
      </c>
      <c r="D13" s="221" t="s">
        <v>225</v>
      </c>
      <c r="E13" s="222">
        <v>0.08</v>
      </c>
      <c r="F13" s="223"/>
      <c r="G13" s="224">
        <f>ROUND(E13*F13,2)</f>
        <v>0</v>
      </c>
      <c r="H13" s="224"/>
      <c r="I13" s="224">
        <f>ROUND(E13*H13,2)</f>
        <v>0</v>
      </c>
      <c r="J13" s="224"/>
      <c r="K13" s="224">
        <f>ROUND(E13*J13,2)</f>
        <v>0</v>
      </c>
      <c r="L13" s="224">
        <v>21</v>
      </c>
      <c r="M13" s="224">
        <f>G13*(1+L13/100)</f>
        <v>0</v>
      </c>
      <c r="N13" s="225">
        <v>0</v>
      </c>
      <c r="O13" s="225">
        <f>ROUND(E13*N13,5)</f>
        <v>0</v>
      </c>
      <c r="P13" s="225">
        <v>0</v>
      </c>
      <c r="Q13" s="225">
        <f>ROUND(E13*P13,5)</f>
        <v>0</v>
      </c>
      <c r="R13" s="225"/>
      <c r="S13" s="225"/>
      <c r="T13" s="226">
        <v>0.85199999999999998</v>
      </c>
      <c r="U13" s="225">
        <f>ROUND(E13*T13,2)</f>
        <v>7.0000000000000007E-2</v>
      </c>
      <c r="V13" s="227"/>
      <c r="W13" s="227"/>
      <c r="X13" s="227"/>
      <c r="Y13" s="227"/>
      <c r="Z13" s="227"/>
      <c r="AA13" s="227"/>
      <c r="AB13" s="227"/>
      <c r="AC13" s="227"/>
      <c r="AD13" s="227"/>
      <c r="AE13" s="227" t="s">
        <v>125</v>
      </c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</row>
    <row r="14" spans="1:60" x14ac:dyDescent="0.25">
      <c r="A14" s="153" t="s">
        <v>120</v>
      </c>
      <c r="B14" s="159" t="s">
        <v>526</v>
      </c>
      <c r="C14" s="193" t="s">
        <v>527</v>
      </c>
      <c r="D14" s="164"/>
      <c r="E14" s="228"/>
      <c r="F14" s="229"/>
      <c r="G14" s="229">
        <f>SUMIF(AE15:AE21,"&lt;&gt;NOR",G15:G21)</f>
        <v>0</v>
      </c>
      <c r="H14" s="229"/>
      <c r="I14" s="229">
        <f>SUM(I15:I21)</f>
        <v>0</v>
      </c>
      <c r="J14" s="229"/>
      <c r="K14" s="229">
        <f>SUM(K15:K21)</f>
        <v>0</v>
      </c>
      <c r="L14" s="229"/>
      <c r="M14" s="229">
        <f>SUM(M15:M21)</f>
        <v>0</v>
      </c>
      <c r="N14" s="165"/>
      <c r="O14" s="165">
        <f>SUM(O15:O21)</f>
        <v>7.6000000000000004E-4</v>
      </c>
      <c r="P14" s="165"/>
      <c r="Q14" s="165">
        <f>SUM(Q15:Q21)</f>
        <v>0</v>
      </c>
      <c r="R14" s="165"/>
      <c r="S14" s="165"/>
      <c r="T14" s="166"/>
      <c r="U14" s="165">
        <f>SUM(U15:U21)</f>
        <v>1.21</v>
      </c>
      <c r="AE14" t="s">
        <v>121</v>
      </c>
    </row>
    <row r="15" spans="1:60" outlineLevel="1" x14ac:dyDescent="0.25">
      <c r="A15" s="218">
        <v>4</v>
      </c>
      <c r="B15" s="219" t="s">
        <v>528</v>
      </c>
      <c r="C15" s="220" t="s">
        <v>529</v>
      </c>
      <c r="D15" s="221" t="s">
        <v>159</v>
      </c>
      <c r="E15" s="222">
        <v>2</v>
      </c>
      <c r="F15" s="223"/>
      <c r="G15" s="224">
        <f t="shared" ref="G15:G21" si="0">ROUND(E15*F15,2)</f>
        <v>0</v>
      </c>
      <c r="H15" s="224"/>
      <c r="I15" s="224">
        <f t="shared" ref="I15:I21" si="1">ROUND(E15*H15,2)</f>
        <v>0</v>
      </c>
      <c r="J15" s="224"/>
      <c r="K15" s="224">
        <f t="shared" ref="K15:K21" si="2">ROUND(E15*J15,2)</f>
        <v>0</v>
      </c>
      <c r="L15" s="224">
        <v>21</v>
      </c>
      <c r="M15" s="224">
        <f t="shared" ref="M15:M21" si="3">G15*(1+L15/100)</f>
        <v>0</v>
      </c>
      <c r="N15" s="225">
        <v>3.8000000000000002E-4</v>
      </c>
      <c r="O15" s="225">
        <f t="shared" ref="O15:O21" si="4">ROUND(E15*N15,5)</f>
        <v>7.6000000000000004E-4</v>
      </c>
      <c r="P15" s="225">
        <v>0</v>
      </c>
      <c r="Q15" s="225">
        <f t="shared" ref="Q15:Q21" si="5">ROUND(E15*P15,5)</f>
        <v>0</v>
      </c>
      <c r="R15" s="225"/>
      <c r="S15" s="225"/>
      <c r="T15" s="226">
        <v>0.32</v>
      </c>
      <c r="U15" s="225">
        <f t="shared" ref="U15:U21" si="6">ROUND(E15*T15,2)</f>
        <v>0.64</v>
      </c>
      <c r="V15" s="227"/>
      <c r="W15" s="227"/>
      <c r="X15" s="227"/>
      <c r="Y15" s="227"/>
      <c r="Z15" s="227"/>
      <c r="AA15" s="227"/>
      <c r="AB15" s="227"/>
      <c r="AC15" s="227"/>
      <c r="AD15" s="227"/>
      <c r="AE15" s="227" t="s">
        <v>125</v>
      </c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</row>
    <row r="16" spans="1:60" outlineLevel="1" x14ac:dyDescent="0.25">
      <c r="A16" s="218">
        <v>5</v>
      </c>
      <c r="B16" s="219" t="s">
        <v>572</v>
      </c>
      <c r="C16" s="220" t="s">
        <v>571</v>
      </c>
      <c r="D16" s="221" t="s">
        <v>159</v>
      </c>
      <c r="E16" s="222">
        <v>2</v>
      </c>
      <c r="F16" s="223"/>
      <c r="G16" s="224">
        <f t="shared" si="0"/>
        <v>0</v>
      </c>
      <c r="H16" s="224"/>
      <c r="I16" s="224"/>
      <c r="J16" s="224"/>
      <c r="K16" s="224"/>
      <c r="L16" s="224"/>
      <c r="M16" s="224"/>
      <c r="N16" s="225"/>
      <c r="O16" s="225"/>
      <c r="P16" s="225"/>
      <c r="Q16" s="225"/>
      <c r="R16" s="225"/>
      <c r="S16" s="225"/>
      <c r="T16" s="226"/>
      <c r="U16" s="225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</row>
    <row r="17" spans="1:60" outlineLevel="1" x14ac:dyDescent="0.25">
      <c r="A17" s="218">
        <v>6</v>
      </c>
      <c r="B17" s="219" t="s">
        <v>530</v>
      </c>
      <c r="C17" s="220" t="s">
        <v>584</v>
      </c>
      <c r="D17" s="221" t="s">
        <v>131</v>
      </c>
      <c r="E17" s="222">
        <v>2</v>
      </c>
      <c r="F17" s="223"/>
      <c r="G17" s="224">
        <f t="shared" si="0"/>
        <v>0</v>
      </c>
      <c r="H17" s="224"/>
      <c r="I17" s="224">
        <f t="shared" si="1"/>
        <v>0</v>
      </c>
      <c r="J17" s="224"/>
      <c r="K17" s="224">
        <f t="shared" si="2"/>
        <v>0</v>
      </c>
      <c r="L17" s="224">
        <v>21</v>
      </c>
      <c r="M17" s="224">
        <f t="shared" si="3"/>
        <v>0</v>
      </c>
      <c r="N17" s="225">
        <v>0</v>
      </c>
      <c r="O17" s="225">
        <f t="shared" si="4"/>
        <v>0</v>
      </c>
      <c r="P17" s="225">
        <v>0</v>
      </c>
      <c r="Q17" s="225">
        <f t="shared" si="5"/>
        <v>0</v>
      </c>
      <c r="R17" s="225"/>
      <c r="S17" s="225"/>
      <c r="T17" s="226">
        <v>0.157</v>
      </c>
      <c r="U17" s="225">
        <f t="shared" si="6"/>
        <v>0.31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 t="s">
        <v>125</v>
      </c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</row>
    <row r="18" spans="1:60" ht="20.399999999999999" outlineLevel="1" x14ac:dyDescent="0.25">
      <c r="A18" s="218">
        <v>7</v>
      </c>
      <c r="B18" s="219" t="s">
        <v>573</v>
      </c>
      <c r="C18" s="220" t="s">
        <v>569</v>
      </c>
      <c r="D18" s="221" t="s">
        <v>131</v>
      </c>
      <c r="E18" s="222">
        <v>1</v>
      </c>
      <c r="F18" s="223"/>
      <c r="G18" s="224">
        <f t="shared" si="0"/>
        <v>0</v>
      </c>
      <c r="H18" s="224"/>
      <c r="I18" s="224"/>
      <c r="J18" s="224"/>
      <c r="K18" s="224"/>
      <c r="L18" s="224"/>
      <c r="M18" s="224"/>
      <c r="N18" s="225"/>
      <c r="O18" s="225"/>
      <c r="P18" s="225"/>
      <c r="Q18" s="225"/>
      <c r="R18" s="225"/>
      <c r="S18" s="225"/>
      <c r="T18" s="226"/>
      <c r="U18" s="225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</row>
    <row r="19" spans="1:60" ht="20.399999999999999" outlineLevel="1" x14ac:dyDescent="0.25">
      <c r="A19" s="218">
        <v>8</v>
      </c>
      <c r="B19" s="219" t="s">
        <v>574</v>
      </c>
      <c r="C19" s="220" t="s">
        <v>570</v>
      </c>
      <c r="D19" s="221" t="s">
        <v>131</v>
      </c>
      <c r="E19" s="222">
        <v>1</v>
      </c>
      <c r="F19" s="223"/>
      <c r="G19" s="224">
        <f t="shared" ref="G19" si="7">ROUND(E19*F19,2)</f>
        <v>0</v>
      </c>
      <c r="H19" s="224"/>
      <c r="I19" s="224"/>
      <c r="J19" s="224"/>
      <c r="K19" s="224"/>
      <c r="L19" s="224"/>
      <c r="M19" s="224"/>
      <c r="N19" s="225"/>
      <c r="O19" s="225"/>
      <c r="P19" s="225"/>
      <c r="Q19" s="225"/>
      <c r="R19" s="225"/>
      <c r="S19" s="225"/>
      <c r="T19" s="226"/>
      <c r="U19" s="225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</row>
    <row r="20" spans="1:60" outlineLevel="1" x14ac:dyDescent="0.25">
      <c r="A20" s="218">
        <v>9</v>
      </c>
      <c r="B20" s="219" t="s">
        <v>531</v>
      </c>
      <c r="C20" s="220" t="s">
        <v>532</v>
      </c>
      <c r="D20" s="221" t="s">
        <v>159</v>
      </c>
      <c r="E20" s="222">
        <v>4</v>
      </c>
      <c r="F20" s="223"/>
      <c r="G20" s="224">
        <f t="shared" si="0"/>
        <v>0</v>
      </c>
      <c r="H20" s="224"/>
      <c r="I20" s="224">
        <f t="shared" si="1"/>
        <v>0</v>
      </c>
      <c r="J20" s="224"/>
      <c r="K20" s="224">
        <f t="shared" si="2"/>
        <v>0</v>
      </c>
      <c r="L20" s="224">
        <v>21</v>
      </c>
      <c r="M20" s="224">
        <f t="shared" si="3"/>
        <v>0</v>
      </c>
      <c r="N20" s="225">
        <v>0</v>
      </c>
      <c r="O20" s="225">
        <f t="shared" si="4"/>
        <v>0</v>
      </c>
      <c r="P20" s="225">
        <v>0</v>
      </c>
      <c r="Q20" s="225">
        <f t="shared" si="5"/>
        <v>0</v>
      </c>
      <c r="R20" s="225"/>
      <c r="S20" s="225"/>
      <c r="T20" s="226">
        <v>4.8000000000000001E-2</v>
      </c>
      <c r="U20" s="225">
        <f t="shared" si="6"/>
        <v>0.19</v>
      </c>
      <c r="V20" s="227"/>
      <c r="W20" s="227"/>
      <c r="X20" s="227"/>
      <c r="Y20" s="227"/>
      <c r="Z20" s="227"/>
      <c r="AA20" s="227"/>
      <c r="AB20" s="227"/>
      <c r="AC20" s="227"/>
      <c r="AD20" s="227"/>
      <c r="AE20" s="227" t="s">
        <v>125</v>
      </c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</row>
    <row r="21" spans="1:60" outlineLevel="1" x14ac:dyDescent="0.25">
      <c r="A21" s="218">
        <v>10</v>
      </c>
      <c r="B21" s="219" t="s">
        <v>533</v>
      </c>
      <c r="C21" s="220" t="s">
        <v>534</v>
      </c>
      <c r="D21" s="221" t="s">
        <v>225</v>
      </c>
      <c r="E21" s="222">
        <v>0.05</v>
      </c>
      <c r="F21" s="223"/>
      <c r="G21" s="224">
        <f t="shared" si="0"/>
        <v>0</v>
      </c>
      <c r="H21" s="224"/>
      <c r="I21" s="224">
        <f t="shared" si="1"/>
        <v>0</v>
      </c>
      <c r="J21" s="224"/>
      <c r="K21" s="224">
        <f t="shared" si="2"/>
        <v>0</v>
      </c>
      <c r="L21" s="224">
        <v>21</v>
      </c>
      <c r="M21" s="224">
        <f t="shared" si="3"/>
        <v>0</v>
      </c>
      <c r="N21" s="225">
        <v>0</v>
      </c>
      <c r="O21" s="225">
        <f t="shared" si="4"/>
        <v>0</v>
      </c>
      <c r="P21" s="225">
        <v>0</v>
      </c>
      <c r="Q21" s="225">
        <f t="shared" si="5"/>
        <v>0</v>
      </c>
      <c r="R21" s="225"/>
      <c r="S21" s="225"/>
      <c r="T21" s="226">
        <v>1.47</v>
      </c>
      <c r="U21" s="225">
        <f t="shared" si="6"/>
        <v>7.0000000000000007E-2</v>
      </c>
      <c r="V21" s="227"/>
      <c r="W21" s="227"/>
      <c r="X21" s="227"/>
      <c r="Y21" s="227"/>
      <c r="Z21" s="227"/>
      <c r="AA21" s="227"/>
      <c r="AB21" s="227"/>
      <c r="AC21" s="227"/>
      <c r="AD21" s="227"/>
      <c r="AE21" s="227" t="s">
        <v>125</v>
      </c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</row>
    <row r="22" spans="1:60" x14ac:dyDescent="0.25">
      <c r="A22" s="153" t="s">
        <v>120</v>
      </c>
      <c r="B22" s="159" t="s">
        <v>535</v>
      </c>
      <c r="C22" s="193" t="s">
        <v>536</v>
      </c>
      <c r="D22" s="164"/>
      <c r="E22" s="228"/>
      <c r="F22" s="229"/>
      <c r="G22" s="229">
        <f>SUMIF(AE23:AE34,"&lt;&gt;NOR",G23:G34)</f>
        <v>0</v>
      </c>
      <c r="H22" s="229"/>
      <c r="I22" s="229">
        <f>SUM(I23:I34)</f>
        <v>0</v>
      </c>
      <c r="J22" s="229"/>
      <c r="K22" s="229">
        <f>SUM(K23:K34)</f>
        <v>0</v>
      </c>
      <c r="L22" s="229"/>
      <c r="M22" s="229">
        <f>SUM(M23:M34)</f>
        <v>0</v>
      </c>
      <c r="N22" s="165"/>
      <c r="O22" s="165">
        <f>SUM(O23:O34)</f>
        <v>1.8709999999999997E-2</v>
      </c>
      <c r="P22" s="165"/>
      <c r="Q22" s="165">
        <f>SUM(Q23:Q34)</f>
        <v>0</v>
      </c>
      <c r="R22" s="165"/>
      <c r="S22" s="165"/>
      <c r="T22" s="166"/>
      <c r="U22" s="165">
        <f>SUM(U23:U34)</f>
        <v>12.77</v>
      </c>
      <c r="AE22" t="s">
        <v>121</v>
      </c>
    </row>
    <row r="23" spans="1:60" outlineLevel="1" x14ac:dyDescent="0.25">
      <c r="A23" s="218">
        <v>11</v>
      </c>
      <c r="B23" s="219" t="s">
        <v>537</v>
      </c>
      <c r="C23" s="220" t="s">
        <v>538</v>
      </c>
      <c r="D23" s="221" t="s">
        <v>159</v>
      </c>
      <c r="E23" s="222">
        <v>10</v>
      </c>
      <c r="F23" s="223"/>
      <c r="G23" s="224">
        <f t="shared" ref="G23:G34" si="8">ROUND(E23*F23,2)</f>
        <v>0</v>
      </c>
      <c r="H23" s="224"/>
      <c r="I23" s="224">
        <f t="shared" ref="I23:I34" si="9">ROUND(E23*H23,2)</f>
        <v>0</v>
      </c>
      <c r="J23" s="224"/>
      <c r="K23" s="224">
        <f t="shared" ref="K23:K34" si="10">ROUND(E23*J23,2)</f>
        <v>0</v>
      </c>
      <c r="L23" s="224">
        <v>21</v>
      </c>
      <c r="M23" s="224">
        <f t="shared" ref="M23:M34" si="11">G23*(1+L23/100)</f>
        <v>0</v>
      </c>
      <c r="N23" s="225">
        <v>4.6999999999999999E-4</v>
      </c>
      <c r="O23" s="225">
        <f t="shared" ref="O23:O34" si="12">ROUND(E23*N23,5)</f>
        <v>4.7000000000000002E-3</v>
      </c>
      <c r="P23" s="225">
        <v>0</v>
      </c>
      <c r="Q23" s="225">
        <f t="shared" ref="Q23:Q34" si="13">ROUND(E23*P23,5)</f>
        <v>0</v>
      </c>
      <c r="R23" s="225"/>
      <c r="S23" s="225"/>
      <c r="T23" s="226">
        <v>0.52200000000000002</v>
      </c>
      <c r="U23" s="225">
        <f t="shared" ref="U23:U34" si="14">ROUND(E23*T23,2)</f>
        <v>5.22</v>
      </c>
      <c r="V23" s="227"/>
      <c r="W23" s="227"/>
      <c r="X23" s="227"/>
      <c r="Y23" s="227"/>
      <c r="Z23" s="227"/>
      <c r="AA23" s="227"/>
      <c r="AB23" s="227"/>
      <c r="AC23" s="227"/>
      <c r="AD23" s="227"/>
      <c r="AE23" s="227" t="s">
        <v>125</v>
      </c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</row>
    <row r="24" spans="1:60" outlineLevel="1" x14ac:dyDescent="0.25">
      <c r="A24" s="218">
        <v>12</v>
      </c>
      <c r="B24" s="219" t="s">
        <v>539</v>
      </c>
      <c r="C24" s="220" t="s">
        <v>540</v>
      </c>
      <c r="D24" s="221" t="s">
        <v>159</v>
      </c>
      <c r="E24" s="222">
        <v>5</v>
      </c>
      <c r="F24" s="223"/>
      <c r="G24" s="224">
        <f t="shared" si="8"/>
        <v>0</v>
      </c>
      <c r="H24" s="224"/>
      <c r="I24" s="224">
        <f t="shared" si="9"/>
        <v>0</v>
      </c>
      <c r="J24" s="224"/>
      <c r="K24" s="224">
        <f t="shared" si="10"/>
        <v>0</v>
      </c>
      <c r="L24" s="224">
        <v>21</v>
      </c>
      <c r="M24" s="224">
        <f t="shared" si="11"/>
        <v>0</v>
      </c>
      <c r="N24" s="225">
        <v>2.0000000000000002E-5</v>
      </c>
      <c r="O24" s="225">
        <f t="shared" si="12"/>
        <v>1E-4</v>
      </c>
      <c r="P24" s="225">
        <v>0</v>
      </c>
      <c r="Q24" s="225">
        <f t="shared" si="13"/>
        <v>0</v>
      </c>
      <c r="R24" s="225"/>
      <c r="S24" s="225"/>
      <c r="T24" s="226">
        <v>0.129</v>
      </c>
      <c r="U24" s="225">
        <f t="shared" si="14"/>
        <v>0.65</v>
      </c>
      <c r="V24" s="227"/>
      <c r="W24" s="227"/>
      <c r="X24" s="227"/>
      <c r="Y24" s="227"/>
      <c r="Z24" s="227"/>
      <c r="AA24" s="227"/>
      <c r="AB24" s="227"/>
      <c r="AC24" s="227"/>
      <c r="AD24" s="227"/>
      <c r="AE24" s="227" t="s">
        <v>125</v>
      </c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</row>
    <row r="25" spans="1:60" outlineLevel="1" x14ac:dyDescent="0.25">
      <c r="A25" s="218">
        <v>13</v>
      </c>
      <c r="B25" s="219" t="s">
        <v>541</v>
      </c>
      <c r="C25" s="220" t="s">
        <v>542</v>
      </c>
      <c r="D25" s="221" t="s">
        <v>159</v>
      </c>
      <c r="E25" s="222">
        <v>5</v>
      </c>
      <c r="F25" s="223"/>
      <c r="G25" s="224">
        <f t="shared" si="8"/>
        <v>0</v>
      </c>
      <c r="H25" s="224"/>
      <c r="I25" s="224">
        <f t="shared" si="9"/>
        <v>0</v>
      </c>
      <c r="J25" s="224"/>
      <c r="K25" s="224">
        <f t="shared" si="10"/>
        <v>0</v>
      </c>
      <c r="L25" s="224">
        <v>21</v>
      </c>
      <c r="M25" s="224">
        <f t="shared" si="11"/>
        <v>0</v>
      </c>
      <c r="N25" s="225">
        <v>5.0000000000000002E-5</v>
      </c>
      <c r="O25" s="225">
        <f t="shared" si="12"/>
        <v>2.5000000000000001E-4</v>
      </c>
      <c r="P25" s="225">
        <v>0</v>
      </c>
      <c r="Q25" s="225">
        <f t="shared" si="13"/>
        <v>0</v>
      </c>
      <c r="R25" s="225"/>
      <c r="S25" s="225"/>
      <c r="T25" s="226">
        <v>0.129</v>
      </c>
      <c r="U25" s="225">
        <f t="shared" si="14"/>
        <v>0.65</v>
      </c>
      <c r="V25" s="227"/>
      <c r="W25" s="227"/>
      <c r="X25" s="227"/>
      <c r="Y25" s="227"/>
      <c r="Z25" s="227"/>
      <c r="AA25" s="227"/>
      <c r="AB25" s="227"/>
      <c r="AC25" s="227"/>
      <c r="AD25" s="227"/>
      <c r="AE25" s="227" t="s">
        <v>125</v>
      </c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</row>
    <row r="26" spans="1:60" outlineLevel="1" x14ac:dyDescent="0.25">
      <c r="A26" s="218">
        <v>14</v>
      </c>
      <c r="B26" s="219" t="s">
        <v>575</v>
      </c>
      <c r="C26" s="220" t="s">
        <v>576</v>
      </c>
      <c r="D26" s="221" t="s">
        <v>131</v>
      </c>
      <c r="E26" s="222">
        <v>4</v>
      </c>
      <c r="F26" s="223"/>
      <c r="G26" s="224">
        <f t="shared" si="8"/>
        <v>0</v>
      </c>
      <c r="H26" s="224"/>
      <c r="I26" s="224">
        <f t="shared" si="9"/>
        <v>0</v>
      </c>
      <c r="J26" s="224"/>
      <c r="K26" s="224">
        <f t="shared" si="10"/>
        <v>0</v>
      </c>
      <c r="L26" s="224"/>
      <c r="M26" s="224"/>
      <c r="N26" s="225"/>
      <c r="O26" s="225"/>
      <c r="P26" s="225"/>
      <c r="Q26" s="225"/>
      <c r="R26" s="225"/>
      <c r="S26" s="225"/>
      <c r="T26" s="226"/>
      <c r="U26" s="225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</row>
    <row r="27" spans="1:60" outlineLevel="1" x14ac:dyDescent="0.25">
      <c r="A27" s="218">
        <v>15</v>
      </c>
      <c r="B27" s="219" t="s">
        <v>543</v>
      </c>
      <c r="C27" s="220" t="s">
        <v>544</v>
      </c>
      <c r="D27" s="221" t="s">
        <v>131</v>
      </c>
      <c r="E27" s="222">
        <v>4</v>
      </c>
      <c r="F27" s="223"/>
      <c r="G27" s="224">
        <f t="shared" si="8"/>
        <v>0</v>
      </c>
      <c r="H27" s="224"/>
      <c r="I27" s="224">
        <f t="shared" si="9"/>
        <v>0</v>
      </c>
      <c r="J27" s="224"/>
      <c r="K27" s="224">
        <f t="shared" si="10"/>
        <v>0</v>
      </c>
      <c r="L27" s="224">
        <v>21</v>
      </c>
      <c r="M27" s="224">
        <f t="shared" si="11"/>
        <v>0</v>
      </c>
      <c r="N27" s="225">
        <v>0</v>
      </c>
      <c r="O27" s="225">
        <f t="shared" si="12"/>
        <v>0</v>
      </c>
      <c r="P27" s="225">
        <v>0</v>
      </c>
      <c r="Q27" s="225">
        <f t="shared" si="13"/>
        <v>0</v>
      </c>
      <c r="R27" s="225"/>
      <c r="S27" s="225"/>
      <c r="T27" s="226">
        <v>0.42499999999999999</v>
      </c>
      <c r="U27" s="225">
        <f t="shared" si="14"/>
        <v>1.7</v>
      </c>
      <c r="V27" s="227"/>
      <c r="W27" s="227"/>
      <c r="X27" s="227"/>
      <c r="Y27" s="227"/>
      <c r="Z27" s="227"/>
      <c r="AA27" s="227"/>
      <c r="AB27" s="227"/>
      <c r="AC27" s="227"/>
      <c r="AD27" s="227"/>
      <c r="AE27" s="227" t="s">
        <v>125</v>
      </c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</row>
    <row r="28" spans="1:60" outlineLevel="1" x14ac:dyDescent="0.25">
      <c r="A28" s="218">
        <v>16</v>
      </c>
      <c r="B28" s="219" t="s">
        <v>545</v>
      </c>
      <c r="C28" s="220" t="s">
        <v>546</v>
      </c>
      <c r="D28" s="221" t="s">
        <v>547</v>
      </c>
      <c r="E28" s="222">
        <v>2</v>
      </c>
      <c r="F28" s="223"/>
      <c r="G28" s="224">
        <f t="shared" si="8"/>
        <v>0</v>
      </c>
      <c r="H28" s="224"/>
      <c r="I28" s="224">
        <f t="shared" si="9"/>
        <v>0</v>
      </c>
      <c r="J28" s="224"/>
      <c r="K28" s="224">
        <f t="shared" si="10"/>
        <v>0</v>
      </c>
      <c r="L28" s="224">
        <v>21</v>
      </c>
      <c r="M28" s="224">
        <f t="shared" si="11"/>
        <v>0</v>
      </c>
      <c r="N28" s="225">
        <v>1.48E-3</v>
      </c>
      <c r="O28" s="225">
        <f t="shared" si="12"/>
        <v>2.96E-3</v>
      </c>
      <c r="P28" s="225">
        <v>0</v>
      </c>
      <c r="Q28" s="225">
        <f t="shared" si="13"/>
        <v>0</v>
      </c>
      <c r="R28" s="225"/>
      <c r="S28" s="225"/>
      <c r="T28" s="226">
        <v>0.54</v>
      </c>
      <c r="U28" s="225">
        <f t="shared" si="14"/>
        <v>1.08</v>
      </c>
      <c r="V28" s="227"/>
      <c r="W28" s="227"/>
      <c r="X28" s="227"/>
      <c r="Y28" s="227"/>
      <c r="Z28" s="227"/>
      <c r="AA28" s="227"/>
      <c r="AB28" s="227"/>
      <c r="AC28" s="227"/>
      <c r="AD28" s="227"/>
      <c r="AE28" s="227" t="s">
        <v>125</v>
      </c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</row>
    <row r="29" spans="1:60" outlineLevel="1" x14ac:dyDescent="0.25">
      <c r="A29" s="218">
        <v>17</v>
      </c>
      <c r="B29" s="219" t="s">
        <v>548</v>
      </c>
      <c r="C29" s="220" t="s">
        <v>549</v>
      </c>
      <c r="D29" s="221" t="s">
        <v>131</v>
      </c>
      <c r="E29" s="222">
        <v>4</v>
      </c>
      <c r="F29" s="223"/>
      <c r="G29" s="224">
        <f t="shared" si="8"/>
        <v>0</v>
      </c>
      <c r="H29" s="224"/>
      <c r="I29" s="224">
        <f t="shared" si="9"/>
        <v>0</v>
      </c>
      <c r="J29" s="224"/>
      <c r="K29" s="224">
        <f t="shared" si="10"/>
        <v>0</v>
      </c>
      <c r="L29" s="224">
        <v>21</v>
      </c>
      <c r="M29" s="224">
        <f t="shared" si="11"/>
        <v>0</v>
      </c>
      <c r="N29" s="225">
        <v>1.3999999999999999E-4</v>
      </c>
      <c r="O29" s="225">
        <f t="shared" si="12"/>
        <v>5.5999999999999995E-4</v>
      </c>
      <c r="P29" s="225">
        <v>0</v>
      </c>
      <c r="Q29" s="225">
        <f t="shared" si="13"/>
        <v>0</v>
      </c>
      <c r="R29" s="225"/>
      <c r="S29" s="225"/>
      <c r="T29" s="226">
        <v>0.16500000000000001</v>
      </c>
      <c r="U29" s="225">
        <f t="shared" si="14"/>
        <v>0.66</v>
      </c>
      <c r="V29" s="227"/>
      <c r="W29" s="227"/>
      <c r="X29" s="227"/>
      <c r="Y29" s="227"/>
      <c r="Z29" s="227"/>
      <c r="AA29" s="227"/>
      <c r="AB29" s="227"/>
      <c r="AC29" s="227"/>
      <c r="AD29" s="227"/>
      <c r="AE29" s="227" t="s">
        <v>125</v>
      </c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</row>
    <row r="30" spans="1:60" outlineLevel="1" x14ac:dyDescent="0.25">
      <c r="A30" s="218">
        <v>18</v>
      </c>
      <c r="B30" s="219" t="s">
        <v>578</v>
      </c>
      <c r="C30" s="220" t="s">
        <v>577</v>
      </c>
      <c r="D30" s="221" t="s">
        <v>131</v>
      </c>
      <c r="E30" s="222">
        <v>4</v>
      </c>
      <c r="F30" s="223"/>
      <c r="G30" s="224">
        <f t="shared" ref="G30" si="15">ROUND(E30*F30,2)</f>
        <v>0</v>
      </c>
      <c r="H30" s="224"/>
      <c r="I30" s="224"/>
      <c r="J30" s="224"/>
      <c r="K30" s="224"/>
      <c r="L30" s="224"/>
      <c r="M30" s="224"/>
      <c r="N30" s="225"/>
      <c r="O30" s="225"/>
      <c r="P30" s="225"/>
      <c r="Q30" s="225"/>
      <c r="R30" s="225"/>
      <c r="S30" s="225"/>
      <c r="T30" s="226"/>
      <c r="U30" s="225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</row>
    <row r="31" spans="1:60" outlineLevel="1" x14ac:dyDescent="0.25">
      <c r="A31" s="218">
        <v>19</v>
      </c>
      <c r="B31" s="219" t="s">
        <v>550</v>
      </c>
      <c r="C31" s="220" t="s">
        <v>551</v>
      </c>
      <c r="D31" s="221" t="s">
        <v>131</v>
      </c>
      <c r="E31" s="222">
        <v>4</v>
      </c>
      <c r="F31" s="223"/>
      <c r="G31" s="224">
        <f t="shared" si="8"/>
        <v>0</v>
      </c>
      <c r="H31" s="224"/>
      <c r="I31" s="224">
        <f t="shared" si="9"/>
        <v>0</v>
      </c>
      <c r="J31" s="224"/>
      <c r="K31" s="224">
        <f t="shared" si="10"/>
        <v>0</v>
      </c>
      <c r="L31" s="224">
        <v>21</v>
      </c>
      <c r="M31" s="224">
        <f t="shared" si="11"/>
        <v>0</v>
      </c>
      <c r="N31" s="225">
        <v>2.0600000000000002E-3</v>
      </c>
      <c r="O31" s="225">
        <f t="shared" si="12"/>
        <v>8.2400000000000008E-3</v>
      </c>
      <c r="P31" s="225">
        <v>0</v>
      </c>
      <c r="Q31" s="225">
        <f t="shared" si="13"/>
        <v>0</v>
      </c>
      <c r="R31" s="225"/>
      <c r="S31" s="225"/>
      <c r="T31" s="226">
        <v>0.372</v>
      </c>
      <c r="U31" s="225">
        <f t="shared" si="14"/>
        <v>1.49</v>
      </c>
      <c r="V31" s="227"/>
      <c r="W31" s="227"/>
      <c r="X31" s="227"/>
      <c r="Y31" s="227"/>
      <c r="Z31" s="227"/>
      <c r="AA31" s="227"/>
      <c r="AB31" s="227"/>
      <c r="AC31" s="227"/>
      <c r="AD31" s="227"/>
      <c r="AE31" s="227" t="s">
        <v>125</v>
      </c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</row>
    <row r="32" spans="1:60" outlineLevel="1" x14ac:dyDescent="0.25">
      <c r="A32" s="218">
        <v>20</v>
      </c>
      <c r="B32" s="219" t="s">
        <v>552</v>
      </c>
      <c r="C32" s="220" t="s">
        <v>553</v>
      </c>
      <c r="D32" s="221" t="s">
        <v>159</v>
      </c>
      <c r="E32" s="222">
        <v>10</v>
      </c>
      <c r="F32" s="223"/>
      <c r="G32" s="224">
        <f t="shared" si="8"/>
        <v>0</v>
      </c>
      <c r="H32" s="224"/>
      <c r="I32" s="224">
        <f t="shared" si="9"/>
        <v>0</v>
      </c>
      <c r="J32" s="224"/>
      <c r="K32" s="224">
        <f t="shared" si="10"/>
        <v>0</v>
      </c>
      <c r="L32" s="224">
        <v>21</v>
      </c>
      <c r="M32" s="224">
        <f t="shared" si="11"/>
        <v>0</v>
      </c>
      <c r="N32" s="225">
        <v>1.0000000000000001E-5</v>
      </c>
      <c r="O32" s="225">
        <f t="shared" si="12"/>
        <v>1E-4</v>
      </c>
      <c r="P32" s="225">
        <v>0</v>
      </c>
      <c r="Q32" s="225">
        <f t="shared" si="13"/>
        <v>0</v>
      </c>
      <c r="R32" s="225"/>
      <c r="S32" s="225"/>
      <c r="T32" s="226">
        <v>6.2E-2</v>
      </c>
      <c r="U32" s="225">
        <f t="shared" si="14"/>
        <v>0.62</v>
      </c>
      <c r="V32" s="227"/>
      <c r="W32" s="227"/>
      <c r="X32" s="227"/>
      <c r="Y32" s="227"/>
      <c r="Z32" s="227"/>
      <c r="AA32" s="227"/>
      <c r="AB32" s="227"/>
      <c r="AC32" s="227"/>
      <c r="AD32" s="227"/>
      <c r="AE32" s="227" t="s">
        <v>125</v>
      </c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</row>
    <row r="33" spans="1:60" outlineLevel="1" x14ac:dyDescent="0.25">
      <c r="A33" s="218">
        <v>21</v>
      </c>
      <c r="B33" s="219" t="s">
        <v>554</v>
      </c>
      <c r="C33" s="220" t="s">
        <v>555</v>
      </c>
      <c r="D33" s="221" t="s">
        <v>159</v>
      </c>
      <c r="E33" s="222">
        <v>10</v>
      </c>
      <c r="F33" s="223"/>
      <c r="G33" s="224">
        <f t="shared" si="8"/>
        <v>0</v>
      </c>
      <c r="H33" s="224"/>
      <c r="I33" s="224">
        <f t="shared" si="9"/>
        <v>0</v>
      </c>
      <c r="J33" s="224"/>
      <c r="K33" s="224">
        <f t="shared" si="10"/>
        <v>0</v>
      </c>
      <c r="L33" s="224">
        <v>21</v>
      </c>
      <c r="M33" s="224">
        <f t="shared" si="11"/>
        <v>0</v>
      </c>
      <c r="N33" s="225">
        <v>1.8000000000000001E-4</v>
      </c>
      <c r="O33" s="225">
        <f t="shared" si="12"/>
        <v>1.8E-3</v>
      </c>
      <c r="P33" s="225">
        <v>0</v>
      </c>
      <c r="Q33" s="225">
        <f t="shared" si="13"/>
        <v>0</v>
      </c>
      <c r="R33" s="225"/>
      <c r="S33" s="225"/>
      <c r="T33" s="226">
        <v>6.7000000000000004E-2</v>
      </c>
      <c r="U33" s="225">
        <f t="shared" si="14"/>
        <v>0.67</v>
      </c>
      <c r="V33" s="227"/>
      <c r="W33" s="227"/>
      <c r="X33" s="227"/>
      <c r="Y33" s="227"/>
      <c r="Z33" s="227"/>
      <c r="AA33" s="227"/>
      <c r="AB33" s="227"/>
      <c r="AC33" s="227"/>
      <c r="AD33" s="227"/>
      <c r="AE33" s="227" t="s">
        <v>125</v>
      </c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</row>
    <row r="34" spans="1:60" outlineLevel="1" x14ac:dyDescent="0.25">
      <c r="A34" s="218">
        <v>22</v>
      </c>
      <c r="B34" s="219" t="s">
        <v>556</v>
      </c>
      <c r="C34" s="220" t="s">
        <v>557</v>
      </c>
      <c r="D34" s="221" t="s">
        <v>225</v>
      </c>
      <c r="E34" s="222">
        <v>0.02</v>
      </c>
      <c r="F34" s="223"/>
      <c r="G34" s="224">
        <f t="shared" si="8"/>
        <v>0</v>
      </c>
      <c r="H34" s="224"/>
      <c r="I34" s="224">
        <f t="shared" si="9"/>
        <v>0</v>
      </c>
      <c r="J34" s="224"/>
      <c r="K34" s="224">
        <f t="shared" si="10"/>
        <v>0</v>
      </c>
      <c r="L34" s="224">
        <v>21</v>
      </c>
      <c r="M34" s="224">
        <f t="shared" si="11"/>
        <v>0</v>
      </c>
      <c r="N34" s="225">
        <v>0</v>
      </c>
      <c r="O34" s="225">
        <f t="shared" si="12"/>
        <v>0</v>
      </c>
      <c r="P34" s="225">
        <v>0</v>
      </c>
      <c r="Q34" s="225">
        <f t="shared" si="13"/>
        <v>0</v>
      </c>
      <c r="R34" s="225"/>
      <c r="S34" s="225"/>
      <c r="T34" s="226">
        <v>1.327</v>
      </c>
      <c r="U34" s="225">
        <f t="shared" si="14"/>
        <v>0.03</v>
      </c>
      <c r="V34" s="227"/>
      <c r="W34" s="227"/>
      <c r="X34" s="227"/>
      <c r="Y34" s="227"/>
      <c r="Z34" s="227"/>
      <c r="AA34" s="227"/>
      <c r="AB34" s="227"/>
      <c r="AC34" s="227"/>
      <c r="AD34" s="227"/>
      <c r="AE34" s="227" t="s">
        <v>125</v>
      </c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</row>
    <row r="35" spans="1:60" x14ac:dyDescent="0.25">
      <c r="A35" s="153" t="s">
        <v>120</v>
      </c>
      <c r="B35" s="159" t="s">
        <v>77</v>
      </c>
      <c r="C35" s="193" t="s">
        <v>78</v>
      </c>
      <c r="D35" s="164"/>
      <c r="E35" s="228"/>
      <c r="F35" s="229"/>
      <c r="G35" s="229">
        <f>SUMIF(AE36:AE39,"&lt;&gt;NOR",G36:G39)</f>
        <v>0</v>
      </c>
      <c r="H35" s="229"/>
      <c r="I35" s="229">
        <f>SUM(I36:I39)</f>
        <v>0</v>
      </c>
      <c r="J35" s="229"/>
      <c r="K35" s="229">
        <f>SUM(K36:K39)</f>
        <v>0</v>
      </c>
      <c r="L35" s="229"/>
      <c r="M35" s="229">
        <f>SUM(M36:M39)</f>
        <v>0</v>
      </c>
      <c r="N35" s="165"/>
      <c r="O35" s="165">
        <f>SUM(O36:O39)</f>
        <v>4.0299999999999996E-2</v>
      </c>
      <c r="P35" s="165"/>
      <c r="Q35" s="165">
        <f>SUM(Q36:Q39)</f>
        <v>0</v>
      </c>
      <c r="R35" s="165"/>
      <c r="S35" s="165"/>
      <c r="T35" s="166"/>
      <c r="U35" s="165">
        <f>SUM(U36:U39)</f>
        <v>8.42</v>
      </c>
      <c r="AE35" t="s">
        <v>121</v>
      </c>
    </row>
    <row r="36" spans="1:60" outlineLevel="1" x14ac:dyDescent="0.25">
      <c r="A36" s="218">
        <v>23</v>
      </c>
      <c r="B36" s="219" t="s">
        <v>558</v>
      </c>
      <c r="C36" s="220" t="s">
        <v>559</v>
      </c>
      <c r="D36" s="221" t="s">
        <v>131</v>
      </c>
      <c r="E36" s="222">
        <v>2</v>
      </c>
      <c r="F36" s="223"/>
      <c r="G36" s="224">
        <f t="shared" ref="G36:G39" si="16">ROUND(E36*F36,2)</f>
        <v>0</v>
      </c>
      <c r="H36" s="224"/>
      <c r="I36" s="224">
        <f t="shared" ref="I36:I39" si="17">ROUND(E36*H36,2)</f>
        <v>0</v>
      </c>
      <c r="J36" s="224"/>
      <c r="K36" s="224">
        <f t="shared" ref="K36:K39" si="18">ROUND(E36*J36,2)</f>
        <v>0</v>
      </c>
      <c r="L36" s="224">
        <v>21</v>
      </c>
      <c r="M36" s="224">
        <f t="shared" ref="M36:M39" si="19">G36*(1+L36/100)</f>
        <v>0</v>
      </c>
      <c r="N36" s="225">
        <v>1.8669999999999999E-2</v>
      </c>
      <c r="O36" s="225">
        <f t="shared" ref="O36:O39" si="20">ROUND(E36*N36,5)</f>
        <v>3.7339999999999998E-2</v>
      </c>
      <c r="P36" s="225">
        <v>0</v>
      </c>
      <c r="Q36" s="225">
        <f t="shared" ref="Q36:Q39" si="21">ROUND(E36*P36,5)</f>
        <v>0</v>
      </c>
      <c r="R36" s="225"/>
      <c r="S36" s="225"/>
      <c r="T36" s="226">
        <v>2.92136</v>
      </c>
      <c r="U36" s="225">
        <f t="shared" ref="U36:U39" si="22">ROUND(E36*T36,2)</f>
        <v>5.84</v>
      </c>
      <c r="V36" s="227"/>
      <c r="W36" s="227"/>
      <c r="X36" s="227"/>
      <c r="Y36" s="227"/>
      <c r="Z36" s="227"/>
      <c r="AA36" s="227"/>
      <c r="AB36" s="227"/>
      <c r="AC36" s="227"/>
      <c r="AD36" s="227"/>
      <c r="AE36" s="227" t="s">
        <v>263</v>
      </c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</row>
    <row r="37" spans="1:60" outlineLevel="1" x14ac:dyDescent="0.25">
      <c r="A37" s="218">
        <v>24</v>
      </c>
      <c r="B37" s="219" t="s">
        <v>560</v>
      </c>
      <c r="C37" s="220" t="s">
        <v>561</v>
      </c>
      <c r="D37" s="221" t="s">
        <v>131</v>
      </c>
      <c r="E37" s="222">
        <v>2</v>
      </c>
      <c r="F37" s="223"/>
      <c r="G37" s="224">
        <f t="shared" si="16"/>
        <v>0</v>
      </c>
      <c r="H37" s="224"/>
      <c r="I37" s="224">
        <f t="shared" si="17"/>
        <v>0</v>
      </c>
      <c r="J37" s="224"/>
      <c r="K37" s="224">
        <f t="shared" si="18"/>
        <v>0</v>
      </c>
      <c r="L37" s="224">
        <v>21</v>
      </c>
      <c r="M37" s="224">
        <f t="shared" si="19"/>
        <v>0</v>
      </c>
      <c r="N37" s="225">
        <v>8.0000000000000004E-4</v>
      </c>
      <c r="O37" s="225">
        <f t="shared" si="20"/>
        <v>1.6000000000000001E-3</v>
      </c>
      <c r="P37" s="225">
        <v>0</v>
      </c>
      <c r="Q37" s="225">
        <f t="shared" si="21"/>
        <v>0</v>
      </c>
      <c r="R37" s="225"/>
      <c r="S37" s="225"/>
      <c r="T37" s="226">
        <v>0.37</v>
      </c>
      <c r="U37" s="225">
        <f t="shared" si="22"/>
        <v>0.74</v>
      </c>
      <c r="V37" s="227"/>
      <c r="W37" s="227"/>
      <c r="X37" s="227"/>
      <c r="Y37" s="227"/>
      <c r="Z37" s="227"/>
      <c r="AA37" s="227"/>
      <c r="AB37" s="227"/>
      <c r="AC37" s="227"/>
      <c r="AD37" s="227"/>
      <c r="AE37" s="227" t="s">
        <v>125</v>
      </c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</row>
    <row r="38" spans="1:60" outlineLevel="1" x14ac:dyDescent="0.25">
      <c r="A38" s="218">
        <v>25</v>
      </c>
      <c r="B38" s="219" t="s">
        <v>562</v>
      </c>
      <c r="C38" s="220" t="s">
        <v>563</v>
      </c>
      <c r="D38" s="221" t="s">
        <v>246</v>
      </c>
      <c r="E38" s="222">
        <v>8</v>
      </c>
      <c r="F38" s="223"/>
      <c r="G38" s="224">
        <f t="shared" si="16"/>
        <v>0</v>
      </c>
      <c r="H38" s="224"/>
      <c r="I38" s="224">
        <f t="shared" si="17"/>
        <v>0</v>
      </c>
      <c r="J38" s="224"/>
      <c r="K38" s="224">
        <f t="shared" si="18"/>
        <v>0</v>
      </c>
      <c r="L38" s="224">
        <v>21</v>
      </c>
      <c r="M38" s="224">
        <f t="shared" si="19"/>
        <v>0</v>
      </c>
      <c r="N38" s="225">
        <v>1.7000000000000001E-4</v>
      </c>
      <c r="O38" s="225">
        <f t="shared" si="20"/>
        <v>1.3600000000000001E-3</v>
      </c>
      <c r="P38" s="225">
        <v>0</v>
      </c>
      <c r="Q38" s="225">
        <f t="shared" si="21"/>
        <v>0</v>
      </c>
      <c r="R38" s="225"/>
      <c r="S38" s="225"/>
      <c r="T38" s="226">
        <v>0.22700000000000001</v>
      </c>
      <c r="U38" s="225">
        <f t="shared" si="22"/>
        <v>1.82</v>
      </c>
      <c r="V38" s="227"/>
      <c r="W38" s="227"/>
      <c r="X38" s="227"/>
      <c r="Y38" s="227"/>
      <c r="Z38" s="227"/>
      <c r="AA38" s="227"/>
      <c r="AB38" s="227"/>
      <c r="AC38" s="227"/>
      <c r="AD38" s="227"/>
      <c r="AE38" s="227" t="s">
        <v>125</v>
      </c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</row>
    <row r="39" spans="1:60" outlineLevel="1" x14ac:dyDescent="0.25">
      <c r="A39" s="230">
        <v>26</v>
      </c>
      <c r="B39" s="231" t="s">
        <v>564</v>
      </c>
      <c r="C39" s="232" t="s">
        <v>565</v>
      </c>
      <c r="D39" s="233" t="s">
        <v>225</v>
      </c>
      <c r="E39" s="234">
        <v>0.01</v>
      </c>
      <c r="F39" s="235"/>
      <c r="G39" s="236">
        <f t="shared" si="16"/>
        <v>0</v>
      </c>
      <c r="H39" s="236"/>
      <c r="I39" s="236">
        <f t="shared" si="17"/>
        <v>0</v>
      </c>
      <c r="J39" s="236"/>
      <c r="K39" s="236">
        <f t="shared" si="18"/>
        <v>0</v>
      </c>
      <c r="L39" s="236">
        <v>21</v>
      </c>
      <c r="M39" s="236">
        <f t="shared" si="19"/>
        <v>0</v>
      </c>
      <c r="N39" s="237">
        <v>0</v>
      </c>
      <c r="O39" s="237">
        <f t="shared" si="20"/>
        <v>0</v>
      </c>
      <c r="P39" s="237">
        <v>0</v>
      </c>
      <c r="Q39" s="237">
        <f t="shared" si="21"/>
        <v>0</v>
      </c>
      <c r="R39" s="237"/>
      <c r="S39" s="237"/>
      <c r="T39" s="238">
        <v>1.5169999999999999</v>
      </c>
      <c r="U39" s="237">
        <f t="shared" si="22"/>
        <v>0.02</v>
      </c>
      <c r="V39" s="227"/>
      <c r="W39" s="227"/>
      <c r="X39" s="227"/>
      <c r="Y39" s="227"/>
      <c r="Z39" s="227"/>
      <c r="AA39" s="227"/>
      <c r="AB39" s="227"/>
      <c r="AC39" s="227"/>
      <c r="AD39" s="227"/>
      <c r="AE39" s="227" t="s">
        <v>125</v>
      </c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</row>
    <row r="40" spans="1:60" x14ac:dyDescent="0.25">
      <c r="A40" s="190"/>
      <c r="B40" s="7" t="s">
        <v>416</v>
      </c>
      <c r="C40" s="195" t="s">
        <v>416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AC40">
        <v>15</v>
      </c>
      <c r="AD40">
        <v>21</v>
      </c>
    </row>
    <row r="41" spans="1:60" x14ac:dyDescent="0.25">
      <c r="A41" s="243"/>
      <c r="B41" s="244" t="s">
        <v>28</v>
      </c>
      <c r="C41" s="245" t="s">
        <v>416</v>
      </c>
      <c r="D41" s="246"/>
      <c r="E41" s="246"/>
      <c r="F41" s="246"/>
      <c r="G41" s="247">
        <f>G8+G10+G12+G14+G22+G35</f>
        <v>0</v>
      </c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AC41">
        <f>SUMIF(L7:L39,AC40,G7:G39)</f>
        <v>0</v>
      </c>
      <c r="AD41">
        <f>SUMIF(L7:L39,AD40,G7:G39)</f>
        <v>0</v>
      </c>
      <c r="AE41" t="s">
        <v>417</v>
      </c>
    </row>
    <row r="42" spans="1:60" x14ac:dyDescent="0.25">
      <c r="A42" s="190"/>
      <c r="B42" s="7" t="s">
        <v>416</v>
      </c>
      <c r="C42" s="195" t="s">
        <v>416</v>
      </c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</row>
    <row r="43" spans="1:60" x14ac:dyDescent="0.25">
      <c r="A43" s="190"/>
      <c r="B43" s="7" t="s">
        <v>416</v>
      </c>
      <c r="C43" s="195" t="s">
        <v>416</v>
      </c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</row>
    <row r="44" spans="1:60" x14ac:dyDescent="0.25">
      <c r="A44" s="378" t="s">
        <v>418</v>
      </c>
      <c r="B44" s="378"/>
      <c r="C44" s="379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</row>
    <row r="45" spans="1:60" x14ac:dyDescent="0.25">
      <c r="A45" s="359"/>
      <c r="B45" s="360"/>
      <c r="C45" s="361"/>
      <c r="D45" s="360"/>
      <c r="E45" s="360"/>
      <c r="F45" s="360"/>
      <c r="G45" s="362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AE45" t="s">
        <v>419</v>
      </c>
    </row>
    <row r="46" spans="1:60" x14ac:dyDescent="0.25">
      <c r="A46" s="363"/>
      <c r="B46" s="364"/>
      <c r="C46" s="365"/>
      <c r="D46" s="364"/>
      <c r="E46" s="364"/>
      <c r="F46" s="364"/>
      <c r="G46" s="366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</row>
    <row r="47" spans="1:60" x14ac:dyDescent="0.25">
      <c r="A47" s="363"/>
      <c r="B47" s="364"/>
      <c r="C47" s="365"/>
      <c r="D47" s="364"/>
      <c r="E47" s="364"/>
      <c r="F47" s="364"/>
      <c r="G47" s="366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</row>
    <row r="48" spans="1:60" x14ac:dyDescent="0.25">
      <c r="A48" s="363"/>
      <c r="B48" s="364"/>
      <c r="C48" s="365"/>
      <c r="D48" s="364"/>
      <c r="E48" s="364"/>
      <c r="F48" s="364"/>
      <c r="G48" s="366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</row>
    <row r="49" spans="1:31" x14ac:dyDescent="0.25">
      <c r="A49" s="367"/>
      <c r="B49" s="368"/>
      <c r="C49" s="369"/>
      <c r="D49" s="368"/>
      <c r="E49" s="368"/>
      <c r="F49" s="368"/>
      <c r="G49" s="37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31" x14ac:dyDescent="0.25">
      <c r="A50" s="190"/>
      <c r="B50" s="7" t="s">
        <v>416</v>
      </c>
      <c r="C50" s="195" t="s">
        <v>416</v>
      </c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31" x14ac:dyDescent="0.25">
      <c r="C51" s="197"/>
      <c r="AE51" t="s">
        <v>420</v>
      </c>
    </row>
  </sheetData>
  <mergeCells count="6">
    <mergeCell ref="A45:G49"/>
    <mergeCell ref="A1:G1"/>
    <mergeCell ref="C2:G2"/>
    <mergeCell ref="C3:G3"/>
    <mergeCell ref="C4:G4"/>
    <mergeCell ref="A44:C44"/>
  </mergeCells>
  <pageMargins left="0.39370078740157483" right="0.19685039370078741" top="0.78740157480314965" bottom="0.78740157480314965" header="0.31496062992125984" footer="0.31496062992125984"/>
  <pageSetup paperSize="9" orientation="portrait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8FE0-73AC-4833-95DC-D8B31C874558}">
  <sheetPr>
    <pageSetUpPr fitToPage="1"/>
  </sheetPr>
  <dimension ref="A1:N214"/>
  <sheetViews>
    <sheetView tabSelected="1" view="pageBreakPreview" zoomScale="130" zoomScaleNormal="145" zoomScaleSheetLayoutView="130" workbookViewId="0">
      <selection sqref="A1:I128"/>
    </sheetView>
  </sheetViews>
  <sheetFormatPr defaultColWidth="11.5546875" defaultRowHeight="13.2" x14ac:dyDescent="0.25"/>
  <cols>
    <col min="1" max="1" width="14.88671875" style="250" bestFit="1" customWidth="1"/>
    <col min="2" max="2" width="64.44140625" style="250" customWidth="1"/>
    <col min="3" max="3" width="4.33203125" style="288" customWidth="1"/>
    <col min="4" max="4" width="11.5546875" style="289"/>
    <col min="5" max="6" width="11.5546875" style="250"/>
    <col min="7" max="7" width="12.88671875" style="250" customWidth="1"/>
    <col min="8" max="8" width="12.6640625" style="250" customWidth="1"/>
    <col min="9" max="9" width="14.21875" style="250" bestFit="1" customWidth="1"/>
    <col min="10" max="11" width="11.5546875" style="250"/>
    <col min="12" max="12" width="23.33203125" style="250" customWidth="1"/>
    <col min="13" max="13" width="57.109375" style="250" customWidth="1"/>
    <col min="14" max="14" width="8.33203125" style="250" customWidth="1"/>
    <col min="15" max="15" width="15.6640625" style="250" customWidth="1"/>
    <col min="16" max="16" width="15" style="250" customWidth="1"/>
    <col min="17" max="17" width="15.88671875" style="250" customWidth="1"/>
    <col min="18" max="18" width="19" style="250" customWidth="1"/>
    <col min="19" max="256" width="11.5546875" style="250"/>
    <col min="257" max="257" width="14.88671875" style="250" bestFit="1" customWidth="1"/>
    <col min="258" max="258" width="64.44140625" style="250" customWidth="1"/>
    <col min="259" max="259" width="4.33203125" style="250" customWidth="1"/>
    <col min="260" max="262" width="11.5546875" style="250"/>
    <col min="263" max="263" width="12.88671875" style="250" customWidth="1"/>
    <col min="264" max="264" width="12.6640625" style="250" customWidth="1"/>
    <col min="265" max="267" width="11.5546875" style="250"/>
    <col min="268" max="268" width="23.33203125" style="250" customWidth="1"/>
    <col min="269" max="269" width="57.109375" style="250" customWidth="1"/>
    <col min="270" max="270" width="8.33203125" style="250" customWidth="1"/>
    <col min="271" max="271" width="15.6640625" style="250" customWidth="1"/>
    <col min="272" max="272" width="15" style="250" customWidth="1"/>
    <col min="273" max="273" width="15.88671875" style="250" customWidth="1"/>
    <col min="274" max="274" width="19" style="250" customWidth="1"/>
    <col min="275" max="512" width="11.5546875" style="250"/>
    <col min="513" max="513" width="14.88671875" style="250" bestFit="1" customWidth="1"/>
    <col min="514" max="514" width="64.44140625" style="250" customWidth="1"/>
    <col min="515" max="515" width="4.33203125" style="250" customWidth="1"/>
    <col min="516" max="518" width="11.5546875" style="250"/>
    <col min="519" max="519" width="12.88671875" style="250" customWidth="1"/>
    <col min="520" max="520" width="12.6640625" style="250" customWidth="1"/>
    <col min="521" max="523" width="11.5546875" style="250"/>
    <col min="524" max="524" width="23.33203125" style="250" customWidth="1"/>
    <col min="525" max="525" width="57.109375" style="250" customWidth="1"/>
    <col min="526" max="526" width="8.33203125" style="250" customWidth="1"/>
    <col min="527" max="527" width="15.6640625" style="250" customWidth="1"/>
    <col min="528" max="528" width="15" style="250" customWidth="1"/>
    <col min="529" max="529" width="15.88671875" style="250" customWidth="1"/>
    <col min="530" max="530" width="19" style="250" customWidth="1"/>
    <col min="531" max="768" width="11.5546875" style="250"/>
    <col min="769" max="769" width="14.88671875" style="250" bestFit="1" customWidth="1"/>
    <col min="770" max="770" width="64.44140625" style="250" customWidth="1"/>
    <col min="771" max="771" width="4.33203125" style="250" customWidth="1"/>
    <col min="772" max="774" width="11.5546875" style="250"/>
    <col min="775" max="775" width="12.88671875" style="250" customWidth="1"/>
    <col min="776" max="776" width="12.6640625" style="250" customWidth="1"/>
    <col min="777" max="779" width="11.5546875" style="250"/>
    <col min="780" max="780" width="23.33203125" style="250" customWidth="1"/>
    <col min="781" max="781" width="57.109375" style="250" customWidth="1"/>
    <col min="782" max="782" width="8.33203125" style="250" customWidth="1"/>
    <col min="783" max="783" width="15.6640625" style="250" customWidth="1"/>
    <col min="784" max="784" width="15" style="250" customWidth="1"/>
    <col min="785" max="785" width="15.88671875" style="250" customWidth="1"/>
    <col min="786" max="786" width="19" style="250" customWidth="1"/>
    <col min="787" max="1024" width="11.5546875" style="250"/>
    <col min="1025" max="1025" width="14.88671875" style="250" bestFit="1" customWidth="1"/>
    <col min="1026" max="1026" width="64.44140625" style="250" customWidth="1"/>
    <col min="1027" max="1027" width="4.33203125" style="250" customWidth="1"/>
    <col min="1028" max="1030" width="11.5546875" style="250"/>
    <col min="1031" max="1031" width="12.88671875" style="250" customWidth="1"/>
    <col min="1032" max="1032" width="12.6640625" style="250" customWidth="1"/>
    <col min="1033" max="1035" width="11.5546875" style="250"/>
    <col min="1036" max="1036" width="23.33203125" style="250" customWidth="1"/>
    <col min="1037" max="1037" width="57.109375" style="250" customWidth="1"/>
    <col min="1038" max="1038" width="8.33203125" style="250" customWidth="1"/>
    <col min="1039" max="1039" width="15.6640625" style="250" customWidth="1"/>
    <col min="1040" max="1040" width="15" style="250" customWidth="1"/>
    <col min="1041" max="1041" width="15.88671875" style="250" customWidth="1"/>
    <col min="1042" max="1042" width="19" style="250" customWidth="1"/>
    <col min="1043" max="1280" width="11.5546875" style="250"/>
    <col min="1281" max="1281" width="14.88671875" style="250" bestFit="1" customWidth="1"/>
    <col min="1282" max="1282" width="64.44140625" style="250" customWidth="1"/>
    <col min="1283" max="1283" width="4.33203125" style="250" customWidth="1"/>
    <col min="1284" max="1286" width="11.5546875" style="250"/>
    <col min="1287" max="1287" width="12.88671875" style="250" customWidth="1"/>
    <col min="1288" max="1288" width="12.6640625" style="250" customWidth="1"/>
    <col min="1289" max="1291" width="11.5546875" style="250"/>
    <col min="1292" max="1292" width="23.33203125" style="250" customWidth="1"/>
    <col min="1293" max="1293" width="57.109375" style="250" customWidth="1"/>
    <col min="1294" max="1294" width="8.33203125" style="250" customWidth="1"/>
    <col min="1295" max="1295" width="15.6640625" style="250" customWidth="1"/>
    <col min="1296" max="1296" width="15" style="250" customWidth="1"/>
    <col min="1297" max="1297" width="15.88671875" style="250" customWidth="1"/>
    <col min="1298" max="1298" width="19" style="250" customWidth="1"/>
    <col min="1299" max="1536" width="11.5546875" style="250"/>
    <col min="1537" max="1537" width="14.88671875" style="250" bestFit="1" customWidth="1"/>
    <col min="1538" max="1538" width="64.44140625" style="250" customWidth="1"/>
    <col min="1539" max="1539" width="4.33203125" style="250" customWidth="1"/>
    <col min="1540" max="1542" width="11.5546875" style="250"/>
    <col min="1543" max="1543" width="12.88671875" style="250" customWidth="1"/>
    <col min="1544" max="1544" width="12.6640625" style="250" customWidth="1"/>
    <col min="1545" max="1547" width="11.5546875" style="250"/>
    <col min="1548" max="1548" width="23.33203125" style="250" customWidth="1"/>
    <col min="1549" max="1549" width="57.109375" style="250" customWidth="1"/>
    <col min="1550" max="1550" width="8.33203125" style="250" customWidth="1"/>
    <col min="1551" max="1551" width="15.6640625" style="250" customWidth="1"/>
    <col min="1552" max="1552" width="15" style="250" customWidth="1"/>
    <col min="1553" max="1553" width="15.88671875" style="250" customWidth="1"/>
    <col min="1554" max="1554" width="19" style="250" customWidth="1"/>
    <col min="1555" max="1792" width="11.5546875" style="250"/>
    <col min="1793" max="1793" width="14.88671875" style="250" bestFit="1" customWidth="1"/>
    <col min="1794" max="1794" width="64.44140625" style="250" customWidth="1"/>
    <col min="1795" max="1795" width="4.33203125" style="250" customWidth="1"/>
    <col min="1796" max="1798" width="11.5546875" style="250"/>
    <col min="1799" max="1799" width="12.88671875" style="250" customWidth="1"/>
    <col min="1800" max="1800" width="12.6640625" style="250" customWidth="1"/>
    <col min="1801" max="1803" width="11.5546875" style="250"/>
    <col min="1804" max="1804" width="23.33203125" style="250" customWidth="1"/>
    <col min="1805" max="1805" width="57.109375" style="250" customWidth="1"/>
    <col min="1806" max="1806" width="8.33203125" style="250" customWidth="1"/>
    <col min="1807" max="1807" width="15.6640625" style="250" customWidth="1"/>
    <col min="1808" max="1808" width="15" style="250" customWidth="1"/>
    <col min="1809" max="1809" width="15.88671875" style="250" customWidth="1"/>
    <col min="1810" max="1810" width="19" style="250" customWidth="1"/>
    <col min="1811" max="2048" width="11.5546875" style="250"/>
    <col min="2049" max="2049" width="14.88671875" style="250" bestFit="1" customWidth="1"/>
    <col min="2050" max="2050" width="64.44140625" style="250" customWidth="1"/>
    <col min="2051" max="2051" width="4.33203125" style="250" customWidth="1"/>
    <col min="2052" max="2054" width="11.5546875" style="250"/>
    <col min="2055" max="2055" width="12.88671875" style="250" customWidth="1"/>
    <col min="2056" max="2056" width="12.6640625" style="250" customWidth="1"/>
    <col min="2057" max="2059" width="11.5546875" style="250"/>
    <col min="2060" max="2060" width="23.33203125" style="250" customWidth="1"/>
    <col min="2061" max="2061" width="57.109375" style="250" customWidth="1"/>
    <col min="2062" max="2062" width="8.33203125" style="250" customWidth="1"/>
    <col min="2063" max="2063" width="15.6640625" style="250" customWidth="1"/>
    <col min="2064" max="2064" width="15" style="250" customWidth="1"/>
    <col min="2065" max="2065" width="15.88671875" style="250" customWidth="1"/>
    <col min="2066" max="2066" width="19" style="250" customWidth="1"/>
    <col min="2067" max="2304" width="11.5546875" style="250"/>
    <col min="2305" max="2305" width="14.88671875" style="250" bestFit="1" customWidth="1"/>
    <col min="2306" max="2306" width="64.44140625" style="250" customWidth="1"/>
    <col min="2307" max="2307" width="4.33203125" style="250" customWidth="1"/>
    <col min="2308" max="2310" width="11.5546875" style="250"/>
    <col min="2311" max="2311" width="12.88671875" style="250" customWidth="1"/>
    <col min="2312" max="2312" width="12.6640625" style="250" customWidth="1"/>
    <col min="2313" max="2315" width="11.5546875" style="250"/>
    <col min="2316" max="2316" width="23.33203125" style="250" customWidth="1"/>
    <col min="2317" max="2317" width="57.109375" style="250" customWidth="1"/>
    <col min="2318" max="2318" width="8.33203125" style="250" customWidth="1"/>
    <col min="2319" max="2319" width="15.6640625" style="250" customWidth="1"/>
    <col min="2320" max="2320" width="15" style="250" customWidth="1"/>
    <col min="2321" max="2321" width="15.88671875" style="250" customWidth="1"/>
    <col min="2322" max="2322" width="19" style="250" customWidth="1"/>
    <col min="2323" max="2560" width="11.5546875" style="250"/>
    <col min="2561" max="2561" width="14.88671875" style="250" bestFit="1" customWidth="1"/>
    <col min="2562" max="2562" width="64.44140625" style="250" customWidth="1"/>
    <col min="2563" max="2563" width="4.33203125" style="250" customWidth="1"/>
    <col min="2564" max="2566" width="11.5546875" style="250"/>
    <col min="2567" max="2567" width="12.88671875" style="250" customWidth="1"/>
    <col min="2568" max="2568" width="12.6640625" style="250" customWidth="1"/>
    <col min="2569" max="2571" width="11.5546875" style="250"/>
    <col min="2572" max="2572" width="23.33203125" style="250" customWidth="1"/>
    <col min="2573" max="2573" width="57.109375" style="250" customWidth="1"/>
    <col min="2574" max="2574" width="8.33203125" style="250" customWidth="1"/>
    <col min="2575" max="2575" width="15.6640625" style="250" customWidth="1"/>
    <col min="2576" max="2576" width="15" style="250" customWidth="1"/>
    <col min="2577" max="2577" width="15.88671875" style="250" customWidth="1"/>
    <col min="2578" max="2578" width="19" style="250" customWidth="1"/>
    <col min="2579" max="2816" width="11.5546875" style="250"/>
    <col min="2817" max="2817" width="14.88671875" style="250" bestFit="1" customWidth="1"/>
    <col min="2818" max="2818" width="64.44140625" style="250" customWidth="1"/>
    <col min="2819" max="2819" width="4.33203125" style="250" customWidth="1"/>
    <col min="2820" max="2822" width="11.5546875" style="250"/>
    <col min="2823" max="2823" width="12.88671875" style="250" customWidth="1"/>
    <col min="2824" max="2824" width="12.6640625" style="250" customWidth="1"/>
    <col min="2825" max="2827" width="11.5546875" style="250"/>
    <col min="2828" max="2828" width="23.33203125" style="250" customWidth="1"/>
    <col min="2829" max="2829" width="57.109375" style="250" customWidth="1"/>
    <col min="2830" max="2830" width="8.33203125" style="250" customWidth="1"/>
    <col min="2831" max="2831" width="15.6640625" style="250" customWidth="1"/>
    <col min="2832" max="2832" width="15" style="250" customWidth="1"/>
    <col min="2833" max="2833" width="15.88671875" style="250" customWidth="1"/>
    <col min="2834" max="2834" width="19" style="250" customWidth="1"/>
    <col min="2835" max="3072" width="11.5546875" style="250"/>
    <col min="3073" max="3073" width="14.88671875" style="250" bestFit="1" customWidth="1"/>
    <col min="3074" max="3074" width="64.44140625" style="250" customWidth="1"/>
    <col min="3075" max="3075" width="4.33203125" style="250" customWidth="1"/>
    <col min="3076" max="3078" width="11.5546875" style="250"/>
    <col min="3079" max="3079" width="12.88671875" style="250" customWidth="1"/>
    <col min="3080" max="3080" width="12.6640625" style="250" customWidth="1"/>
    <col min="3081" max="3083" width="11.5546875" style="250"/>
    <col min="3084" max="3084" width="23.33203125" style="250" customWidth="1"/>
    <col min="3085" max="3085" width="57.109375" style="250" customWidth="1"/>
    <col min="3086" max="3086" width="8.33203125" style="250" customWidth="1"/>
    <col min="3087" max="3087" width="15.6640625" style="250" customWidth="1"/>
    <col min="3088" max="3088" width="15" style="250" customWidth="1"/>
    <col min="3089" max="3089" width="15.88671875" style="250" customWidth="1"/>
    <col min="3090" max="3090" width="19" style="250" customWidth="1"/>
    <col min="3091" max="3328" width="11.5546875" style="250"/>
    <col min="3329" max="3329" width="14.88671875" style="250" bestFit="1" customWidth="1"/>
    <col min="3330" max="3330" width="64.44140625" style="250" customWidth="1"/>
    <col min="3331" max="3331" width="4.33203125" style="250" customWidth="1"/>
    <col min="3332" max="3334" width="11.5546875" style="250"/>
    <col min="3335" max="3335" width="12.88671875" style="250" customWidth="1"/>
    <col min="3336" max="3336" width="12.6640625" style="250" customWidth="1"/>
    <col min="3337" max="3339" width="11.5546875" style="250"/>
    <col min="3340" max="3340" width="23.33203125" style="250" customWidth="1"/>
    <col min="3341" max="3341" width="57.109375" style="250" customWidth="1"/>
    <col min="3342" max="3342" width="8.33203125" style="250" customWidth="1"/>
    <col min="3343" max="3343" width="15.6640625" style="250" customWidth="1"/>
    <col min="3344" max="3344" width="15" style="250" customWidth="1"/>
    <col min="3345" max="3345" width="15.88671875" style="250" customWidth="1"/>
    <col min="3346" max="3346" width="19" style="250" customWidth="1"/>
    <col min="3347" max="3584" width="11.5546875" style="250"/>
    <col min="3585" max="3585" width="14.88671875" style="250" bestFit="1" customWidth="1"/>
    <col min="3586" max="3586" width="64.44140625" style="250" customWidth="1"/>
    <col min="3587" max="3587" width="4.33203125" style="250" customWidth="1"/>
    <col min="3588" max="3590" width="11.5546875" style="250"/>
    <col min="3591" max="3591" width="12.88671875" style="250" customWidth="1"/>
    <col min="3592" max="3592" width="12.6640625" style="250" customWidth="1"/>
    <col min="3593" max="3595" width="11.5546875" style="250"/>
    <col min="3596" max="3596" width="23.33203125" style="250" customWidth="1"/>
    <col min="3597" max="3597" width="57.109375" style="250" customWidth="1"/>
    <col min="3598" max="3598" width="8.33203125" style="250" customWidth="1"/>
    <col min="3599" max="3599" width="15.6640625" style="250" customWidth="1"/>
    <col min="3600" max="3600" width="15" style="250" customWidth="1"/>
    <col min="3601" max="3601" width="15.88671875" style="250" customWidth="1"/>
    <col min="3602" max="3602" width="19" style="250" customWidth="1"/>
    <col min="3603" max="3840" width="11.5546875" style="250"/>
    <col min="3841" max="3841" width="14.88671875" style="250" bestFit="1" customWidth="1"/>
    <col min="3842" max="3842" width="64.44140625" style="250" customWidth="1"/>
    <col min="3843" max="3843" width="4.33203125" style="250" customWidth="1"/>
    <col min="3844" max="3846" width="11.5546875" style="250"/>
    <col min="3847" max="3847" width="12.88671875" style="250" customWidth="1"/>
    <col min="3848" max="3848" width="12.6640625" style="250" customWidth="1"/>
    <col min="3849" max="3851" width="11.5546875" style="250"/>
    <col min="3852" max="3852" width="23.33203125" style="250" customWidth="1"/>
    <col min="3853" max="3853" width="57.109375" style="250" customWidth="1"/>
    <col min="3854" max="3854" width="8.33203125" style="250" customWidth="1"/>
    <col min="3855" max="3855" width="15.6640625" style="250" customWidth="1"/>
    <col min="3856" max="3856" width="15" style="250" customWidth="1"/>
    <col min="3857" max="3857" width="15.88671875" style="250" customWidth="1"/>
    <col min="3858" max="3858" width="19" style="250" customWidth="1"/>
    <col min="3859" max="4096" width="11.5546875" style="250"/>
    <col min="4097" max="4097" width="14.88671875" style="250" bestFit="1" customWidth="1"/>
    <col min="4098" max="4098" width="64.44140625" style="250" customWidth="1"/>
    <col min="4099" max="4099" width="4.33203125" style="250" customWidth="1"/>
    <col min="4100" max="4102" width="11.5546875" style="250"/>
    <col min="4103" max="4103" width="12.88671875" style="250" customWidth="1"/>
    <col min="4104" max="4104" width="12.6640625" style="250" customWidth="1"/>
    <col min="4105" max="4107" width="11.5546875" style="250"/>
    <col min="4108" max="4108" width="23.33203125" style="250" customWidth="1"/>
    <col min="4109" max="4109" width="57.109375" style="250" customWidth="1"/>
    <col min="4110" max="4110" width="8.33203125" style="250" customWidth="1"/>
    <col min="4111" max="4111" width="15.6640625" style="250" customWidth="1"/>
    <col min="4112" max="4112" width="15" style="250" customWidth="1"/>
    <col min="4113" max="4113" width="15.88671875" style="250" customWidth="1"/>
    <col min="4114" max="4114" width="19" style="250" customWidth="1"/>
    <col min="4115" max="4352" width="11.5546875" style="250"/>
    <col min="4353" max="4353" width="14.88671875" style="250" bestFit="1" customWidth="1"/>
    <col min="4354" max="4354" width="64.44140625" style="250" customWidth="1"/>
    <col min="4355" max="4355" width="4.33203125" style="250" customWidth="1"/>
    <col min="4356" max="4358" width="11.5546875" style="250"/>
    <col min="4359" max="4359" width="12.88671875" style="250" customWidth="1"/>
    <col min="4360" max="4360" width="12.6640625" style="250" customWidth="1"/>
    <col min="4361" max="4363" width="11.5546875" style="250"/>
    <col min="4364" max="4364" width="23.33203125" style="250" customWidth="1"/>
    <col min="4365" max="4365" width="57.109375" style="250" customWidth="1"/>
    <col min="4366" max="4366" width="8.33203125" style="250" customWidth="1"/>
    <col min="4367" max="4367" width="15.6640625" style="250" customWidth="1"/>
    <col min="4368" max="4368" width="15" style="250" customWidth="1"/>
    <col min="4369" max="4369" width="15.88671875" style="250" customWidth="1"/>
    <col min="4370" max="4370" width="19" style="250" customWidth="1"/>
    <col min="4371" max="4608" width="11.5546875" style="250"/>
    <col min="4609" max="4609" width="14.88671875" style="250" bestFit="1" customWidth="1"/>
    <col min="4610" max="4610" width="64.44140625" style="250" customWidth="1"/>
    <col min="4611" max="4611" width="4.33203125" style="250" customWidth="1"/>
    <col min="4612" max="4614" width="11.5546875" style="250"/>
    <col min="4615" max="4615" width="12.88671875" style="250" customWidth="1"/>
    <col min="4616" max="4616" width="12.6640625" style="250" customWidth="1"/>
    <col min="4617" max="4619" width="11.5546875" style="250"/>
    <col min="4620" max="4620" width="23.33203125" style="250" customWidth="1"/>
    <col min="4621" max="4621" width="57.109375" style="250" customWidth="1"/>
    <col min="4622" max="4622" width="8.33203125" style="250" customWidth="1"/>
    <col min="4623" max="4623" width="15.6640625" style="250" customWidth="1"/>
    <col min="4624" max="4624" width="15" style="250" customWidth="1"/>
    <col min="4625" max="4625" width="15.88671875" style="250" customWidth="1"/>
    <col min="4626" max="4626" width="19" style="250" customWidth="1"/>
    <col min="4627" max="4864" width="11.5546875" style="250"/>
    <col min="4865" max="4865" width="14.88671875" style="250" bestFit="1" customWidth="1"/>
    <col min="4866" max="4866" width="64.44140625" style="250" customWidth="1"/>
    <col min="4867" max="4867" width="4.33203125" style="250" customWidth="1"/>
    <col min="4868" max="4870" width="11.5546875" style="250"/>
    <col min="4871" max="4871" width="12.88671875" style="250" customWidth="1"/>
    <col min="4872" max="4872" width="12.6640625" style="250" customWidth="1"/>
    <col min="4873" max="4875" width="11.5546875" style="250"/>
    <col min="4876" max="4876" width="23.33203125" style="250" customWidth="1"/>
    <col min="4877" max="4877" width="57.109375" style="250" customWidth="1"/>
    <col min="4878" max="4878" width="8.33203125" style="250" customWidth="1"/>
    <col min="4879" max="4879" width="15.6640625" style="250" customWidth="1"/>
    <col min="4880" max="4880" width="15" style="250" customWidth="1"/>
    <col min="4881" max="4881" width="15.88671875" style="250" customWidth="1"/>
    <col min="4882" max="4882" width="19" style="250" customWidth="1"/>
    <col min="4883" max="5120" width="11.5546875" style="250"/>
    <col min="5121" max="5121" width="14.88671875" style="250" bestFit="1" customWidth="1"/>
    <col min="5122" max="5122" width="64.44140625" style="250" customWidth="1"/>
    <col min="5123" max="5123" width="4.33203125" style="250" customWidth="1"/>
    <col min="5124" max="5126" width="11.5546875" style="250"/>
    <col min="5127" max="5127" width="12.88671875" style="250" customWidth="1"/>
    <col min="5128" max="5128" width="12.6640625" style="250" customWidth="1"/>
    <col min="5129" max="5131" width="11.5546875" style="250"/>
    <col min="5132" max="5132" width="23.33203125" style="250" customWidth="1"/>
    <col min="5133" max="5133" width="57.109375" style="250" customWidth="1"/>
    <col min="5134" max="5134" width="8.33203125" style="250" customWidth="1"/>
    <col min="5135" max="5135" width="15.6640625" style="250" customWidth="1"/>
    <col min="5136" max="5136" width="15" style="250" customWidth="1"/>
    <col min="5137" max="5137" width="15.88671875" style="250" customWidth="1"/>
    <col min="5138" max="5138" width="19" style="250" customWidth="1"/>
    <col min="5139" max="5376" width="11.5546875" style="250"/>
    <col min="5377" max="5377" width="14.88671875" style="250" bestFit="1" customWidth="1"/>
    <col min="5378" max="5378" width="64.44140625" style="250" customWidth="1"/>
    <col min="5379" max="5379" width="4.33203125" style="250" customWidth="1"/>
    <col min="5380" max="5382" width="11.5546875" style="250"/>
    <col min="5383" max="5383" width="12.88671875" style="250" customWidth="1"/>
    <col min="5384" max="5384" width="12.6640625" style="250" customWidth="1"/>
    <col min="5385" max="5387" width="11.5546875" style="250"/>
    <col min="5388" max="5388" width="23.33203125" style="250" customWidth="1"/>
    <col min="5389" max="5389" width="57.109375" style="250" customWidth="1"/>
    <col min="5390" max="5390" width="8.33203125" style="250" customWidth="1"/>
    <col min="5391" max="5391" width="15.6640625" style="250" customWidth="1"/>
    <col min="5392" max="5392" width="15" style="250" customWidth="1"/>
    <col min="5393" max="5393" width="15.88671875" style="250" customWidth="1"/>
    <col min="5394" max="5394" width="19" style="250" customWidth="1"/>
    <col min="5395" max="5632" width="11.5546875" style="250"/>
    <col min="5633" max="5633" width="14.88671875" style="250" bestFit="1" customWidth="1"/>
    <col min="5634" max="5634" width="64.44140625" style="250" customWidth="1"/>
    <col min="5635" max="5635" width="4.33203125" style="250" customWidth="1"/>
    <col min="5636" max="5638" width="11.5546875" style="250"/>
    <col min="5639" max="5639" width="12.88671875" style="250" customWidth="1"/>
    <col min="5640" max="5640" width="12.6640625" style="250" customWidth="1"/>
    <col min="5641" max="5643" width="11.5546875" style="250"/>
    <col min="5644" max="5644" width="23.33203125" style="250" customWidth="1"/>
    <col min="5645" max="5645" width="57.109375" style="250" customWidth="1"/>
    <col min="5646" max="5646" width="8.33203125" style="250" customWidth="1"/>
    <col min="5647" max="5647" width="15.6640625" style="250" customWidth="1"/>
    <col min="5648" max="5648" width="15" style="250" customWidth="1"/>
    <col min="5649" max="5649" width="15.88671875" style="250" customWidth="1"/>
    <col min="5650" max="5650" width="19" style="250" customWidth="1"/>
    <col min="5651" max="5888" width="11.5546875" style="250"/>
    <col min="5889" max="5889" width="14.88671875" style="250" bestFit="1" customWidth="1"/>
    <col min="5890" max="5890" width="64.44140625" style="250" customWidth="1"/>
    <col min="5891" max="5891" width="4.33203125" style="250" customWidth="1"/>
    <col min="5892" max="5894" width="11.5546875" style="250"/>
    <col min="5895" max="5895" width="12.88671875" style="250" customWidth="1"/>
    <col min="5896" max="5896" width="12.6640625" style="250" customWidth="1"/>
    <col min="5897" max="5899" width="11.5546875" style="250"/>
    <col min="5900" max="5900" width="23.33203125" style="250" customWidth="1"/>
    <col min="5901" max="5901" width="57.109375" style="250" customWidth="1"/>
    <col min="5902" max="5902" width="8.33203125" style="250" customWidth="1"/>
    <col min="5903" max="5903" width="15.6640625" style="250" customWidth="1"/>
    <col min="5904" max="5904" width="15" style="250" customWidth="1"/>
    <col min="5905" max="5905" width="15.88671875" style="250" customWidth="1"/>
    <col min="5906" max="5906" width="19" style="250" customWidth="1"/>
    <col min="5907" max="6144" width="11.5546875" style="250"/>
    <col min="6145" max="6145" width="14.88671875" style="250" bestFit="1" customWidth="1"/>
    <col min="6146" max="6146" width="64.44140625" style="250" customWidth="1"/>
    <col min="6147" max="6147" width="4.33203125" style="250" customWidth="1"/>
    <col min="6148" max="6150" width="11.5546875" style="250"/>
    <col min="6151" max="6151" width="12.88671875" style="250" customWidth="1"/>
    <col min="6152" max="6152" width="12.6640625" style="250" customWidth="1"/>
    <col min="6153" max="6155" width="11.5546875" style="250"/>
    <col min="6156" max="6156" width="23.33203125" style="250" customWidth="1"/>
    <col min="6157" max="6157" width="57.109375" style="250" customWidth="1"/>
    <col min="6158" max="6158" width="8.33203125" style="250" customWidth="1"/>
    <col min="6159" max="6159" width="15.6640625" style="250" customWidth="1"/>
    <col min="6160" max="6160" width="15" style="250" customWidth="1"/>
    <col min="6161" max="6161" width="15.88671875" style="250" customWidth="1"/>
    <col min="6162" max="6162" width="19" style="250" customWidth="1"/>
    <col min="6163" max="6400" width="11.5546875" style="250"/>
    <col min="6401" max="6401" width="14.88671875" style="250" bestFit="1" customWidth="1"/>
    <col min="6402" max="6402" width="64.44140625" style="250" customWidth="1"/>
    <col min="6403" max="6403" width="4.33203125" style="250" customWidth="1"/>
    <col min="6404" max="6406" width="11.5546875" style="250"/>
    <col min="6407" max="6407" width="12.88671875" style="250" customWidth="1"/>
    <col min="6408" max="6408" width="12.6640625" style="250" customWidth="1"/>
    <col min="6409" max="6411" width="11.5546875" style="250"/>
    <col min="6412" max="6412" width="23.33203125" style="250" customWidth="1"/>
    <col min="6413" max="6413" width="57.109375" style="250" customWidth="1"/>
    <col min="6414" max="6414" width="8.33203125" style="250" customWidth="1"/>
    <col min="6415" max="6415" width="15.6640625" style="250" customWidth="1"/>
    <col min="6416" max="6416" width="15" style="250" customWidth="1"/>
    <col min="6417" max="6417" width="15.88671875" style="250" customWidth="1"/>
    <col min="6418" max="6418" width="19" style="250" customWidth="1"/>
    <col min="6419" max="6656" width="11.5546875" style="250"/>
    <col min="6657" max="6657" width="14.88671875" style="250" bestFit="1" customWidth="1"/>
    <col min="6658" max="6658" width="64.44140625" style="250" customWidth="1"/>
    <col min="6659" max="6659" width="4.33203125" style="250" customWidth="1"/>
    <col min="6660" max="6662" width="11.5546875" style="250"/>
    <col min="6663" max="6663" width="12.88671875" style="250" customWidth="1"/>
    <col min="6664" max="6664" width="12.6640625" style="250" customWidth="1"/>
    <col min="6665" max="6667" width="11.5546875" style="250"/>
    <col min="6668" max="6668" width="23.33203125" style="250" customWidth="1"/>
    <col min="6669" max="6669" width="57.109375" style="250" customWidth="1"/>
    <col min="6670" max="6670" width="8.33203125" style="250" customWidth="1"/>
    <col min="6671" max="6671" width="15.6640625" style="250" customWidth="1"/>
    <col min="6672" max="6672" width="15" style="250" customWidth="1"/>
    <col min="6673" max="6673" width="15.88671875" style="250" customWidth="1"/>
    <col min="6674" max="6674" width="19" style="250" customWidth="1"/>
    <col min="6675" max="6912" width="11.5546875" style="250"/>
    <col min="6913" max="6913" width="14.88671875" style="250" bestFit="1" customWidth="1"/>
    <col min="6914" max="6914" width="64.44140625" style="250" customWidth="1"/>
    <col min="6915" max="6915" width="4.33203125" style="250" customWidth="1"/>
    <col min="6916" max="6918" width="11.5546875" style="250"/>
    <col min="6919" max="6919" width="12.88671875" style="250" customWidth="1"/>
    <col min="6920" max="6920" width="12.6640625" style="250" customWidth="1"/>
    <col min="6921" max="6923" width="11.5546875" style="250"/>
    <col min="6924" max="6924" width="23.33203125" style="250" customWidth="1"/>
    <col min="6925" max="6925" width="57.109375" style="250" customWidth="1"/>
    <col min="6926" max="6926" width="8.33203125" style="250" customWidth="1"/>
    <col min="6927" max="6927" width="15.6640625" style="250" customWidth="1"/>
    <col min="6928" max="6928" width="15" style="250" customWidth="1"/>
    <col min="6929" max="6929" width="15.88671875" style="250" customWidth="1"/>
    <col min="6930" max="6930" width="19" style="250" customWidth="1"/>
    <col min="6931" max="7168" width="11.5546875" style="250"/>
    <col min="7169" max="7169" width="14.88671875" style="250" bestFit="1" customWidth="1"/>
    <col min="7170" max="7170" width="64.44140625" style="250" customWidth="1"/>
    <col min="7171" max="7171" width="4.33203125" style="250" customWidth="1"/>
    <col min="7172" max="7174" width="11.5546875" style="250"/>
    <col min="7175" max="7175" width="12.88671875" style="250" customWidth="1"/>
    <col min="7176" max="7176" width="12.6640625" style="250" customWidth="1"/>
    <col min="7177" max="7179" width="11.5546875" style="250"/>
    <col min="7180" max="7180" width="23.33203125" style="250" customWidth="1"/>
    <col min="7181" max="7181" width="57.109375" style="250" customWidth="1"/>
    <col min="7182" max="7182" width="8.33203125" style="250" customWidth="1"/>
    <col min="7183" max="7183" width="15.6640625" style="250" customWidth="1"/>
    <col min="7184" max="7184" width="15" style="250" customWidth="1"/>
    <col min="7185" max="7185" width="15.88671875" style="250" customWidth="1"/>
    <col min="7186" max="7186" width="19" style="250" customWidth="1"/>
    <col min="7187" max="7424" width="11.5546875" style="250"/>
    <col min="7425" max="7425" width="14.88671875" style="250" bestFit="1" customWidth="1"/>
    <col min="7426" max="7426" width="64.44140625" style="250" customWidth="1"/>
    <col min="7427" max="7427" width="4.33203125" style="250" customWidth="1"/>
    <col min="7428" max="7430" width="11.5546875" style="250"/>
    <col min="7431" max="7431" width="12.88671875" style="250" customWidth="1"/>
    <col min="7432" max="7432" width="12.6640625" style="250" customWidth="1"/>
    <col min="7433" max="7435" width="11.5546875" style="250"/>
    <col min="7436" max="7436" width="23.33203125" style="250" customWidth="1"/>
    <col min="7437" max="7437" width="57.109375" style="250" customWidth="1"/>
    <col min="7438" max="7438" width="8.33203125" style="250" customWidth="1"/>
    <col min="7439" max="7439" width="15.6640625" style="250" customWidth="1"/>
    <col min="7440" max="7440" width="15" style="250" customWidth="1"/>
    <col min="7441" max="7441" width="15.88671875" style="250" customWidth="1"/>
    <col min="7442" max="7442" width="19" style="250" customWidth="1"/>
    <col min="7443" max="7680" width="11.5546875" style="250"/>
    <col min="7681" max="7681" width="14.88671875" style="250" bestFit="1" customWidth="1"/>
    <col min="7682" max="7682" width="64.44140625" style="250" customWidth="1"/>
    <col min="7683" max="7683" width="4.33203125" style="250" customWidth="1"/>
    <col min="7684" max="7686" width="11.5546875" style="250"/>
    <col min="7687" max="7687" width="12.88671875" style="250" customWidth="1"/>
    <col min="7688" max="7688" width="12.6640625" style="250" customWidth="1"/>
    <col min="7689" max="7691" width="11.5546875" style="250"/>
    <col min="7692" max="7692" width="23.33203125" style="250" customWidth="1"/>
    <col min="7693" max="7693" width="57.109375" style="250" customWidth="1"/>
    <col min="7694" max="7694" width="8.33203125" style="250" customWidth="1"/>
    <col min="7695" max="7695" width="15.6640625" style="250" customWidth="1"/>
    <col min="7696" max="7696" width="15" style="250" customWidth="1"/>
    <col min="7697" max="7697" width="15.88671875" style="250" customWidth="1"/>
    <col min="7698" max="7698" width="19" style="250" customWidth="1"/>
    <col min="7699" max="7936" width="11.5546875" style="250"/>
    <col min="7937" max="7937" width="14.88671875" style="250" bestFit="1" customWidth="1"/>
    <col min="7938" max="7938" width="64.44140625" style="250" customWidth="1"/>
    <col min="7939" max="7939" width="4.33203125" style="250" customWidth="1"/>
    <col min="7940" max="7942" width="11.5546875" style="250"/>
    <col min="7943" max="7943" width="12.88671875" style="250" customWidth="1"/>
    <col min="7944" max="7944" width="12.6640625" style="250" customWidth="1"/>
    <col min="7945" max="7947" width="11.5546875" style="250"/>
    <col min="7948" max="7948" width="23.33203125" style="250" customWidth="1"/>
    <col min="7949" max="7949" width="57.109375" style="250" customWidth="1"/>
    <col min="7950" max="7950" width="8.33203125" style="250" customWidth="1"/>
    <col min="7951" max="7951" width="15.6640625" style="250" customWidth="1"/>
    <col min="7952" max="7952" width="15" style="250" customWidth="1"/>
    <col min="7953" max="7953" width="15.88671875" style="250" customWidth="1"/>
    <col min="7954" max="7954" width="19" style="250" customWidth="1"/>
    <col min="7955" max="8192" width="11.5546875" style="250"/>
    <col min="8193" max="8193" width="14.88671875" style="250" bestFit="1" customWidth="1"/>
    <col min="8194" max="8194" width="64.44140625" style="250" customWidth="1"/>
    <col min="8195" max="8195" width="4.33203125" style="250" customWidth="1"/>
    <col min="8196" max="8198" width="11.5546875" style="250"/>
    <col min="8199" max="8199" width="12.88671875" style="250" customWidth="1"/>
    <col min="8200" max="8200" width="12.6640625" style="250" customWidth="1"/>
    <col min="8201" max="8203" width="11.5546875" style="250"/>
    <col min="8204" max="8204" width="23.33203125" style="250" customWidth="1"/>
    <col min="8205" max="8205" width="57.109375" style="250" customWidth="1"/>
    <col min="8206" max="8206" width="8.33203125" style="250" customWidth="1"/>
    <col min="8207" max="8207" width="15.6640625" style="250" customWidth="1"/>
    <col min="8208" max="8208" width="15" style="250" customWidth="1"/>
    <col min="8209" max="8209" width="15.88671875" style="250" customWidth="1"/>
    <col min="8210" max="8210" width="19" style="250" customWidth="1"/>
    <col min="8211" max="8448" width="11.5546875" style="250"/>
    <col min="8449" max="8449" width="14.88671875" style="250" bestFit="1" customWidth="1"/>
    <col min="8450" max="8450" width="64.44140625" style="250" customWidth="1"/>
    <col min="8451" max="8451" width="4.33203125" style="250" customWidth="1"/>
    <col min="8452" max="8454" width="11.5546875" style="250"/>
    <col min="8455" max="8455" width="12.88671875" style="250" customWidth="1"/>
    <col min="8456" max="8456" width="12.6640625" style="250" customWidth="1"/>
    <col min="8457" max="8459" width="11.5546875" style="250"/>
    <col min="8460" max="8460" width="23.33203125" style="250" customWidth="1"/>
    <col min="8461" max="8461" width="57.109375" style="250" customWidth="1"/>
    <col min="8462" max="8462" width="8.33203125" style="250" customWidth="1"/>
    <col min="8463" max="8463" width="15.6640625" style="250" customWidth="1"/>
    <col min="8464" max="8464" width="15" style="250" customWidth="1"/>
    <col min="8465" max="8465" width="15.88671875" style="250" customWidth="1"/>
    <col min="8466" max="8466" width="19" style="250" customWidth="1"/>
    <col min="8467" max="8704" width="11.5546875" style="250"/>
    <col min="8705" max="8705" width="14.88671875" style="250" bestFit="1" customWidth="1"/>
    <col min="8706" max="8706" width="64.44140625" style="250" customWidth="1"/>
    <col min="8707" max="8707" width="4.33203125" style="250" customWidth="1"/>
    <col min="8708" max="8710" width="11.5546875" style="250"/>
    <col min="8711" max="8711" width="12.88671875" style="250" customWidth="1"/>
    <col min="8712" max="8712" width="12.6640625" style="250" customWidth="1"/>
    <col min="8713" max="8715" width="11.5546875" style="250"/>
    <col min="8716" max="8716" width="23.33203125" style="250" customWidth="1"/>
    <col min="8717" max="8717" width="57.109375" style="250" customWidth="1"/>
    <col min="8718" max="8718" width="8.33203125" style="250" customWidth="1"/>
    <col min="8719" max="8719" width="15.6640625" style="250" customWidth="1"/>
    <col min="8720" max="8720" width="15" style="250" customWidth="1"/>
    <col min="8721" max="8721" width="15.88671875" style="250" customWidth="1"/>
    <col min="8722" max="8722" width="19" style="250" customWidth="1"/>
    <col min="8723" max="8960" width="11.5546875" style="250"/>
    <col min="8961" max="8961" width="14.88671875" style="250" bestFit="1" customWidth="1"/>
    <col min="8962" max="8962" width="64.44140625" style="250" customWidth="1"/>
    <col min="8963" max="8963" width="4.33203125" style="250" customWidth="1"/>
    <col min="8964" max="8966" width="11.5546875" style="250"/>
    <col min="8967" max="8967" width="12.88671875" style="250" customWidth="1"/>
    <col min="8968" max="8968" width="12.6640625" style="250" customWidth="1"/>
    <col min="8969" max="8971" width="11.5546875" style="250"/>
    <col min="8972" max="8972" width="23.33203125" style="250" customWidth="1"/>
    <col min="8973" max="8973" width="57.109375" style="250" customWidth="1"/>
    <col min="8974" max="8974" width="8.33203125" style="250" customWidth="1"/>
    <col min="8975" max="8975" width="15.6640625" style="250" customWidth="1"/>
    <col min="8976" max="8976" width="15" style="250" customWidth="1"/>
    <col min="8977" max="8977" width="15.88671875" style="250" customWidth="1"/>
    <col min="8978" max="8978" width="19" style="250" customWidth="1"/>
    <col min="8979" max="9216" width="11.5546875" style="250"/>
    <col min="9217" max="9217" width="14.88671875" style="250" bestFit="1" customWidth="1"/>
    <col min="9218" max="9218" width="64.44140625" style="250" customWidth="1"/>
    <col min="9219" max="9219" width="4.33203125" style="250" customWidth="1"/>
    <col min="9220" max="9222" width="11.5546875" style="250"/>
    <col min="9223" max="9223" width="12.88671875" style="250" customWidth="1"/>
    <col min="9224" max="9224" width="12.6640625" style="250" customWidth="1"/>
    <col min="9225" max="9227" width="11.5546875" style="250"/>
    <col min="9228" max="9228" width="23.33203125" style="250" customWidth="1"/>
    <col min="9229" max="9229" width="57.109375" style="250" customWidth="1"/>
    <col min="9230" max="9230" width="8.33203125" style="250" customWidth="1"/>
    <col min="9231" max="9231" width="15.6640625" style="250" customWidth="1"/>
    <col min="9232" max="9232" width="15" style="250" customWidth="1"/>
    <col min="9233" max="9233" width="15.88671875" style="250" customWidth="1"/>
    <col min="9234" max="9234" width="19" style="250" customWidth="1"/>
    <col min="9235" max="9472" width="11.5546875" style="250"/>
    <col min="9473" max="9473" width="14.88671875" style="250" bestFit="1" customWidth="1"/>
    <col min="9474" max="9474" width="64.44140625" style="250" customWidth="1"/>
    <col min="9475" max="9475" width="4.33203125" style="250" customWidth="1"/>
    <col min="9476" max="9478" width="11.5546875" style="250"/>
    <col min="9479" max="9479" width="12.88671875" style="250" customWidth="1"/>
    <col min="9480" max="9480" width="12.6640625" style="250" customWidth="1"/>
    <col min="9481" max="9483" width="11.5546875" style="250"/>
    <col min="9484" max="9484" width="23.33203125" style="250" customWidth="1"/>
    <col min="9485" max="9485" width="57.109375" style="250" customWidth="1"/>
    <col min="9486" max="9486" width="8.33203125" style="250" customWidth="1"/>
    <col min="9487" max="9487" width="15.6640625" style="250" customWidth="1"/>
    <col min="9488" max="9488" width="15" style="250" customWidth="1"/>
    <col min="9489" max="9489" width="15.88671875" style="250" customWidth="1"/>
    <col min="9490" max="9490" width="19" style="250" customWidth="1"/>
    <col min="9491" max="9728" width="11.5546875" style="250"/>
    <col min="9729" max="9729" width="14.88671875" style="250" bestFit="1" customWidth="1"/>
    <col min="9730" max="9730" width="64.44140625" style="250" customWidth="1"/>
    <col min="9731" max="9731" width="4.33203125" style="250" customWidth="1"/>
    <col min="9732" max="9734" width="11.5546875" style="250"/>
    <col min="9735" max="9735" width="12.88671875" style="250" customWidth="1"/>
    <col min="9736" max="9736" width="12.6640625" style="250" customWidth="1"/>
    <col min="9737" max="9739" width="11.5546875" style="250"/>
    <col min="9740" max="9740" width="23.33203125" style="250" customWidth="1"/>
    <col min="9741" max="9741" width="57.109375" style="250" customWidth="1"/>
    <col min="9742" max="9742" width="8.33203125" style="250" customWidth="1"/>
    <col min="9743" max="9743" width="15.6640625" style="250" customWidth="1"/>
    <col min="9744" max="9744" width="15" style="250" customWidth="1"/>
    <col min="9745" max="9745" width="15.88671875" style="250" customWidth="1"/>
    <col min="9746" max="9746" width="19" style="250" customWidth="1"/>
    <col min="9747" max="9984" width="11.5546875" style="250"/>
    <col min="9985" max="9985" width="14.88671875" style="250" bestFit="1" customWidth="1"/>
    <col min="9986" max="9986" width="64.44140625" style="250" customWidth="1"/>
    <col min="9987" max="9987" width="4.33203125" style="250" customWidth="1"/>
    <col min="9988" max="9990" width="11.5546875" style="250"/>
    <col min="9991" max="9991" width="12.88671875" style="250" customWidth="1"/>
    <col min="9992" max="9992" width="12.6640625" style="250" customWidth="1"/>
    <col min="9993" max="9995" width="11.5546875" style="250"/>
    <col min="9996" max="9996" width="23.33203125" style="250" customWidth="1"/>
    <col min="9997" max="9997" width="57.109375" style="250" customWidth="1"/>
    <col min="9998" max="9998" width="8.33203125" style="250" customWidth="1"/>
    <col min="9999" max="9999" width="15.6640625" style="250" customWidth="1"/>
    <col min="10000" max="10000" width="15" style="250" customWidth="1"/>
    <col min="10001" max="10001" width="15.88671875" style="250" customWidth="1"/>
    <col min="10002" max="10002" width="19" style="250" customWidth="1"/>
    <col min="10003" max="10240" width="11.5546875" style="250"/>
    <col min="10241" max="10241" width="14.88671875" style="250" bestFit="1" customWidth="1"/>
    <col min="10242" max="10242" width="64.44140625" style="250" customWidth="1"/>
    <col min="10243" max="10243" width="4.33203125" style="250" customWidth="1"/>
    <col min="10244" max="10246" width="11.5546875" style="250"/>
    <col min="10247" max="10247" width="12.88671875" style="250" customWidth="1"/>
    <col min="10248" max="10248" width="12.6640625" style="250" customWidth="1"/>
    <col min="10249" max="10251" width="11.5546875" style="250"/>
    <col min="10252" max="10252" width="23.33203125" style="250" customWidth="1"/>
    <col min="10253" max="10253" width="57.109375" style="250" customWidth="1"/>
    <col min="10254" max="10254" width="8.33203125" style="250" customWidth="1"/>
    <col min="10255" max="10255" width="15.6640625" style="250" customWidth="1"/>
    <col min="10256" max="10256" width="15" style="250" customWidth="1"/>
    <col min="10257" max="10257" width="15.88671875" style="250" customWidth="1"/>
    <col min="10258" max="10258" width="19" style="250" customWidth="1"/>
    <col min="10259" max="10496" width="11.5546875" style="250"/>
    <col min="10497" max="10497" width="14.88671875" style="250" bestFit="1" customWidth="1"/>
    <col min="10498" max="10498" width="64.44140625" style="250" customWidth="1"/>
    <col min="10499" max="10499" width="4.33203125" style="250" customWidth="1"/>
    <col min="10500" max="10502" width="11.5546875" style="250"/>
    <col min="10503" max="10503" width="12.88671875" style="250" customWidth="1"/>
    <col min="10504" max="10504" width="12.6640625" style="250" customWidth="1"/>
    <col min="10505" max="10507" width="11.5546875" style="250"/>
    <col min="10508" max="10508" width="23.33203125" style="250" customWidth="1"/>
    <col min="10509" max="10509" width="57.109375" style="250" customWidth="1"/>
    <col min="10510" max="10510" width="8.33203125" style="250" customWidth="1"/>
    <col min="10511" max="10511" width="15.6640625" style="250" customWidth="1"/>
    <col min="10512" max="10512" width="15" style="250" customWidth="1"/>
    <col min="10513" max="10513" width="15.88671875" style="250" customWidth="1"/>
    <col min="10514" max="10514" width="19" style="250" customWidth="1"/>
    <col min="10515" max="10752" width="11.5546875" style="250"/>
    <col min="10753" max="10753" width="14.88671875" style="250" bestFit="1" customWidth="1"/>
    <col min="10754" max="10754" width="64.44140625" style="250" customWidth="1"/>
    <col min="10755" max="10755" width="4.33203125" style="250" customWidth="1"/>
    <col min="10756" max="10758" width="11.5546875" style="250"/>
    <col min="10759" max="10759" width="12.88671875" style="250" customWidth="1"/>
    <col min="10760" max="10760" width="12.6640625" style="250" customWidth="1"/>
    <col min="10761" max="10763" width="11.5546875" style="250"/>
    <col min="10764" max="10764" width="23.33203125" style="250" customWidth="1"/>
    <col min="10765" max="10765" width="57.109375" style="250" customWidth="1"/>
    <col min="10766" max="10766" width="8.33203125" style="250" customWidth="1"/>
    <col min="10767" max="10767" width="15.6640625" style="250" customWidth="1"/>
    <col min="10768" max="10768" width="15" style="250" customWidth="1"/>
    <col min="10769" max="10769" width="15.88671875" style="250" customWidth="1"/>
    <col min="10770" max="10770" width="19" style="250" customWidth="1"/>
    <col min="10771" max="11008" width="11.5546875" style="250"/>
    <col min="11009" max="11009" width="14.88671875" style="250" bestFit="1" customWidth="1"/>
    <col min="11010" max="11010" width="64.44140625" style="250" customWidth="1"/>
    <col min="11011" max="11011" width="4.33203125" style="250" customWidth="1"/>
    <col min="11012" max="11014" width="11.5546875" style="250"/>
    <col min="11015" max="11015" width="12.88671875" style="250" customWidth="1"/>
    <col min="11016" max="11016" width="12.6640625" style="250" customWidth="1"/>
    <col min="11017" max="11019" width="11.5546875" style="250"/>
    <col min="11020" max="11020" width="23.33203125" style="250" customWidth="1"/>
    <col min="11021" max="11021" width="57.109375" style="250" customWidth="1"/>
    <col min="11022" max="11022" width="8.33203125" style="250" customWidth="1"/>
    <col min="11023" max="11023" width="15.6640625" style="250" customWidth="1"/>
    <col min="11024" max="11024" width="15" style="250" customWidth="1"/>
    <col min="11025" max="11025" width="15.88671875" style="250" customWidth="1"/>
    <col min="11026" max="11026" width="19" style="250" customWidth="1"/>
    <col min="11027" max="11264" width="11.5546875" style="250"/>
    <col min="11265" max="11265" width="14.88671875" style="250" bestFit="1" customWidth="1"/>
    <col min="11266" max="11266" width="64.44140625" style="250" customWidth="1"/>
    <col min="11267" max="11267" width="4.33203125" style="250" customWidth="1"/>
    <col min="11268" max="11270" width="11.5546875" style="250"/>
    <col min="11271" max="11271" width="12.88671875" style="250" customWidth="1"/>
    <col min="11272" max="11272" width="12.6640625" style="250" customWidth="1"/>
    <col min="11273" max="11275" width="11.5546875" style="250"/>
    <col min="11276" max="11276" width="23.33203125" style="250" customWidth="1"/>
    <col min="11277" max="11277" width="57.109375" style="250" customWidth="1"/>
    <col min="11278" max="11278" width="8.33203125" style="250" customWidth="1"/>
    <col min="11279" max="11279" width="15.6640625" style="250" customWidth="1"/>
    <col min="11280" max="11280" width="15" style="250" customWidth="1"/>
    <col min="11281" max="11281" width="15.88671875" style="250" customWidth="1"/>
    <col min="11282" max="11282" width="19" style="250" customWidth="1"/>
    <col min="11283" max="11520" width="11.5546875" style="250"/>
    <col min="11521" max="11521" width="14.88671875" style="250" bestFit="1" customWidth="1"/>
    <col min="11522" max="11522" width="64.44140625" style="250" customWidth="1"/>
    <col min="11523" max="11523" width="4.33203125" style="250" customWidth="1"/>
    <col min="11524" max="11526" width="11.5546875" style="250"/>
    <col min="11527" max="11527" width="12.88671875" style="250" customWidth="1"/>
    <col min="11528" max="11528" width="12.6640625" style="250" customWidth="1"/>
    <col min="11529" max="11531" width="11.5546875" style="250"/>
    <col min="11532" max="11532" width="23.33203125" style="250" customWidth="1"/>
    <col min="11533" max="11533" width="57.109375" style="250" customWidth="1"/>
    <col min="11534" max="11534" width="8.33203125" style="250" customWidth="1"/>
    <col min="11535" max="11535" width="15.6640625" style="250" customWidth="1"/>
    <col min="11536" max="11536" width="15" style="250" customWidth="1"/>
    <col min="11537" max="11537" width="15.88671875" style="250" customWidth="1"/>
    <col min="11538" max="11538" width="19" style="250" customWidth="1"/>
    <col min="11539" max="11776" width="11.5546875" style="250"/>
    <col min="11777" max="11777" width="14.88671875" style="250" bestFit="1" customWidth="1"/>
    <col min="11778" max="11778" width="64.44140625" style="250" customWidth="1"/>
    <col min="11779" max="11779" width="4.33203125" style="250" customWidth="1"/>
    <col min="11780" max="11782" width="11.5546875" style="250"/>
    <col min="11783" max="11783" width="12.88671875" style="250" customWidth="1"/>
    <col min="11784" max="11784" width="12.6640625" style="250" customWidth="1"/>
    <col min="11785" max="11787" width="11.5546875" style="250"/>
    <col min="11788" max="11788" width="23.33203125" style="250" customWidth="1"/>
    <col min="11789" max="11789" width="57.109375" style="250" customWidth="1"/>
    <col min="11790" max="11790" width="8.33203125" style="250" customWidth="1"/>
    <col min="11791" max="11791" width="15.6640625" style="250" customWidth="1"/>
    <col min="11792" max="11792" width="15" style="250" customWidth="1"/>
    <col min="11793" max="11793" width="15.88671875" style="250" customWidth="1"/>
    <col min="11794" max="11794" width="19" style="250" customWidth="1"/>
    <col min="11795" max="12032" width="11.5546875" style="250"/>
    <col min="12033" max="12033" width="14.88671875" style="250" bestFit="1" customWidth="1"/>
    <col min="12034" max="12034" width="64.44140625" style="250" customWidth="1"/>
    <col min="12035" max="12035" width="4.33203125" style="250" customWidth="1"/>
    <col min="12036" max="12038" width="11.5546875" style="250"/>
    <col min="12039" max="12039" width="12.88671875" style="250" customWidth="1"/>
    <col min="12040" max="12040" width="12.6640625" style="250" customWidth="1"/>
    <col min="12041" max="12043" width="11.5546875" style="250"/>
    <col min="12044" max="12044" width="23.33203125" style="250" customWidth="1"/>
    <col min="12045" max="12045" width="57.109375" style="250" customWidth="1"/>
    <col min="12046" max="12046" width="8.33203125" style="250" customWidth="1"/>
    <col min="12047" max="12047" width="15.6640625" style="250" customWidth="1"/>
    <col min="12048" max="12048" width="15" style="250" customWidth="1"/>
    <col min="12049" max="12049" width="15.88671875" style="250" customWidth="1"/>
    <col min="12050" max="12050" width="19" style="250" customWidth="1"/>
    <col min="12051" max="12288" width="11.5546875" style="250"/>
    <col min="12289" max="12289" width="14.88671875" style="250" bestFit="1" customWidth="1"/>
    <col min="12290" max="12290" width="64.44140625" style="250" customWidth="1"/>
    <col min="12291" max="12291" width="4.33203125" style="250" customWidth="1"/>
    <col min="12292" max="12294" width="11.5546875" style="250"/>
    <col min="12295" max="12295" width="12.88671875" style="250" customWidth="1"/>
    <col min="12296" max="12296" width="12.6640625" style="250" customWidth="1"/>
    <col min="12297" max="12299" width="11.5546875" style="250"/>
    <col min="12300" max="12300" width="23.33203125" style="250" customWidth="1"/>
    <col min="12301" max="12301" width="57.109375" style="250" customWidth="1"/>
    <col min="12302" max="12302" width="8.33203125" style="250" customWidth="1"/>
    <col min="12303" max="12303" width="15.6640625" style="250" customWidth="1"/>
    <col min="12304" max="12304" width="15" style="250" customWidth="1"/>
    <col min="12305" max="12305" width="15.88671875" style="250" customWidth="1"/>
    <col min="12306" max="12306" width="19" style="250" customWidth="1"/>
    <col min="12307" max="12544" width="11.5546875" style="250"/>
    <col min="12545" max="12545" width="14.88671875" style="250" bestFit="1" customWidth="1"/>
    <col min="12546" max="12546" width="64.44140625" style="250" customWidth="1"/>
    <col min="12547" max="12547" width="4.33203125" style="250" customWidth="1"/>
    <col min="12548" max="12550" width="11.5546875" style="250"/>
    <col min="12551" max="12551" width="12.88671875" style="250" customWidth="1"/>
    <col min="12552" max="12552" width="12.6640625" style="250" customWidth="1"/>
    <col min="12553" max="12555" width="11.5546875" style="250"/>
    <col min="12556" max="12556" width="23.33203125" style="250" customWidth="1"/>
    <col min="12557" max="12557" width="57.109375" style="250" customWidth="1"/>
    <col min="12558" max="12558" width="8.33203125" style="250" customWidth="1"/>
    <col min="12559" max="12559" width="15.6640625" style="250" customWidth="1"/>
    <col min="12560" max="12560" width="15" style="250" customWidth="1"/>
    <col min="12561" max="12561" width="15.88671875" style="250" customWidth="1"/>
    <col min="12562" max="12562" width="19" style="250" customWidth="1"/>
    <col min="12563" max="12800" width="11.5546875" style="250"/>
    <col min="12801" max="12801" width="14.88671875" style="250" bestFit="1" customWidth="1"/>
    <col min="12802" max="12802" width="64.44140625" style="250" customWidth="1"/>
    <col min="12803" max="12803" width="4.33203125" style="250" customWidth="1"/>
    <col min="12804" max="12806" width="11.5546875" style="250"/>
    <col min="12807" max="12807" width="12.88671875" style="250" customWidth="1"/>
    <col min="12808" max="12808" width="12.6640625" style="250" customWidth="1"/>
    <col min="12809" max="12811" width="11.5546875" style="250"/>
    <col min="12812" max="12812" width="23.33203125" style="250" customWidth="1"/>
    <col min="12813" max="12813" width="57.109375" style="250" customWidth="1"/>
    <col min="12814" max="12814" width="8.33203125" style="250" customWidth="1"/>
    <col min="12815" max="12815" width="15.6640625" style="250" customWidth="1"/>
    <col min="12816" max="12816" width="15" style="250" customWidth="1"/>
    <col min="12817" max="12817" width="15.88671875" style="250" customWidth="1"/>
    <col min="12818" max="12818" width="19" style="250" customWidth="1"/>
    <col min="12819" max="13056" width="11.5546875" style="250"/>
    <col min="13057" max="13057" width="14.88671875" style="250" bestFit="1" customWidth="1"/>
    <col min="13058" max="13058" width="64.44140625" style="250" customWidth="1"/>
    <col min="13059" max="13059" width="4.33203125" style="250" customWidth="1"/>
    <col min="13060" max="13062" width="11.5546875" style="250"/>
    <col min="13063" max="13063" width="12.88671875" style="250" customWidth="1"/>
    <col min="13064" max="13064" width="12.6640625" style="250" customWidth="1"/>
    <col min="13065" max="13067" width="11.5546875" style="250"/>
    <col min="13068" max="13068" width="23.33203125" style="250" customWidth="1"/>
    <col min="13069" max="13069" width="57.109375" style="250" customWidth="1"/>
    <col min="13070" max="13070" width="8.33203125" style="250" customWidth="1"/>
    <col min="13071" max="13071" width="15.6640625" style="250" customWidth="1"/>
    <col min="13072" max="13072" width="15" style="250" customWidth="1"/>
    <col min="13073" max="13073" width="15.88671875" style="250" customWidth="1"/>
    <col min="13074" max="13074" width="19" style="250" customWidth="1"/>
    <col min="13075" max="13312" width="11.5546875" style="250"/>
    <col min="13313" max="13313" width="14.88671875" style="250" bestFit="1" customWidth="1"/>
    <col min="13314" max="13314" width="64.44140625" style="250" customWidth="1"/>
    <col min="13315" max="13315" width="4.33203125" style="250" customWidth="1"/>
    <col min="13316" max="13318" width="11.5546875" style="250"/>
    <col min="13319" max="13319" width="12.88671875" style="250" customWidth="1"/>
    <col min="13320" max="13320" width="12.6640625" style="250" customWidth="1"/>
    <col min="13321" max="13323" width="11.5546875" style="250"/>
    <col min="13324" max="13324" width="23.33203125" style="250" customWidth="1"/>
    <col min="13325" max="13325" width="57.109375" style="250" customWidth="1"/>
    <col min="13326" max="13326" width="8.33203125" style="250" customWidth="1"/>
    <col min="13327" max="13327" width="15.6640625" style="250" customWidth="1"/>
    <col min="13328" max="13328" width="15" style="250" customWidth="1"/>
    <col min="13329" max="13329" width="15.88671875" style="250" customWidth="1"/>
    <col min="13330" max="13330" width="19" style="250" customWidth="1"/>
    <col min="13331" max="13568" width="11.5546875" style="250"/>
    <col min="13569" max="13569" width="14.88671875" style="250" bestFit="1" customWidth="1"/>
    <col min="13570" max="13570" width="64.44140625" style="250" customWidth="1"/>
    <col min="13571" max="13571" width="4.33203125" style="250" customWidth="1"/>
    <col min="13572" max="13574" width="11.5546875" style="250"/>
    <col min="13575" max="13575" width="12.88671875" style="250" customWidth="1"/>
    <col min="13576" max="13576" width="12.6640625" style="250" customWidth="1"/>
    <col min="13577" max="13579" width="11.5546875" style="250"/>
    <col min="13580" max="13580" width="23.33203125" style="250" customWidth="1"/>
    <col min="13581" max="13581" width="57.109375" style="250" customWidth="1"/>
    <col min="13582" max="13582" width="8.33203125" style="250" customWidth="1"/>
    <col min="13583" max="13583" width="15.6640625" style="250" customWidth="1"/>
    <col min="13584" max="13584" width="15" style="250" customWidth="1"/>
    <col min="13585" max="13585" width="15.88671875" style="250" customWidth="1"/>
    <col min="13586" max="13586" width="19" style="250" customWidth="1"/>
    <col min="13587" max="13824" width="11.5546875" style="250"/>
    <col min="13825" max="13825" width="14.88671875" style="250" bestFit="1" customWidth="1"/>
    <col min="13826" max="13826" width="64.44140625" style="250" customWidth="1"/>
    <col min="13827" max="13827" width="4.33203125" style="250" customWidth="1"/>
    <col min="13828" max="13830" width="11.5546875" style="250"/>
    <col min="13831" max="13831" width="12.88671875" style="250" customWidth="1"/>
    <col min="13832" max="13832" width="12.6640625" style="250" customWidth="1"/>
    <col min="13833" max="13835" width="11.5546875" style="250"/>
    <col min="13836" max="13836" width="23.33203125" style="250" customWidth="1"/>
    <col min="13837" max="13837" width="57.109375" style="250" customWidth="1"/>
    <col min="13838" max="13838" width="8.33203125" style="250" customWidth="1"/>
    <col min="13839" max="13839" width="15.6640625" style="250" customWidth="1"/>
    <col min="13840" max="13840" width="15" style="250" customWidth="1"/>
    <col min="13841" max="13841" width="15.88671875" style="250" customWidth="1"/>
    <col min="13842" max="13842" width="19" style="250" customWidth="1"/>
    <col min="13843" max="14080" width="11.5546875" style="250"/>
    <col min="14081" max="14081" width="14.88671875" style="250" bestFit="1" customWidth="1"/>
    <col min="14082" max="14082" width="64.44140625" style="250" customWidth="1"/>
    <col min="14083" max="14083" width="4.33203125" style="250" customWidth="1"/>
    <col min="14084" max="14086" width="11.5546875" style="250"/>
    <col min="14087" max="14087" width="12.88671875" style="250" customWidth="1"/>
    <col min="14088" max="14088" width="12.6640625" style="250" customWidth="1"/>
    <col min="14089" max="14091" width="11.5546875" style="250"/>
    <col min="14092" max="14092" width="23.33203125" style="250" customWidth="1"/>
    <col min="14093" max="14093" width="57.109375" style="250" customWidth="1"/>
    <col min="14094" max="14094" width="8.33203125" style="250" customWidth="1"/>
    <col min="14095" max="14095" width="15.6640625" style="250" customWidth="1"/>
    <col min="14096" max="14096" width="15" style="250" customWidth="1"/>
    <col min="14097" max="14097" width="15.88671875" style="250" customWidth="1"/>
    <col min="14098" max="14098" width="19" style="250" customWidth="1"/>
    <col min="14099" max="14336" width="11.5546875" style="250"/>
    <col min="14337" max="14337" width="14.88671875" style="250" bestFit="1" customWidth="1"/>
    <col min="14338" max="14338" width="64.44140625" style="250" customWidth="1"/>
    <col min="14339" max="14339" width="4.33203125" style="250" customWidth="1"/>
    <col min="14340" max="14342" width="11.5546875" style="250"/>
    <col min="14343" max="14343" width="12.88671875" style="250" customWidth="1"/>
    <col min="14344" max="14344" width="12.6640625" style="250" customWidth="1"/>
    <col min="14345" max="14347" width="11.5546875" style="250"/>
    <col min="14348" max="14348" width="23.33203125" style="250" customWidth="1"/>
    <col min="14349" max="14349" width="57.109375" style="250" customWidth="1"/>
    <col min="14350" max="14350" width="8.33203125" style="250" customWidth="1"/>
    <col min="14351" max="14351" width="15.6640625" style="250" customWidth="1"/>
    <col min="14352" max="14352" width="15" style="250" customWidth="1"/>
    <col min="14353" max="14353" width="15.88671875" style="250" customWidth="1"/>
    <col min="14354" max="14354" width="19" style="250" customWidth="1"/>
    <col min="14355" max="14592" width="11.5546875" style="250"/>
    <col min="14593" max="14593" width="14.88671875" style="250" bestFit="1" customWidth="1"/>
    <col min="14594" max="14594" width="64.44140625" style="250" customWidth="1"/>
    <col min="14595" max="14595" width="4.33203125" style="250" customWidth="1"/>
    <col min="14596" max="14598" width="11.5546875" style="250"/>
    <col min="14599" max="14599" width="12.88671875" style="250" customWidth="1"/>
    <col min="14600" max="14600" width="12.6640625" style="250" customWidth="1"/>
    <col min="14601" max="14603" width="11.5546875" style="250"/>
    <col min="14604" max="14604" width="23.33203125" style="250" customWidth="1"/>
    <col min="14605" max="14605" width="57.109375" style="250" customWidth="1"/>
    <col min="14606" max="14606" width="8.33203125" style="250" customWidth="1"/>
    <col min="14607" max="14607" width="15.6640625" style="250" customWidth="1"/>
    <col min="14608" max="14608" width="15" style="250" customWidth="1"/>
    <col min="14609" max="14609" width="15.88671875" style="250" customWidth="1"/>
    <col min="14610" max="14610" width="19" style="250" customWidth="1"/>
    <col min="14611" max="14848" width="11.5546875" style="250"/>
    <col min="14849" max="14849" width="14.88671875" style="250" bestFit="1" customWidth="1"/>
    <col min="14850" max="14850" width="64.44140625" style="250" customWidth="1"/>
    <col min="14851" max="14851" width="4.33203125" style="250" customWidth="1"/>
    <col min="14852" max="14854" width="11.5546875" style="250"/>
    <col min="14855" max="14855" width="12.88671875" style="250" customWidth="1"/>
    <col min="14856" max="14856" width="12.6640625" style="250" customWidth="1"/>
    <col min="14857" max="14859" width="11.5546875" style="250"/>
    <col min="14860" max="14860" width="23.33203125" style="250" customWidth="1"/>
    <col min="14861" max="14861" width="57.109375" style="250" customWidth="1"/>
    <col min="14862" max="14862" width="8.33203125" style="250" customWidth="1"/>
    <col min="14863" max="14863" width="15.6640625" style="250" customWidth="1"/>
    <col min="14864" max="14864" width="15" style="250" customWidth="1"/>
    <col min="14865" max="14865" width="15.88671875" style="250" customWidth="1"/>
    <col min="14866" max="14866" width="19" style="250" customWidth="1"/>
    <col min="14867" max="15104" width="11.5546875" style="250"/>
    <col min="15105" max="15105" width="14.88671875" style="250" bestFit="1" customWidth="1"/>
    <col min="15106" max="15106" width="64.44140625" style="250" customWidth="1"/>
    <col min="15107" max="15107" width="4.33203125" style="250" customWidth="1"/>
    <col min="15108" max="15110" width="11.5546875" style="250"/>
    <col min="15111" max="15111" width="12.88671875" style="250" customWidth="1"/>
    <col min="15112" max="15112" width="12.6640625" style="250" customWidth="1"/>
    <col min="15113" max="15115" width="11.5546875" style="250"/>
    <col min="15116" max="15116" width="23.33203125" style="250" customWidth="1"/>
    <col min="15117" max="15117" width="57.109375" style="250" customWidth="1"/>
    <col min="15118" max="15118" width="8.33203125" style="250" customWidth="1"/>
    <col min="15119" max="15119" width="15.6640625" style="250" customWidth="1"/>
    <col min="15120" max="15120" width="15" style="250" customWidth="1"/>
    <col min="15121" max="15121" width="15.88671875" style="250" customWidth="1"/>
    <col min="15122" max="15122" width="19" style="250" customWidth="1"/>
    <col min="15123" max="15360" width="11.5546875" style="250"/>
    <col min="15361" max="15361" width="14.88671875" style="250" bestFit="1" customWidth="1"/>
    <col min="15362" max="15362" width="64.44140625" style="250" customWidth="1"/>
    <col min="15363" max="15363" width="4.33203125" style="250" customWidth="1"/>
    <col min="15364" max="15366" width="11.5546875" style="250"/>
    <col min="15367" max="15367" width="12.88671875" style="250" customWidth="1"/>
    <col min="15368" max="15368" width="12.6640625" style="250" customWidth="1"/>
    <col min="15369" max="15371" width="11.5546875" style="250"/>
    <col min="15372" max="15372" width="23.33203125" style="250" customWidth="1"/>
    <col min="15373" max="15373" width="57.109375" style="250" customWidth="1"/>
    <col min="15374" max="15374" width="8.33203125" style="250" customWidth="1"/>
    <col min="15375" max="15375" width="15.6640625" style="250" customWidth="1"/>
    <col min="15376" max="15376" width="15" style="250" customWidth="1"/>
    <col min="15377" max="15377" width="15.88671875" style="250" customWidth="1"/>
    <col min="15378" max="15378" width="19" style="250" customWidth="1"/>
    <col min="15379" max="15616" width="11.5546875" style="250"/>
    <col min="15617" max="15617" width="14.88671875" style="250" bestFit="1" customWidth="1"/>
    <col min="15618" max="15618" width="64.44140625" style="250" customWidth="1"/>
    <col min="15619" max="15619" width="4.33203125" style="250" customWidth="1"/>
    <col min="15620" max="15622" width="11.5546875" style="250"/>
    <col min="15623" max="15623" width="12.88671875" style="250" customWidth="1"/>
    <col min="15624" max="15624" width="12.6640625" style="250" customWidth="1"/>
    <col min="15625" max="15627" width="11.5546875" style="250"/>
    <col min="15628" max="15628" width="23.33203125" style="250" customWidth="1"/>
    <col min="15629" max="15629" width="57.109375" style="250" customWidth="1"/>
    <col min="15630" max="15630" width="8.33203125" style="250" customWidth="1"/>
    <col min="15631" max="15631" width="15.6640625" style="250" customWidth="1"/>
    <col min="15632" max="15632" width="15" style="250" customWidth="1"/>
    <col min="15633" max="15633" width="15.88671875" style="250" customWidth="1"/>
    <col min="15634" max="15634" width="19" style="250" customWidth="1"/>
    <col min="15635" max="15872" width="11.5546875" style="250"/>
    <col min="15873" max="15873" width="14.88671875" style="250" bestFit="1" customWidth="1"/>
    <col min="15874" max="15874" width="64.44140625" style="250" customWidth="1"/>
    <col min="15875" max="15875" width="4.33203125" style="250" customWidth="1"/>
    <col min="15876" max="15878" width="11.5546875" style="250"/>
    <col min="15879" max="15879" width="12.88671875" style="250" customWidth="1"/>
    <col min="15880" max="15880" width="12.6640625" style="250" customWidth="1"/>
    <col min="15881" max="15883" width="11.5546875" style="250"/>
    <col min="15884" max="15884" width="23.33203125" style="250" customWidth="1"/>
    <col min="15885" max="15885" width="57.109375" style="250" customWidth="1"/>
    <col min="15886" max="15886" width="8.33203125" style="250" customWidth="1"/>
    <col min="15887" max="15887" width="15.6640625" style="250" customWidth="1"/>
    <col min="15888" max="15888" width="15" style="250" customWidth="1"/>
    <col min="15889" max="15889" width="15.88671875" style="250" customWidth="1"/>
    <col min="15890" max="15890" width="19" style="250" customWidth="1"/>
    <col min="15891" max="16128" width="11.5546875" style="250"/>
    <col min="16129" max="16129" width="14.88671875" style="250" bestFit="1" customWidth="1"/>
    <col min="16130" max="16130" width="64.44140625" style="250" customWidth="1"/>
    <col min="16131" max="16131" width="4.33203125" style="250" customWidth="1"/>
    <col min="16132" max="16134" width="11.5546875" style="250"/>
    <col min="16135" max="16135" width="12.88671875" style="250" customWidth="1"/>
    <col min="16136" max="16136" width="12.6640625" style="250" customWidth="1"/>
    <col min="16137" max="16139" width="11.5546875" style="250"/>
    <col min="16140" max="16140" width="23.33203125" style="250" customWidth="1"/>
    <col min="16141" max="16141" width="57.109375" style="250" customWidth="1"/>
    <col min="16142" max="16142" width="8.33203125" style="250" customWidth="1"/>
    <col min="16143" max="16143" width="15.6640625" style="250" customWidth="1"/>
    <col min="16144" max="16144" width="15" style="250" customWidth="1"/>
    <col min="16145" max="16145" width="15.88671875" style="250" customWidth="1"/>
    <col min="16146" max="16146" width="19" style="250" customWidth="1"/>
    <col min="16147" max="16384" width="11.5546875" style="250"/>
  </cols>
  <sheetData>
    <row r="1" spans="1:9" ht="21" customHeight="1" x14ac:dyDescent="0.25">
      <c r="A1" s="407" t="s">
        <v>422</v>
      </c>
      <c r="B1" s="408"/>
      <c r="C1" s="408"/>
      <c r="D1" s="408"/>
      <c r="E1" s="408"/>
      <c r="F1" s="408"/>
      <c r="G1" s="408"/>
      <c r="H1" s="408"/>
      <c r="I1" s="409"/>
    </row>
    <row r="2" spans="1:9" x14ac:dyDescent="0.25">
      <c r="A2" s="251" t="s">
        <v>423</v>
      </c>
      <c r="B2" s="410" t="s">
        <v>424</v>
      </c>
      <c r="C2" s="411"/>
      <c r="D2" s="393"/>
      <c r="E2" s="394"/>
      <c r="F2" s="412"/>
      <c r="G2" s="413"/>
      <c r="H2" s="413"/>
      <c r="I2" s="414"/>
    </row>
    <row r="3" spans="1:9" x14ac:dyDescent="0.25">
      <c r="A3" s="252" t="s">
        <v>425</v>
      </c>
      <c r="B3" s="412" t="s">
        <v>426</v>
      </c>
      <c r="C3" s="415"/>
      <c r="D3" s="393" t="s">
        <v>427</v>
      </c>
      <c r="E3" s="394"/>
      <c r="F3" s="416" t="s">
        <v>428</v>
      </c>
      <c r="G3" s="417"/>
      <c r="H3" s="417"/>
      <c r="I3" s="418"/>
    </row>
    <row r="4" spans="1:9" ht="12.75" customHeight="1" x14ac:dyDescent="0.25">
      <c r="A4" s="252" t="s">
        <v>429</v>
      </c>
      <c r="B4" s="391" t="s">
        <v>430</v>
      </c>
      <c r="C4" s="392"/>
      <c r="D4" s="393" t="s">
        <v>431</v>
      </c>
      <c r="E4" s="394"/>
      <c r="F4" s="395" t="s">
        <v>586</v>
      </c>
      <c r="G4" s="396"/>
      <c r="H4" s="396"/>
      <c r="I4" s="397"/>
    </row>
    <row r="5" spans="1:9" ht="13.8" thickBot="1" x14ac:dyDescent="0.3">
      <c r="A5" s="398"/>
      <c r="B5" s="399"/>
      <c r="C5" s="399"/>
      <c r="D5" s="399"/>
      <c r="E5" s="399"/>
      <c r="F5" s="399"/>
      <c r="G5" s="399"/>
      <c r="H5" s="399"/>
      <c r="I5" s="400"/>
    </row>
    <row r="6" spans="1:9" ht="12.75" customHeight="1" x14ac:dyDescent="0.25">
      <c r="A6" s="401" t="s">
        <v>432</v>
      </c>
      <c r="B6" s="403" t="s">
        <v>433</v>
      </c>
      <c r="C6" s="403" t="s">
        <v>105</v>
      </c>
      <c r="D6" s="405" t="s">
        <v>434</v>
      </c>
      <c r="E6" s="405" t="s">
        <v>435</v>
      </c>
      <c r="F6" s="405" t="s">
        <v>30</v>
      </c>
      <c r="G6" s="387" t="s">
        <v>436</v>
      </c>
      <c r="H6" s="387" t="s">
        <v>437</v>
      </c>
      <c r="I6" s="389" t="s">
        <v>28</v>
      </c>
    </row>
    <row r="7" spans="1:9" ht="12.75" customHeight="1" thickBot="1" x14ac:dyDescent="0.3">
      <c r="A7" s="402"/>
      <c r="B7" s="404"/>
      <c r="C7" s="404"/>
      <c r="D7" s="406"/>
      <c r="E7" s="406"/>
      <c r="F7" s="406"/>
      <c r="G7" s="388"/>
      <c r="H7" s="388"/>
      <c r="I7" s="390"/>
    </row>
    <row r="8" spans="1:9" ht="13.5" customHeight="1" x14ac:dyDescent="0.25">
      <c r="A8" s="253" t="s">
        <v>438</v>
      </c>
      <c r="B8" s="207" t="s">
        <v>439</v>
      </c>
      <c r="C8" s="254"/>
      <c r="D8" s="255"/>
      <c r="E8" s="254"/>
      <c r="F8" s="254"/>
      <c r="G8" s="256"/>
      <c r="H8" s="254"/>
      <c r="I8" s="257"/>
    </row>
    <row r="9" spans="1:9" x14ac:dyDescent="0.25">
      <c r="A9" s="258"/>
      <c r="B9" s="259" t="s">
        <v>587</v>
      </c>
      <c r="C9" s="260" t="s">
        <v>262</v>
      </c>
      <c r="D9" s="208">
        <v>1</v>
      </c>
      <c r="E9" s="290">
        <v>0</v>
      </c>
      <c r="F9" s="290">
        <v>0</v>
      </c>
      <c r="G9" s="290">
        <f>E9*D9</f>
        <v>0</v>
      </c>
      <c r="H9" s="290">
        <f>F9*D9</f>
        <v>0</v>
      </c>
      <c r="I9" s="303">
        <f>H9+G9</f>
        <v>0</v>
      </c>
    </row>
    <row r="10" spans="1:9" x14ac:dyDescent="0.25">
      <c r="A10" s="258"/>
      <c r="B10" s="259" t="s">
        <v>588</v>
      </c>
      <c r="C10" s="260" t="s">
        <v>262</v>
      </c>
      <c r="D10" s="208">
        <v>1</v>
      </c>
      <c r="E10" s="290">
        <v>0</v>
      </c>
      <c r="F10" s="290">
        <v>0</v>
      </c>
      <c r="G10" s="290">
        <f t="shared" ref="G10:G16" si="0">E10*D10</f>
        <v>0</v>
      </c>
      <c r="H10" s="290">
        <f t="shared" ref="H10:H16" si="1">F10*D10</f>
        <v>0</v>
      </c>
      <c r="I10" s="303">
        <f t="shared" ref="I10:I16" si="2">H10+G10</f>
        <v>0</v>
      </c>
    </row>
    <row r="11" spans="1:9" x14ac:dyDescent="0.25">
      <c r="A11" s="258"/>
      <c r="B11" s="259" t="s">
        <v>589</v>
      </c>
      <c r="C11" s="260" t="s">
        <v>262</v>
      </c>
      <c r="D11" s="208">
        <v>3</v>
      </c>
      <c r="E11" s="290">
        <v>0</v>
      </c>
      <c r="F11" s="290">
        <v>0</v>
      </c>
      <c r="G11" s="290">
        <f t="shared" si="0"/>
        <v>0</v>
      </c>
      <c r="H11" s="290">
        <f t="shared" si="1"/>
        <v>0</v>
      </c>
      <c r="I11" s="303">
        <f t="shared" si="2"/>
        <v>0</v>
      </c>
    </row>
    <row r="12" spans="1:9" x14ac:dyDescent="0.25">
      <c r="A12" s="258"/>
      <c r="B12" s="259" t="s">
        <v>590</v>
      </c>
      <c r="C12" s="260" t="s">
        <v>159</v>
      </c>
      <c r="D12" s="208">
        <v>10</v>
      </c>
      <c r="E12" s="290">
        <v>0</v>
      </c>
      <c r="F12" s="290">
        <v>0</v>
      </c>
      <c r="G12" s="290">
        <f t="shared" si="0"/>
        <v>0</v>
      </c>
      <c r="H12" s="290">
        <f t="shared" si="1"/>
        <v>0</v>
      </c>
      <c r="I12" s="303">
        <f t="shared" si="2"/>
        <v>0</v>
      </c>
    </row>
    <row r="13" spans="1:9" x14ac:dyDescent="0.25">
      <c r="A13" s="258"/>
      <c r="B13" s="259" t="s">
        <v>591</v>
      </c>
      <c r="C13" s="260" t="s">
        <v>262</v>
      </c>
      <c r="D13" s="208">
        <v>3</v>
      </c>
      <c r="E13" s="290">
        <v>0</v>
      </c>
      <c r="F13" s="290">
        <v>0</v>
      </c>
      <c r="G13" s="290">
        <f t="shared" ref="G13:G14" si="3">E13*D13</f>
        <v>0</v>
      </c>
      <c r="H13" s="290">
        <f t="shared" ref="H13:H14" si="4">F13*D13</f>
        <v>0</v>
      </c>
      <c r="I13" s="303">
        <f t="shared" ref="I13:I14" si="5">H13+G13</f>
        <v>0</v>
      </c>
    </row>
    <row r="14" spans="1:9" x14ac:dyDescent="0.25">
      <c r="A14" s="258"/>
      <c r="B14" s="259" t="s">
        <v>592</v>
      </c>
      <c r="C14" s="260" t="s">
        <v>262</v>
      </c>
      <c r="D14" s="208">
        <v>3</v>
      </c>
      <c r="E14" s="290">
        <v>0</v>
      </c>
      <c r="F14" s="290">
        <v>0</v>
      </c>
      <c r="G14" s="290">
        <f t="shared" si="3"/>
        <v>0</v>
      </c>
      <c r="H14" s="290">
        <f t="shared" si="4"/>
        <v>0</v>
      </c>
      <c r="I14" s="303">
        <f t="shared" si="5"/>
        <v>0</v>
      </c>
    </row>
    <row r="15" spans="1:9" ht="40.799999999999997" x14ac:dyDescent="0.25">
      <c r="A15" s="258"/>
      <c r="B15" s="265" t="s">
        <v>593</v>
      </c>
      <c r="C15" s="209" t="s">
        <v>262</v>
      </c>
      <c r="D15" s="208">
        <v>1</v>
      </c>
      <c r="E15" s="290">
        <v>0</v>
      </c>
      <c r="F15" s="290">
        <v>0</v>
      </c>
      <c r="G15" s="290">
        <f t="shared" si="0"/>
        <v>0</v>
      </c>
      <c r="H15" s="290">
        <f t="shared" si="1"/>
        <v>0</v>
      </c>
      <c r="I15" s="303">
        <f t="shared" si="2"/>
        <v>0</v>
      </c>
    </row>
    <row r="16" spans="1:9" x14ac:dyDescent="0.25">
      <c r="A16" s="258"/>
      <c r="B16" s="266" t="s">
        <v>594</v>
      </c>
      <c r="C16" s="209" t="s">
        <v>262</v>
      </c>
      <c r="D16" s="208">
        <v>1</v>
      </c>
      <c r="E16" s="290">
        <v>0</v>
      </c>
      <c r="F16" s="290">
        <v>0</v>
      </c>
      <c r="G16" s="290">
        <f t="shared" si="0"/>
        <v>0</v>
      </c>
      <c r="H16" s="290">
        <f t="shared" si="1"/>
        <v>0</v>
      </c>
      <c r="I16" s="303">
        <f t="shared" si="2"/>
        <v>0</v>
      </c>
    </row>
    <row r="17" spans="1:9" x14ac:dyDescent="0.25">
      <c r="A17" s="267"/>
      <c r="B17" s="210"/>
      <c r="C17" s="209"/>
      <c r="D17" s="208"/>
      <c r="E17" s="290"/>
      <c r="F17" s="290"/>
      <c r="G17" s="290"/>
      <c r="H17" s="290"/>
      <c r="I17" s="303"/>
    </row>
    <row r="18" spans="1:9" x14ac:dyDescent="0.25">
      <c r="A18" s="267"/>
      <c r="B18" s="266" t="s">
        <v>595</v>
      </c>
      <c r="C18" s="209" t="s">
        <v>262</v>
      </c>
      <c r="D18" s="208">
        <v>1</v>
      </c>
      <c r="E18" s="290">
        <v>0</v>
      </c>
      <c r="F18" s="290">
        <v>0</v>
      </c>
      <c r="G18" s="290">
        <f t="shared" ref="G18:G48" si="6">E18*D18</f>
        <v>0</v>
      </c>
      <c r="H18" s="290">
        <f t="shared" ref="H18:H48" si="7">F18*D18</f>
        <v>0</v>
      </c>
      <c r="I18" s="303">
        <f t="shared" ref="I18:I48" si="8">H18+G18</f>
        <v>0</v>
      </c>
    </row>
    <row r="19" spans="1:9" x14ac:dyDescent="0.25">
      <c r="A19" s="267"/>
      <c r="B19" s="266" t="s">
        <v>440</v>
      </c>
      <c r="C19" s="209" t="s">
        <v>262</v>
      </c>
      <c r="D19" s="208">
        <v>1</v>
      </c>
      <c r="E19" s="290">
        <v>0</v>
      </c>
      <c r="F19" s="290">
        <v>0</v>
      </c>
      <c r="G19" s="290">
        <f t="shared" si="6"/>
        <v>0</v>
      </c>
      <c r="H19" s="290">
        <f t="shared" si="7"/>
        <v>0</v>
      </c>
      <c r="I19" s="303">
        <f t="shared" si="8"/>
        <v>0</v>
      </c>
    </row>
    <row r="20" spans="1:9" x14ac:dyDescent="0.25">
      <c r="A20" s="267"/>
      <c r="B20" s="210" t="s">
        <v>441</v>
      </c>
      <c r="C20" s="209" t="s">
        <v>262</v>
      </c>
      <c r="D20" s="208">
        <v>3</v>
      </c>
      <c r="E20" s="290">
        <v>0</v>
      </c>
      <c r="F20" s="290">
        <v>0</v>
      </c>
      <c r="G20" s="290">
        <f t="shared" si="6"/>
        <v>0</v>
      </c>
      <c r="H20" s="290">
        <f t="shared" si="7"/>
        <v>0</v>
      </c>
      <c r="I20" s="303">
        <f t="shared" si="8"/>
        <v>0</v>
      </c>
    </row>
    <row r="21" spans="1:9" x14ac:dyDescent="0.25">
      <c r="A21" s="267"/>
      <c r="B21" s="210" t="s">
        <v>442</v>
      </c>
      <c r="C21" s="209" t="s">
        <v>262</v>
      </c>
      <c r="D21" s="208">
        <v>1</v>
      </c>
      <c r="E21" s="290">
        <v>0</v>
      </c>
      <c r="F21" s="290">
        <v>0</v>
      </c>
      <c r="G21" s="290">
        <f t="shared" si="6"/>
        <v>0</v>
      </c>
      <c r="H21" s="290">
        <f t="shared" si="7"/>
        <v>0</v>
      </c>
      <c r="I21" s="303">
        <f t="shared" si="8"/>
        <v>0</v>
      </c>
    </row>
    <row r="22" spans="1:9" x14ac:dyDescent="0.25">
      <c r="A22" s="267"/>
      <c r="B22" s="210" t="s">
        <v>443</v>
      </c>
      <c r="C22" s="209" t="s">
        <v>262</v>
      </c>
      <c r="D22" s="208">
        <v>1</v>
      </c>
      <c r="E22" s="290">
        <v>0</v>
      </c>
      <c r="F22" s="290">
        <v>0</v>
      </c>
      <c r="G22" s="290">
        <f t="shared" si="6"/>
        <v>0</v>
      </c>
      <c r="H22" s="290">
        <f t="shared" si="7"/>
        <v>0</v>
      </c>
      <c r="I22" s="303">
        <f t="shared" si="8"/>
        <v>0</v>
      </c>
    </row>
    <row r="23" spans="1:9" x14ac:dyDescent="0.25">
      <c r="A23" s="267"/>
      <c r="B23" s="210" t="s">
        <v>596</v>
      </c>
      <c r="C23" s="209" t="s">
        <v>262</v>
      </c>
      <c r="D23" s="208">
        <v>1</v>
      </c>
      <c r="E23" s="290">
        <v>0</v>
      </c>
      <c r="F23" s="290">
        <v>0</v>
      </c>
      <c r="G23" s="290">
        <f t="shared" si="6"/>
        <v>0</v>
      </c>
      <c r="H23" s="290">
        <f t="shared" si="7"/>
        <v>0</v>
      </c>
      <c r="I23" s="303">
        <f t="shared" si="8"/>
        <v>0</v>
      </c>
    </row>
    <row r="24" spans="1:9" x14ac:dyDescent="0.25">
      <c r="A24" s="267"/>
      <c r="B24" s="210" t="s">
        <v>597</v>
      </c>
      <c r="C24" s="209" t="s">
        <v>262</v>
      </c>
      <c r="D24" s="208">
        <v>1</v>
      </c>
      <c r="E24" s="290">
        <v>0</v>
      </c>
      <c r="F24" s="290">
        <v>0</v>
      </c>
      <c r="G24" s="290">
        <f t="shared" si="6"/>
        <v>0</v>
      </c>
      <c r="H24" s="290">
        <f t="shared" si="7"/>
        <v>0</v>
      </c>
      <c r="I24" s="303">
        <f t="shared" si="8"/>
        <v>0</v>
      </c>
    </row>
    <row r="25" spans="1:9" x14ac:dyDescent="0.25">
      <c r="A25" s="267"/>
      <c r="B25" s="210" t="s">
        <v>444</v>
      </c>
      <c r="C25" s="209" t="s">
        <v>262</v>
      </c>
      <c r="D25" s="208">
        <v>6</v>
      </c>
      <c r="E25" s="290">
        <v>0</v>
      </c>
      <c r="F25" s="290">
        <v>0</v>
      </c>
      <c r="G25" s="290">
        <f t="shared" si="6"/>
        <v>0</v>
      </c>
      <c r="H25" s="290">
        <f t="shared" si="7"/>
        <v>0</v>
      </c>
      <c r="I25" s="303">
        <f t="shared" si="8"/>
        <v>0</v>
      </c>
    </row>
    <row r="26" spans="1:9" x14ac:dyDescent="0.25">
      <c r="A26" s="267"/>
      <c r="B26" s="210" t="s">
        <v>445</v>
      </c>
      <c r="C26" s="209" t="s">
        <v>262</v>
      </c>
      <c r="D26" s="208">
        <v>6</v>
      </c>
      <c r="E26" s="290">
        <v>0</v>
      </c>
      <c r="F26" s="290">
        <v>0</v>
      </c>
      <c r="G26" s="290">
        <f t="shared" si="6"/>
        <v>0</v>
      </c>
      <c r="H26" s="290">
        <f t="shared" si="7"/>
        <v>0</v>
      </c>
      <c r="I26" s="303">
        <f t="shared" si="8"/>
        <v>0</v>
      </c>
    </row>
    <row r="27" spans="1:9" x14ac:dyDescent="0.25">
      <c r="A27" s="267"/>
      <c r="B27" s="269" t="s">
        <v>446</v>
      </c>
      <c r="C27" s="270" t="s">
        <v>262</v>
      </c>
      <c r="D27" s="271">
        <v>1</v>
      </c>
      <c r="E27" s="290">
        <v>0</v>
      </c>
      <c r="F27" s="290">
        <v>0</v>
      </c>
      <c r="G27" s="290">
        <f t="shared" si="6"/>
        <v>0</v>
      </c>
      <c r="H27" s="290">
        <f t="shared" si="7"/>
        <v>0</v>
      </c>
      <c r="I27" s="303">
        <f t="shared" si="8"/>
        <v>0</v>
      </c>
    </row>
    <row r="28" spans="1:9" x14ac:dyDescent="0.25">
      <c r="A28" s="267"/>
      <c r="B28" s="269" t="s">
        <v>447</v>
      </c>
      <c r="C28" s="270" t="s">
        <v>262</v>
      </c>
      <c r="D28" s="271">
        <v>1</v>
      </c>
      <c r="E28" s="290">
        <v>0</v>
      </c>
      <c r="F28" s="290">
        <v>0</v>
      </c>
      <c r="G28" s="290">
        <f t="shared" si="6"/>
        <v>0</v>
      </c>
      <c r="H28" s="290">
        <f t="shared" si="7"/>
        <v>0</v>
      </c>
      <c r="I28" s="303">
        <f t="shared" si="8"/>
        <v>0</v>
      </c>
    </row>
    <row r="29" spans="1:9" x14ac:dyDescent="0.25">
      <c r="A29" s="267"/>
      <c r="B29" s="269" t="s">
        <v>448</v>
      </c>
      <c r="C29" s="270" t="s">
        <v>262</v>
      </c>
      <c r="D29" s="271">
        <v>1</v>
      </c>
      <c r="E29" s="290">
        <v>0</v>
      </c>
      <c r="F29" s="290">
        <v>0</v>
      </c>
      <c r="G29" s="290">
        <f t="shared" si="6"/>
        <v>0</v>
      </c>
      <c r="H29" s="290">
        <f t="shared" si="7"/>
        <v>0</v>
      </c>
      <c r="I29" s="303">
        <f t="shared" si="8"/>
        <v>0</v>
      </c>
    </row>
    <row r="30" spans="1:9" x14ac:dyDescent="0.25">
      <c r="A30" s="267"/>
      <c r="B30" s="269" t="s">
        <v>449</v>
      </c>
      <c r="C30" s="270" t="s">
        <v>262</v>
      </c>
      <c r="D30" s="271">
        <v>1</v>
      </c>
      <c r="E30" s="290">
        <v>0</v>
      </c>
      <c r="F30" s="290">
        <v>0</v>
      </c>
      <c r="G30" s="290">
        <f t="shared" si="6"/>
        <v>0</v>
      </c>
      <c r="H30" s="290">
        <f t="shared" si="7"/>
        <v>0</v>
      </c>
      <c r="I30" s="303">
        <f t="shared" si="8"/>
        <v>0</v>
      </c>
    </row>
    <row r="31" spans="1:9" x14ac:dyDescent="0.25">
      <c r="A31" s="267"/>
      <c r="B31" s="269" t="s">
        <v>450</v>
      </c>
      <c r="C31" s="270" t="s">
        <v>262</v>
      </c>
      <c r="D31" s="271">
        <v>1</v>
      </c>
      <c r="E31" s="290">
        <v>0</v>
      </c>
      <c r="F31" s="290">
        <v>0</v>
      </c>
      <c r="G31" s="290">
        <f t="shared" si="6"/>
        <v>0</v>
      </c>
      <c r="H31" s="290">
        <f t="shared" si="7"/>
        <v>0</v>
      </c>
      <c r="I31" s="303">
        <f t="shared" si="8"/>
        <v>0</v>
      </c>
    </row>
    <row r="32" spans="1:9" x14ac:dyDescent="0.25">
      <c r="A32" s="267"/>
      <c r="B32" s="269" t="s">
        <v>451</v>
      </c>
      <c r="C32" s="270" t="s">
        <v>262</v>
      </c>
      <c r="D32" s="271">
        <v>1</v>
      </c>
      <c r="E32" s="290">
        <v>0</v>
      </c>
      <c r="F32" s="290">
        <v>0</v>
      </c>
      <c r="G32" s="290">
        <f t="shared" si="6"/>
        <v>0</v>
      </c>
      <c r="H32" s="290">
        <f t="shared" si="7"/>
        <v>0</v>
      </c>
      <c r="I32" s="303">
        <f t="shared" si="8"/>
        <v>0</v>
      </c>
    </row>
    <row r="33" spans="1:14" x14ac:dyDescent="0.25">
      <c r="A33" s="267"/>
      <c r="B33" s="269" t="s">
        <v>452</v>
      </c>
      <c r="C33" s="270" t="s">
        <v>262</v>
      </c>
      <c r="D33" s="271">
        <v>1</v>
      </c>
      <c r="E33" s="290">
        <v>0</v>
      </c>
      <c r="F33" s="290">
        <v>0</v>
      </c>
      <c r="G33" s="290">
        <f t="shared" si="6"/>
        <v>0</v>
      </c>
      <c r="H33" s="290">
        <f t="shared" si="7"/>
        <v>0</v>
      </c>
      <c r="I33" s="303">
        <f t="shared" si="8"/>
        <v>0</v>
      </c>
    </row>
    <row r="34" spans="1:14" x14ac:dyDescent="0.25">
      <c r="A34" s="267"/>
      <c r="B34" s="269" t="s">
        <v>453</v>
      </c>
      <c r="C34" s="270" t="s">
        <v>262</v>
      </c>
      <c r="D34" s="271">
        <v>1</v>
      </c>
      <c r="E34" s="290">
        <v>0</v>
      </c>
      <c r="F34" s="290">
        <v>0</v>
      </c>
      <c r="G34" s="290">
        <f t="shared" si="6"/>
        <v>0</v>
      </c>
      <c r="H34" s="290">
        <f t="shared" si="7"/>
        <v>0</v>
      </c>
      <c r="I34" s="303">
        <f t="shared" si="8"/>
        <v>0</v>
      </c>
    </row>
    <row r="35" spans="1:14" x14ac:dyDescent="0.25">
      <c r="A35" s="267"/>
      <c r="B35" s="269" t="s">
        <v>454</v>
      </c>
      <c r="C35" s="270" t="s">
        <v>262</v>
      </c>
      <c r="D35" s="271">
        <v>1</v>
      </c>
      <c r="E35" s="290">
        <v>0</v>
      </c>
      <c r="F35" s="290">
        <v>0</v>
      </c>
      <c r="G35" s="290">
        <f t="shared" si="6"/>
        <v>0</v>
      </c>
      <c r="H35" s="290">
        <f t="shared" si="7"/>
        <v>0</v>
      </c>
      <c r="I35" s="303">
        <f t="shared" si="8"/>
        <v>0</v>
      </c>
    </row>
    <row r="36" spans="1:14" x14ac:dyDescent="0.25">
      <c r="A36" s="267"/>
      <c r="B36" s="269" t="s">
        <v>455</v>
      </c>
      <c r="C36" s="270" t="s">
        <v>262</v>
      </c>
      <c r="D36" s="271">
        <v>1</v>
      </c>
      <c r="E36" s="290">
        <v>0</v>
      </c>
      <c r="F36" s="290">
        <v>0</v>
      </c>
      <c r="G36" s="290">
        <f t="shared" si="6"/>
        <v>0</v>
      </c>
      <c r="H36" s="290">
        <f t="shared" si="7"/>
        <v>0</v>
      </c>
      <c r="I36" s="303">
        <f t="shared" si="8"/>
        <v>0</v>
      </c>
    </row>
    <row r="37" spans="1:14" s="274" customFormat="1" ht="15.6" x14ac:dyDescent="0.3">
      <c r="A37" s="272"/>
      <c r="B37" s="269" t="s">
        <v>456</v>
      </c>
      <c r="C37" s="270" t="s">
        <v>262</v>
      </c>
      <c r="D37" s="271">
        <v>1</v>
      </c>
      <c r="E37" s="290">
        <v>0</v>
      </c>
      <c r="F37" s="290">
        <v>0</v>
      </c>
      <c r="G37" s="290">
        <f t="shared" si="6"/>
        <v>0</v>
      </c>
      <c r="H37" s="290">
        <f t="shared" si="7"/>
        <v>0</v>
      </c>
      <c r="I37" s="303">
        <f t="shared" si="8"/>
        <v>0</v>
      </c>
      <c r="J37" s="273"/>
      <c r="K37" s="273"/>
      <c r="L37" s="273"/>
      <c r="M37" s="273"/>
      <c r="N37" s="273"/>
    </row>
    <row r="38" spans="1:14" s="274" customFormat="1" ht="15.6" x14ac:dyDescent="0.3">
      <c r="A38" s="272"/>
      <c r="B38" s="269" t="s">
        <v>457</v>
      </c>
      <c r="C38" s="270" t="s">
        <v>262</v>
      </c>
      <c r="D38" s="271">
        <v>1</v>
      </c>
      <c r="E38" s="290">
        <v>0</v>
      </c>
      <c r="F38" s="290">
        <v>0</v>
      </c>
      <c r="G38" s="290">
        <f t="shared" si="6"/>
        <v>0</v>
      </c>
      <c r="H38" s="290">
        <f t="shared" si="7"/>
        <v>0</v>
      </c>
      <c r="I38" s="303">
        <f t="shared" si="8"/>
        <v>0</v>
      </c>
      <c r="J38" s="273"/>
      <c r="K38" s="273"/>
      <c r="L38" s="273"/>
      <c r="M38" s="273"/>
      <c r="N38" s="273"/>
    </row>
    <row r="39" spans="1:14" s="274" customFormat="1" ht="15.6" x14ac:dyDescent="0.3">
      <c r="A39" s="272"/>
      <c r="B39" s="269" t="s">
        <v>458</v>
      </c>
      <c r="C39" s="270" t="s">
        <v>262</v>
      </c>
      <c r="D39" s="271">
        <v>15</v>
      </c>
      <c r="E39" s="290">
        <v>0</v>
      </c>
      <c r="F39" s="290">
        <v>0</v>
      </c>
      <c r="G39" s="290">
        <f t="shared" si="6"/>
        <v>0</v>
      </c>
      <c r="H39" s="290">
        <f t="shared" si="7"/>
        <v>0</v>
      </c>
      <c r="I39" s="303">
        <f t="shared" si="8"/>
        <v>0</v>
      </c>
      <c r="J39" s="273"/>
      <c r="K39" s="273"/>
      <c r="L39" s="273"/>
      <c r="M39" s="273"/>
      <c r="N39" s="273"/>
    </row>
    <row r="40" spans="1:14" s="274" customFormat="1" ht="15.6" x14ac:dyDescent="0.3">
      <c r="A40" s="272"/>
      <c r="B40" s="269" t="s">
        <v>459</v>
      </c>
      <c r="C40" s="270" t="s">
        <v>262</v>
      </c>
      <c r="D40" s="271">
        <v>1</v>
      </c>
      <c r="E40" s="290">
        <v>0</v>
      </c>
      <c r="F40" s="290">
        <v>0</v>
      </c>
      <c r="G40" s="290">
        <f t="shared" si="6"/>
        <v>0</v>
      </c>
      <c r="H40" s="290">
        <f t="shared" si="7"/>
        <v>0</v>
      </c>
      <c r="I40" s="303">
        <f t="shared" si="8"/>
        <v>0</v>
      </c>
      <c r="J40" s="273"/>
      <c r="K40" s="273"/>
      <c r="L40" s="273"/>
      <c r="M40" s="273"/>
      <c r="N40" s="273"/>
    </row>
    <row r="41" spans="1:14" s="274" customFormat="1" ht="15.6" x14ac:dyDescent="0.3">
      <c r="A41" s="272"/>
      <c r="B41" s="269" t="s">
        <v>460</v>
      </c>
      <c r="C41" s="270" t="s">
        <v>262</v>
      </c>
      <c r="D41" s="271">
        <v>7</v>
      </c>
      <c r="E41" s="290">
        <v>0</v>
      </c>
      <c r="F41" s="290">
        <v>0</v>
      </c>
      <c r="G41" s="290">
        <f t="shared" si="6"/>
        <v>0</v>
      </c>
      <c r="H41" s="290">
        <f t="shared" si="7"/>
        <v>0</v>
      </c>
      <c r="I41" s="303">
        <f t="shared" si="8"/>
        <v>0</v>
      </c>
      <c r="J41" s="273"/>
      <c r="K41" s="273"/>
      <c r="L41" s="273"/>
      <c r="M41" s="273"/>
      <c r="N41" s="273"/>
    </row>
    <row r="42" spans="1:14" s="274" customFormat="1" ht="15.6" x14ac:dyDescent="0.3">
      <c r="A42" s="272"/>
      <c r="B42" s="269" t="s">
        <v>461</v>
      </c>
      <c r="C42" s="270" t="s">
        <v>262</v>
      </c>
      <c r="D42" s="271">
        <v>4</v>
      </c>
      <c r="E42" s="290">
        <v>0</v>
      </c>
      <c r="F42" s="290">
        <v>0</v>
      </c>
      <c r="G42" s="290">
        <f t="shared" si="6"/>
        <v>0</v>
      </c>
      <c r="H42" s="290">
        <f t="shared" si="7"/>
        <v>0</v>
      </c>
      <c r="I42" s="303">
        <f t="shared" si="8"/>
        <v>0</v>
      </c>
      <c r="J42" s="273"/>
      <c r="K42" s="273"/>
      <c r="L42" s="273"/>
      <c r="M42" s="273"/>
      <c r="N42" s="273"/>
    </row>
    <row r="43" spans="1:14" s="274" customFormat="1" ht="15.6" x14ac:dyDescent="0.3">
      <c r="A43" s="272"/>
      <c r="B43" s="269" t="s">
        <v>462</v>
      </c>
      <c r="C43" s="270" t="s">
        <v>262</v>
      </c>
      <c r="D43" s="271">
        <v>3</v>
      </c>
      <c r="E43" s="290">
        <v>0</v>
      </c>
      <c r="F43" s="290">
        <v>0</v>
      </c>
      <c r="G43" s="290">
        <f t="shared" si="6"/>
        <v>0</v>
      </c>
      <c r="H43" s="290">
        <f t="shared" si="7"/>
        <v>0</v>
      </c>
      <c r="I43" s="303">
        <f t="shared" si="8"/>
        <v>0</v>
      </c>
      <c r="J43" s="273"/>
      <c r="K43" s="273"/>
      <c r="L43" s="273"/>
      <c r="M43" s="273"/>
      <c r="N43" s="273"/>
    </row>
    <row r="44" spans="1:14" s="274" customFormat="1" ht="15.6" x14ac:dyDescent="0.3">
      <c r="A44" s="272"/>
      <c r="B44" s="269" t="s">
        <v>463</v>
      </c>
      <c r="C44" s="270" t="s">
        <v>262</v>
      </c>
      <c r="D44" s="271">
        <v>1</v>
      </c>
      <c r="E44" s="290">
        <v>0</v>
      </c>
      <c r="F44" s="290">
        <v>0</v>
      </c>
      <c r="G44" s="290">
        <f t="shared" si="6"/>
        <v>0</v>
      </c>
      <c r="H44" s="290">
        <f t="shared" si="7"/>
        <v>0</v>
      </c>
      <c r="I44" s="303">
        <f t="shared" si="8"/>
        <v>0</v>
      </c>
      <c r="J44" s="273"/>
      <c r="K44" s="273"/>
      <c r="L44" s="273"/>
      <c r="M44" s="273"/>
      <c r="N44" s="273"/>
    </row>
    <row r="45" spans="1:14" s="274" customFormat="1" ht="15.6" x14ac:dyDescent="0.3">
      <c r="A45" s="272"/>
      <c r="B45" s="269" t="s">
        <v>464</v>
      </c>
      <c r="C45" s="270" t="s">
        <v>262</v>
      </c>
      <c r="D45" s="271">
        <v>1</v>
      </c>
      <c r="E45" s="290">
        <v>0</v>
      </c>
      <c r="F45" s="290">
        <v>0</v>
      </c>
      <c r="G45" s="290">
        <f t="shared" si="6"/>
        <v>0</v>
      </c>
      <c r="H45" s="290">
        <f t="shared" si="7"/>
        <v>0</v>
      </c>
      <c r="I45" s="303">
        <f t="shared" si="8"/>
        <v>0</v>
      </c>
      <c r="J45" s="273"/>
      <c r="K45" s="273"/>
      <c r="L45" s="273"/>
      <c r="M45" s="273"/>
      <c r="N45" s="273"/>
    </row>
    <row r="46" spans="1:14" s="274" customFormat="1" ht="15.6" x14ac:dyDescent="0.3">
      <c r="A46" s="272"/>
      <c r="B46" s="269" t="s">
        <v>465</v>
      </c>
      <c r="C46" s="270" t="s">
        <v>262</v>
      </c>
      <c r="D46" s="271">
        <v>1</v>
      </c>
      <c r="E46" s="290">
        <v>0</v>
      </c>
      <c r="F46" s="290">
        <v>0</v>
      </c>
      <c r="G46" s="290">
        <f t="shared" si="6"/>
        <v>0</v>
      </c>
      <c r="H46" s="290">
        <f t="shared" si="7"/>
        <v>0</v>
      </c>
      <c r="I46" s="303">
        <f t="shared" si="8"/>
        <v>0</v>
      </c>
      <c r="J46" s="273"/>
      <c r="K46" s="273"/>
      <c r="L46" s="273"/>
      <c r="M46" s="273"/>
      <c r="N46" s="273"/>
    </row>
    <row r="47" spans="1:14" s="274" customFormat="1" ht="15.6" x14ac:dyDescent="0.3">
      <c r="A47" s="272"/>
      <c r="B47" s="269" t="s">
        <v>466</v>
      </c>
      <c r="C47" s="270" t="s">
        <v>262</v>
      </c>
      <c r="D47" s="271">
        <v>2</v>
      </c>
      <c r="E47" s="290">
        <v>0</v>
      </c>
      <c r="F47" s="290">
        <v>0</v>
      </c>
      <c r="G47" s="290">
        <f t="shared" si="6"/>
        <v>0</v>
      </c>
      <c r="H47" s="290">
        <f t="shared" si="7"/>
        <v>0</v>
      </c>
      <c r="I47" s="303">
        <f t="shared" si="8"/>
        <v>0</v>
      </c>
      <c r="J47" s="273"/>
      <c r="K47" s="273"/>
      <c r="L47" s="273"/>
      <c r="M47" s="273"/>
      <c r="N47" s="273"/>
    </row>
    <row r="48" spans="1:14" s="274" customFormat="1" ht="15.6" x14ac:dyDescent="0.3">
      <c r="A48" s="275"/>
      <c r="B48" s="276" t="s">
        <v>467</v>
      </c>
      <c r="C48" s="270" t="s">
        <v>262</v>
      </c>
      <c r="D48" s="277">
        <v>1</v>
      </c>
      <c r="E48" s="290">
        <v>0</v>
      </c>
      <c r="F48" s="290">
        <v>0</v>
      </c>
      <c r="G48" s="290">
        <f t="shared" si="6"/>
        <v>0</v>
      </c>
      <c r="H48" s="290">
        <f t="shared" si="7"/>
        <v>0</v>
      </c>
      <c r="I48" s="303">
        <f t="shared" si="8"/>
        <v>0</v>
      </c>
      <c r="J48" s="273"/>
      <c r="K48" s="273"/>
      <c r="L48" s="273"/>
      <c r="M48" s="273"/>
      <c r="N48" s="273"/>
    </row>
    <row r="49" spans="1:9" x14ac:dyDescent="0.25">
      <c r="A49" s="267"/>
      <c r="B49" s="259"/>
      <c r="C49" s="260"/>
      <c r="D49" s="208"/>
      <c r="E49" s="264"/>
      <c r="F49" s="264"/>
      <c r="G49" s="278"/>
      <c r="H49" s="264"/>
      <c r="I49" s="279"/>
    </row>
    <row r="50" spans="1:9" x14ac:dyDescent="0.25">
      <c r="A50" s="253" t="s">
        <v>468</v>
      </c>
      <c r="B50" s="207" t="s">
        <v>469</v>
      </c>
      <c r="C50" s="254"/>
      <c r="D50" s="255"/>
      <c r="E50" s="254"/>
      <c r="F50" s="254"/>
      <c r="G50" s="256"/>
      <c r="H50" s="254"/>
      <c r="I50" s="257"/>
    </row>
    <row r="51" spans="1:9" x14ac:dyDescent="0.25">
      <c r="A51" s="267"/>
      <c r="B51" s="211" t="s">
        <v>470</v>
      </c>
      <c r="C51" s="280" t="s">
        <v>262</v>
      </c>
      <c r="D51" s="281">
        <v>2</v>
      </c>
      <c r="E51" s="290">
        <v>0</v>
      </c>
      <c r="F51" s="290">
        <v>0</v>
      </c>
      <c r="G51" s="290">
        <f t="shared" ref="G51:G56" si="9">E51*D51</f>
        <v>0</v>
      </c>
      <c r="H51" s="290">
        <f t="shared" ref="H51:H56" si="10">F51*D51</f>
        <v>0</v>
      </c>
      <c r="I51" s="303">
        <f t="shared" ref="I51:I56" si="11">H51+G51</f>
        <v>0</v>
      </c>
    </row>
    <row r="52" spans="1:9" x14ac:dyDescent="0.25">
      <c r="A52" s="267"/>
      <c r="B52" s="259" t="s">
        <v>471</v>
      </c>
      <c r="C52" s="280" t="s">
        <v>262</v>
      </c>
      <c r="D52" s="282">
        <v>2</v>
      </c>
      <c r="E52" s="290">
        <v>0</v>
      </c>
      <c r="F52" s="290">
        <v>0</v>
      </c>
      <c r="G52" s="290">
        <f t="shared" si="9"/>
        <v>0</v>
      </c>
      <c r="H52" s="290">
        <f t="shared" si="10"/>
        <v>0</v>
      </c>
      <c r="I52" s="303">
        <f t="shared" si="11"/>
        <v>0</v>
      </c>
    </row>
    <row r="53" spans="1:9" x14ac:dyDescent="0.25">
      <c r="A53" s="267"/>
      <c r="B53" s="211" t="s">
        <v>472</v>
      </c>
      <c r="C53" s="280" t="s">
        <v>262</v>
      </c>
      <c r="D53" s="281">
        <v>6</v>
      </c>
      <c r="E53" s="290">
        <v>0</v>
      </c>
      <c r="F53" s="290">
        <v>0</v>
      </c>
      <c r="G53" s="290">
        <f t="shared" si="9"/>
        <v>0</v>
      </c>
      <c r="H53" s="290">
        <f t="shared" si="10"/>
        <v>0</v>
      </c>
      <c r="I53" s="303">
        <f t="shared" si="11"/>
        <v>0</v>
      </c>
    </row>
    <row r="54" spans="1:9" x14ac:dyDescent="0.25">
      <c r="A54" s="267"/>
      <c r="B54" s="211" t="s">
        <v>473</v>
      </c>
      <c r="C54" s="280" t="s">
        <v>262</v>
      </c>
      <c r="D54" s="281">
        <v>6</v>
      </c>
      <c r="E54" s="290">
        <v>0</v>
      </c>
      <c r="F54" s="290">
        <v>0</v>
      </c>
      <c r="G54" s="290">
        <f t="shared" si="9"/>
        <v>0</v>
      </c>
      <c r="H54" s="290">
        <f t="shared" si="10"/>
        <v>0</v>
      </c>
      <c r="I54" s="303">
        <f t="shared" si="11"/>
        <v>0</v>
      </c>
    </row>
    <row r="55" spans="1:9" x14ac:dyDescent="0.25">
      <c r="A55" s="267"/>
      <c r="B55" s="259" t="s">
        <v>474</v>
      </c>
      <c r="C55" s="280" t="s">
        <v>262</v>
      </c>
      <c r="D55" s="208">
        <v>2</v>
      </c>
      <c r="E55" s="290">
        <v>0</v>
      </c>
      <c r="F55" s="290">
        <v>0</v>
      </c>
      <c r="G55" s="290">
        <f t="shared" si="9"/>
        <v>0</v>
      </c>
      <c r="H55" s="290">
        <f t="shared" si="10"/>
        <v>0</v>
      </c>
      <c r="I55" s="303">
        <f t="shared" si="11"/>
        <v>0</v>
      </c>
    </row>
    <row r="56" spans="1:9" x14ac:dyDescent="0.25">
      <c r="A56" s="267"/>
      <c r="B56" s="259" t="s">
        <v>475</v>
      </c>
      <c r="C56" s="280" t="s">
        <v>262</v>
      </c>
      <c r="D56" s="208">
        <v>2</v>
      </c>
      <c r="E56" s="290">
        <v>0</v>
      </c>
      <c r="F56" s="290">
        <v>0</v>
      </c>
      <c r="G56" s="290">
        <f t="shared" si="9"/>
        <v>0</v>
      </c>
      <c r="H56" s="290">
        <f t="shared" si="10"/>
        <v>0</v>
      </c>
      <c r="I56" s="303">
        <f t="shared" si="11"/>
        <v>0</v>
      </c>
    </row>
    <row r="57" spans="1:9" x14ac:dyDescent="0.25">
      <c r="A57" s="267"/>
      <c r="B57" s="211"/>
      <c r="C57" s="280"/>
      <c r="D57" s="283"/>
      <c r="E57" s="261"/>
      <c r="F57" s="261"/>
      <c r="G57" s="278"/>
      <c r="H57" s="264"/>
      <c r="I57" s="279"/>
    </row>
    <row r="58" spans="1:9" x14ac:dyDescent="0.25">
      <c r="A58" s="253" t="s">
        <v>476</v>
      </c>
      <c r="B58" s="207" t="s">
        <v>477</v>
      </c>
      <c r="C58" s="254"/>
      <c r="D58" s="255"/>
      <c r="E58" s="284"/>
      <c r="F58" s="284"/>
      <c r="G58" s="256"/>
      <c r="H58" s="254"/>
      <c r="I58" s="257"/>
    </row>
    <row r="59" spans="1:9" x14ac:dyDescent="0.25">
      <c r="A59" s="267"/>
      <c r="B59" s="211" t="s">
        <v>478</v>
      </c>
      <c r="C59" s="280" t="s">
        <v>262</v>
      </c>
      <c r="D59" s="283">
        <v>29</v>
      </c>
      <c r="E59" s="290">
        <v>0</v>
      </c>
      <c r="F59" s="290">
        <v>0</v>
      </c>
      <c r="G59" s="290">
        <f t="shared" ref="G59:G61" si="12">E59*D59</f>
        <v>0</v>
      </c>
      <c r="H59" s="290">
        <f t="shared" ref="H59:H61" si="13">F59*D59</f>
        <v>0</v>
      </c>
      <c r="I59" s="303">
        <f t="shared" ref="I59:I61" si="14">H59+G59</f>
        <v>0</v>
      </c>
    </row>
    <row r="60" spans="1:9" x14ac:dyDescent="0.25">
      <c r="A60" s="267"/>
      <c r="B60" s="211" t="s">
        <v>479</v>
      </c>
      <c r="C60" s="280" t="s">
        <v>262</v>
      </c>
      <c r="D60" s="283">
        <v>2</v>
      </c>
      <c r="E60" s="290">
        <v>0</v>
      </c>
      <c r="F60" s="290">
        <v>0</v>
      </c>
      <c r="G60" s="290">
        <f t="shared" si="12"/>
        <v>0</v>
      </c>
      <c r="H60" s="290">
        <f t="shared" si="13"/>
        <v>0</v>
      </c>
      <c r="I60" s="303">
        <f t="shared" si="14"/>
        <v>0</v>
      </c>
    </row>
    <row r="61" spans="1:9" x14ac:dyDescent="0.25">
      <c r="A61" s="267"/>
      <c r="B61" s="211" t="s">
        <v>480</v>
      </c>
      <c r="C61" s="280" t="s">
        <v>262</v>
      </c>
      <c r="D61" s="281">
        <v>10</v>
      </c>
      <c r="E61" s="290">
        <v>0</v>
      </c>
      <c r="F61" s="290">
        <v>0</v>
      </c>
      <c r="G61" s="290">
        <f t="shared" si="12"/>
        <v>0</v>
      </c>
      <c r="H61" s="290">
        <f t="shared" si="13"/>
        <v>0</v>
      </c>
      <c r="I61" s="303">
        <f t="shared" si="14"/>
        <v>0</v>
      </c>
    </row>
    <row r="62" spans="1:9" x14ac:dyDescent="0.25">
      <c r="A62" s="267"/>
      <c r="B62" s="211"/>
      <c r="C62" s="280"/>
      <c r="D62" s="281"/>
      <c r="E62" s="261"/>
      <c r="F62" s="261"/>
      <c r="G62" s="262"/>
      <c r="H62" s="262"/>
      <c r="I62" s="263"/>
    </row>
    <row r="63" spans="1:9" x14ac:dyDescent="0.25">
      <c r="A63" s="267"/>
      <c r="B63" s="211" t="s">
        <v>473</v>
      </c>
      <c r="C63" s="280" t="s">
        <v>262</v>
      </c>
      <c r="D63" s="281">
        <v>7</v>
      </c>
      <c r="E63" s="290">
        <v>0</v>
      </c>
      <c r="F63" s="290">
        <v>0</v>
      </c>
      <c r="G63" s="290">
        <f t="shared" ref="G63:G66" si="15">E63*D63</f>
        <v>0</v>
      </c>
      <c r="H63" s="290">
        <f t="shared" ref="H63:H66" si="16">F63*D63</f>
        <v>0</v>
      </c>
      <c r="I63" s="303">
        <f t="shared" ref="I63:I66" si="17">H63+G63</f>
        <v>0</v>
      </c>
    </row>
    <row r="64" spans="1:9" x14ac:dyDescent="0.25">
      <c r="A64" s="267"/>
      <c r="B64" s="211" t="s">
        <v>481</v>
      </c>
      <c r="C64" s="280" t="s">
        <v>262</v>
      </c>
      <c r="D64" s="281">
        <v>1</v>
      </c>
      <c r="E64" s="290">
        <v>0</v>
      </c>
      <c r="F64" s="290">
        <v>0</v>
      </c>
      <c r="G64" s="290">
        <f t="shared" si="15"/>
        <v>0</v>
      </c>
      <c r="H64" s="290">
        <f t="shared" si="16"/>
        <v>0</v>
      </c>
      <c r="I64" s="303">
        <f t="shared" si="17"/>
        <v>0</v>
      </c>
    </row>
    <row r="65" spans="1:9" x14ac:dyDescent="0.25">
      <c r="A65" s="267"/>
      <c r="B65" s="211" t="s">
        <v>482</v>
      </c>
      <c r="C65" s="280" t="s">
        <v>262</v>
      </c>
      <c r="D65" s="281">
        <v>4</v>
      </c>
      <c r="E65" s="290">
        <v>0</v>
      </c>
      <c r="F65" s="290">
        <v>0</v>
      </c>
      <c r="G65" s="290">
        <f t="shared" si="15"/>
        <v>0</v>
      </c>
      <c r="H65" s="290">
        <f t="shared" si="16"/>
        <v>0</v>
      </c>
      <c r="I65" s="303">
        <f t="shared" si="17"/>
        <v>0</v>
      </c>
    </row>
    <row r="66" spans="1:9" x14ac:dyDescent="0.25">
      <c r="A66" s="267"/>
      <c r="B66" s="211" t="s">
        <v>483</v>
      </c>
      <c r="C66" s="280" t="s">
        <v>262</v>
      </c>
      <c r="D66" s="281">
        <v>6</v>
      </c>
      <c r="E66" s="290">
        <v>0</v>
      </c>
      <c r="F66" s="290">
        <v>0</v>
      </c>
      <c r="G66" s="290">
        <f t="shared" si="15"/>
        <v>0</v>
      </c>
      <c r="H66" s="290">
        <f t="shared" si="16"/>
        <v>0</v>
      </c>
      <c r="I66" s="303">
        <f t="shared" si="17"/>
        <v>0</v>
      </c>
    </row>
    <row r="67" spans="1:9" x14ac:dyDescent="0.25">
      <c r="A67" s="267"/>
      <c r="B67" s="211"/>
      <c r="C67" s="280"/>
      <c r="D67" s="281"/>
      <c r="E67" s="290"/>
      <c r="F67" s="261"/>
      <c r="G67" s="262"/>
      <c r="H67" s="262"/>
      <c r="I67" s="263"/>
    </row>
    <row r="68" spans="1:9" x14ac:dyDescent="0.25">
      <c r="A68" s="267"/>
      <c r="B68" s="211" t="s">
        <v>484</v>
      </c>
      <c r="C68" s="280" t="s">
        <v>262</v>
      </c>
      <c r="D68" s="281">
        <v>6</v>
      </c>
      <c r="E68" s="290">
        <v>0</v>
      </c>
      <c r="F68" s="290">
        <v>0</v>
      </c>
      <c r="G68" s="290">
        <f t="shared" ref="G68:G71" si="18">E68*D68</f>
        <v>0</v>
      </c>
      <c r="H68" s="290">
        <f t="shared" ref="H68:H71" si="19">F68*D68</f>
        <v>0</v>
      </c>
      <c r="I68" s="303">
        <f t="shared" ref="I68:I71" si="20">H68+G68</f>
        <v>0</v>
      </c>
    </row>
    <row r="69" spans="1:9" x14ac:dyDescent="0.25">
      <c r="A69" s="267"/>
      <c r="B69" s="211" t="s">
        <v>472</v>
      </c>
      <c r="C69" s="280" t="s">
        <v>262</v>
      </c>
      <c r="D69" s="281">
        <v>6</v>
      </c>
      <c r="E69" s="290">
        <v>0</v>
      </c>
      <c r="F69" s="290">
        <v>0</v>
      </c>
      <c r="G69" s="290">
        <f t="shared" si="18"/>
        <v>0</v>
      </c>
      <c r="H69" s="290">
        <f t="shared" si="19"/>
        <v>0</v>
      </c>
      <c r="I69" s="303">
        <f t="shared" si="20"/>
        <v>0</v>
      </c>
    </row>
    <row r="70" spans="1:9" x14ac:dyDescent="0.25">
      <c r="A70" s="267"/>
      <c r="B70" s="211" t="s">
        <v>473</v>
      </c>
      <c r="C70" s="280" t="s">
        <v>262</v>
      </c>
      <c r="D70" s="281">
        <v>6</v>
      </c>
      <c r="E70" s="290">
        <v>0</v>
      </c>
      <c r="F70" s="290">
        <v>0</v>
      </c>
      <c r="G70" s="290">
        <f t="shared" si="18"/>
        <v>0</v>
      </c>
      <c r="H70" s="290">
        <f t="shared" si="19"/>
        <v>0</v>
      </c>
      <c r="I70" s="303">
        <f t="shared" si="20"/>
        <v>0</v>
      </c>
    </row>
    <row r="71" spans="1:9" x14ac:dyDescent="0.25">
      <c r="A71" s="267"/>
      <c r="B71" s="211" t="s">
        <v>485</v>
      </c>
      <c r="C71" s="280" t="s">
        <v>159</v>
      </c>
      <c r="D71" s="281">
        <v>9</v>
      </c>
      <c r="E71" s="290">
        <v>0</v>
      </c>
      <c r="F71" s="290">
        <v>0</v>
      </c>
      <c r="G71" s="290">
        <f t="shared" si="18"/>
        <v>0</v>
      </c>
      <c r="H71" s="290">
        <f t="shared" si="19"/>
        <v>0</v>
      </c>
      <c r="I71" s="303">
        <f t="shared" si="20"/>
        <v>0</v>
      </c>
    </row>
    <row r="72" spans="1:9" x14ac:dyDescent="0.25">
      <c r="A72" s="267"/>
      <c r="B72" s="211"/>
      <c r="C72" s="280"/>
      <c r="D72" s="281"/>
      <c r="E72" s="261"/>
      <c r="F72" s="261"/>
      <c r="G72" s="278"/>
      <c r="H72" s="264"/>
      <c r="I72" s="279"/>
    </row>
    <row r="73" spans="1:9" x14ac:dyDescent="0.25">
      <c r="A73" s="253" t="s">
        <v>486</v>
      </c>
      <c r="B73" s="207" t="s">
        <v>598</v>
      </c>
      <c r="C73" s="254"/>
      <c r="D73" s="255"/>
      <c r="E73" s="284"/>
      <c r="F73" s="284"/>
      <c r="G73" s="256"/>
      <c r="H73" s="254"/>
      <c r="I73" s="257"/>
    </row>
    <row r="74" spans="1:9" x14ac:dyDescent="0.25">
      <c r="A74" s="267"/>
      <c r="B74" s="211" t="s">
        <v>487</v>
      </c>
      <c r="C74" s="280" t="s">
        <v>262</v>
      </c>
      <c r="D74" s="281">
        <v>5</v>
      </c>
      <c r="E74" s="290">
        <v>0</v>
      </c>
      <c r="F74" s="290">
        <v>0</v>
      </c>
      <c r="G74" s="290">
        <f t="shared" ref="G74:G79" si="21">E74*D74</f>
        <v>0</v>
      </c>
      <c r="H74" s="290">
        <f t="shared" ref="H74:H79" si="22">F74*D74</f>
        <v>0</v>
      </c>
      <c r="I74" s="303">
        <f t="shared" ref="I74:I79" si="23">H74+G74</f>
        <v>0</v>
      </c>
    </row>
    <row r="75" spans="1:9" x14ac:dyDescent="0.25">
      <c r="A75" s="267"/>
      <c r="B75" s="211" t="s">
        <v>488</v>
      </c>
      <c r="C75" s="280" t="s">
        <v>262</v>
      </c>
      <c r="D75" s="281">
        <v>3</v>
      </c>
      <c r="E75" s="290">
        <v>0</v>
      </c>
      <c r="F75" s="290">
        <v>0</v>
      </c>
      <c r="G75" s="290">
        <f t="shared" si="21"/>
        <v>0</v>
      </c>
      <c r="H75" s="290">
        <f t="shared" si="22"/>
        <v>0</v>
      </c>
      <c r="I75" s="303">
        <f t="shared" si="23"/>
        <v>0</v>
      </c>
    </row>
    <row r="76" spans="1:9" x14ac:dyDescent="0.25">
      <c r="A76" s="267"/>
      <c r="B76" s="211" t="s">
        <v>489</v>
      </c>
      <c r="C76" s="280" t="s">
        <v>262</v>
      </c>
      <c r="D76" s="281">
        <v>3</v>
      </c>
      <c r="E76" s="290">
        <v>0</v>
      </c>
      <c r="F76" s="290">
        <v>0</v>
      </c>
      <c r="G76" s="290">
        <f t="shared" si="21"/>
        <v>0</v>
      </c>
      <c r="H76" s="290">
        <f t="shared" si="22"/>
        <v>0</v>
      </c>
      <c r="I76" s="303">
        <f t="shared" si="23"/>
        <v>0</v>
      </c>
    </row>
    <row r="77" spans="1:9" x14ac:dyDescent="0.25">
      <c r="A77" s="267"/>
      <c r="B77" s="211" t="s">
        <v>490</v>
      </c>
      <c r="C77" s="280" t="s">
        <v>262</v>
      </c>
      <c r="D77" s="281">
        <v>11</v>
      </c>
      <c r="E77" s="290">
        <v>0</v>
      </c>
      <c r="F77" s="290">
        <v>0</v>
      </c>
      <c r="G77" s="290">
        <f t="shared" si="21"/>
        <v>0</v>
      </c>
      <c r="H77" s="290">
        <f t="shared" si="22"/>
        <v>0</v>
      </c>
      <c r="I77" s="303">
        <f t="shared" si="23"/>
        <v>0</v>
      </c>
    </row>
    <row r="78" spans="1:9" x14ac:dyDescent="0.25">
      <c r="A78" s="267"/>
      <c r="B78" s="211" t="s">
        <v>491</v>
      </c>
      <c r="C78" s="280" t="s">
        <v>262</v>
      </c>
      <c r="D78" s="281">
        <v>5</v>
      </c>
      <c r="E78" s="290">
        <v>0</v>
      </c>
      <c r="F78" s="290">
        <v>0</v>
      </c>
      <c r="G78" s="290">
        <f t="shared" si="21"/>
        <v>0</v>
      </c>
      <c r="H78" s="290">
        <f t="shared" si="22"/>
        <v>0</v>
      </c>
      <c r="I78" s="303">
        <f t="shared" si="23"/>
        <v>0</v>
      </c>
    </row>
    <row r="79" spans="1:9" x14ac:dyDescent="0.25">
      <c r="A79" s="267"/>
      <c r="B79" s="211" t="s">
        <v>492</v>
      </c>
      <c r="C79" s="280" t="s">
        <v>262</v>
      </c>
      <c r="D79" s="281">
        <v>1</v>
      </c>
      <c r="E79" s="290">
        <v>0</v>
      </c>
      <c r="F79" s="290">
        <v>0</v>
      </c>
      <c r="G79" s="290">
        <f t="shared" si="21"/>
        <v>0</v>
      </c>
      <c r="H79" s="290">
        <f t="shared" si="22"/>
        <v>0</v>
      </c>
      <c r="I79" s="303">
        <f t="shared" si="23"/>
        <v>0</v>
      </c>
    </row>
    <row r="80" spans="1:9" x14ac:dyDescent="0.25">
      <c r="A80" s="267"/>
      <c r="B80" s="211"/>
      <c r="C80" s="280"/>
      <c r="D80" s="285"/>
      <c r="E80" s="261"/>
      <c r="F80" s="261"/>
      <c r="G80" s="278"/>
      <c r="H80" s="264"/>
      <c r="I80" s="279"/>
    </row>
    <row r="81" spans="1:9" x14ac:dyDescent="0.25">
      <c r="A81" s="253" t="s">
        <v>493</v>
      </c>
      <c r="B81" s="207" t="s">
        <v>494</v>
      </c>
      <c r="C81" s="254"/>
      <c r="D81" s="255"/>
      <c r="E81" s="284"/>
      <c r="F81" s="284"/>
      <c r="G81" s="256"/>
      <c r="H81" s="254"/>
      <c r="I81" s="257"/>
    </row>
    <row r="82" spans="1:9" x14ac:dyDescent="0.25">
      <c r="A82" s="267"/>
      <c r="B82" s="211" t="s">
        <v>495</v>
      </c>
      <c r="C82" s="280" t="s">
        <v>262</v>
      </c>
      <c r="D82" s="281">
        <v>10</v>
      </c>
      <c r="E82" s="290">
        <v>0</v>
      </c>
      <c r="F82" s="290">
        <v>0</v>
      </c>
      <c r="G82" s="290">
        <f t="shared" ref="G82:G95" si="24">E82*D82</f>
        <v>0</v>
      </c>
      <c r="H82" s="290">
        <f t="shared" ref="H82:H95" si="25">F82*D82</f>
        <v>0</v>
      </c>
      <c r="I82" s="303">
        <f t="shared" ref="I82:I95" si="26">H82+G82</f>
        <v>0</v>
      </c>
    </row>
    <row r="83" spans="1:9" x14ac:dyDescent="0.25">
      <c r="A83" s="267"/>
      <c r="B83" s="211" t="s">
        <v>496</v>
      </c>
      <c r="C83" s="280" t="s">
        <v>262</v>
      </c>
      <c r="D83" s="281">
        <v>6</v>
      </c>
      <c r="E83" s="290">
        <v>0</v>
      </c>
      <c r="F83" s="290">
        <v>0</v>
      </c>
      <c r="G83" s="290">
        <f t="shared" si="24"/>
        <v>0</v>
      </c>
      <c r="H83" s="290">
        <f t="shared" si="25"/>
        <v>0</v>
      </c>
      <c r="I83" s="303">
        <f t="shared" si="26"/>
        <v>0</v>
      </c>
    </row>
    <row r="84" spans="1:9" x14ac:dyDescent="0.25">
      <c r="A84" s="267"/>
      <c r="B84" s="211" t="s">
        <v>497</v>
      </c>
      <c r="C84" s="280" t="s">
        <v>262</v>
      </c>
      <c r="D84" s="281">
        <v>47</v>
      </c>
      <c r="E84" s="290">
        <v>0</v>
      </c>
      <c r="F84" s="290">
        <v>0</v>
      </c>
      <c r="G84" s="290">
        <f t="shared" si="24"/>
        <v>0</v>
      </c>
      <c r="H84" s="290">
        <f t="shared" si="25"/>
        <v>0</v>
      </c>
      <c r="I84" s="303">
        <f t="shared" si="26"/>
        <v>0</v>
      </c>
    </row>
    <row r="85" spans="1:9" x14ac:dyDescent="0.25">
      <c r="A85" s="267"/>
      <c r="B85" s="211" t="s">
        <v>498</v>
      </c>
      <c r="C85" s="280" t="s">
        <v>159</v>
      </c>
      <c r="D85" s="281">
        <v>50</v>
      </c>
      <c r="E85" s="290">
        <v>0</v>
      </c>
      <c r="F85" s="290">
        <v>0</v>
      </c>
      <c r="G85" s="290">
        <f t="shared" si="24"/>
        <v>0</v>
      </c>
      <c r="H85" s="290">
        <f t="shared" si="25"/>
        <v>0</v>
      </c>
      <c r="I85" s="303">
        <f t="shared" si="26"/>
        <v>0</v>
      </c>
    </row>
    <row r="86" spans="1:9" x14ac:dyDescent="0.25">
      <c r="A86" s="267"/>
      <c r="B86" s="211" t="s">
        <v>599</v>
      </c>
      <c r="C86" s="280" t="s">
        <v>159</v>
      </c>
      <c r="D86" s="281">
        <v>36</v>
      </c>
      <c r="E86" s="290">
        <v>0</v>
      </c>
      <c r="F86" s="290">
        <v>0</v>
      </c>
      <c r="G86" s="290">
        <f t="shared" si="24"/>
        <v>0</v>
      </c>
      <c r="H86" s="290">
        <f t="shared" si="25"/>
        <v>0</v>
      </c>
      <c r="I86" s="303">
        <f t="shared" si="26"/>
        <v>0</v>
      </c>
    </row>
    <row r="87" spans="1:9" x14ac:dyDescent="0.25">
      <c r="A87" s="267"/>
      <c r="B87" s="211" t="s">
        <v>600</v>
      </c>
      <c r="C87" s="280" t="s">
        <v>262</v>
      </c>
      <c r="D87" s="281">
        <v>10</v>
      </c>
      <c r="E87" s="290">
        <v>0</v>
      </c>
      <c r="F87" s="290">
        <v>0</v>
      </c>
      <c r="G87" s="290">
        <f t="shared" si="24"/>
        <v>0</v>
      </c>
      <c r="H87" s="290">
        <f t="shared" si="25"/>
        <v>0</v>
      </c>
      <c r="I87" s="303">
        <f t="shared" si="26"/>
        <v>0</v>
      </c>
    </row>
    <row r="88" spans="1:9" x14ac:dyDescent="0.25">
      <c r="A88" s="267"/>
      <c r="B88" s="211" t="s">
        <v>601</v>
      </c>
      <c r="C88" s="280" t="s">
        <v>159</v>
      </c>
      <c r="D88" s="281">
        <v>36</v>
      </c>
      <c r="E88" s="290">
        <v>0</v>
      </c>
      <c r="F88" s="290">
        <v>0</v>
      </c>
      <c r="G88" s="290">
        <f t="shared" si="24"/>
        <v>0</v>
      </c>
      <c r="H88" s="290">
        <f t="shared" si="25"/>
        <v>0</v>
      </c>
      <c r="I88" s="303">
        <f t="shared" si="26"/>
        <v>0</v>
      </c>
    </row>
    <row r="89" spans="1:9" x14ac:dyDescent="0.25">
      <c r="A89" s="267"/>
      <c r="B89" s="211" t="s">
        <v>602</v>
      </c>
      <c r="C89" s="280" t="s">
        <v>262</v>
      </c>
      <c r="D89" s="281">
        <v>40</v>
      </c>
      <c r="E89" s="290">
        <v>0</v>
      </c>
      <c r="F89" s="290">
        <v>0</v>
      </c>
      <c r="G89" s="290">
        <f t="shared" si="24"/>
        <v>0</v>
      </c>
      <c r="H89" s="290">
        <f t="shared" si="25"/>
        <v>0</v>
      </c>
      <c r="I89" s="303">
        <f t="shared" si="26"/>
        <v>0</v>
      </c>
    </row>
    <row r="90" spans="1:9" x14ac:dyDescent="0.25">
      <c r="A90" s="267"/>
      <c r="B90" s="211" t="s">
        <v>603</v>
      </c>
      <c r="C90" s="280" t="s">
        <v>262</v>
      </c>
      <c r="D90" s="281">
        <v>2</v>
      </c>
      <c r="E90" s="290">
        <v>0</v>
      </c>
      <c r="F90" s="290">
        <v>0</v>
      </c>
      <c r="G90" s="290">
        <f t="shared" si="24"/>
        <v>0</v>
      </c>
      <c r="H90" s="290">
        <f t="shared" si="25"/>
        <v>0</v>
      </c>
      <c r="I90" s="303">
        <f t="shared" si="26"/>
        <v>0</v>
      </c>
    </row>
    <row r="91" spans="1:9" x14ac:dyDescent="0.25">
      <c r="A91" s="267"/>
      <c r="B91" s="211" t="s">
        <v>604</v>
      </c>
      <c r="C91" s="280" t="s">
        <v>262</v>
      </c>
      <c r="D91" s="281">
        <v>25</v>
      </c>
      <c r="E91" s="290">
        <v>0</v>
      </c>
      <c r="F91" s="290">
        <v>0</v>
      </c>
      <c r="G91" s="290">
        <f t="shared" si="24"/>
        <v>0</v>
      </c>
      <c r="H91" s="290">
        <f t="shared" si="25"/>
        <v>0</v>
      </c>
      <c r="I91" s="303">
        <f t="shared" si="26"/>
        <v>0</v>
      </c>
    </row>
    <row r="92" spans="1:9" x14ac:dyDescent="0.25">
      <c r="A92" s="267"/>
      <c r="B92" s="211" t="s">
        <v>499</v>
      </c>
      <c r="C92" s="280" t="s">
        <v>262</v>
      </c>
      <c r="D92" s="281">
        <v>8</v>
      </c>
      <c r="E92" s="290">
        <v>0</v>
      </c>
      <c r="F92" s="290">
        <v>0</v>
      </c>
      <c r="G92" s="290">
        <f t="shared" si="24"/>
        <v>0</v>
      </c>
      <c r="H92" s="290">
        <f t="shared" si="25"/>
        <v>0</v>
      </c>
      <c r="I92" s="303">
        <f t="shared" si="26"/>
        <v>0</v>
      </c>
    </row>
    <row r="93" spans="1:9" x14ac:dyDescent="0.25">
      <c r="A93" s="267"/>
      <c r="B93" s="211" t="s">
        <v>500</v>
      </c>
      <c r="C93" s="280" t="s">
        <v>262</v>
      </c>
      <c r="D93" s="281">
        <v>15</v>
      </c>
      <c r="E93" s="290">
        <v>0</v>
      </c>
      <c r="F93" s="290">
        <v>0</v>
      </c>
      <c r="G93" s="290">
        <f t="shared" si="24"/>
        <v>0</v>
      </c>
      <c r="H93" s="290">
        <f t="shared" si="25"/>
        <v>0</v>
      </c>
      <c r="I93" s="303">
        <f t="shared" si="26"/>
        <v>0</v>
      </c>
    </row>
    <row r="94" spans="1:9" x14ac:dyDescent="0.25">
      <c r="A94" s="267"/>
      <c r="B94" s="211" t="s">
        <v>501</v>
      </c>
      <c r="C94" s="280" t="s">
        <v>159</v>
      </c>
      <c r="D94" s="281">
        <v>10</v>
      </c>
      <c r="E94" s="290">
        <v>0</v>
      </c>
      <c r="F94" s="290">
        <v>0</v>
      </c>
      <c r="G94" s="290">
        <f t="shared" si="24"/>
        <v>0</v>
      </c>
      <c r="H94" s="290">
        <f t="shared" si="25"/>
        <v>0</v>
      </c>
      <c r="I94" s="303">
        <f t="shared" si="26"/>
        <v>0</v>
      </c>
    </row>
    <row r="95" spans="1:9" x14ac:dyDescent="0.25">
      <c r="A95" s="267"/>
      <c r="B95" s="211" t="s">
        <v>502</v>
      </c>
      <c r="C95" s="280" t="s">
        <v>159</v>
      </c>
      <c r="D95" s="281">
        <v>25</v>
      </c>
      <c r="E95" s="290">
        <v>0</v>
      </c>
      <c r="F95" s="290">
        <v>0</v>
      </c>
      <c r="G95" s="290">
        <f t="shared" si="24"/>
        <v>0</v>
      </c>
      <c r="H95" s="290">
        <f t="shared" si="25"/>
        <v>0</v>
      </c>
      <c r="I95" s="303">
        <f t="shared" si="26"/>
        <v>0</v>
      </c>
    </row>
    <row r="96" spans="1:9" x14ac:dyDescent="0.25">
      <c r="A96" s="267"/>
      <c r="B96" s="211"/>
      <c r="C96" s="280"/>
      <c r="D96" s="285"/>
      <c r="E96" s="261"/>
      <c r="F96" s="261"/>
      <c r="G96" s="278"/>
      <c r="H96" s="264"/>
      <c r="I96" s="279"/>
    </row>
    <row r="97" spans="1:9" x14ac:dyDescent="0.25">
      <c r="A97" s="253" t="s">
        <v>503</v>
      </c>
      <c r="B97" s="207" t="s">
        <v>504</v>
      </c>
      <c r="C97" s="254"/>
      <c r="D97" s="255"/>
      <c r="E97" s="284"/>
      <c r="F97" s="284"/>
      <c r="G97" s="256"/>
      <c r="H97" s="254"/>
      <c r="I97" s="257"/>
    </row>
    <row r="98" spans="1:9" x14ac:dyDescent="0.25">
      <c r="A98" s="267"/>
      <c r="B98" s="211" t="s">
        <v>605</v>
      </c>
      <c r="C98" s="280" t="s">
        <v>159</v>
      </c>
      <c r="D98" s="281">
        <v>300</v>
      </c>
      <c r="E98" s="290">
        <v>0</v>
      </c>
      <c r="F98" s="290">
        <v>0</v>
      </c>
      <c r="G98" s="290">
        <f t="shared" ref="G98:G106" si="27">E98*D98</f>
        <v>0</v>
      </c>
      <c r="H98" s="290">
        <f t="shared" ref="H98:H106" si="28">F98*D98</f>
        <v>0</v>
      </c>
      <c r="I98" s="303">
        <f t="shared" ref="I98:I106" si="29">H98+G98</f>
        <v>0</v>
      </c>
    </row>
    <row r="99" spans="1:9" x14ac:dyDescent="0.25">
      <c r="A99" s="267"/>
      <c r="B99" s="211" t="s">
        <v>606</v>
      </c>
      <c r="C99" s="280" t="s">
        <v>159</v>
      </c>
      <c r="D99" s="281">
        <v>30</v>
      </c>
      <c r="E99" s="290">
        <v>0</v>
      </c>
      <c r="F99" s="290">
        <v>0</v>
      </c>
      <c r="G99" s="290">
        <f t="shared" si="27"/>
        <v>0</v>
      </c>
      <c r="H99" s="290">
        <f t="shared" si="28"/>
        <v>0</v>
      </c>
      <c r="I99" s="303">
        <f t="shared" si="29"/>
        <v>0</v>
      </c>
    </row>
    <row r="100" spans="1:9" x14ac:dyDescent="0.25">
      <c r="A100" s="267"/>
      <c r="B100" s="211" t="s">
        <v>607</v>
      </c>
      <c r="C100" s="280" t="s">
        <v>159</v>
      </c>
      <c r="D100" s="281">
        <v>350</v>
      </c>
      <c r="E100" s="290">
        <v>0</v>
      </c>
      <c r="F100" s="290">
        <v>0</v>
      </c>
      <c r="G100" s="290">
        <f t="shared" si="27"/>
        <v>0</v>
      </c>
      <c r="H100" s="290">
        <f t="shared" si="28"/>
        <v>0</v>
      </c>
      <c r="I100" s="303">
        <f t="shared" si="29"/>
        <v>0</v>
      </c>
    </row>
    <row r="101" spans="1:9" x14ac:dyDescent="0.25">
      <c r="A101" s="267"/>
      <c r="B101" s="211" t="s">
        <v>608</v>
      </c>
      <c r="C101" s="280" t="s">
        <v>159</v>
      </c>
      <c r="D101" s="281">
        <v>20</v>
      </c>
      <c r="E101" s="290">
        <v>0</v>
      </c>
      <c r="F101" s="290">
        <v>0</v>
      </c>
      <c r="G101" s="290">
        <f t="shared" si="27"/>
        <v>0</v>
      </c>
      <c r="H101" s="290">
        <f t="shared" si="28"/>
        <v>0</v>
      </c>
      <c r="I101" s="303">
        <f t="shared" si="29"/>
        <v>0</v>
      </c>
    </row>
    <row r="102" spans="1:9" x14ac:dyDescent="0.25">
      <c r="A102" s="267"/>
      <c r="B102" s="211" t="s">
        <v>609</v>
      </c>
      <c r="C102" s="280" t="s">
        <v>159</v>
      </c>
      <c r="D102" s="281">
        <v>55</v>
      </c>
      <c r="E102" s="290">
        <v>0</v>
      </c>
      <c r="F102" s="290">
        <v>0</v>
      </c>
      <c r="G102" s="290">
        <f t="shared" si="27"/>
        <v>0</v>
      </c>
      <c r="H102" s="290">
        <f t="shared" si="28"/>
        <v>0</v>
      </c>
      <c r="I102" s="303">
        <f t="shared" si="29"/>
        <v>0</v>
      </c>
    </row>
    <row r="103" spans="1:9" x14ac:dyDescent="0.25">
      <c r="A103" s="267"/>
      <c r="B103" s="211" t="s">
        <v>610</v>
      </c>
      <c r="C103" s="280" t="s">
        <v>159</v>
      </c>
      <c r="D103" s="281">
        <v>200</v>
      </c>
      <c r="E103" s="290">
        <v>0</v>
      </c>
      <c r="F103" s="290">
        <v>0</v>
      </c>
      <c r="G103" s="290">
        <f t="shared" si="27"/>
        <v>0</v>
      </c>
      <c r="H103" s="290">
        <f t="shared" si="28"/>
        <v>0</v>
      </c>
      <c r="I103" s="303">
        <f t="shared" si="29"/>
        <v>0</v>
      </c>
    </row>
    <row r="104" spans="1:9" x14ac:dyDescent="0.25">
      <c r="A104" s="267"/>
      <c r="B104" s="211" t="s">
        <v>611</v>
      </c>
      <c r="C104" s="280" t="s">
        <v>159</v>
      </c>
      <c r="D104" s="281">
        <v>20</v>
      </c>
      <c r="E104" s="290">
        <v>0</v>
      </c>
      <c r="F104" s="290">
        <v>0</v>
      </c>
      <c r="G104" s="290">
        <f t="shared" si="27"/>
        <v>0</v>
      </c>
      <c r="H104" s="290">
        <f t="shared" si="28"/>
        <v>0</v>
      </c>
      <c r="I104" s="303">
        <f t="shared" si="29"/>
        <v>0</v>
      </c>
    </row>
    <row r="105" spans="1:9" x14ac:dyDescent="0.25">
      <c r="A105" s="267"/>
      <c r="B105" s="211" t="s">
        <v>612</v>
      </c>
      <c r="C105" s="280" t="s">
        <v>159</v>
      </c>
      <c r="D105" s="281">
        <v>60</v>
      </c>
      <c r="E105" s="290">
        <v>0</v>
      </c>
      <c r="F105" s="290">
        <v>0</v>
      </c>
      <c r="G105" s="290">
        <f t="shared" si="27"/>
        <v>0</v>
      </c>
      <c r="H105" s="290">
        <f t="shared" si="28"/>
        <v>0</v>
      </c>
      <c r="I105" s="303">
        <f t="shared" si="29"/>
        <v>0</v>
      </c>
    </row>
    <row r="106" spans="1:9" x14ac:dyDescent="0.25">
      <c r="A106" s="267"/>
      <c r="B106" s="211" t="s">
        <v>613</v>
      </c>
      <c r="C106" s="280" t="s">
        <v>159</v>
      </c>
      <c r="D106" s="281">
        <v>6</v>
      </c>
      <c r="E106" s="290">
        <v>0</v>
      </c>
      <c r="F106" s="290">
        <v>0</v>
      </c>
      <c r="G106" s="290">
        <f t="shared" si="27"/>
        <v>0</v>
      </c>
      <c r="H106" s="290">
        <f t="shared" si="28"/>
        <v>0</v>
      </c>
      <c r="I106" s="303">
        <f t="shared" si="29"/>
        <v>0</v>
      </c>
    </row>
    <row r="107" spans="1:9" x14ac:dyDescent="0.25">
      <c r="A107" s="267"/>
      <c r="B107" s="211"/>
      <c r="C107" s="280"/>
      <c r="D107" s="285"/>
      <c r="E107" s="261"/>
      <c r="F107" s="261"/>
      <c r="G107" s="278"/>
      <c r="H107" s="264"/>
      <c r="I107" s="279"/>
    </row>
    <row r="108" spans="1:9" x14ac:dyDescent="0.25">
      <c r="A108" s="253" t="s">
        <v>505</v>
      </c>
      <c r="B108" s="207" t="s">
        <v>506</v>
      </c>
      <c r="C108" s="254"/>
      <c r="D108" s="255"/>
      <c r="E108" s="284"/>
      <c r="F108" s="284"/>
      <c r="G108" s="256"/>
      <c r="H108" s="254"/>
      <c r="I108" s="257"/>
    </row>
    <row r="109" spans="1:9" x14ac:dyDescent="0.25">
      <c r="A109" s="267"/>
      <c r="B109" s="211" t="s">
        <v>507</v>
      </c>
      <c r="C109" s="280" t="s">
        <v>262</v>
      </c>
      <c r="D109" s="281">
        <v>70</v>
      </c>
      <c r="E109" s="290">
        <v>0</v>
      </c>
      <c r="F109" s="290">
        <v>0</v>
      </c>
      <c r="G109" s="290">
        <f t="shared" ref="G109:G112" si="30">E109*D109</f>
        <v>0</v>
      </c>
      <c r="H109" s="290">
        <f t="shared" ref="H109:H112" si="31">F109*D109</f>
        <v>0</v>
      </c>
      <c r="I109" s="303">
        <f t="shared" ref="I109:I112" si="32">H109+G109</f>
        <v>0</v>
      </c>
    </row>
    <row r="110" spans="1:9" x14ac:dyDescent="0.25">
      <c r="A110" s="267"/>
      <c r="B110" s="211" t="s">
        <v>508</v>
      </c>
      <c r="C110" s="280" t="s">
        <v>262</v>
      </c>
      <c r="D110" s="281">
        <v>35</v>
      </c>
      <c r="E110" s="290">
        <v>0</v>
      </c>
      <c r="F110" s="290">
        <v>0</v>
      </c>
      <c r="G110" s="290">
        <f t="shared" si="30"/>
        <v>0</v>
      </c>
      <c r="H110" s="290">
        <f t="shared" si="31"/>
        <v>0</v>
      </c>
      <c r="I110" s="303">
        <f t="shared" si="32"/>
        <v>0</v>
      </c>
    </row>
    <row r="111" spans="1:9" x14ac:dyDescent="0.25">
      <c r="A111" s="267"/>
      <c r="B111" s="211" t="s">
        <v>509</v>
      </c>
      <c r="C111" s="280" t="s">
        <v>262</v>
      </c>
      <c r="D111" s="281">
        <v>2</v>
      </c>
      <c r="E111" s="290">
        <v>0</v>
      </c>
      <c r="F111" s="290">
        <v>0</v>
      </c>
      <c r="G111" s="290">
        <f t="shared" si="30"/>
        <v>0</v>
      </c>
      <c r="H111" s="290">
        <f t="shared" si="31"/>
        <v>0</v>
      </c>
      <c r="I111" s="303">
        <f t="shared" si="32"/>
        <v>0</v>
      </c>
    </row>
    <row r="112" spans="1:9" x14ac:dyDescent="0.25">
      <c r="A112" s="267"/>
      <c r="B112" s="211" t="s">
        <v>510</v>
      </c>
      <c r="C112" s="280" t="s">
        <v>262</v>
      </c>
      <c r="D112" s="281">
        <v>50</v>
      </c>
      <c r="E112" s="290">
        <v>0</v>
      </c>
      <c r="F112" s="290">
        <v>0</v>
      </c>
      <c r="G112" s="290">
        <f t="shared" si="30"/>
        <v>0</v>
      </c>
      <c r="H112" s="290">
        <f t="shared" si="31"/>
        <v>0</v>
      </c>
      <c r="I112" s="303">
        <f t="shared" si="32"/>
        <v>0</v>
      </c>
    </row>
    <row r="113" spans="1:9" x14ac:dyDescent="0.25">
      <c r="A113" s="267"/>
      <c r="B113" s="211"/>
      <c r="C113" s="280"/>
      <c r="D113" s="285"/>
      <c r="E113" s="261"/>
      <c r="F113" s="261"/>
      <c r="G113" s="278"/>
      <c r="H113" s="264"/>
      <c r="I113" s="279"/>
    </row>
    <row r="114" spans="1:9" x14ac:dyDescent="0.25">
      <c r="A114" s="253" t="s">
        <v>511</v>
      </c>
      <c r="B114" s="207" t="s">
        <v>512</v>
      </c>
      <c r="C114" s="254"/>
      <c r="D114" s="255"/>
      <c r="E114" s="284"/>
      <c r="F114" s="284"/>
      <c r="G114" s="256"/>
      <c r="H114" s="254"/>
      <c r="I114" s="257"/>
    </row>
    <row r="115" spans="1:9" x14ac:dyDescent="0.25">
      <c r="A115" s="267"/>
      <c r="B115" s="211" t="s">
        <v>513</v>
      </c>
      <c r="C115" s="280" t="s">
        <v>262</v>
      </c>
      <c r="D115" s="281">
        <v>1</v>
      </c>
      <c r="E115" s="290">
        <v>0</v>
      </c>
      <c r="F115" s="290">
        <v>0</v>
      </c>
      <c r="G115" s="290">
        <f t="shared" ref="G115:G120" si="33">E115*D115</f>
        <v>0</v>
      </c>
      <c r="H115" s="290">
        <f t="shared" ref="H115:H120" si="34">F115*D115</f>
        <v>0</v>
      </c>
      <c r="I115" s="303">
        <f t="shared" ref="I115:I120" si="35">H115+G115</f>
        <v>0</v>
      </c>
    </row>
    <row r="116" spans="1:9" x14ac:dyDescent="0.25">
      <c r="A116" s="267"/>
      <c r="B116" s="211" t="s">
        <v>514</v>
      </c>
      <c r="C116" s="280" t="s">
        <v>159</v>
      </c>
      <c r="D116" s="281">
        <v>300</v>
      </c>
      <c r="E116" s="290">
        <v>0</v>
      </c>
      <c r="F116" s="290">
        <v>0</v>
      </c>
      <c r="G116" s="290">
        <f t="shared" si="33"/>
        <v>0</v>
      </c>
      <c r="H116" s="290">
        <f t="shared" si="34"/>
        <v>0</v>
      </c>
      <c r="I116" s="303">
        <f t="shared" si="35"/>
        <v>0</v>
      </c>
    </row>
    <row r="117" spans="1:9" x14ac:dyDescent="0.25">
      <c r="A117" s="267"/>
      <c r="B117" s="211" t="s">
        <v>515</v>
      </c>
      <c r="C117" s="280" t="s">
        <v>159</v>
      </c>
      <c r="D117" s="281">
        <v>200</v>
      </c>
      <c r="E117" s="290">
        <v>0</v>
      </c>
      <c r="F117" s="290">
        <v>0</v>
      </c>
      <c r="G117" s="290">
        <f t="shared" si="33"/>
        <v>0</v>
      </c>
      <c r="H117" s="290">
        <f t="shared" si="34"/>
        <v>0</v>
      </c>
      <c r="I117" s="303">
        <f t="shared" si="35"/>
        <v>0</v>
      </c>
    </row>
    <row r="118" spans="1:9" x14ac:dyDescent="0.25">
      <c r="A118" s="267"/>
      <c r="B118" s="259" t="s">
        <v>516</v>
      </c>
      <c r="C118" s="280" t="s">
        <v>262</v>
      </c>
      <c r="D118" s="281">
        <v>10</v>
      </c>
      <c r="E118" s="290">
        <v>0</v>
      </c>
      <c r="F118" s="290">
        <v>0</v>
      </c>
      <c r="G118" s="290">
        <f t="shared" si="33"/>
        <v>0</v>
      </c>
      <c r="H118" s="290">
        <f t="shared" si="34"/>
        <v>0</v>
      </c>
      <c r="I118" s="303">
        <f t="shared" si="35"/>
        <v>0</v>
      </c>
    </row>
    <row r="119" spans="1:9" x14ac:dyDescent="0.25">
      <c r="A119" s="267"/>
      <c r="B119" s="259" t="s">
        <v>517</v>
      </c>
      <c r="C119" s="280" t="s">
        <v>262</v>
      </c>
      <c r="D119" s="281">
        <v>1</v>
      </c>
      <c r="E119" s="290">
        <v>0</v>
      </c>
      <c r="F119" s="290">
        <v>0</v>
      </c>
      <c r="G119" s="290">
        <f t="shared" si="33"/>
        <v>0</v>
      </c>
      <c r="H119" s="290">
        <f t="shared" si="34"/>
        <v>0</v>
      </c>
      <c r="I119" s="303">
        <f t="shared" si="35"/>
        <v>0</v>
      </c>
    </row>
    <row r="120" spans="1:9" x14ac:dyDescent="0.25">
      <c r="A120" s="267"/>
      <c r="B120" s="259" t="s">
        <v>518</v>
      </c>
      <c r="C120" s="280" t="s">
        <v>262</v>
      </c>
      <c r="D120" s="281">
        <v>10</v>
      </c>
      <c r="E120" s="290">
        <v>0</v>
      </c>
      <c r="F120" s="290">
        <v>0</v>
      </c>
      <c r="G120" s="290">
        <f t="shared" si="33"/>
        <v>0</v>
      </c>
      <c r="H120" s="290">
        <f t="shared" si="34"/>
        <v>0</v>
      </c>
      <c r="I120" s="303">
        <f t="shared" si="35"/>
        <v>0</v>
      </c>
    </row>
    <row r="121" spans="1:9" x14ac:dyDescent="0.25">
      <c r="A121" s="267"/>
      <c r="B121" s="259"/>
      <c r="C121" s="280"/>
      <c r="D121" s="281"/>
      <c r="E121" s="268"/>
      <c r="F121" s="261"/>
      <c r="G121" s="262"/>
      <c r="H121" s="262"/>
      <c r="I121" s="263"/>
    </row>
    <row r="122" spans="1:9" x14ac:dyDescent="0.25">
      <c r="A122" s="253" t="s">
        <v>511</v>
      </c>
      <c r="B122" s="207" t="s">
        <v>512</v>
      </c>
      <c r="C122" s="254"/>
      <c r="D122" s="255"/>
      <c r="E122" s="284"/>
      <c r="F122" s="284"/>
      <c r="G122" s="256"/>
      <c r="H122" s="254"/>
      <c r="I122" s="257"/>
    </row>
    <row r="123" spans="1:9" x14ac:dyDescent="0.25">
      <c r="A123" s="267"/>
      <c r="B123" s="286" t="s">
        <v>614</v>
      </c>
      <c r="C123" s="280" t="s">
        <v>262</v>
      </c>
      <c r="D123" s="281">
        <v>1</v>
      </c>
      <c r="E123" s="290">
        <v>0</v>
      </c>
      <c r="F123" s="290">
        <v>0</v>
      </c>
      <c r="G123" s="290">
        <f t="shared" ref="G123:G126" si="36">E123*D123</f>
        <v>0</v>
      </c>
      <c r="H123" s="290">
        <f t="shared" ref="H123:H126" si="37">F123*D123</f>
        <v>0</v>
      </c>
      <c r="I123" s="303">
        <f t="shared" ref="I123:I126" si="38">H123+G123</f>
        <v>0</v>
      </c>
    </row>
    <row r="124" spans="1:9" x14ac:dyDescent="0.25">
      <c r="A124" s="267"/>
      <c r="B124" s="287" t="s">
        <v>615</v>
      </c>
      <c r="C124" s="280" t="s">
        <v>262</v>
      </c>
      <c r="D124" s="281">
        <v>1</v>
      </c>
      <c r="E124" s="290">
        <v>0</v>
      </c>
      <c r="F124" s="290">
        <v>0</v>
      </c>
      <c r="G124" s="290">
        <f t="shared" si="36"/>
        <v>0</v>
      </c>
      <c r="H124" s="290">
        <f t="shared" si="37"/>
        <v>0</v>
      </c>
      <c r="I124" s="303">
        <f t="shared" si="38"/>
        <v>0</v>
      </c>
    </row>
    <row r="125" spans="1:9" x14ac:dyDescent="0.25">
      <c r="A125" s="267"/>
      <c r="B125" s="287" t="s">
        <v>616</v>
      </c>
      <c r="C125" s="280" t="s">
        <v>262</v>
      </c>
      <c r="D125" s="281">
        <v>1</v>
      </c>
      <c r="E125" s="290">
        <v>0</v>
      </c>
      <c r="F125" s="290">
        <v>0</v>
      </c>
      <c r="G125" s="290">
        <f t="shared" si="36"/>
        <v>0</v>
      </c>
      <c r="H125" s="290">
        <f t="shared" si="37"/>
        <v>0</v>
      </c>
      <c r="I125" s="303">
        <f t="shared" si="38"/>
        <v>0</v>
      </c>
    </row>
    <row r="126" spans="1:9" x14ac:dyDescent="0.25">
      <c r="A126" s="267"/>
      <c r="B126" s="287" t="s">
        <v>617</v>
      </c>
      <c r="C126" s="280" t="s">
        <v>262</v>
      </c>
      <c r="D126" s="281">
        <v>1</v>
      </c>
      <c r="E126" s="290">
        <v>0</v>
      </c>
      <c r="F126" s="290">
        <v>0</v>
      </c>
      <c r="G126" s="290">
        <f t="shared" si="36"/>
        <v>0</v>
      </c>
      <c r="H126" s="290">
        <f t="shared" si="37"/>
        <v>0</v>
      </c>
      <c r="I126" s="303">
        <f t="shared" si="38"/>
        <v>0</v>
      </c>
    </row>
    <row r="127" spans="1:9" x14ac:dyDescent="0.25">
      <c r="A127" s="291"/>
      <c r="B127" s="292"/>
      <c r="C127" s="293"/>
      <c r="D127" s="294"/>
      <c r="E127" s="295"/>
      <c r="F127" s="295"/>
      <c r="G127" s="296"/>
      <c r="H127" s="296"/>
      <c r="I127" s="304"/>
    </row>
    <row r="128" spans="1:9" ht="16.2" thickBot="1" x14ac:dyDescent="0.35">
      <c r="A128" s="302"/>
      <c r="B128" s="297" t="s">
        <v>618</v>
      </c>
      <c r="C128" s="298"/>
      <c r="D128" s="299"/>
      <c r="E128" s="300"/>
      <c r="F128" s="300"/>
      <c r="G128" s="300"/>
      <c r="H128" s="300"/>
      <c r="I128" s="301">
        <f>SUM(I20:I126)</f>
        <v>0</v>
      </c>
    </row>
    <row r="131" s="250" customFormat="1" x14ac:dyDescent="0.25"/>
    <row r="132" s="250" customFormat="1" x14ac:dyDescent="0.25"/>
    <row r="133" s="250" customFormat="1" x14ac:dyDescent="0.25"/>
    <row r="134" s="250" customFormat="1" x14ac:dyDescent="0.25"/>
    <row r="214" ht="13.5" customHeight="1" x14ac:dyDescent="0.25"/>
  </sheetData>
  <sheetProtection selectLockedCells="1" selectUnlockedCells="1"/>
  <mergeCells count="20">
    <mergeCell ref="A1:I1"/>
    <mergeCell ref="B2:C2"/>
    <mergeCell ref="D2:E2"/>
    <mergeCell ref="F2:I2"/>
    <mergeCell ref="B3:C3"/>
    <mergeCell ref="D3:E3"/>
    <mergeCell ref="F3:I3"/>
    <mergeCell ref="G6:G7"/>
    <mergeCell ref="H6:H7"/>
    <mergeCell ref="I6:I7"/>
    <mergeCell ref="B4:C4"/>
    <mergeCell ref="D4:E4"/>
    <mergeCell ref="F4:I4"/>
    <mergeCell ref="A5:I5"/>
    <mergeCell ref="A6:A7"/>
    <mergeCell ref="B6:B7"/>
    <mergeCell ref="C6:C7"/>
    <mergeCell ref="D6:D7"/>
    <mergeCell ref="E6:E7"/>
    <mergeCell ref="F6:F7"/>
  </mergeCells>
  <pageMargins left="0.23622047244094488" right="0.23622047244094488" top="0.19685039370078741" bottom="0.19685039370078741" header="0.31496062992125984" footer="0.31496062992125984"/>
  <pageSetup paperSize="9" scale="92" fitToHeight="8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Rozpočet Pol_AST</vt:lpstr>
      <vt:lpstr>Rozpočet Pol_ZTI</vt:lpstr>
      <vt:lpstr>Rozpočet Pol_ESI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Pol_AST'!Oblast_tisku</vt:lpstr>
      <vt:lpstr>'Rozpočet Pol_ESI'!Oblast_tisku</vt:lpstr>
      <vt:lpstr>'Rozpočet Pol_ZTI'!Oblast_tisku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Mažerik</dc:creator>
  <cp:lastModifiedBy>Pavel</cp:lastModifiedBy>
  <cp:lastPrinted>2025-02-04T18:06:46Z</cp:lastPrinted>
  <dcterms:created xsi:type="dcterms:W3CDTF">2009-04-08T07:15:50Z</dcterms:created>
  <dcterms:modified xsi:type="dcterms:W3CDTF">2025-02-04T18:10:29Z</dcterms:modified>
</cp:coreProperties>
</file>