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I:\Dokumenty\Výběrová řízení\2025\Lovosice\01_ZD\"/>
    </mc:Choice>
  </mc:AlternateContent>
  <bookViews>
    <workbookView xWindow="0" yWindow="0" windowWidth="14265" windowHeight="12060" tabRatio="920" firstSheet="2" activeTab="1"/>
  </bookViews>
  <sheets>
    <sheet name="Rekapitulace stavby" sheetId="1" r:id="rId1"/>
    <sheet name="01 - SO 01 - parc.č. 1415..." sheetId="2" r:id="rId2"/>
    <sheet name="02 - SO 02 - parc.č. 1106..." sheetId="3" r:id="rId3"/>
    <sheet name="03 - SO 03 - parc.č.78-1,..." sheetId="4" r:id="rId4"/>
    <sheet name="04 - SO 04 - parc.č. 385-..." sheetId="5" r:id="rId5"/>
    <sheet name="05 - SO 05 - parc.č. 104,..." sheetId="6" r:id="rId6"/>
    <sheet name="06 - SO 06 - parc.č. 419-..." sheetId="7" r:id="rId7"/>
    <sheet name="07 - SO 07 - parc.č. 507-..." sheetId="8" r:id="rId8"/>
    <sheet name="08 - SO 08 - parc.č. 236,..." sheetId="9" r:id="rId9"/>
    <sheet name="09 - Vedlejší rozpočtové ..." sheetId="10" r:id="rId10"/>
  </sheets>
  <definedNames>
    <definedName name="_xlnm._FilterDatabase" localSheetId="1" hidden="1">'01 - SO 01 - parc.č. 1415...'!$C$126:$K$313</definedName>
    <definedName name="_xlnm._FilterDatabase" localSheetId="2" hidden="1">'02 - SO 02 - parc.č. 1106...'!$C$126:$K$294</definedName>
    <definedName name="_xlnm._FilterDatabase" localSheetId="3" hidden="1">'03 - SO 03 - parc.č.78-1,...'!$C$126:$K$326</definedName>
    <definedName name="_xlnm._FilterDatabase" localSheetId="4" hidden="1">'04 - SO 04 - parc.č. 385-...'!$C$126:$K$308</definedName>
    <definedName name="_xlnm._FilterDatabase" localSheetId="5" hidden="1">'05 - SO 05 - parc.č. 104,...'!$C$126:$K$371</definedName>
    <definedName name="_xlnm._FilterDatabase" localSheetId="6" hidden="1">'06 - SO 06 - parc.č. 419-...'!$C$126:$K$307</definedName>
    <definedName name="_xlnm._FilterDatabase" localSheetId="7" hidden="1">'07 - SO 07 - parc.č. 507-...'!$C$124:$K$311</definedName>
    <definedName name="_xlnm._FilterDatabase" localSheetId="8" hidden="1">'08 - SO 08 - parc.č. 236,...'!$C$124:$K$309</definedName>
    <definedName name="_xlnm._FilterDatabase" localSheetId="9" hidden="1">'09 - Vedlejší rozpočtové ...'!$C$121:$K$132</definedName>
    <definedName name="_xlnm.Print_Titles" localSheetId="1">'01 - SO 01 - parc.č. 1415...'!$126:$126</definedName>
    <definedName name="_xlnm.Print_Titles" localSheetId="2">'02 - SO 02 - parc.č. 1106...'!$126:$126</definedName>
    <definedName name="_xlnm.Print_Titles" localSheetId="3">'03 - SO 03 - parc.č.78-1,...'!$126:$126</definedName>
    <definedName name="_xlnm.Print_Titles" localSheetId="4">'04 - SO 04 - parc.č. 385-...'!$126:$126</definedName>
    <definedName name="_xlnm.Print_Titles" localSheetId="5">'05 - SO 05 - parc.č. 104,...'!$126:$126</definedName>
    <definedName name="_xlnm.Print_Titles" localSheetId="6">'06 - SO 06 - parc.č. 419-...'!$126:$126</definedName>
    <definedName name="_xlnm.Print_Titles" localSheetId="7">'07 - SO 07 - parc.č. 507-...'!$124:$124</definedName>
    <definedName name="_xlnm.Print_Titles" localSheetId="8">'08 - SO 08 - parc.č. 236,...'!$124:$124</definedName>
    <definedName name="_xlnm.Print_Titles" localSheetId="9">'09 - Vedlejší rozpočtové ...'!$121:$121</definedName>
    <definedName name="_xlnm.Print_Titles" localSheetId="0">'Rekapitulace stavby'!$92:$92</definedName>
    <definedName name="_xlnm.Print_Area" localSheetId="1">'01 - SO 01 - parc.č. 1415...'!$C$4:$J$76,'01 - SO 01 - parc.č. 1415...'!$C$82:$J$108,'01 - SO 01 - parc.č. 1415...'!$C$114:$J$313</definedName>
    <definedName name="_xlnm.Print_Area" localSheetId="2">'02 - SO 02 - parc.č. 1106...'!$C$4:$J$76,'02 - SO 02 - parc.č. 1106...'!$C$82:$J$108,'02 - SO 02 - parc.č. 1106...'!$C$114:$J$294</definedName>
    <definedName name="_xlnm.Print_Area" localSheetId="3">'03 - SO 03 - parc.č.78-1,...'!$C$4:$J$76,'03 - SO 03 - parc.č.78-1,...'!$C$82:$J$108,'03 - SO 03 - parc.č.78-1,...'!$C$114:$J$326</definedName>
    <definedName name="_xlnm.Print_Area" localSheetId="4">'04 - SO 04 - parc.č. 385-...'!$C$4:$J$76,'04 - SO 04 - parc.č. 385-...'!$C$82:$J$108,'04 - SO 04 - parc.č. 385-...'!$C$114:$J$308</definedName>
    <definedName name="_xlnm.Print_Area" localSheetId="5">'05 - SO 05 - parc.č. 104,...'!$C$4:$J$76,'05 - SO 05 - parc.č. 104,...'!$C$82:$J$108,'05 - SO 05 - parc.č. 104,...'!$C$114:$J$371</definedName>
    <definedName name="_xlnm.Print_Area" localSheetId="6">'06 - SO 06 - parc.č. 419-...'!$C$4:$J$76,'06 - SO 06 - parc.č. 419-...'!$C$82:$J$108,'06 - SO 06 - parc.č. 419-...'!$C$114:$J$307</definedName>
    <definedName name="_xlnm.Print_Area" localSheetId="7">'07 - SO 07 - parc.č. 507-...'!$C$4:$J$76,'07 - SO 07 - parc.č. 507-...'!$C$82:$J$106,'07 - SO 07 - parc.č. 507-...'!$C$112:$J$311</definedName>
    <definedName name="_xlnm.Print_Area" localSheetId="8">'08 - SO 08 - parc.č. 236,...'!$C$4:$J$76,'08 - SO 08 - parc.č. 236,...'!$C$82:$J$106,'08 - SO 08 - parc.č. 236,...'!$C$112:$J$309</definedName>
    <definedName name="_xlnm.Print_Area" localSheetId="9">'09 - Vedlejší rozpočtové ...'!$C$4:$J$76,'09 - Vedlejší rozpočtové ...'!$C$82:$J$103,'09 - Vedlejší rozpočtové ...'!$C$109:$J$132</definedName>
    <definedName name="_xlnm.Print_Area" localSheetId="0">'Rekapitulace stavby'!$D$4:$AO$76,'Rekapitulace stavby'!$C$82:$AQ$104</definedName>
  </definedNames>
  <calcPr calcId="152511"/>
</workbook>
</file>

<file path=xl/calcChain.xml><?xml version="1.0" encoding="utf-8"?>
<calcChain xmlns="http://schemas.openxmlformats.org/spreadsheetml/2006/main">
  <c r="J123" i="10" l="1"/>
  <c r="J97" i="10" s="1"/>
  <c r="J37" i="10"/>
  <c r="J36" i="10"/>
  <c r="AY103" i="1" s="1"/>
  <c r="J35" i="10"/>
  <c r="AX103" i="1" s="1"/>
  <c r="BI132" i="10"/>
  <c r="BH132" i="10"/>
  <c r="BG132" i="10"/>
  <c r="BF132" i="10"/>
  <c r="T132" i="10"/>
  <c r="T131" i="10" s="1"/>
  <c r="R132" i="10"/>
  <c r="R131" i="10"/>
  <c r="P132" i="10"/>
  <c r="P131" i="10" s="1"/>
  <c r="BI130" i="10"/>
  <c r="BH130" i="10"/>
  <c r="BG130" i="10"/>
  <c r="BF130" i="10"/>
  <c r="T130" i="10"/>
  <c r="T129" i="10" s="1"/>
  <c r="R130" i="10"/>
  <c r="R129" i="10" s="1"/>
  <c r="P130" i="10"/>
  <c r="P129" i="10" s="1"/>
  <c r="BI128" i="10"/>
  <c r="BH128" i="10"/>
  <c r="BG128" i="10"/>
  <c r="BF128" i="10"/>
  <c r="T128" i="10"/>
  <c r="T127" i="10" s="1"/>
  <c r="R128" i="10"/>
  <c r="R127" i="10" s="1"/>
  <c r="P128" i="10"/>
  <c r="P127" i="10" s="1"/>
  <c r="BI126" i="10"/>
  <c r="BH126" i="10"/>
  <c r="BG126" i="10"/>
  <c r="BF126" i="10"/>
  <c r="T126" i="10"/>
  <c r="T125" i="10"/>
  <c r="R126" i="10"/>
  <c r="R125" i="10" s="1"/>
  <c r="P126" i="10"/>
  <c r="P125" i="10" s="1"/>
  <c r="J119" i="10"/>
  <c r="J118" i="10"/>
  <c r="F118" i="10"/>
  <c r="F116" i="10"/>
  <c r="E114" i="10"/>
  <c r="J92" i="10"/>
  <c r="J91" i="10"/>
  <c r="F91" i="10"/>
  <c r="F89" i="10"/>
  <c r="E87" i="10"/>
  <c r="J18" i="10"/>
  <c r="E18" i="10"/>
  <c r="F92" i="10" s="1"/>
  <c r="J17" i="10"/>
  <c r="J12" i="10"/>
  <c r="J116" i="10" s="1"/>
  <c r="E7" i="10"/>
  <c r="E85" i="10" s="1"/>
  <c r="J37" i="9"/>
  <c r="J36" i="9"/>
  <c r="AY102" i="1"/>
  <c r="J35" i="9"/>
  <c r="AX102" i="1" s="1"/>
  <c r="BI309" i="9"/>
  <c r="BH309" i="9"/>
  <c r="BG309" i="9"/>
  <c r="BF309" i="9"/>
  <c r="T309" i="9"/>
  <c r="R309" i="9"/>
  <c r="P309" i="9"/>
  <c r="BI308" i="9"/>
  <c r="BH308" i="9"/>
  <c r="BG308" i="9"/>
  <c r="BF308" i="9"/>
  <c r="T308" i="9"/>
  <c r="R308" i="9"/>
  <c r="P308" i="9"/>
  <c r="BI307" i="9"/>
  <c r="BH307" i="9"/>
  <c r="BG307" i="9"/>
  <c r="BF307" i="9"/>
  <c r="T307" i="9"/>
  <c r="R307" i="9"/>
  <c r="P307" i="9"/>
  <c r="BI304" i="9"/>
  <c r="BH304" i="9"/>
  <c r="BG304" i="9"/>
  <c r="BF304" i="9"/>
  <c r="T304" i="9"/>
  <c r="T303" i="9"/>
  <c r="R304" i="9"/>
  <c r="R303" i="9" s="1"/>
  <c r="P304" i="9"/>
  <c r="P303" i="9" s="1"/>
  <c r="BI300" i="9"/>
  <c r="BH300" i="9"/>
  <c r="BG300" i="9"/>
  <c r="BF300" i="9"/>
  <c r="T300" i="9"/>
  <c r="R300" i="9"/>
  <c r="P300" i="9"/>
  <c r="BI297" i="9"/>
  <c r="BH297" i="9"/>
  <c r="BG297" i="9"/>
  <c r="BF297" i="9"/>
  <c r="T297" i="9"/>
  <c r="R297" i="9"/>
  <c r="P297" i="9"/>
  <c r="BI293" i="9"/>
  <c r="BH293" i="9"/>
  <c r="BG293" i="9"/>
  <c r="BF293" i="9"/>
  <c r="T293" i="9"/>
  <c r="R293" i="9"/>
  <c r="P293" i="9"/>
  <c r="BI289" i="9"/>
  <c r="BH289" i="9"/>
  <c r="BG289" i="9"/>
  <c r="BF289" i="9"/>
  <c r="T289" i="9"/>
  <c r="R289" i="9"/>
  <c r="P289" i="9"/>
  <c r="BI286" i="9"/>
  <c r="BH286" i="9"/>
  <c r="BG286" i="9"/>
  <c r="BF286" i="9"/>
  <c r="T286" i="9"/>
  <c r="R286" i="9"/>
  <c r="P286" i="9"/>
  <c r="BI281" i="9"/>
  <c r="BH281" i="9"/>
  <c r="BG281" i="9"/>
  <c r="BF281" i="9"/>
  <c r="T281" i="9"/>
  <c r="R281" i="9"/>
  <c r="P281" i="9"/>
  <c r="BI276" i="9"/>
  <c r="BH276" i="9"/>
  <c r="BG276" i="9"/>
  <c r="BF276" i="9"/>
  <c r="T276" i="9"/>
  <c r="R276" i="9"/>
  <c r="P276" i="9"/>
  <c r="BI271" i="9"/>
  <c r="BH271" i="9"/>
  <c r="BG271" i="9"/>
  <c r="BF271" i="9"/>
  <c r="T271" i="9"/>
  <c r="R271" i="9"/>
  <c r="P271" i="9"/>
  <c r="BI268" i="9"/>
  <c r="BH268" i="9"/>
  <c r="BG268" i="9"/>
  <c r="BF268" i="9"/>
  <c r="T268" i="9"/>
  <c r="R268" i="9"/>
  <c r="P268" i="9"/>
  <c r="BI264" i="9"/>
  <c r="BH264" i="9"/>
  <c r="BG264" i="9"/>
  <c r="BF264" i="9"/>
  <c r="T264" i="9"/>
  <c r="R264" i="9"/>
  <c r="P264" i="9"/>
  <c r="BI261" i="9"/>
  <c r="BH261" i="9"/>
  <c r="BG261" i="9"/>
  <c r="BF261" i="9"/>
  <c r="T261" i="9"/>
  <c r="R261" i="9"/>
  <c r="P261" i="9"/>
  <c r="BI257" i="9"/>
  <c r="BH257" i="9"/>
  <c r="BG257" i="9"/>
  <c r="BF257" i="9"/>
  <c r="T257" i="9"/>
  <c r="R257" i="9"/>
  <c r="P257" i="9"/>
  <c r="BI253" i="9"/>
  <c r="BH253" i="9"/>
  <c r="BG253" i="9"/>
  <c r="BF253" i="9"/>
  <c r="T253" i="9"/>
  <c r="R253" i="9"/>
  <c r="P253" i="9"/>
  <c r="BI250" i="9"/>
  <c r="BH250" i="9"/>
  <c r="BG250" i="9"/>
  <c r="BF250" i="9"/>
  <c r="T250" i="9"/>
  <c r="R250" i="9"/>
  <c r="P250" i="9"/>
  <c r="BI242" i="9"/>
  <c r="BH242" i="9"/>
  <c r="BG242" i="9"/>
  <c r="BF242" i="9"/>
  <c r="T242" i="9"/>
  <c r="R242" i="9"/>
  <c r="P242" i="9"/>
  <c r="BI236" i="9"/>
  <c r="BH236" i="9"/>
  <c r="BG236" i="9"/>
  <c r="BF236" i="9"/>
  <c r="T236" i="9"/>
  <c r="R236" i="9"/>
  <c r="P236" i="9"/>
  <c r="BI231" i="9"/>
  <c r="BH231" i="9"/>
  <c r="BG231" i="9"/>
  <c r="BF231" i="9"/>
  <c r="T231" i="9"/>
  <c r="R231" i="9"/>
  <c r="P231" i="9"/>
  <c r="BI225" i="9"/>
  <c r="BH225" i="9"/>
  <c r="BG225" i="9"/>
  <c r="BF225" i="9"/>
  <c r="T225" i="9"/>
  <c r="R225" i="9"/>
  <c r="P225" i="9"/>
  <c r="BI217" i="9"/>
  <c r="BH217" i="9"/>
  <c r="BG217" i="9"/>
  <c r="BF217" i="9"/>
  <c r="T217" i="9"/>
  <c r="R217" i="9"/>
  <c r="P217" i="9"/>
  <c r="BI215" i="9"/>
  <c r="BH215" i="9"/>
  <c r="BG215" i="9"/>
  <c r="BF215" i="9"/>
  <c r="T215" i="9"/>
  <c r="R215" i="9"/>
  <c r="P215" i="9"/>
  <c r="BI212" i="9"/>
  <c r="BH212" i="9"/>
  <c r="BG212" i="9"/>
  <c r="BF212" i="9"/>
  <c r="T212" i="9"/>
  <c r="R212" i="9"/>
  <c r="P212" i="9"/>
  <c r="BI208" i="9"/>
  <c r="BH208" i="9"/>
  <c r="BG208" i="9"/>
  <c r="BF208" i="9"/>
  <c r="T208" i="9"/>
  <c r="R208" i="9"/>
  <c r="P208" i="9"/>
  <c r="BI207" i="9"/>
  <c r="BH207" i="9"/>
  <c r="BG207" i="9"/>
  <c r="BF207" i="9"/>
  <c r="T207" i="9"/>
  <c r="R207" i="9"/>
  <c r="P207" i="9"/>
  <c r="BI204" i="9"/>
  <c r="BH204" i="9"/>
  <c r="BG204" i="9"/>
  <c r="BF204" i="9"/>
  <c r="T204" i="9"/>
  <c r="R204" i="9"/>
  <c r="P204" i="9"/>
  <c r="BI200" i="9"/>
  <c r="BH200" i="9"/>
  <c r="BG200" i="9"/>
  <c r="BF200" i="9"/>
  <c r="T200" i="9"/>
  <c r="R200" i="9"/>
  <c r="P200" i="9"/>
  <c r="BI196" i="9"/>
  <c r="BH196" i="9"/>
  <c r="BG196" i="9"/>
  <c r="BF196" i="9"/>
  <c r="T196" i="9"/>
  <c r="R196" i="9"/>
  <c r="P196" i="9"/>
  <c r="BI191" i="9"/>
  <c r="BH191" i="9"/>
  <c r="BG191" i="9"/>
  <c r="BF191" i="9"/>
  <c r="T191" i="9"/>
  <c r="R191" i="9"/>
  <c r="P191" i="9"/>
  <c r="BI187" i="9"/>
  <c r="BH187" i="9"/>
  <c r="BG187" i="9"/>
  <c r="BF187" i="9"/>
  <c r="T187" i="9"/>
  <c r="R187" i="9"/>
  <c r="P187" i="9"/>
  <c r="BI182" i="9"/>
  <c r="BH182" i="9"/>
  <c r="BG182" i="9"/>
  <c r="BF182" i="9"/>
  <c r="T182" i="9"/>
  <c r="R182" i="9"/>
  <c r="P182" i="9"/>
  <c r="BI179" i="9"/>
  <c r="BH179" i="9"/>
  <c r="BG179" i="9"/>
  <c r="BF179" i="9"/>
  <c r="T179" i="9"/>
  <c r="R179" i="9"/>
  <c r="P179" i="9"/>
  <c r="BI173" i="9"/>
  <c r="BH173" i="9"/>
  <c r="BG173" i="9"/>
  <c r="BF173" i="9"/>
  <c r="T173" i="9"/>
  <c r="R173" i="9"/>
  <c r="P173" i="9"/>
  <c r="BI167" i="9"/>
  <c r="BH167" i="9"/>
  <c r="BG167" i="9"/>
  <c r="BF167" i="9"/>
  <c r="T167" i="9"/>
  <c r="R167" i="9"/>
  <c r="P167" i="9"/>
  <c r="BI163" i="9"/>
  <c r="BH163" i="9"/>
  <c r="BG163" i="9"/>
  <c r="BF163" i="9"/>
  <c r="T163" i="9"/>
  <c r="R163" i="9"/>
  <c r="P163" i="9"/>
  <c r="BI162" i="9"/>
  <c r="BH162" i="9"/>
  <c r="BG162" i="9"/>
  <c r="BF162" i="9"/>
  <c r="T162" i="9"/>
  <c r="R162" i="9"/>
  <c r="P162" i="9"/>
  <c r="BI159" i="9"/>
  <c r="BH159" i="9"/>
  <c r="BG159" i="9"/>
  <c r="BF159" i="9"/>
  <c r="T159" i="9"/>
  <c r="R159" i="9"/>
  <c r="P159" i="9"/>
  <c r="BI155" i="9"/>
  <c r="BH155" i="9"/>
  <c r="BG155" i="9"/>
  <c r="BF155" i="9"/>
  <c r="T155" i="9"/>
  <c r="R155" i="9"/>
  <c r="P155" i="9"/>
  <c r="BI151" i="9"/>
  <c r="BH151" i="9"/>
  <c r="BG151" i="9"/>
  <c r="BF151" i="9"/>
  <c r="T151" i="9"/>
  <c r="R151" i="9"/>
  <c r="P151" i="9"/>
  <c r="BI148" i="9"/>
  <c r="BH148" i="9"/>
  <c r="BG148" i="9"/>
  <c r="BF148" i="9"/>
  <c r="T148" i="9"/>
  <c r="R148" i="9"/>
  <c r="P148" i="9"/>
  <c r="BI145" i="9"/>
  <c r="BH145" i="9"/>
  <c r="BG145" i="9"/>
  <c r="BF145" i="9"/>
  <c r="T145" i="9"/>
  <c r="R145" i="9"/>
  <c r="P145" i="9"/>
  <c r="BI141" i="9"/>
  <c r="BH141" i="9"/>
  <c r="BG141" i="9"/>
  <c r="BF141" i="9"/>
  <c r="T141" i="9"/>
  <c r="R141" i="9"/>
  <c r="P141" i="9"/>
  <c r="BI136" i="9"/>
  <c r="BH136" i="9"/>
  <c r="BG136" i="9"/>
  <c r="BF136" i="9"/>
  <c r="T136" i="9"/>
  <c r="R136" i="9"/>
  <c r="P136" i="9"/>
  <c r="BI132" i="9"/>
  <c r="BH132" i="9"/>
  <c r="BG132" i="9"/>
  <c r="BF132" i="9"/>
  <c r="T132" i="9"/>
  <c r="R132" i="9"/>
  <c r="P132" i="9"/>
  <c r="BI128" i="9"/>
  <c r="BH128" i="9"/>
  <c r="BG128" i="9"/>
  <c r="BF128" i="9"/>
  <c r="T128" i="9"/>
  <c r="R128" i="9"/>
  <c r="P128" i="9"/>
  <c r="J122" i="9"/>
  <c r="J121" i="9"/>
  <c r="F121" i="9"/>
  <c r="F119" i="9"/>
  <c r="E117" i="9"/>
  <c r="J92" i="9"/>
  <c r="J91" i="9"/>
  <c r="F91" i="9"/>
  <c r="F89" i="9"/>
  <c r="E87" i="9"/>
  <c r="J18" i="9"/>
  <c r="E18" i="9"/>
  <c r="F92" i="9" s="1"/>
  <c r="J17" i="9"/>
  <c r="J12" i="9"/>
  <c r="J119" i="9" s="1"/>
  <c r="E7" i="9"/>
  <c r="E115" i="9" s="1"/>
  <c r="J37" i="8"/>
  <c r="J36" i="8"/>
  <c r="AY101" i="1" s="1"/>
  <c r="J35" i="8"/>
  <c r="AX101" i="1" s="1"/>
  <c r="BI311" i="8"/>
  <c r="BH311" i="8"/>
  <c r="BG311" i="8"/>
  <c r="BF311" i="8"/>
  <c r="T311" i="8"/>
  <c r="R311" i="8"/>
  <c r="P311" i="8"/>
  <c r="BI310" i="8"/>
  <c r="BH310" i="8"/>
  <c r="BG310" i="8"/>
  <c r="BF310" i="8"/>
  <c r="T310" i="8"/>
  <c r="R310" i="8"/>
  <c r="P310" i="8"/>
  <c r="BI309" i="8"/>
  <c r="BH309" i="8"/>
  <c r="BG309" i="8"/>
  <c r="BF309" i="8"/>
  <c r="T309" i="8"/>
  <c r="R309" i="8"/>
  <c r="P309" i="8"/>
  <c r="BI306" i="8"/>
  <c r="BH306" i="8"/>
  <c r="BG306" i="8"/>
  <c r="BF306" i="8"/>
  <c r="T306" i="8"/>
  <c r="T305" i="8" s="1"/>
  <c r="R306" i="8"/>
  <c r="R305" i="8" s="1"/>
  <c r="P306" i="8"/>
  <c r="P305" i="8" s="1"/>
  <c r="BI302" i="8"/>
  <c r="BH302" i="8"/>
  <c r="BG302" i="8"/>
  <c r="BF302" i="8"/>
  <c r="T302" i="8"/>
  <c r="R302" i="8"/>
  <c r="P302" i="8"/>
  <c r="BI299" i="8"/>
  <c r="BH299" i="8"/>
  <c r="BG299" i="8"/>
  <c r="BF299" i="8"/>
  <c r="T299" i="8"/>
  <c r="R299" i="8"/>
  <c r="P299" i="8"/>
  <c r="BI296" i="8"/>
  <c r="BH296" i="8"/>
  <c r="BG296" i="8"/>
  <c r="BF296" i="8"/>
  <c r="T296" i="8"/>
  <c r="R296" i="8"/>
  <c r="P296" i="8"/>
  <c r="BI292" i="8"/>
  <c r="BH292" i="8"/>
  <c r="BG292" i="8"/>
  <c r="BF292" i="8"/>
  <c r="T292" i="8"/>
  <c r="R292" i="8"/>
  <c r="P292" i="8"/>
  <c r="BI289" i="8"/>
  <c r="BH289" i="8"/>
  <c r="BG289" i="8"/>
  <c r="BF289" i="8"/>
  <c r="T289" i="8"/>
  <c r="R289" i="8"/>
  <c r="P289" i="8"/>
  <c r="BI284" i="8"/>
  <c r="BH284" i="8"/>
  <c r="BG284" i="8"/>
  <c r="BF284" i="8"/>
  <c r="T284" i="8"/>
  <c r="R284" i="8"/>
  <c r="P284" i="8"/>
  <c r="BI281" i="8"/>
  <c r="BH281" i="8"/>
  <c r="BG281" i="8"/>
  <c r="BF281" i="8"/>
  <c r="T281" i="8"/>
  <c r="R281" i="8"/>
  <c r="P281" i="8"/>
  <c r="BI278" i="8"/>
  <c r="BH278" i="8"/>
  <c r="BG278" i="8"/>
  <c r="BF278" i="8"/>
  <c r="T278" i="8"/>
  <c r="R278" i="8"/>
  <c r="P278" i="8"/>
  <c r="BI275" i="8"/>
  <c r="BH275" i="8"/>
  <c r="BG275" i="8"/>
  <c r="BF275" i="8"/>
  <c r="T275" i="8"/>
  <c r="R275" i="8"/>
  <c r="P275" i="8"/>
  <c r="BI271" i="8"/>
  <c r="BH271" i="8"/>
  <c r="BG271" i="8"/>
  <c r="BF271" i="8"/>
  <c r="T271" i="8"/>
  <c r="R271" i="8"/>
  <c r="P271" i="8"/>
  <c r="BI267" i="8"/>
  <c r="BH267" i="8"/>
  <c r="BG267" i="8"/>
  <c r="BF267" i="8"/>
  <c r="T267" i="8"/>
  <c r="R267" i="8"/>
  <c r="P267" i="8"/>
  <c r="BI263" i="8"/>
  <c r="BH263" i="8"/>
  <c r="BG263" i="8"/>
  <c r="BF263" i="8"/>
  <c r="T263" i="8"/>
  <c r="R263" i="8"/>
  <c r="P263" i="8"/>
  <c r="BI259" i="8"/>
  <c r="BH259" i="8"/>
  <c r="BG259" i="8"/>
  <c r="BF259" i="8"/>
  <c r="T259" i="8"/>
  <c r="R259" i="8"/>
  <c r="P259" i="8"/>
  <c r="BI253" i="8"/>
  <c r="BH253" i="8"/>
  <c r="BG253" i="8"/>
  <c r="BF253" i="8"/>
  <c r="T253" i="8"/>
  <c r="R253" i="8"/>
  <c r="P253" i="8"/>
  <c r="BI249" i="8"/>
  <c r="BH249" i="8"/>
  <c r="BG249" i="8"/>
  <c r="BF249" i="8"/>
  <c r="T249" i="8"/>
  <c r="R249" i="8"/>
  <c r="P249" i="8"/>
  <c r="BI244" i="8"/>
  <c r="BH244" i="8"/>
  <c r="BG244" i="8"/>
  <c r="BF244" i="8"/>
  <c r="T244" i="8"/>
  <c r="R244" i="8"/>
  <c r="P244" i="8"/>
  <c r="BI239" i="8"/>
  <c r="BH239" i="8"/>
  <c r="BG239" i="8"/>
  <c r="BF239" i="8"/>
  <c r="T239" i="8"/>
  <c r="R239" i="8"/>
  <c r="P239" i="8"/>
  <c r="BI236" i="8"/>
  <c r="BH236" i="8"/>
  <c r="BG236" i="8"/>
  <c r="BF236" i="8"/>
  <c r="T236" i="8"/>
  <c r="R236" i="8"/>
  <c r="P236" i="8"/>
  <c r="BI230" i="8"/>
  <c r="BH230" i="8"/>
  <c r="BG230" i="8"/>
  <c r="BF230" i="8"/>
  <c r="T230" i="8"/>
  <c r="R230" i="8"/>
  <c r="P230" i="8"/>
  <c r="BI223" i="8"/>
  <c r="BH223" i="8"/>
  <c r="BG223" i="8"/>
  <c r="BF223" i="8"/>
  <c r="T223" i="8"/>
  <c r="R223" i="8"/>
  <c r="P223" i="8"/>
  <c r="BI221" i="8"/>
  <c r="BH221" i="8"/>
  <c r="BG221" i="8"/>
  <c r="BF221" i="8"/>
  <c r="T221" i="8"/>
  <c r="R221" i="8"/>
  <c r="P221" i="8"/>
  <c r="BI218" i="8"/>
  <c r="BH218" i="8"/>
  <c r="BG218" i="8"/>
  <c r="BF218" i="8"/>
  <c r="T218" i="8"/>
  <c r="R218" i="8"/>
  <c r="P218" i="8"/>
  <c r="BI214" i="8"/>
  <c r="BH214" i="8"/>
  <c r="BG214" i="8"/>
  <c r="BF214" i="8"/>
  <c r="T214" i="8"/>
  <c r="R214" i="8"/>
  <c r="P214" i="8"/>
  <c r="BI213" i="8"/>
  <c r="BH213" i="8"/>
  <c r="BG213" i="8"/>
  <c r="BF213" i="8"/>
  <c r="T213" i="8"/>
  <c r="R213" i="8"/>
  <c r="P213" i="8"/>
  <c r="BI210" i="8"/>
  <c r="BH210" i="8"/>
  <c r="BG210" i="8"/>
  <c r="BF210" i="8"/>
  <c r="T210" i="8"/>
  <c r="R210" i="8"/>
  <c r="P210" i="8"/>
  <c r="BI206" i="8"/>
  <c r="BH206" i="8"/>
  <c r="BG206" i="8"/>
  <c r="BF206" i="8"/>
  <c r="T206" i="8"/>
  <c r="R206" i="8"/>
  <c r="P206" i="8"/>
  <c r="BI202" i="8"/>
  <c r="BH202" i="8"/>
  <c r="BG202" i="8"/>
  <c r="BF202" i="8"/>
  <c r="T202" i="8"/>
  <c r="R202" i="8"/>
  <c r="P202" i="8"/>
  <c r="BI197" i="8"/>
  <c r="BH197" i="8"/>
  <c r="BG197" i="8"/>
  <c r="BF197" i="8"/>
  <c r="T197" i="8"/>
  <c r="R197" i="8"/>
  <c r="P197" i="8"/>
  <c r="BI193" i="8"/>
  <c r="BH193" i="8"/>
  <c r="BG193" i="8"/>
  <c r="BF193" i="8"/>
  <c r="T193" i="8"/>
  <c r="R193" i="8"/>
  <c r="P193" i="8"/>
  <c r="BI188" i="8"/>
  <c r="BH188" i="8"/>
  <c r="BG188" i="8"/>
  <c r="BF188" i="8"/>
  <c r="T188" i="8"/>
  <c r="R188" i="8"/>
  <c r="P188" i="8"/>
  <c r="BI187" i="8"/>
  <c r="BH187" i="8"/>
  <c r="BG187" i="8"/>
  <c r="BF187" i="8"/>
  <c r="T187" i="8"/>
  <c r="R187" i="8"/>
  <c r="P187" i="8"/>
  <c r="BI183" i="8"/>
  <c r="BH183" i="8"/>
  <c r="BG183" i="8"/>
  <c r="BF183" i="8"/>
  <c r="T183" i="8"/>
  <c r="R183" i="8"/>
  <c r="P183" i="8"/>
  <c r="BI177" i="8"/>
  <c r="BH177" i="8"/>
  <c r="BG177" i="8"/>
  <c r="BF177" i="8"/>
  <c r="T177" i="8"/>
  <c r="R177" i="8"/>
  <c r="P177" i="8"/>
  <c r="BI173" i="8"/>
  <c r="BH173" i="8"/>
  <c r="BG173" i="8"/>
  <c r="BF173" i="8"/>
  <c r="T173" i="8"/>
  <c r="R173" i="8"/>
  <c r="P173" i="8"/>
  <c r="BI172" i="8"/>
  <c r="BH172" i="8"/>
  <c r="BG172" i="8"/>
  <c r="BF172" i="8"/>
  <c r="T172" i="8"/>
  <c r="R172" i="8"/>
  <c r="P172" i="8"/>
  <c r="BI169" i="8"/>
  <c r="BH169" i="8"/>
  <c r="BG169" i="8"/>
  <c r="BF169" i="8"/>
  <c r="T169" i="8"/>
  <c r="R169" i="8"/>
  <c r="P169" i="8"/>
  <c r="BI165" i="8"/>
  <c r="BH165" i="8"/>
  <c r="BG165" i="8"/>
  <c r="BF165" i="8"/>
  <c r="T165" i="8"/>
  <c r="R165" i="8"/>
  <c r="P165" i="8"/>
  <c r="BI161" i="8"/>
  <c r="BH161" i="8"/>
  <c r="BG161" i="8"/>
  <c r="BF161" i="8"/>
  <c r="T161" i="8"/>
  <c r="R161" i="8"/>
  <c r="P161" i="8"/>
  <c r="BI157" i="8"/>
  <c r="BH157" i="8"/>
  <c r="BG157" i="8"/>
  <c r="BF157" i="8"/>
  <c r="T157" i="8"/>
  <c r="R157" i="8"/>
  <c r="P157" i="8"/>
  <c r="BI154" i="8"/>
  <c r="BH154" i="8"/>
  <c r="BG154" i="8"/>
  <c r="BF154" i="8"/>
  <c r="T154" i="8"/>
  <c r="R154" i="8"/>
  <c r="P154" i="8"/>
  <c r="BI151" i="8"/>
  <c r="BH151" i="8"/>
  <c r="BG151" i="8"/>
  <c r="BF151" i="8"/>
  <c r="T151" i="8"/>
  <c r="R151" i="8"/>
  <c r="P151" i="8"/>
  <c r="BI147" i="8"/>
  <c r="BH147" i="8"/>
  <c r="BG147" i="8"/>
  <c r="BF147" i="8"/>
  <c r="T147" i="8"/>
  <c r="R147" i="8"/>
  <c r="P147" i="8"/>
  <c r="BI143" i="8"/>
  <c r="BH143" i="8"/>
  <c r="BG143" i="8"/>
  <c r="BF143" i="8"/>
  <c r="T143" i="8"/>
  <c r="R143" i="8"/>
  <c r="P143" i="8"/>
  <c r="BI139" i="8"/>
  <c r="BH139" i="8"/>
  <c r="BG139" i="8"/>
  <c r="BF139" i="8"/>
  <c r="T139" i="8"/>
  <c r="R139" i="8"/>
  <c r="P139" i="8"/>
  <c r="BI128" i="8"/>
  <c r="BH128" i="8"/>
  <c r="BG128" i="8"/>
  <c r="BF128" i="8"/>
  <c r="T128" i="8"/>
  <c r="R128" i="8"/>
  <c r="P128" i="8"/>
  <c r="J122" i="8"/>
  <c r="J121" i="8"/>
  <c r="F121" i="8"/>
  <c r="F119" i="8"/>
  <c r="E117" i="8"/>
  <c r="J92" i="8"/>
  <c r="J91" i="8"/>
  <c r="F91" i="8"/>
  <c r="F89" i="8"/>
  <c r="E87" i="8"/>
  <c r="J18" i="8"/>
  <c r="E18" i="8"/>
  <c r="F122" i="8" s="1"/>
  <c r="J17" i="8"/>
  <c r="J12" i="8"/>
  <c r="J119" i="8" s="1"/>
  <c r="E7" i="8"/>
  <c r="E115" i="8" s="1"/>
  <c r="J37" i="7"/>
  <c r="J36" i="7"/>
  <c r="AY100" i="1"/>
  <c r="J35" i="7"/>
  <c r="AX100" i="1" s="1"/>
  <c r="BI305" i="7"/>
  <c r="BH305" i="7"/>
  <c r="BG305" i="7"/>
  <c r="BF305" i="7"/>
  <c r="T305" i="7"/>
  <c r="T304" i="7"/>
  <c r="T303" i="7" s="1"/>
  <c r="R305" i="7"/>
  <c r="R304" i="7" s="1"/>
  <c r="R303" i="7" s="1"/>
  <c r="P305" i="7"/>
  <c r="P304" i="7"/>
  <c r="P303" i="7" s="1"/>
  <c r="BI302" i="7"/>
  <c r="BH302" i="7"/>
  <c r="BG302" i="7"/>
  <c r="BF302" i="7"/>
  <c r="T302" i="7"/>
  <c r="R302" i="7"/>
  <c r="P302" i="7"/>
  <c r="BI301" i="7"/>
  <c r="BH301" i="7"/>
  <c r="BG301" i="7"/>
  <c r="BF301" i="7"/>
  <c r="T301" i="7"/>
  <c r="R301" i="7"/>
  <c r="P301" i="7"/>
  <c r="BI300" i="7"/>
  <c r="BH300" i="7"/>
  <c r="BG300" i="7"/>
  <c r="BF300" i="7"/>
  <c r="T300" i="7"/>
  <c r="R300" i="7"/>
  <c r="P300" i="7"/>
  <c r="BI297" i="7"/>
  <c r="BH297" i="7"/>
  <c r="BG297" i="7"/>
  <c r="BF297" i="7"/>
  <c r="T297" i="7"/>
  <c r="T296" i="7" s="1"/>
  <c r="R297" i="7"/>
  <c r="R296" i="7"/>
  <c r="P297" i="7"/>
  <c r="P296" i="7"/>
  <c r="BI295" i="7"/>
  <c r="BH295" i="7"/>
  <c r="BG295" i="7"/>
  <c r="BF295" i="7"/>
  <c r="T295" i="7"/>
  <c r="R295" i="7"/>
  <c r="P295" i="7"/>
  <c r="BI292" i="7"/>
  <c r="BH292" i="7"/>
  <c r="BG292" i="7"/>
  <c r="BF292" i="7"/>
  <c r="T292" i="7"/>
  <c r="R292" i="7"/>
  <c r="P292" i="7"/>
  <c r="BI291" i="7"/>
  <c r="BH291" i="7"/>
  <c r="BG291" i="7"/>
  <c r="BF291" i="7"/>
  <c r="T291" i="7"/>
  <c r="R291" i="7"/>
  <c r="P291" i="7"/>
  <c r="BI287" i="7"/>
  <c r="BH287" i="7"/>
  <c r="BG287" i="7"/>
  <c r="BF287" i="7"/>
  <c r="T287" i="7"/>
  <c r="R287" i="7"/>
  <c r="P287" i="7"/>
  <c r="BI284" i="7"/>
  <c r="BH284" i="7"/>
  <c r="BG284" i="7"/>
  <c r="BF284" i="7"/>
  <c r="T284" i="7"/>
  <c r="R284" i="7"/>
  <c r="P284" i="7"/>
  <c r="BI279" i="7"/>
  <c r="BH279" i="7"/>
  <c r="BG279" i="7"/>
  <c r="BF279" i="7"/>
  <c r="T279" i="7"/>
  <c r="R279" i="7"/>
  <c r="P279" i="7"/>
  <c r="BI278" i="7"/>
  <c r="BH278" i="7"/>
  <c r="BG278" i="7"/>
  <c r="BF278" i="7"/>
  <c r="T278" i="7"/>
  <c r="R278" i="7"/>
  <c r="P278" i="7"/>
  <c r="BI274" i="7"/>
  <c r="BH274" i="7"/>
  <c r="BG274" i="7"/>
  <c r="BF274" i="7"/>
  <c r="T274" i="7"/>
  <c r="R274" i="7"/>
  <c r="P274" i="7"/>
  <c r="BI270" i="7"/>
  <c r="BH270" i="7"/>
  <c r="BG270" i="7"/>
  <c r="BF270" i="7"/>
  <c r="T270" i="7"/>
  <c r="R270" i="7"/>
  <c r="P270" i="7"/>
  <c r="BI266" i="7"/>
  <c r="BH266" i="7"/>
  <c r="BG266" i="7"/>
  <c r="BF266" i="7"/>
  <c r="T266" i="7"/>
  <c r="R266" i="7"/>
  <c r="P266" i="7"/>
  <c r="BI263" i="7"/>
  <c r="BH263" i="7"/>
  <c r="BG263" i="7"/>
  <c r="BF263" i="7"/>
  <c r="T263" i="7"/>
  <c r="R263" i="7"/>
  <c r="P263" i="7"/>
  <c r="BI259" i="7"/>
  <c r="BH259" i="7"/>
  <c r="BG259" i="7"/>
  <c r="BF259" i="7"/>
  <c r="T259" i="7"/>
  <c r="R259" i="7"/>
  <c r="P259" i="7"/>
  <c r="BI256" i="7"/>
  <c r="BH256" i="7"/>
  <c r="BG256" i="7"/>
  <c r="BF256" i="7"/>
  <c r="T256" i="7"/>
  <c r="R256" i="7"/>
  <c r="P256" i="7"/>
  <c r="BI252" i="7"/>
  <c r="BH252" i="7"/>
  <c r="BG252" i="7"/>
  <c r="BF252" i="7"/>
  <c r="T252" i="7"/>
  <c r="R252" i="7"/>
  <c r="P252" i="7"/>
  <c r="BI248" i="7"/>
  <c r="BH248" i="7"/>
  <c r="BG248" i="7"/>
  <c r="BF248" i="7"/>
  <c r="T248" i="7"/>
  <c r="R248" i="7"/>
  <c r="P248" i="7"/>
  <c r="BI245" i="7"/>
  <c r="BH245" i="7"/>
  <c r="BG245" i="7"/>
  <c r="BF245" i="7"/>
  <c r="T245" i="7"/>
  <c r="R245" i="7"/>
  <c r="P245" i="7"/>
  <c r="BI244" i="7"/>
  <c r="BH244" i="7"/>
  <c r="BG244" i="7"/>
  <c r="BF244" i="7"/>
  <c r="T244" i="7"/>
  <c r="R244" i="7"/>
  <c r="P244" i="7"/>
  <c r="BI243" i="7"/>
  <c r="BH243" i="7"/>
  <c r="BG243" i="7"/>
  <c r="BF243" i="7"/>
  <c r="T243" i="7"/>
  <c r="R243" i="7"/>
  <c r="P243" i="7"/>
  <c r="BI240" i="7"/>
  <c r="BH240" i="7"/>
  <c r="BG240" i="7"/>
  <c r="BF240" i="7"/>
  <c r="T240" i="7"/>
  <c r="R240" i="7"/>
  <c r="P240" i="7"/>
  <c r="BI232" i="7"/>
  <c r="BH232" i="7"/>
  <c r="BG232" i="7"/>
  <c r="BF232" i="7"/>
  <c r="T232" i="7"/>
  <c r="R232" i="7"/>
  <c r="P232" i="7"/>
  <c r="BI228" i="7"/>
  <c r="BH228" i="7"/>
  <c r="BG228" i="7"/>
  <c r="BF228" i="7"/>
  <c r="T228" i="7"/>
  <c r="R228" i="7"/>
  <c r="P228" i="7"/>
  <c r="BI225" i="7"/>
  <c r="BH225" i="7"/>
  <c r="BG225" i="7"/>
  <c r="BF225" i="7"/>
  <c r="T225" i="7"/>
  <c r="R225" i="7"/>
  <c r="P225" i="7"/>
  <c r="BI217" i="7"/>
  <c r="BH217" i="7"/>
  <c r="BG217" i="7"/>
  <c r="BF217" i="7"/>
  <c r="T217" i="7"/>
  <c r="R217" i="7"/>
  <c r="P217" i="7"/>
  <c r="BI215" i="7"/>
  <c r="BH215" i="7"/>
  <c r="BG215" i="7"/>
  <c r="BF215" i="7"/>
  <c r="T215" i="7"/>
  <c r="R215" i="7"/>
  <c r="P215" i="7"/>
  <c r="BI212" i="7"/>
  <c r="BH212" i="7"/>
  <c r="BG212" i="7"/>
  <c r="BF212" i="7"/>
  <c r="T212" i="7"/>
  <c r="R212" i="7"/>
  <c r="P212" i="7"/>
  <c r="BI208" i="7"/>
  <c r="BH208" i="7"/>
  <c r="BG208" i="7"/>
  <c r="BF208" i="7"/>
  <c r="T208" i="7"/>
  <c r="R208" i="7"/>
  <c r="P208" i="7"/>
  <c r="BI207" i="7"/>
  <c r="BH207" i="7"/>
  <c r="BG207" i="7"/>
  <c r="BF207" i="7"/>
  <c r="T207" i="7"/>
  <c r="R207" i="7"/>
  <c r="P207" i="7"/>
  <c r="BI204" i="7"/>
  <c r="BH204" i="7"/>
  <c r="BG204" i="7"/>
  <c r="BF204" i="7"/>
  <c r="T204" i="7"/>
  <c r="R204" i="7"/>
  <c r="P204" i="7"/>
  <c r="BI200" i="7"/>
  <c r="BH200" i="7"/>
  <c r="BG200" i="7"/>
  <c r="BF200" i="7"/>
  <c r="T200" i="7"/>
  <c r="R200" i="7"/>
  <c r="P200" i="7"/>
  <c r="BI196" i="7"/>
  <c r="BH196" i="7"/>
  <c r="BG196" i="7"/>
  <c r="BF196" i="7"/>
  <c r="T196" i="7"/>
  <c r="R196" i="7"/>
  <c r="P196" i="7"/>
  <c r="BI191" i="7"/>
  <c r="BH191" i="7"/>
  <c r="BG191" i="7"/>
  <c r="BF191" i="7"/>
  <c r="T191" i="7"/>
  <c r="R191" i="7"/>
  <c r="P191" i="7"/>
  <c r="BI187" i="7"/>
  <c r="BH187" i="7"/>
  <c r="BG187" i="7"/>
  <c r="BF187" i="7"/>
  <c r="T187" i="7"/>
  <c r="R187" i="7"/>
  <c r="P187" i="7"/>
  <c r="BI182" i="7"/>
  <c r="BH182" i="7"/>
  <c r="BG182" i="7"/>
  <c r="BF182" i="7"/>
  <c r="T182" i="7"/>
  <c r="R182" i="7"/>
  <c r="P182" i="7"/>
  <c r="BI179" i="7"/>
  <c r="BH179" i="7"/>
  <c r="BG179" i="7"/>
  <c r="BF179" i="7"/>
  <c r="T179" i="7"/>
  <c r="R179" i="7"/>
  <c r="P179" i="7"/>
  <c r="BI173" i="7"/>
  <c r="BH173" i="7"/>
  <c r="BG173" i="7"/>
  <c r="BF173" i="7"/>
  <c r="T173" i="7"/>
  <c r="R173" i="7"/>
  <c r="P173" i="7"/>
  <c r="BI167" i="7"/>
  <c r="BH167" i="7"/>
  <c r="BG167" i="7"/>
  <c r="BF167" i="7"/>
  <c r="T167" i="7"/>
  <c r="R167" i="7"/>
  <c r="P167" i="7"/>
  <c r="BI163" i="7"/>
  <c r="BH163" i="7"/>
  <c r="BG163" i="7"/>
  <c r="BF163" i="7"/>
  <c r="T163" i="7"/>
  <c r="R163" i="7"/>
  <c r="P163" i="7"/>
  <c r="BI162" i="7"/>
  <c r="BH162" i="7"/>
  <c r="BG162" i="7"/>
  <c r="BF162" i="7"/>
  <c r="T162" i="7"/>
  <c r="R162" i="7"/>
  <c r="P162" i="7"/>
  <c r="BI159" i="7"/>
  <c r="BH159" i="7"/>
  <c r="BG159" i="7"/>
  <c r="BF159" i="7"/>
  <c r="T159" i="7"/>
  <c r="R159" i="7"/>
  <c r="P159" i="7"/>
  <c r="BI155" i="7"/>
  <c r="BH155" i="7"/>
  <c r="BG155" i="7"/>
  <c r="BF155" i="7"/>
  <c r="T155" i="7"/>
  <c r="R155" i="7"/>
  <c r="P155" i="7"/>
  <c r="BI151" i="7"/>
  <c r="BH151" i="7"/>
  <c r="BG151" i="7"/>
  <c r="BF151" i="7"/>
  <c r="T151" i="7"/>
  <c r="R151" i="7"/>
  <c r="P151" i="7"/>
  <c r="BI148" i="7"/>
  <c r="BH148" i="7"/>
  <c r="BG148" i="7"/>
  <c r="BF148" i="7"/>
  <c r="T148" i="7"/>
  <c r="R148" i="7"/>
  <c r="P148" i="7"/>
  <c r="BI145" i="7"/>
  <c r="BH145" i="7"/>
  <c r="BG145" i="7"/>
  <c r="BF145" i="7"/>
  <c r="T145" i="7"/>
  <c r="R145" i="7"/>
  <c r="P145" i="7"/>
  <c r="BI142" i="7"/>
  <c r="BH142" i="7"/>
  <c r="BG142" i="7"/>
  <c r="BF142" i="7"/>
  <c r="T142" i="7"/>
  <c r="R142" i="7"/>
  <c r="P142" i="7"/>
  <c r="BI138" i="7"/>
  <c r="BH138" i="7"/>
  <c r="BG138" i="7"/>
  <c r="BF138" i="7"/>
  <c r="T138" i="7"/>
  <c r="R138" i="7"/>
  <c r="P138" i="7"/>
  <c r="BI134" i="7"/>
  <c r="BH134" i="7"/>
  <c r="BG134" i="7"/>
  <c r="BF134" i="7"/>
  <c r="T134" i="7"/>
  <c r="R134" i="7"/>
  <c r="P134" i="7"/>
  <c r="BI130" i="7"/>
  <c r="BH130" i="7"/>
  <c r="BG130" i="7"/>
  <c r="BF130" i="7"/>
  <c r="T130" i="7"/>
  <c r="R130" i="7"/>
  <c r="P130" i="7"/>
  <c r="J124" i="7"/>
  <c r="J123" i="7"/>
  <c r="F123" i="7"/>
  <c r="F121" i="7"/>
  <c r="E119" i="7"/>
  <c r="J92" i="7"/>
  <c r="J91" i="7"/>
  <c r="F91" i="7"/>
  <c r="F89" i="7"/>
  <c r="E87" i="7"/>
  <c r="J18" i="7"/>
  <c r="E18" i="7"/>
  <c r="F92" i="7"/>
  <c r="J17" i="7"/>
  <c r="J12" i="7"/>
  <c r="J89" i="7" s="1"/>
  <c r="E7" i="7"/>
  <c r="E117" i="7" s="1"/>
  <c r="J37" i="6"/>
  <c r="J36" i="6"/>
  <c r="AY99" i="1"/>
  <c r="J35" i="6"/>
  <c r="AX99" i="1"/>
  <c r="BI367" i="6"/>
  <c r="BH367" i="6"/>
  <c r="BG367" i="6"/>
  <c r="BF367" i="6"/>
  <c r="T367" i="6"/>
  <c r="R367" i="6"/>
  <c r="P367" i="6"/>
  <c r="BI363" i="6"/>
  <c r="BH363" i="6"/>
  <c r="BG363" i="6"/>
  <c r="BF363" i="6"/>
  <c r="T363" i="6"/>
  <c r="R363" i="6"/>
  <c r="P363" i="6"/>
  <c r="BI362" i="6"/>
  <c r="BH362" i="6"/>
  <c r="BG362" i="6"/>
  <c r="BF362" i="6"/>
  <c r="T362" i="6"/>
  <c r="R362" i="6"/>
  <c r="P362" i="6"/>
  <c r="BI358" i="6"/>
  <c r="BH358" i="6"/>
  <c r="BG358" i="6"/>
  <c r="BF358" i="6"/>
  <c r="T358" i="6"/>
  <c r="R358" i="6"/>
  <c r="P358" i="6"/>
  <c r="BI357" i="6"/>
  <c r="BH357" i="6"/>
  <c r="BG357" i="6"/>
  <c r="BF357" i="6"/>
  <c r="T357" i="6"/>
  <c r="R357" i="6"/>
  <c r="P357" i="6"/>
  <c r="BI356" i="6"/>
  <c r="BH356" i="6"/>
  <c r="BG356" i="6"/>
  <c r="BF356" i="6"/>
  <c r="T356" i="6"/>
  <c r="R356" i="6"/>
  <c r="P356" i="6"/>
  <c r="BI355" i="6"/>
  <c r="BH355" i="6"/>
  <c r="BG355" i="6"/>
  <c r="BF355" i="6"/>
  <c r="T355" i="6"/>
  <c r="R355" i="6"/>
  <c r="P355" i="6"/>
  <c r="BI354" i="6"/>
  <c r="BH354" i="6"/>
  <c r="BG354" i="6"/>
  <c r="BF354" i="6"/>
  <c r="T354" i="6"/>
  <c r="R354" i="6"/>
  <c r="P354" i="6"/>
  <c r="BI348" i="6"/>
  <c r="BH348" i="6"/>
  <c r="BG348" i="6"/>
  <c r="BF348" i="6"/>
  <c r="T348" i="6"/>
  <c r="R348" i="6"/>
  <c r="P348" i="6"/>
  <c r="BI345" i="6"/>
  <c r="BH345" i="6"/>
  <c r="BG345" i="6"/>
  <c r="BF345" i="6"/>
  <c r="T345" i="6"/>
  <c r="R345" i="6"/>
  <c r="P345" i="6"/>
  <c r="BI342" i="6"/>
  <c r="BH342" i="6"/>
  <c r="BG342" i="6"/>
  <c r="BF342" i="6"/>
  <c r="T342" i="6"/>
  <c r="R342" i="6"/>
  <c r="P342" i="6"/>
  <c r="BI341" i="6"/>
  <c r="BH341" i="6"/>
  <c r="BG341" i="6"/>
  <c r="BF341" i="6"/>
  <c r="T341" i="6"/>
  <c r="R341" i="6"/>
  <c r="P341" i="6"/>
  <c r="BI340" i="6"/>
  <c r="BH340" i="6"/>
  <c r="BG340" i="6"/>
  <c r="BF340" i="6"/>
  <c r="T340" i="6"/>
  <c r="R340" i="6"/>
  <c r="P340" i="6"/>
  <c r="BI337" i="6"/>
  <c r="BH337" i="6"/>
  <c r="BG337" i="6"/>
  <c r="BF337" i="6"/>
  <c r="T337" i="6"/>
  <c r="T336" i="6" s="1"/>
  <c r="R337" i="6"/>
  <c r="R336" i="6" s="1"/>
  <c r="P337" i="6"/>
  <c r="P336" i="6" s="1"/>
  <c r="BI333" i="6"/>
  <c r="BH333" i="6"/>
  <c r="BG333" i="6"/>
  <c r="BF333" i="6"/>
  <c r="T333" i="6"/>
  <c r="R333" i="6"/>
  <c r="P333" i="6"/>
  <c r="BI330" i="6"/>
  <c r="BH330" i="6"/>
  <c r="BG330" i="6"/>
  <c r="BF330" i="6"/>
  <c r="T330" i="6"/>
  <c r="R330" i="6"/>
  <c r="P330" i="6"/>
  <c r="BI327" i="6"/>
  <c r="BH327" i="6"/>
  <c r="BG327" i="6"/>
  <c r="BF327" i="6"/>
  <c r="T327" i="6"/>
  <c r="R327" i="6"/>
  <c r="P327" i="6"/>
  <c r="BI323" i="6"/>
  <c r="BH323" i="6"/>
  <c r="BG323" i="6"/>
  <c r="BF323" i="6"/>
  <c r="T323" i="6"/>
  <c r="R323" i="6"/>
  <c r="P323" i="6"/>
  <c r="BI320" i="6"/>
  <c r="BH320" i="6"/>
  <c r="BG320" i="6"/>
  <c r="BF320" i="6"/>
  <c r="T320" i="6"/>
  <c r="R320" i="6"/>
  <c r="P320" i="6"/>
  <c r="BI315" i="6"/>
  <c r="BH315" i="6"/>
  <c r="BG315" i="6"/>
  <c r="BF315" i="6"/>
  <c r="T315" i="6"/>
  <c r="R315" i="6"/>
  <c r="P315" i="6"/>
  <c r="BI312" i="6"/>
  <c r="BH312" i="6"/>
  <c r="BG312" i="6"/>
  <c r="BF312" i="6"/>
  <c r="T312" i="6"/>
  <c r="R312" i="6"/>
  <c r="P312" i="6"/>
  <c r="BI309" i="6"/>
  <c r="BH309" i="6"/>
  <c r="BG309" i="6"/>
  <c r="BF309" i="6"/>
  <c r="T309" i="6"/>
  <c r="R309" i="6"/>
  <c r="P309" i="6"/>
  <c r="BI306" i="6"/>
  <c r="BH306" i="6"/>
  <c r="BG306" i="6"/>
  <c r="BF306" i="6"/>
  <c r="T306" i="6"/>
  <c r="R306" i="6"/>
  <c r="P306" i="6"/>
  <c r="BI302" i="6"/>
  <c r="BH302" i="6"/>
  <c r="BG302" i="6"/>
  <c r="BF302" i="6"/>
  <c r="T302" i="6"/>
  <c r="R302" i="6"/>
  <c r="P302" i="6"/>
  <c r="BI298" i="6"/>
  <c r="BH298" i="6"/>
  <c r="BG298" i="6"/>
  <c r="BF298" i="6"/>
  <c r="T298" i="6"/>
  <c r="R298" i="6"/>
  <c r="P298" i="6"/>
  <c r="BI291" i="6"/>
  <c r="BH291" i="6"/>
  <c r="BG291" i="6"/>
  <c r="BF291" i="6"/>
  <c r="T291" i="6"/>
  <c r="R291" i="6"/>
  <c r="P291" i="6"/>
  <c r="BI287" i="6"/>
  <c r="BH287" i="6"/>
  <c r="BG287" i="6"/>
  <c r="BF287" i="6"/>
  <c r="T287" i="6"/>
  <c r="R287" i="6"/>
  <c r="P287" i="6"/>
  <c r="BI281" i="6"/>
  <c r="BH281" i="6"/>
  <c r="BG281" i="6"/>
  <c r="BF281" i="6"/>
  <c r="T281" i="6"/>
  <c r="R281" i="6"/>
  <c r="P281" i="6"/>
  <c r="BI273" i="6"/>
  <c r="BH273" i="6"/>
  <c r="BG273" i="6"/>
  <c r="BF273" i="6"/>
  <c r="T273" i="6"/>
  <c r="R273" i="6"/>
  <c r="P273" i="6"/>
  <c r="BI264" i="6"/>
  <c r="BH264" i="6"/>
  <c r="BG264" i="6"/>
  <c r="BF264" i="6"/>
  <c r="T264" i="6"/>
  <c r="R264" i="6"/>
  <c r="P264" i="6"/>
  <c r="BI253" i="6"/>
  <c r="BH253" i="6"/>
  <c r="BG253" i="6"/>
  <c r="BF253" i="6"/>
  <c r="T253" i="6"/>
  <c r="R253" i="6"/>
  <c r="P253" i="6"/>
  <c r="BI249" i="6"/>
  <c r="BH249" i="6"/>
  <c r="BG249" i="6"/>
  <c r="BF249" i="6"/>
  <c r="T249" i="6"/>
  <c r="R249" i="6"/>
  <c r="P249" i="6"/>
  <c r="BI240" i="6"/>
  <c r="BH240" i="6"/>
  <c r="BG240" i="6"/>
  <c r="BF240" i="6"/>
  <c r="T240" i="6"/>
  <c r="R240" i="6"/>
  <c r="P240" i="6"/>
  <c r="BI231" i="6"/>
  <c r="BH231" i="6"/>
  <c r="BG231" i="6"/>
  <c r="BF231" i="6"/>
  <c r="T231" i="6"/>
  <c r="R231" i="6"/>
  <c r="P231" i="6"/>
  <c r="BI229" i="6"/>
  <c r="BH229" i="6"/>
  <c r="BG229" i="6"/>
  <c r="BF229" i="6"/>
  <c r="T229" i="6"/>
  <c r="R229" i="6"/>
  <c r="P229" i="6"/>
  <c r="BI226" i="6"/>
  <c r="BH226" i="6"/>
  <c r="BG226" i="6"/>
  <c r="BF226" i="6"/>
  <c r="T226" i="6"/>
  <c r="R226" i="6"/>
  <c r="P226" i="6"/>
  <c r="BI222" i="6"/>
  <c r="BH222" i="6"/>
  <c r="BG222" i="6"/>
  <c r="BF222" i="6"/>
  <c r="T222" i="6"/>
  <c r="R222" i="6"/>
  <c r="P222" i="6"/>
  <c r="BI221" i="6"/>
  <c r="BH221" i="6"/>
  <c r="BG221" i="6"/>
  <c r="BF221" i="6"/>
  <c r="T221" i="6"/>
  <c r="R221" i="6"/>
  <c r="P221" i="6"/>
  <c r="BI218" i="6"/>
  <c r="BH218" i="6"/>
  <c r="BG218" i="6"/>
  <c r="BF218" i="6"/>
  <c r="T218" i="6"/>
  <c r="R218" i="6"/>
  <c r="P218" i="6"/>
  <c r="BI214" i="6"/>
  <c r="BH214" i="6"/>
  <c r="BG214" i="6"/>
  <c r="BF214" i="6"/>
  <c r="T214" i="6"/>
  <c r="R214" i="6"/>
  <c r="P214" i="6"/>
  <c r="BI210" i="6"/>
  <c r="BH210" i="6"/>
  <c r="BG210" i="6"/>
  <c r="BF210" i="6"/>
  <c r="T210" i="6"/>
  <c r="R210" i="6"/>
  <c r="P210" i="6"/>
  <c r="BI205" i="6"/>
  <c r="BH205" i="6"/>
  <c r="BG205" i="6"/>
  <c r="BF205" i="6"/>
  <c r="T205" i="6"/>
  <c r="R205" i="6"/>
  <c r="P205" i="6"/>
  <c r="BI201" i="6"/>
  <c r="BH201" i="6"/>
  <c r="BG201" i="6"/>
  <c r="BF201" i="6"/>
  <c r="T201" i="6"/>
  <c r="R201" i="6"/>
  <c r="P201" i="6"/>
  <c r="BI196" i="6"/>
  <c r="BH196" i="6"/>
  <c r="BG196" i="6"/>
  <c r="BF196" i="6"/>
  <c r="T196" i="6"/>
  <c r="R196" i="6"/>
  <c r="P196" i="6"/>
  <c r="BI195" i="6"/>
  <c r="BH195" i="6"/>
  <c r="BG195" i="6"/>
  <c r="BF195" i="6"/>
  <c r="T195" i="6"/>
  <c r="R195" i="6"/>
  <c r="P195" i="6"/>
  <c r="BI191" i="6"/>
  <c r="BH191" i="6"/>
  <c r="BG191" i="6"/>
  <c r="BF191" i="6"/>
  <c r="T191" i="6"/>
  <c r="R191" i="6"/>
  <c r="P191" i="6"/>
  <c r="BI185" i="6"/>
  <c r="BH185" i="6"/>
  <c r="BG185" i="6"/>
  <c r="BF185" i="6"/>
  <c r="T185" i="6"/>
  <c r="R185" i="6"/>
  <c r="P185" i="6"/>
  <c r="BI181" i="6"/>
  <c r="BH181" i="6"/>
  <c r="BG181" i="6"/>
  <c r="BF181" i="6"/>
  <c r="T181" i="6"/>
  <c r="R181" i="6"/>
  <c r="P181" i="6"/>
  <c r="BI180" i="6"/>
  <c r="BH180" i="6"/>
  <c r="BG180" i="6"/>
  <c r="BF180" i="6"/>
  <c r="T180" i="6"/>
  <c r="R180" i="6"/>
  <c r="P180" i="6"/>
  <c r="BI177" i="6"/>
  <c r="BH177" i="6"/>
  <c r="BG177" i="6"/>
  <c r="BF177" i="6"/>
  <c r="T177" i="6"/>
  <c r="R177" i="6"/>
  <c r="P177" i="6"/>
  <c r="BI173" i="6"/>
  <c r="BH173" i="6"/>
  <c r="BG173" i="6"/>
  <c r="BF173" i="6"/>
  <c r="T173" i="6"/>
  <c r="R173" i="6"/>
  <c r="P173" i="6"/>
  <c r="BI169" i="6"/>
  <c r="BH169" i="6"/>
  <c r="BG169" i="6"/>
  <c r="BF169" i="6"/>
  <c r="T169" i="6"/>
  <c r="R169" i="6"/>
  <c r="P169" i="6"/>
  <c r="BI165" i="6"/>
  <c r="BH165" i="6"/>
  <c r="BG165" i="6"/>
  <c r="BF165" i="6"/>
  <c r="T165" i="6"/>
  <c r="R165" i="6"/>
  <c r="P165" i="6"/>
  <c r="BI161" i="6"/>
  <c r="BH161" i="6"/>
  <c r="BG161" i="6"/>
  <c r="BF161" i="6"/>
  <c r="T161" i="6"/>
  <c r="R161" i="6"/>
  <c r="P161" i="6"/>
  <c r="BI158" i="6"/>
  <c r="BH158" i="6"/>
  <c r="BG158" i="6"/>
  <c r="BF158" i="6"/>
  <c r="T158" i="6"/>
  <c r="R158" i="6"/>
  <c r="P158" i="6"/>
  <c r="BI147" i="6"/>
  <c r="BH147" i="6"/>
  <c r="BG147" i="6"/>
  <c r="BF147" i="6"/>
  <c r="T147" i="6"/>
  <c r="R147" i="6"/>
  <c r="P147" i="6"/>
  <c r="BI144" i="6"/>
  <c r="BH144" i="6"/>
  <c r="BG144" i="6"/>
  <c r="BF144" i="6"/>
  <c r="T144" i="6"/>
  <c r="R144" i="6"/>
  <c r="P144" i="6"/>
  <c r="BI140" i="6"/>
  <c r="BH140" i="6"/>
  <c r="BG140" i="6"/>
  <c r="BF140" i="6"/>
  <c r="T140" i="6"/>
  <c r="R140" i="6"/>
  <c r="P140" i="6"/>
  <c r="BI130" i="6"/>
  <c r="BH130" i="6"/>
  <c r="BG130" i="6"/>
  <c r="BF130" i="6"/>
  <c r="T130" i="6"/>
  <c r="R130" i="6"/>
  <c r="P130" i="6"/>
  <c r="J124" i="6"/>
  <c r="J123" i="6"/>
  <c r="F123" i="6"/>
  <c r="F121" i="6"/>
  <c r="E119" i="6"/>
  <c r="J92" i="6"/>
  <c r="J91" i="6"/>
  <c r="F91" i="6"/>
  <c r="F89" i="6"/>
  <c r="E87" i="6"/>
  <c r="J18" i="6"/>
  <c r="E18" i="6"/>
  <c r="F124" i="6" s="1"/>
  <c r="J17" i="6"/>
  <c r="J12" i="6"/>
  <c r="J89" i="6"/>
  <c r="E7" i="6"/>
  <c r="E85" i="6"/>
  <c r="J37" i="5"/>
  <c r="J36" i="5"/>
  <c r="AY98" i="1" s="1"/>
  <c r="J35" i="5"/>
  <c r="AX98" i="1" s="1"/>
  <c r="BI306" i="5"/>
  <c r="BH306" i="5"/>
  <c r="BG306" i="5"/>
  <c r="BF306" i="5"/>
  <c r="T306" i="5"/>
  <c r="T305" i="5"/>
  <c r="T304" i="5" s="1"/>
  <c r="R306" i="5"/>
  <c r="R305" i="5" s="1"/>
  <c r="R304" i="5" s="1"/>
  <c r="P306" i="5"/>
  <c r="P305" i="5" s="1"/>
  <c r="P304" i="5" s="1"/>
  <c r="BI303" i="5"/>
  <c r="BH303" i="5"/>
  <c r="BG303" i="5"/>
  <c r="BF303" i="5"/>
  <c r="T303" i="5"/>
  <c r="R303" i="5"/>
  <c r="P303" i="5"/>
  <c r="BI302" i="5"/>
  <c r="BH302" i="5"/>
  <c r="BG302" i="5"/>
  <c r="BF302" i="5"/>
  <c r="T302" i="5"/>
  <c r="R302" i="5"/>
  <c r="P302" i="5"/>
  <c r="BI301" i="5"/>
  <c r="BH301" i="5"/>
  <c r="BG301" i="5"/>
  <c r="BF301" i="5"/>
  <c r="T301" i="5"/>
  <c r="R301" i="5"/>
  <c r="P301" i="5"/>
  <c r="BI298" i="5"/>
  <c r="BH298" i="5"/>
  <c r="BG298" i="5"/>
  <c r="BF298" i="5"/>
  <c r="T298" i="5"/>
  <c r="T297" i="5" s="1"/>
  <c r="R298" i="5"/>
  <c r="R297" i="5" s="1"/>
  <c r="P298" i="5"/>
  <c r="P297" i="5" s="1"/>
  <c r="BI294" i="5"/>
  <c r="BH294" i="5"/>
  <c r="BG294" i="5"/>
  <c r="BF294" i="5"/>
  <c r="T294" i="5"/>
  <c r="R294" i="5"/>
  <c r="P294" i="5"/>
  <c r="BI291" i="5"/>
  <c r="BH291" i="5"/>
  <c r="BG291" i="5"/>
  <c r="BF291" i="5"/>
  <c r="T291" i="5"/>
  <c r="R291" i="5"/>
  <c r="P291" i="5"/>
  <c r="BI288" i="5"/>
  <c r="BH288" i="5"/>
  <c r="BG288" i="5"/>
  <c r="BF288" i="5"/>
  <c r="T288" i="5"/>
  <c r="R288" i="5"/>
  <c r="P288" i="5"/>
  <c r="BI284" i="5"/>
  <c r="BH284" i="5"/>
  <c r="BG284" i="5"/>
  <c r="BF284" i="5"/>
  <c r="T284" i="5"/>
  <c r="R284" i="5"/>
  <c r="P284" i="5"/>
  <c r="BI281" i="5"/>
  <c r="BH281" i="5"/>
  <c r="BG281" i="5"/>
  <c r="BF281" i="5"/>
  <c r="T281" i="5"/>
  <c r="R281" i="5"/>
  <c r="P281" i="5"/>
  <c r="BI276" i="5"/>
  <c r="BH276" i="5"/>
  <c r="BG276" i="5"/>
  <c r="BF276" i="5"/>
  <c r="T276" i="5"/>
  <c r="R276" i="5"/>
  <c r="P276" i="5"/>
  <c r="BI273" i="5"/>
  <c r="BH273" i="5"/>
  <c r="BG273" i="5"/>
  <c r="BF273" i="5"/>
  <c r="T273" i="5"/>
  <c r="R273" i="5"/>
  <c r="P273" i="5"/>
  <c r="BI270" i="5"/>
  <c r="BH270" i="5"/>
  <c r="BG270" i="5"/>
  <c r="BF270" i="5"/>
  <c r="T270" i="5"/>
  <c r="R270" i="5"/>
  <c r="P270" i="5"/>
  <c r="BI267" i="5"/>
  <c r="BH267" i="5"/>
  <c r="BG267" i="5"/>
  <c r="BF267" i="5"/>
  <c r="T267" i="5"/>
  <c r="R267" i="5"/>
  <c r="P267" i="5"/>
  <c r="BI263" i="5"/>
  <c r="BH263" i="5"/>
  <c r="BG263" i="5"/>
  <c r="BF263" i="5"/>
  <c r="T263" i="5"/>
  <c r="R263" i="5"/>
  <c r="P263" i="5"/>
  <c r="BI257" i="5"/>
  <c r="BH257" i="5"/>
  <c r="BG257" i="5"/>
  <c r="BF257" i="5"/>
  <c r="T257" i="5"/>
  <c r="R257" i="5"/>
  <c r="P257" i="5"/>
  <c r="BI253" i="5"/>
  <c r="BH253" i="5"/>
  <c r="BG253" i="5"/>
  <c r="BF253" i="5"/>
  <c r="T253" i="5"/>
  <c r="R253" i="5"/>
  <c r="P253" i="5"/>
  <c r="BI250" i="5"/>
  <c r="BH250" i="5"/>
  <c r="BG250" i="5"/>
  <c r="BF250" i="5"/>
  <c r="T250" i="5"/>
  <c r="R250" i="5"/>
  <c r="P250" i="5"/>
  <c r="BI245" i="5"/>
  <c r="BH245" i="5"/>
  <c r="BG245" i="5"/>
  <c r="BF245" i="5"/>
  <c r="T245" i="5"/>
  <c r="R245" i="5"/>
  <c r="P245" i="5"/>
  <c r="BI242" i="5"/>
  <c r="BH242" i="5"/>
  <c r="BG242" i="5"/>
  <c r="BF242" i="5"/>
  <c r="T242" i="5"/>
  <c r="R242" i="5"/>
  <c r="P242" i="5"/>
  <c r="BI238" i="5"/>
  <c r="BH238" i="5"/>
  <c r="BG238" i="5"/>
  <c r="BF238" i="5"/>
  <c r="T238" i="5"/>
  <c r="R238" i="5"/>
  <c r="P238" i="5"/>
  <c r="BI231" i="5"/>
  <c r="BH231" i="5"/>
  <c r="BG231" i="5"/>
  <c r="BF231" i="5"/>
  <c r="T231" i="5"/>
  <c r="R231" i="5"/>
  <c r="P231" i="5"/>
  <c r="BI224" i="5"/>
  <c r="BH224" i="5"/>
  <c r="BG224" i="5"/>
  <c r="BF224" i="5"/>
  <c r="T224" i="5"/>
  <c r="R224" i="5"/>
  <c r="P224" i="5"/>
  <c r="BI222" i="5"/>
  <c r="BH222" i="5"/>
  <c r="BG222" i="5"/>
  <c r="BF222" i="5"/>
  <c r="T222" i="5"/>
  <c r="R222" i="5"/>
  <c r="P222" i="5"/>
  <c r="BI219" i="5"/>
  <c r="BH219" i="5"/>
  <c r="BG219" i="5"/>
  <c r="BF219" i="5"/>
  <c r="T219" i="5"/>
  <c r="R219" i="5"/>
  <c r="P219" i="5"/>
  <c r="BI215" i="5"/>
  <c r="BH215" i="5"/>
  <c r="BG215" i="5"/>
  <c r="BF215" i="5"/>
  <c r="T215" i="5"/>
  <c r="R215" i="5"/>
  <c r="P215" i="5"/>
  <c r="BI214" i="5"/>
  <c r="BH214" i="5"/>
  <c r="BG214" i="5"/>
  <c r="BF214" i="5"/>
  <c r="T214" i="5"/>
  <c r="R214" i="5"/>
  <c r="P214" i="5"/>
  <c r="BI211" i="5"/>
  <c r="BH211" i="5"/>
  <c r="BG211" i="5"/>
  <c r="BF211" i="5"/>
  <c r="T211" i="5"/>
  <c r="R211" i="5"/>
  <c r="P211" i="5"/>
  <c r="BI207" i="5"/>
  <c r="BH207" i="5"/>
  <c r="BG207" i="5"/>
  <c r="BF207" i="5"/>
  <c r="T207" i="5"/>
  <c r="R207" i="5"/>
  <c r="P207" i="5"/>
  <c r="BI203" i="5"/>
  <c r="BH203" i="5"/>
  <c r="BG203" i="5"/>
  <c r="BF203" i="5"/>
  <c r="T203" i="5"/>
  <c r="R203" i="5"/>
  <c r="P203" i="5"/>
  <c r="BI198" i="5"/>
  <c r="BH198" i="5"/>
  <c r="BG198" i="5"/>
  <c r="BF198" i="5"/>
  <c r="T198" i="5"/>
  <c r="R198" i="5"/>
  <c r="P198" i="5"/>
  <c r="BI194" i="5"/>
  <c r="BH194" i="5"/>
  <c r="BG194" i="5"/>
  <c r="BF194" i="5"/>
  <c r="T194" i="5"/>
  <c r="R194" i="5"/>
  <c r="P194" i="5"/>
  <c r="BI189" i="5"/>
  <c r="BH189" i="5"/>
  <c r="BG189" i="5"/>
  <c r="BF189" i="5"/>
  <c r="T189" i="5"/>
  <c r="R189" i="5"/>
  <c r="P189" i="5"/>
  <c r="BI188" i="5"/>
  <c r="BH188" i="5"/>
  <c r="BG188" i="5"/>
  <c r="BF188" i="5"/>
  <c r="T188" i="5"/>
  <c r="R188" i="5"/>
  <c r="P188" i="5"/>
  <c r="BI184" i="5"/>
  <c r="BH184" i="5"/>
  <c r="BG184" i="5"/>
  <c r="BF184" i="5"/>
  <c r="T184" i="5"/>
  <c r="R184" i="5"/>
  <c r="P184" i="5"/>
  <c r="BI178" i="5"/>
  <c r="BH178" i="5"/>
  <c r="BG178" i="5"/>
  <c r="BF178" i="5"/>
  <c r="T178" i="5"/>
  <c r="R178" i="5"/>
  <c r="P178" i="5"/>
  <c r="BI174" i="5"/>
  <c r="BH174" i="5"/>
  <c r="BG174" i="5"/>
  <c r="BF174" i="5"/>
  <c r="T174" i="5"/>
  <c r="R174" i="5"/>
  <c r="P174" i="5"/>
  <c r="BI173" i="5"/>
  <c r="BH173" i="5"/>
  <c r="BG173" i="5"/>
  <c r="BF173" i="5"/>
  <c r="T173" i="5"/>
  <c r="R173" i="5"/>
  <c r="P173" i="5"/>
  <c r="BI169" i="5"/>
  <c r="BH169" i="5"/>
  <c r="BG169" i="5"/>
  <c r="BF169" i="5"/>
  <c r="T169" i="5"/>
  <c r="R169" i="5"/>
  <c r="P169" i="5"/>
  <c r="BI165" i="5"/>
  <c r="BH165" i="5"/>
  <c r="BG165" i="5"/>
  <c r="BF165" i="5"/>
  <c r="T165" i="5"/>
  <c r="R165" i="5"/>
  <c r="P165" i="5"/>
  <c r="BI161" i="5"/>
  <c r="BH161" i="5"/>
  <c r="BG161" i="5"/>
  <c r="BF161" i="5"/>
  <c r="T161" i="5"/>
  <c r="R161" i="5"/>
  <c r="P161" i="5"/>
  <c r="BI157" i="5"/>
  <c r="BH157" i="5"/>
  <c r="BG157" i="5"/>
  <c r="BF157" i="5"/>
  <c r="T157" i="5"/>
  <c r="R157" i="5"/>
  <c r="P157" i="5"/>
  <c r="BI154" i="5"/>
  <c r="BH154" i="5"/>
  <c r="BG154" i="5"/>
  <c r="BF154" i="5"/>
  <c r="T154" i="5"/>
  <c r="R154" i="5"/>
  <c r="P154" i="5"/>
  <c r="BI150" i="5"/>
  <c r="BH150" i="5"/>
  <c r="BG150" i="5"/>
  <c r="BF150" i="5"/>
  <c r="T150" i="5"/>
  <c r="R150" i="5"/>
  <c r="P150" i="5"/>
  <c r="BI147" i="5"/>
  <c r="BH147" i="5"/>
  <c r="BG147" i="5"/>
  <c r="BF147" i="5"/>
  <c r="T147" i="5"/>
  <c r="R147" i="5"/>
  <c r="P147" i="5"/>
  <c r="BI143" i="5"/>
  <c r="BH143" i="5"/>
  <c r="BG143" i="5"/>
  <c r="BF143" i="5"/>
  <c r="T143" i="5"/>
  <c r="R143" i="5"/>
  <c r="P143" i="5"/>
  <c r="BI140" i="5"/>
  <c r="BH140" i="5"/>
  <c r="BG140" i="5"/>
  <c r="BF140" i="5"/>
  <c r="T140" i="5"/>
  <c r="R140" i="5"/>
  <c r="P140" i="5"/>
  <c r="BI136" i="5"/>
  <c r="BH136" i="5"/>
  <c r="BG136" i="5"/>
  <c r="BF136" i="5"/>
  <c r="T136" i="5"/>
  <c r="R136" i="5"/>
  <c r="P136" i="5"/>
  <c r="BI130" i="5"/>
  <c r="BH130" i="5"/>
  <c r="BG130" i="5"/>
  <c r="BF130" i="5"/>
  <c r="T130" i="5"/>
  <c r="R130" i="5"/>
  <c r="P130" i="5"/>
  <c r="J124" i="5"/>
  <c r="J123" i="5"/>
  <c r="F123" i="5"/>
  <c r="F121" i="5"/>
  <c r="E119" i="5"/>
  <c r="J92" i="5"/>
  <c r="J91" i="5"/>
  <c r="F91" i="5"/>
  <c r="F89" i="5"/>
  <c r="E87" i="5"/>
  <c r="J18" i="5"/>
  <c r="E18" i="5"/>
  <c r="F92" i="5" s="1"/>
  <c r="J17" i="5"/>
  <c r="J12" i="5"/>
  <c r="J121" i="5" s="1"/>
  <c r="E7" i="5"/>
  <c r="E85" i="5" s="1"/>
  <c r="J37" i="4"/>
  <c r="J36" i="4"/>
  <c r="AY97" i="1" s="1"/>
  <c r="J35" i="4"/>
  <c r="AX97" i="1" s="1"/>
  <c r="BI324" i="4"/>
  <c r="BH324" i="4"/>
  <c r="BG324" i="4"/>
  <c r="BF324" i="4"/>
  <c r="T324" i="4"/>
  <c r="T323" i="4" s="1"/>
  <c r="T322" i="4" s="1"/>
  <c r="R324" i="4"/>
  <c r="R323" i="4" s="1"/>
  <c r="R322" i="4" s="1"/>
  <c r="P324" i="4"/>
  <c r="P323" i="4" s="1"/>
  <c r="P322" i="4" s="1"/>
  <c r="BI321" i="4"/>
  <c r="BH321" i="4"/>
  <c r="BG321" i="4"/>
  <c r="BF321" i="4"/>
  <c r="T321" i="4"/>
  <c r="R321" i="4"/>
  <c r="P321" i="4"/>
  <c r="BI320" i="4"/>
  <c r="BH320" i="4"/>
  <c r="BG320" i="4"/>
  <c r="BF320" i="4"/>
  <c r="T320" i="4"/>
  <c r="R320" i="4"/>
  <c r="P320" i="4"/>
  <c r="BI319" i="4"/>
  <c r="BH319" i="4"/>
  <c r="BG319" i="4"/>
  <c r="BF319" i="4"/>
  <c r="T319" i="4"/>
  <c r="R319" i="4"/>
  <c r="P319" i="4"/>
  <c r="BI316" i="4"/>
  <c r="BH316" i="4"/>
  <c r="BG316" i="4"/>
  <c r="BF316" i="4"/>
  <c r="T316" i="4"/>
  <c r="T315" i="4"/>
  <c r="R316" i="4"/>
  <c r="R315" i="4"/>
  <c r="P316" i="4"/>
  <c r="P315" i="4"/>
  <c r="BI312" i="4"/>
  <c r="BH312" i="4"/>
  <c r="BG312" i="4"/>
  <c r="BF312" i="4"/>
  <c r="T312" i="4"/>
  <c r="R312" i="4"/>
  <c r="P312" i="4"/>
  <c r="BI309" i="4"/>
  <c r="BH309" i="4"/>
  <c r="BG309" i="4"/>
  <c r="BF309" i="4"/>
  <c r="T309" i="4"/>
  <c r="R309" i="4"/>
  <c r="P309" i="4"/>
  <c r="BI306" i="4"/>
  <c r="BH306" i="4"/>
  <c r="BG306" i="4"/>
  <c r="BF306" i="4"/>
  <c r="T306" i="4"/>
  <c r="R306" i="4"/>
  <c r="P306" i="4"/>
  <c r="BI303" i="4"/>
  <c r="BH303" i="4"/>
  <c r="BG303" i="4"/>
  <c r="BF303" i="4"/>
  <c r="T303" i="4"/>
  <c r="R303" i="4"/>
  <c r="P303" i="4"/>
  <c r="BI300" i="4"/>
  <c r="BH300" i="4"/>
  <c r="BG300" i="4"/>
  <c r="BF300" i="4"/>
  <c r="T300" i="4"/>
  <c r="R300" i="4"/>
  <c r="P300" i="4"/>
  <c r="BI295" i="4"/>
  <c r="BH295" i="4"/>
  <c r="BG295" i="4"/>
  <c r="BF295" i="4"/>
  <c r="T295" i="4"/>
  <c r="R295" i="4"/>
  <c r="P295" i="4"/>
  <c r="BI292" i="4"/>
  <c r="BH292" i="4"/>
  <c r="BG292" i="4"/>
  <c r="BF292" i="4"/>
  <c r="T292" i="4"/>
  <c r="R292" i="4"/>
  <c r="P292" i="4"/>
  <c r="BI289" i="4"/>
  <c r="BH289" i="4"/>
  <c r="BG289" i="4"/>
  <c r="BF289" i="4"/>
  <c r="T289" i="4"/>
  <c r="R289" i="4"/>
  <c r="P289" i="4"/>
  <c r="BI286" i="4"/>
  <c r="BH286" i="4"/>
  <c r="BG286" i="4"/>
  <c r="BF286" i="4"/>
  <c r="T286" i="4"/>
  <c r="R286" i="4"/>
  <c r="P286" i="4"/>
  <c r="BI282" i="4"/>
  <c r="BH282" i="4"/>
  <c r="BG282" i="4"/>
  <c r="BF282" i="4"/>
  <c r="T282" i="4"/>
  <c r="R282" i="4"/>
  <c r="P282" i="4"/>
  <c r="BI278" i="4"/>
  <c r="BH278" i="4"/>
  <c r="BG278" i="4"/>
  <c r="BF278" i="4"/>
  <c r="T278" i="4"/>
  <c r="R278" i="4"/>
  <c r="P278" i="4"/>
  <c r="BI271" i="4"/>
  <c r="BH271" i="4"/>
  <c r="BG271" i="4"/>
  <c r="BF271" i="4"/>
  <c r="T271" i="4"/>
  <c r="R271" i="4"/>
  <c r="P271" i="4"/>
  <c r="BI268" i="4"/>
  <c r="BH268" i="4"/>
  <c r="BG268" i="4"/>
  <c r="BF268" i="4"/>
  <c r="T268" i="4"/>
  <c r="R268" i="4"/>
  <c r="P268" i="4"/>
  <c r="BI262" i="4"/>
  <c r="BH262" i="4"/>
  <c r="BG262" i="4"/>
  <c r="BF262" i="4"/>
  <c r="T262" i="4"/>
  <c r="R262" i="4"/>
  <c r="P262" i="4"/>
  <c r="BI256" i="4"/>
  <c r="BH256" i="4"/>
  <c r="BG256" i="4"/>
  <c r="BF256" i="4"/>
  <c r="T256" i="4"/>
  <c r="R256" i="4"/>
  <c r="P256" i="4"/>
  <c r="BI247" i="4"/>
  <c r="BH247" i="4"/>
  <c r="BG247" i="4"/>
  <c r="BF247" i="4"/>
  <c r="T247" i="4"/>
  <c r="R247" i="4"/>
  <c r="P247" i="4"/>
  <c r="BI237" i="4"/>
  <c r="BH237" i="4"/>
  <c r="BG237" i="4"/>
  <c r="BF237" i="4"/>
  <c r="T237" i="4"/>
  <c r="R237" i="4"/>
  <c r="P237" i="4"/>
  <c r="BI233" i="4"/>
  <c r="BH233" i="4"/>
  <c r="BG233" i="4"/>
  <c r="BF233" i="4"/>
  <c r="T233" i="4"/>
  <c r="R233" i="4"/>
  <c r="P233" i="4"/>
  <c r="BI230" i="4"/>
  <c r="BH230" i="4"/>
  <c r="BG230" i="4"/>
  <c r="BF230" i="4"/>
  <c r="T230" i="4"/>
  <c r="R230" i="4"/>
  <c r="P230" i="4"/>
  <c r="BI226" i="4"/>
  <c r="BH226" i="4"/>
  <c r="BG226" i="4"/>
  <c r="BF226" i="4"/>
  <c r="T226" i="4"/>
  <c r="R226" i="4"/>
  <c r="P226" i="4"/>
  <c r="BI224" i="4"/>
  <c r="BH224" i="4"/>
  <c r="BG224" i="4"/>
  <c r="BF224" i="4"/>
  <c r="T224" i="4"/>
  <c r="R224" i="4"/>
  <c r="P224" i="4"/>
  <c r="BI221" i="4"/>
  <c r="BH221" i="4"/>
  <c r="BG221" i="4"/>
  <c r="BF221" i="4"/>
  <c r="T221" i="4"/>
  <c r="R221" i="4"/>
  <c r="P221" i="4"/>
  <c r="BI217" i="4"/>
  <c r="BH217" i="4"/>
  <c r="BG217" i="4"/>
  <c r="BF217" i="4"/>
  <c r="T217" i="4"/>
  <c r="R217" i="4"/>
  <c r="P217" i="4"/>
  <c r="BI216" i="4"/>
  <c r="BH216" i="4"/>
  <c r="BG216" i="4"/>
  <c r="BF216" i="4"/>
  <c r="T216" i="4"/>
  <c r="R216" i="4"/>
  <c r="P216" i="4"/>
  <c r="BI213" i="4"/>
  <c r="BH213" i="4"/>
  <c r="BG213" i="4"/>
  <c r="BF213" i="4"/>
  <c r="T213" i="4"/>
  <c r="R213" i="4"/>
  <c r="P213" i="4"/>
  <c r="BI209" i="4"/>
  <c r="BH209" i="4"/>
  <c r="BG209" i="4"/>
  <c r="BF209" i="4"/>
  <c r="T209" i="4"/>
  <c r="R209" i="4"/>
  <c r="P209" i="4"/>
  <c r="BI205" i="4"/>
  <c r="BH205" i="4"/>
  <c r="BG205" i="4"/>
  <c r="BF205" i="4"/>
  <c r="T205" i="4"/>
  <c r="R205" i="4"/>
  <c r="P205" i="4"/>
  <c r="BI200" i="4"/>
  <c r="BH200" i="4"/>
  <c r="BG200" i="4"/>
  <c r="BF200" i="4"/>
  <c r="T200" i="4"/>
  <c r="R200" i="4"/>
  <c r="P200" i="4"/>
  <c r="BI196" i="4"/>
  <c r="BH196" i="4"/>
  <c r="BG196" i="4"/>
  <c r="BF196" i="4"/>
  <c r="T196" i="4"/>
  <c r="R196" i="4"/>
  <c r="P196" i="4"/>
  <c r="BI191" i="4"/>
  <c r="BH191" i="4"/>
  <c r="BG191" i="4"/>
  <c r="BF191" i="4"/>
  <c r="T191" i="4"/>
  <c r="R191" i="4"/>
  <c r="P191" i="4"/>
  <c r="BI190" i="4"/>
  <c r="BH190" i="4"/>
  <c r="BG190" i="4"/>
  <c r="BF190" i="4"/>
  <c r="T190" i="4"/>
  <c r="R190" i="4"/>
  <c r="P190" i="4"/>
  <c r="BI186" i="4"/>
  <c r="BH186" i="4"/>
  <c r="BG186" i="4"/>
  <c r="BF186" i="4"/>
  <c r="T186" i="4"/>
  <c r="R186" i="4"/>
  <c r="P186" i="4"/>
  <c r="BI180" i="4"/>
  <c r="BH180" i="4"/>
  <c r="BG180" i="4"/>
  <c r="BF180" i="4"/>
  <c r="T180" i="4"/>
  <c r="R180" i="4"/>
  <c r="P180" i="4"/>
  <c r="BI176" i="4"/>
  <c r="BH176" i="4"/>
  <c r="BG176" i="4"/>
  <c r="BF176" i="4"/>
  <c r="T176" i="4"/>
  <c r="R176" i="4"/>
  <c r="P176" i="4"/>
  <c r="BI175" i="4"/>
  <c r="BH175" i="4"/>
  <c r="BG175" i="4"/>
  <c r="BF175" i="4"/>
  <c r="T175" i="4"/>
  <c r="R175" i="4"/>
  <c r="P175" i="4"/>
  <c r="BI171" i="4"/>
  <c r="BH171" i="4"/>
  <c r="BG171" i="4"/>
  <c r="BF171" i="4"/>
  <c r="T171" i="4"/>
  <c r="R171" i="4"/>
  <c r="P171" i="4"/>
  <c r="BI167" i="4"/>
  <c r="BH167" i="4"/>
  <c r="BG167" i="4"/>
  <c r="BF167" i="4"/>
  <c r="T167" i="4"/>
  <c r="R167" i="4"/>
  <c r="P167" i="4"/>
  <c r="BI163" i="4"/>
  <c r="BH163" i="4"/>
  <c r="BG163" i="4"/>
  <c r="BF163" i="4"/>
  <c r="T163" i="4"/>
  <c r="R163" i="4"/>
  <c r="P163" i="4"/>
  <c r="BI159" i="4"/>
  <c r="BH159" i="4"/>
  <c r="BG159" i="4"/>
  <c r="BF159" i="4"/>
  <c r="T159" i="4"/>
  <c r="R159" i="4"/>
  <c r="P159" i="4"/>
  <c r="BI156" i="4"/>
  <c r="BH156" i="4"/>
  <c r="BG156" i="4"/>
  <c r="BF156" i="4"/>
  <c r="T156" i="4"/>
  <c r="R156" i="4"/>
  <c r="P156" i="4"/>
  <c r="BI152" i="4"/>
  <c r="BH152" i="4"/>
  <c r="BG152" i="4"/>
  <c r="BF152" i="4"/>
  <c r="T152" i="4"/>
  <c r="R152" i="4"/>
  <c r="P152" i="4"/>
  <c r="BI149" i="4"/>
  <c r="BH149" i="4"/>
  <c r="BG149" i="4"/>
  <c r="BF149" i="4"/>
  <c r="T149" i="4"/>
  <c r="R149" i="4"/>
  <c r="P149" i="4"/>
  <c r="BI145" i="4"/>
  <c r="BH145" i="4"/>
  <c r="BG145" i="4"/>
  <c r="BF145" i="4"/>
  <c r="T145" i="4"/>
  <c r="R145" i="4"/>
  <c r="P145" i="4"/>
  <c r="BI142" i="4"/>
  <c r="BH142" i="4"/>
  <c r="BG142" i="4"/>
  <c r="BF142" i="4"/>
  <c r="T142" i="4"/>
  <c r="R142" i="4"/>
  <c r="P142" i="4"/>
  <c r="BI138" i="4"/>
  <c r="BH138" i="4"/>
  <c r="BG138" i="4"/>
  <c r="BF138" i="4"/>
  <c r="T138" i="4"/>
  <c r="R138" i="4"/>
  <c r="P138" i="4"/>
  <c r="BI130" i="4"/>
  <c r="BH130" i="4"/>
  <c r="BG130" i="4"/>
  <c r="BF130" i="4"/>
  <c r="T130" i="4"/>
  <c r="R130" i="4"/>
  <c r="P130" i="4"/>
  <c r="J124" i="4"/>
  <c r="J123" i="4"/>
  <c r="F123" i="4"/>
  <c r="F121" i="4"/>
  <c r="E119" i="4"/>
  <c r="J92" i="4"/>
  <c r="J91" i="4"/>
  <c r="F91" i="4"/>
  <c r="F89" i="4"/>
  <c r="E87" i="4"/>
  <c r="J18" i="4"/>
  <c r="E18" i="4"/>
  <c r="F92" i="4" s="1"/>
  <c r="J17" i="4"/>
  <c r="J12" i="4"/>
  <c r="J121" i="4" s="1"/>
  <c r="E7" i="4"/>
  <c r="E85" i="4"/>
  <c r="J37" i="3"/>
  <c r="J36" i="3"/>
  <c r="AY96" i="1" s="1"/>
  <c r="J35" i="3"/>
  <c r="AX96" i="1" s="1"/>
  <c r="BI292" i="3"/>
  <c r="BH292" i="3"/>
  <c r="BG292" i="3"/>
  <c r="BF292" i="3"/>
  <c r="T292" i="3"/>
  <c r="T291" i="3" s="1"/>
  <c r="T290" i="3" s="1"/>
  <c r="R292" i="3"/>
  <c r="R291" i="3"/>
  <c r="R290" i="3" s="1"/>
  <c r="P292" i="3"/>
  <c r="P291" i="3" s="1"/>
  <c r="P290" i="3" s="1"/>
  <c r="BI289" i="3"/>
  <c r="BH289" i="3"/>
  <c r="BG289" i="3"/>
  <c r="BF289" i="3"/>
  <c r="T289" i="3"/>
  <c r="R289" i="3"/>
  <c r="P289" i="3"/>
  <c r="BI288" i="3"/>
  <c r="BH288" i="3"/>
  <c r="BG288" i="3"/>
  <c r="BF288" i="3"/>
  <c r="T288" i="3"/>
  <c r="R288" i="3"/>
  <c r="P288" i="3"/>
  <c r="BI287" i="3"/>
  <c r="BH287" i="3"/>
  <c r="BG287" i="3"/>
  <c r="BF287" i="3"/>
  <c r="T287" i="3"/>
  <c r="R287" i="3"/>
  <c r="P287" i="3"/>
  <c r="BI284" i="3"/>
  <c r="BH284" i="3"/>
  <c r="BG284" i="3"/>
  <c r="BF284" i="3"/>
  <c r="T284" i="3"/>
  <c r="T283" i="3" s="1"/>
  <c r="R284" i="3"/>
  <c r="R283" i="3" s="1"/>
  <c r="P284" i="3"/>
  <c r="P283" i="3" s="1"/>
  <c r="BI281" i="3"/>
  <c r="BH281" i="3"/>
  <c r="BG281" i="3"/>
  <c r="BF281" i="3"/>
  <c r="T281" i="3"/>
  <c r="R281" i="3"/>
  <c r="P281" i="3"/>
  <c r="BI278" i="3"/>
  <c r="BH278" i="3"/>
  <c r="BG278" i="3"/>
  <c r="BF278" i="3"/>
  <c r="T278" i="3"/>
  <c r="R278" i="3"/>
  <c r="P278" i="3"/>
  <c r="BI274" i="3"/>
  <c r="BH274" i="3"/>
  <c r="BG274" i="3"/>
  <c r="BF274" i="3"/>
  <c r="T274" i="3"/>
  <c r="R274" i="3"/>
  <c r="P274" i="3"/>
  <c r="BI270" i="3"/>
  <c r="BH270" i="3"/>
  <c r="BG270" i="3"/>
  <c r="BF270" i="3"/>
  <c r="T270" i="3"/>
  <c r="R270" i="3"/>
  <c r="P270" i="3"/>
  <c r="BI267" i="3"/>
  <c r="BH267" i="3"/>
  <c r="BG267" i="3"/>
  <c r="BF267" i="3"/>
  <c r="T267" i="3"/>
  <c r="R267" i="3"/>
  <c r="P267" i="3"/>
  <c r="BI262" i="3"/>
  <c r="BH262" i="3"/>
  <c r="BG262" i="3"/>
  <c r="BF262" i="3"/>
  <c r="T262" i="3"/>
  <c r="R262" i="3"/>
  <c r="P262" i="3"/>
  <c r="BI261" i="3"/>
  <c r="BH261" i="3"/>
  <c r="BG261" i="3"/>
  <c r="BF261" i="3"/>
  <c r="T261" i="3"/>
  <c r="R261" i="3"/>
  <c r="P261" i="3"/>
  <c r="BI257" i="3"/>
  <c r="BH257" i="3"/>
  <c r="BG257" i="3"/>
  <c r="BF257" i="3"/>
  <c r="T257" i="3"/>
  <c r="R257" i="3"/>
  <c r="P257" i="3"/>
  <c r="BI254" i="3"/>
  <c r="BH254" i="3"/>
  <c r="BG254" i="3"/>
  <c r="BF254" i="3"/>
  <c r="T254" i="3"/>
  <c r="R254" i="3"/>
  <c r="P254" i="3"/>
  <c r="BI251" i="3"/>
  <c r="BH251" i="3"/>
  <c r="BG251" i="3"/>
  <c r="BF251" i="3"/>
  <c r="T251" i="3"/>
  <c r="R251" i="3"/>
  <c r="P251" i="3"/>
  <c r="BI248" i="3"/>
  <c r="BH248" i="3"/>
  <c r="BG248" i="3"/>
  <c r="BF248" i="3"/>
  <c r="T248" i="3"/>
  <c r="R248" i="3"/>
  <c r="P248" i="3"/>
  <c r="BI246" i="3"/>
  <c r="BH246" i="3"/>
  <c r="BG246" i="3"/>
  <c r="BF246" i="3"/>
  <c r="T246" i="3"/>
  <c r="R246" i="3"/>
  <c r="P246" i="3"/>
  <c r="BI245" i="3"/>
  <c r="BH245" i="3"/>
  <c r="BG245" i="3"/>
  <c r="BF245" i="3"/>
  <c r="T245" i="3"/>
  <c r="R245" i="3"/>
  <c r="P245" i="3"/>
  <c r="BI244" i="3"/>
  <c r="BH244" i="3"/>
  <c r="BG244" i="3"/>
  <c r="BF244" i="3"/>
  <c r="T244" i="3"/>
  <c r="R244" i="3"/>
  <c r="P244" i="3"/>
  <c r="BI242" i="3"/>
  <c r="BH242" i="3"/>
  <c r="BG242" i="3"/>
  <c r="BF242" i="3"/>
  <c r="T242" i="3"/>
  <c r="R242" i="3"/>
  <c r="P242" i="3"/>
  <c r="BI241" i="3"/>
  <c r="BH241" i="3"/>
  <c r="BG241" i="3"/>
  <c r="BF241" i="3"/>
  <c r="T241" i="3"/>
  <c r="R241" i="3"/>
  <c r="P241" i="3"/>
  <c r="BI240" i="3"/>
  <c r="BH240" i="3"/>
  <c r="BG240" i="3"/>
  <c r="BF240" i="3"/>
  <c r="T240" i="3"/>
  <c r="R240" i="3"/>
  <c r="P240" i="3"/>
  <c r="BI239" i="3"/>
  <c r="BH239" i="3"/>
  <c r="BG239" i="3"/>
  <c r="BF239" i="3"/>
  <c r="T239" i="3"/>
  <c r="R239" i="3"/>
  <c r="P239" i="3"/>
  <c r="BI231" i="3"/>
  <c r="BH231" i="3"/>
  <c r="BG231" i="3"/>
  <c r="BF231" i="3"/>
  <c r="T231" i="3"/>
  <c r="R231" i="3"/>
  <c r="P231" i="3"/>
  <c r="BI223" i="3"/>
  <c r="BH223" i="3"/>
  <c r="BG223" i="3"/>
  <c r="BF223" i="3"/>
  <c r="T223" i="3"/>
  <c r="R223" i="3"/>
  <c r="P223" i="3"/>
  <c r="BI220" i="3"/>
  <c r="BH220" i="3"/>
  <c r="BG220" i="3"/>
  <c r="BF220" i="3"/>
  <c r="T220" i="3"/>
  <c r="R220" i="3"/>
  <c r="P220" i="3"/>
  <c r="BI217" i="3"/>
  <c r="BH217" i="3"/>
  <c r="BG217" i="3"/>
  <c r="BF217" i="3"/>
  <c r="T217" i="3"/>
  <c r="R217" i="3"/>
  <c r="P217" i="3"/>
  <c r="BI209" i="3"/>
  <c r="BH209" i="3"/>
  <c r="BG209" i="3"/>
  <c r="BF209" i="3"/>
  <c r="T209" i="3"/>
  <c r="R209" i="3"/>
  <c r="P209" i="3"/>
  <c r="BI207" i="3"/>
  <c r="BH207" i="3"/>
  <c r="BG207" i="3"/>
  <c r="BF207" i="3"/>
  <c r="T207" i="3"/>
  <c r="R207" i="3"/>
  <c r="P207" i="3"/>
  <c r="BI206" i="3"/>
  <c r="BH206" i="3"/>
  <c r="BG206" i="3"/>
  <c r="BF206" i="3"/>
  <c r="T206" i="3"/>
  <c r="R206" i="3"/>
  <c r="P206" i="3"/>
  <c r="BI202" i="3"/>
  <c r="BH202" i="3"/>
  <c r="BG202" i="3"/>
  <c r="BF202" i="3"/>
  <c r="T202" i="3"/>
  <c r="R202" i="3"/>
  <c r="P202" i="3"/>
  <c r="BI201" i="3"/>
  <c r="BH201" i="3"/>
  <c r="BG201" i="3"/>
  <c r="BF201" i="3"/>
  <c r="T201" i="3"/>
  <c r="R201" i="3"/>
  <c r="P201" i="3"/>
  <c r="BI198" i="3"/>
  <c r="BH198" i="3"/>
  <c r="BG198" i="3"/>
  <c r="BF198" i="3"/>
  <c r="T198" i="3"/>
  <c r="R198" i="3"/>
  <c r="P198" i="3"/>
  <c r="BI195" i="3"/>
  <c r="BH195" i="3"/>
  <c r="BG195" i="3"/>
  <c r="BF195" i="3"/>
  <c r="T195" i="3"/>
  <c r="R195" i="3"/>
  <c r="P195" i="3"/>
  <c r="BI192" i="3"/>
  <c r="BH192" i="3"/>
  <c r="BG192" i="3"/>
  <c r="BF192" i="3"/>
  <c r="T192" i="3"/>
  <c r="R192" i="3"/>
  <c r="P192" i="3"/>
  <c r="BI187" i="3"/>
  <c r="BH187" i="3"/>
  <c r="BG187" i="3"/>
  <c r="BF187" i="3"/>
  <c r="T187" i="3"/>
  <c r="R187" i="3"/>
  <c r="P187" i="3"/>
  <c r="BI183" i="3"/>
  <c r="BH183" i="3"/>
  <c r="BG183" i="3"/>
  <c r="BF183" i="3"/>
  <c r="T183" i="3"/>
  <c r="R183" i="3"/>
  <c r="P183" i="3"/>
  <c r="BI178" i="3"/>
  <c r="BH178" i="3"/>
  <c r="BG178" i="3"/>
  <c r="BF178" i="3"/>
  <c r="T178" i="3"/>
  <c r="R178" i="3"/>
  <c r="P178" i="3"/>
  <c r="BI177" i="3"/>
  <c r="BH177" i="3"/>
  <c r="BG177" i="3"/>
  <c r="BF177" i="3"/>
  <c r="T177" i="3"/>
  <c r="R177" i="3"/>
  <c r="P177" i="3"/>
  <c r="BI171" i="3"/>
  <c r="BH171" i="3"/>
  <c r="BG171" i="3"/>
  <c r="BF171" i="3"/>
  <c r="T171" i="3"/>
  <c r="R171" i="3"/>
  <c r="P171" i="3"/>
  <c r="BI165" i="3"/>
  <c r="BH165" i="3"/>
  <c r="BG165" i="3"/>
  <c r="BF165" i="3"/>
  <c r="T165" i="3"/>
  <c r="R165" i="3"/>
  <c r="P165" i="3"/>
  <c r="BI162" i="3"/>
  <c r="BH162" i="3"/>
  <c r="BG162" i="3"/>
  <c r="BF162" i="3"/>
  <c r="T162" i="3"/>
  <c r="R162" i="3"/>
  <c r="P162" i="3"/>
  <c r="BI161" i="3"/>
  <c r="BH161" i="3"/>
  <c r="BG161" i="3"/>
  <c r="BF161" i="3"/>
  <c r="T161" i="3"/>
  <c r="R161" i="3"/>
  <c r="P161" i="3"/>
  <c r="BI157" i="3"/>
  <c r="BH157" i="3"/>
  <c r="BG157" i="3"/>
  <c r="BF157" i="3"/>
  <c r="T157" i="3"/>
  <c r="R157" i="3"/>
  <c r="P157" i="3"/>
  <c r="BI153" i="3"/>
  <c r="BH153" i="3"/>
  <c r="BG153" i="3"/>
  <c r="BF153" i="3"/>
  <c r="T153" i="3"/>
  <c r="R153" i="3"/>
  <c r="P153" i="3"/>
  <c r="BI149" i="3"/>
  <c r="BH149" i="3"/>
  <c r="BG149" i="3"/>
  <c r="BF149" i="3"/>
  <c r="T149" i="3"/>
  <c r="R149" i="3"/>
  <c r="P149" i="3"/>
  <c r="BI146" i="3"/>
  <c r="BH146" i="3"/>
  <c r="BG146" i="3"/>
  <c r="BF146" i="3"/>
  <c r="T146" i="3"/>
  <c r="R146" i="3"/>
  <c r="P146" i="3"/>
  <c r="BI145" i="3"/>
  <c r="BH145" i="3"/>
  <c r="BG145" i="3"/>
  <c r="BF145" i="3"/>
  <c r="T145" i="3"/>
  <c r="R145" i="3"/>
  <c r="P145" i="3"/>
  <c r="BI142" i="3"/>
  <c r="BH142" i="3"/>
  <c r="BG142" i="3"/>
  <c r="BF142" i="3"/>
  <c r="T142" i="3"/>
  <c r="R142" i="3"/>
  <c r="P142" i="3"/>
  <c r="BI138" i="3"/>
  <c r="BH138" i="3"/>
  <c r="BG138" i="3"/>
  <c r="BF138" i="3"/>
  <c r="T138" i="3"/>
  <c r="R138" i="3"/>
  <c r="P138" i="3"/>
  <c r="BI134" i="3"/>
  <c r="BH134" i="3"/>
  <c r="BG134" i="3"/>
  <c r="BF134" i="3"/>
  <c r="T134" i="3"/>
  <c r="R134" i="3"/>
  <c r="P134" i="3"/>
  <c r="BI130" i="3"/>
  <c r="BH130" i="3"/>
  <c r="BG130" i="3"/>
  <c r="BF130" i="3"/>
  <c r="T130" i="3"/>
  <c r="R130" i="3"/>
  <c r="P130" i="3"/>
  <c r="J124" i="3"/>
  <c r="J123" i="3"/>
  <c r="F123" i="3"/>
  <c r="F121" i="3"/>
  <c r="E119" i="3"/>
  <c r="J92" i="3"/>
  <c r="J91" i="3"/>
  <c r="F91" i="3"/>
  <c r="F89" i="3"/>
  <c r="E87" i="3"/>
  <c r="J18" i="3"/>
  <c r="E18" i="3"/>
  <c r="F92" i="3"/>
  <c r="J17" i="3"/>
  <c r="J12" i="3"/>
  <c r="J89" i="3" s="1"/>
  <c r="E7" i="3"/>
  <c r="E117" i="3" s="1"/>
  <c r="J37" i="2"/>
  <c r="J36" i="2"/>
  <c r="AY95" i="1"/>
  <c r="J35" i="2"/>
  <c r="AX95" i="1" s="1"/>
  <c r="BI312" i="2"/>
  <c r="BH312" i="2"/>
  <c r="BG312" i="2"/>
  <c r="BF312" i="2"/>
  <c r="T312" i="2"/>
  <c r="T311" i="2" s="1"/>
  <c r="T310" i="2" s="1"/>
  <c r="R312" i="2"/>
  <c r="R311" i="2"/>
  <c r="R310" i="2" s="1"/>
  <c r="P312" i="2"/>
  <c r="P311" i="2" s="1"/>
  <c r="P310" i="2" s="1"/>
  <c r="BI309" i="2"/>
  <c r="BH309" i="2"/>
  <c r="BG309" i="2"/>
  <c r="BF309" i="2"/>
  <c r="T309" i="2"/>
  <c r="R309" i="2"/>
  <c r="P309" i="2"/>
  <c r="BI308" i="2"/>
  <c r="BH308" i="2"/>
  <c r="BG308" i="2"/>
  <c r="BF308" i="2"/>
  <c r="T308" i="2"/>
  <c r="R308" i="2"/>
  <c r="P308" i="2"/>
  <c r="BI307" i="2"/>
  <c r="BH307" i="2"/>
  <c r="BG307" i="2"/>
  <c r="BF307" i="2"/>
  <c r="T307" i="2"/>
  <c r="R307" i="2"/>
  <c r="P307" i="2"/>
  <c r="BI304" i="2"/>
  <c r="BH304" i="2"/>
  <c r="BG304" i="2"/>
  <c r="BF304" i="2"/>
  <c r="T304" i="2"/>
  <c r="T303" i="2" s="1"/>
  <c r="R304" i="2"/>
  <c r="R303" i="2" s="1"/>
  <c r="P304" i="2"/>
  <c r="P303" i="2" s="1"/>
  <c r="BI300" i="2"/>
  <c r="BH300" i="2"/>
  <c r="BG300" i="2"/>
  <c r="BF300" i="2"/>
  <c r="T300" i="2"/>
  <c r="R300" i="2"/>
  <c r="P300" i="2"/>
  <c r="BI297" i="2"/>
  <c r="BH297" i="2"/>
  <c r="BG297" i="2"/>
  <c r="BF297" i="2"/>
  <c r="T297" i="2"/>
  <c r="R297" i="2"/>
  <c r="P297" i="2"/>
  <c r="BI293" i="2"/>
  <c r="BH293" i="2"/>
  <c r="BG293" i="2"/>
  <c r="BF293" i="2"/>
  <c r="T293" i="2"/>
  <c r="R293" i="2"/>
  <c r="P293" i="2"/>
  <c r="BI289" i="2"/>
  <c r="BH289" i="2"/>
  <c r="BG289" i="2"/>
  <c r="BF289" i="2"/>
  <c r="T289" i="2"/>
  <c r="R289" i="2"/>
  <c r="P289" i="2"/>
  <c r="BI286" i="2"/>
  <c r="BH286" i="2"/>
  <c r="BG286" i="2"/>
  <c r="BF286" i="2"/>
  <c r="T286" i="2"/>
  <c r="R286" i="2"/>
  <c r="P286" i="2"/>
  <c r="BI281" i="2"/>
  <c r="BH281" i="2"/>
  <c r="BG281" i="2"/>
  <c r="BF281" i="2"/>
  <c r="T281" i="2"/>
  <c r="R281" i="2"/>
  <c r="P281" i="2"/>
  <c r="BI280" i="2"/>
  <c r="BH280" i="2"/>
  <c r="BG280" i="2"/>
  <c r="BF280" i="2"/>
  <c r="T280" i="2"/>
  <c r="R280" i="2"/>
  <c r="P280" i="2"/>
  <c r="BI276" i="2"/>
  <c r="BH276" i="2"/>
  <c r="BG276" i="2"/>
  <c r="BF276" i="2"/>
  <c r="T276" i="2"/>
  <c r="R276" i="2"/>
  <c r="P276" i="2"/>
  <c r="BI272" i="2"/>
  <c r="BH272" i="2"/>
  <c r="BG272" i="2"/>
  <c r="BF272" i="2"/>
  <c r="T272" i="2"/>
  <c r="R272" i="2"/>
  <c r="P272" i="2"/>
  <c r="BI268" i="2"/>
  <c r="BH268" i="2"/>
  <c r="BG268" i="2"/>
  <c r="BF268" i="2"/>
  <c r="T268" i="2"/>
  <c r="R268" i="2"/>
  <c r="P268" i="2"/>
  <c r="BI265" i="2"/>
  <c r="BH265" i="2"/>
  <c r="BG265" i="2"/>
  <c r="BF265" i="2"/>
  <c r="T265" i="2"/>
  <c r="R265" i="2"/>
  <c r="P265" i="2"/>
  <c r="BI263" i="2"/>
  <c r="BH263" i="2"/>
  <c r="BG263" i="2"/>
  <c r="BF263" i="2"/>
  <c r="T263" i="2"/>
  <c r="R263" i="2"/>
  <c r="P263" i="2"/>
  <c r="BI260" i="2"/>
  <c r="BH260" i="2"/>
  <c r="BG260" i="2"/>
  <c r="BF260" i="2"/>
  <c r="T260" i="2"/>
  <c r="R260" i="2"/>
  <c r="P260" i="2"/>
  <c r="BI256" i="2"/>
  <c r="BH256" i="2"/>
  <c r="BG256" i="2"/>
  <c r="BF256" i="2"/>
  <c r="T256" i="2"/>
  <c r="R256" i="2"/>
  <c r="P256" i="2"/>
  <c r="BI252" i="2"/>
  <c r="BH252" i="2"/>
  <c r="BG252" i="2"/>
  <c r="BF252" i="2"/>
  <c r="T252" i="2"/>
  <c r="R252" i="2"/>
  <c r="P252" i="2"/>
  <c r="BI249" i="2"/>
  <c r="BH249" i="2"/>
  <c r="BG249" i="2"/>
  <c r="BF249" i="2"/>
  <c r="T249" i="2"/>
  <c r="R249" i="2"/>
  <c r="P249" i="2"/>
  <c r="BI248" i="2"/>
  <c r="BH248" i="2"/>
  <c r="BG248" i="2"/>
  <c r="BF248" i="2"/>
  <c r="T248" i="2"/>
  <c r="R248" i="2"/>
  <c r="P248" i="2"/>
  <c r="BI247" i="2"/>
  <c r="BH247" i="2"/>
  <c r="BG247" i="2"/>
  <c r="BF247" i="2"/>
  <c r="T247" i="2"/>
  <c r="R247" i="2"/>
  <c r="P247" i="2"/>
  <c r="BI239" i="2"/>
  <c r="BH239" i="2"/>
  <c r="BG239" i="2"/>
  <c r="BF239" i="2"/>
  <c r="T239" i="2"/>
  <c r="R239" i="2"/>
  <c r="P239" i="2"/>
  <c r="BI238" i="2"/>
  <c r="BH238" i="2"/>
  <c r="BG238" i="2"/>
  <c r="BF238" i="2"/>
  <c r="T238" i="2"/>
  <c r="R238" i="2"/>
  <c r="P238" i="2"/>
  <c r="BI234" i="2"/>
  <c r="BH234" i="2"/>
  <c r="BG234" i="2"/>
  <c r="BF234" i="2"/>
  <c r="T234" i="2"/>
  <c r="R234" i="2"/>
  <c r="P234" i="2"/>
  <c r="BI228" i="2"/>
  <c r="BH228" i="2"/>
  <c r="BG228" i="2"/>
  <c r="BF228" i="2"/>
  <c r="T228" i="2"/>
  <c r="R228" i="2"/>
  <c r="P228" i="2"/>
  <c r="BI220" i="2"/>
  <c r="BH220" i="2"/>
  <c r="BG220" i="2"/>
  <c r="BF220" i="2"/>
  <c r="T220" i="2"/>
  <c r="R220" i="2"/>
  <c r="P220" i="2"/>
  <c r="BI218" i="2"/>
  <c r="BH218" i="2"/>
  <c r="BG218" i="2"/>
  <c r="BF218" i="2"/>
  <c r="T218" i="2"/>
  <c r="R218" i="2"/>
  <c r="P218" i="2"/>
  <c r="BI215" i="2"/>
  <c r="BH215" i="2"/>
  <c r="BG215" i="2"/>
  <c r="BF215" i="2"/>
  <c r="T215" i="2"/>
  <c r="R215" i="2"/>
  <c r="P215" i="2"/>
  <c r="BI211" i="2"/>
  <c r="BH211" i="2"/>
  <c r="BG211" i="2"/>
  <c r="BF211" i="2"/>
  <c r="T211" i="2"/>
  <c r="R211" i="2"/>
  <c r="P211" i="2"/>
  <c r="BI210" i="2"/>
  <c r="BH210" i="2"/>
  <c r="BG210" i="2"/>
  <c r="BF210" i="2"/>
  <c r="T210" i="2"/>
  <c r="R210" i="2"/>
  <c r="P210" i="2"/>
  <c r="BI207" i="2"/>
  <c r="BH207" i="2"/>
  <c r="BG207" i="2"/>
  <c r="BF207" i="2"/>
  <c r="T207" i="2"/>
  <c r="R207" i="2"/>
  <c r="P207" i="2"/>
  <c r="BI203" i="2"/>
  <c r="BH203" i="2"/>
  <c r="BG203" i="2"/>
  <c r="BF203" i="2"/>
  <c r="T203" i="2"/>
  <c r="R203" i="2"/>
  <c r="P203" i="2"/>
  <c r="BI199" i="2"/>
  <c r="BH199" i="2"/>
  <c r="BG199" i="2"/>
  <c r="BF199" i="2"/>
  <c r="T199" i="2"/>
  <c r="R199" i="2"/>
  <c r="P199" i="2"/>
  <c r="BI194" i="2"/>
  <c r="BH194" i="2"/>
  <c r="BG194" i="2"/>
  <c r="BF194" i="2"/>
  <c r="T194" i="2"/>
  <c r="R194" i="2"/>
  <c r="P194" i="2"/>
  <c r="BI190" i="2"/>
  <c r="BH190" i="2"/>
  <c r="BG190" i="2"/>
  <c r="BF190" i="2"/>
  <c r="T190" i="2"/>
  <c r="R190" i="2"/>
  <c r="P190" i="2"/>
  <c r="BI185" i="2"/>
  <c r="BH185" i="2"/>
  <c r="BG185" i="2"/>
  <c r="BF185" i="2"/>
  <c r="T185" i="2"/>
  <c r="R185" i="2"/>
  <c r="P185" i="2"/>
  <c r="BI182" i="2"/>
  <c r="BH182" i="2"/>
  <c r="BG182" i="2"/>
  <c r="BF182" i="2"/>
  <c r="T182" i="2"/>
  <c r="R182" i="2"/>
  <c r="P182" i="2"/>
  <c r="BI176" i="2"/>
  <c r="BH176" i="2"/>
  <c r="BG176" i="2"/>
  <c r="BF176" i="2"/>
  <c r="T176" i="2"/>
  <c r="R176" i="2"/>
  <c r="P176" i="2"/>
  <c r="BI170" i="2"/>
  <c r="BH170" i="2"/>
  <c r="BG170" i="2"/>
  <c r="BF170" i="2"/>
  <c r="T170" i="2"/>
  <c r="R170" i="2"/>
  <c r="P170" i="2"/>
  <c r="BI166" i="2"/>
  <c r="BH166" i="2"/>
  <c r="BG166" i="2"/>
  <c r="BF166" i="2"/>
  <c r="T166" i="2"/>
  <c r="R166" i="2"/>
  <c r="P166" i="2"/>
  <c r="BI165" i="2"/>
  <c r="BH165" i="2"/>
  <c r="BG165" i="2"/>
  <c r="BF165" i="2"/>
  <c r="T165" i="2"/>
  <c r="R165" i="2"/>
  <c r="P165" i="2"/>
  <c r="BI160" i="2"/>
  <c r="BH160" i="2"/>
  <c r="BG160" i="2"/>
  <c r="BF160" i="2"/>
  <c r="T160" i="2"/>
  <c r="R160" i="2"/>
  <c r="P160" i="2"/>
  <c r="BI156" i="2"/>
  <c r="BH156" i="2"/>
  <c r="BG156" i="2"/>
  <c r="BF156" i="2"/>
  <c r="T156" i="2"/>
  <c r="R156" i="2"/>
  <c r="P156" i="2"/>
  <c r="BI152" i="2"/>
  <c r="BH152" i="2"/>
  <c r="BG152" i="2"/>
  <c r="BF152" i="2"/>
  <c r="T152" i="2"/>
  <c r="R152" i="2"/>
  <c r="P152" i="2"/>
  <c r="BI148" i="2"/>
  <c r="BH148" i="2"/>
  <c r="BG148" i="2"/>
  <c r="BF148" i="2"/>
  <c r="T148" i="2"/>
  <c r="R148" i="2"/>
  <c r="P148" i="2"/>
  <c r="BI145" i="2"/>
  <c r="BH145" i="2"/>
  <c r="BG145" i="2"/>
  <c r="BF145" i="2"/>
  <c r="T145" i="2"/>
  <c r="R145" i="2"/>
  <c r="P145" i="2"/>
  <c r="BI142" i="2"/>
  <c r="BH142" i="2"/>
  <c r="BG142" i="2"/>
  <c r="BF142" i="2"/>
  <c r="T142" i="2"/>
  <c r="R142" i="2"/>
  <c r="P142" i="2"/>
  <c r="BI138" i="2"/>
  <c r="BH138" i="2"/>
  <c r="BG138" i="2"/>
  <c r="BF138" i="2"/>
  <c r="T138" i="2"/>
  <c r="R138" i="2"/>
  <c r="P138" i="2"/>
  <c r="BI134" i="2"/>
  <c r="BH134" i="2"/>
  <c r="BG134" i="2"/>
  <c r="BF134" i="2"/>
  <c r="T134" i="2"/>
  <c r="R134" i="2"/>
  <c r="P134" i="2"/>
  <c r="BI130" i="2"/>
  <c r="BH130" i="2"/>
  <c r="BG130" i="2"/>
  <c r="BF130" i="2"/>
  <c r="T130" i="2"/>
  <c r="R130" i="2"/>
  <c r="P130" i="2"/>
  <c r="J124" i="2"/>
  <c r="J123" i="2"/>
  <c r="F123" i="2"/>
  <c r="F121" i="2"/>
  <c r="E119" i="2"/>
  <c r="J92" i="2"/>
  <c r="J91" i="2"/>
  <c r="F91" i="2"/>
  <c r="F89" i="2"/>
  <c r="E87" i="2"/>
  <c r="J18" i="2"/>
  <c r="E18" i="2"/>
  <c r="F124" i="2" s="1"/>
  <c r="J17" i="2"/>
  <c r="J12" i="2"/>
  <c r="J121" i="2" s="1"/>
  <c r="E7" i="2"/>
  <c r="E85" i="2"/>
  <c r="L90" i="1"/>
  <c r="AM90" i="1"/>
  <c r="AM89" i="1"/>
  <c r="L89" i="1"/>
  <c r="AM87" i="1"/>
  <c r="L87" i="1"/>
  <c r="L85" i="1"/>
  <c r="L84" i="1"/>
  <c r="J308" i="2"/>
  <c r="BK293" i="2"/>
  <c r="J272" i="2"/>
  <c r="J249" i="2"/>
  <c r="J215" i="2"/>
  <c r="J134" i="2"/>
  <c r="BK239" i="2"/>
  <c r="BK170" i="2"/>
  <c r="BK210" i="2"/>
  <c r="J160" i="2"/>
  <c r="BK272" i="2"/>
  <c r="J234" i="2"/>
  <c r="BK176" i="2"/>
  <c r="BK215" i="2"/>
  <c r="BK274" i="3"/>
  <c r="BK220" i="3"/>
  <c r="BK149" i="3"/>
  <c r="J178" i="3"/>
  <c r="BK288" i="3"/>
  <c r="J134" i="3"/>
  <c r="J206" i="3"/>
  <c r="BK248" i="3"/>
  <c r="BK165" i="3"/>
  <c r="BK251" i="3"/>
  <c r="J177" i="3"/>
  <c r="J267" i="3"/>
  <c r="BK145" i="3"/>
  <c r="BK239" i="3"/>
  <c r="BK161" i="3"/>
  <c r="BK289" i="4"/>
  <c r="J142" i="4"/>
  <c r="BK167" i="4"/>
  <c r="J316" i="4"/>
  <c r="J247" i="4"/>
  <c r="J303" i="4"/>
  <c r="BK221" i="4"/>
  <c r="J145" i="4"/>
  <c r="BK286" i="4"/>
  <c r="BK316" i="4"/>
  <c r="J286" i="4"/>
  <c r="J217" i="4"/>
  <c r="J159" i="4"/>
  <c r="J213" i="4"/>
  <c r="BK303" i="5"/>
  <c r="BK238" i="5"/>
  <c r="BK284" i="5"/>
  <c r="BK178" i="5"/>
  <c r="J276" i="5"/>
  <c r="J154" i="5"/>
  <c r="BK207" i="5"/>
  <c r="J165" i="5"/>
  <c r="J184" i="5"/>
  <c r="BK291" i="5"/>
  <c r="BK263" i="5"/>
  <c r="BK161" i="5"/>
  <c r="BK276" i="5"/>
  <c r="J245" i="5"/>
  <c r="BK140" i="5"/>
  <c r="BK356" i="6"/>
  <c r="BK309" i="6"/>
  <c r="J191" i="6"/>
  <c r="BK287" i="6"/>
  <c r="BK177" i="6"/>
  <c r="BK130" i="6"/>
  <c r="J253" i="6"/>
  <c r="BK357" i="6"/>
  <c r="J291" i="6"/>
  <c r="J140" i="6"/>
  <c r="BK210" i="6"/>
  <c r="J348" i="6"/>
  <c r="BK231" i="6"/>
  <c r="J323" i="6"/>
  <c r="J264" i="6"/>
  <c r="J367" i="6"/>
  <c r="BK355" i="6"/>
  <c r="BK240" i="6"/>
  <c r="BK266" i="7"/>
  <c r="BK196" i="7"/>
  <c r="BK297" i="7"/>
  <c r="BK191" i="7"/>
  <c r="BK173" i="7"/>
  <c r="J291" i="7"/>
  <c r="BK274" i="7"/>
  <c r="BK151" i="7"/>
  <c r="BK284" i="7"/>
  <c r="BK148" i="7"/>
  <c r="J292" i="7"/>
  <c r="BK245" i="7"/>
  <c r="BK162" i="7"/>
  <c r="BK292" i="7"/>
  <c r="BK310" i="8"/>
  <c r="J230" i="8"/>
  <c r="BK172" i="8"/>
  <c r="J309" i="8"/>
  <c r="J244" i="8"/>
  <c r="BK187" i="8"/>
  <c r="BK249" i="8"/>
  <c r="BK193" i="8"/>
  <c r="J218" i="8"/>
  <c r="BK239" i="8"/>
  <c r="J239" i="8"/>
  <c r="BK161" i="8"/>
  <c r="J299" i="8"/>
  <c r="J214" i="8"/>
  <c r="BK309" i="9"/>
  <c r="BK151" i="9"/>
  <c r="J207" i="9"/>
  <c r="BK145" i="9"/>
  <c r="BK268" i="9"/>
  <c r="BK300" i="9"/>
  <c r="BK212" i="9"/>
  <c r="BK148" i="9"/>
  <c r="J204" i="9"/>
  <c r="BK132" i="9"/>
  <c r="BK207" i="9"/>
  <c r="BK286" i="9"/>
  <c r="BK159" i="9"/>
  <c r="BK132" i="10"/>
  <c r="J195" i="3"/>
  <c r="J287" i="3"/>
  <c r="BK289" i="3"/>
  <c r="BK281" i="3"/>
  <c r="BK206" i="3"/>
  <c r="BK254" i="3"/>
  <c r="BK198" i="3"/>
  <c r="BK153" i="3"/>
  <c r="BK223" i="3"/>
  <c r="J292" i="4"/>
  <c r="J200" i="4"/>
  <c r="J300" i="4"/>
  <c r="J163" i="4"/>
  <c r="BK130" i="4"/>
  <c r="J324" i="4"/>
  <c r="BK312" i="4"/>
  <c r="BK217" i="4"/>
  <c r="J130" i="4"/>
  <c r="BK190" i="4"/>
  <c r="J319" i="4"/>
  <c r="BK292" i="4"/>
  <c r="BK163" i="4"/>
  <c r="BK216" i="4"/>
  <c r="J138" i="4"/>
  <c r="J171" i="4"/>
  <c r="BK138" i="4"/>
  <c r="BK173" i="5"/>
  <c r="BK222" i="5"/>
  <c r="BK306" i="5"/>
  <c r="BK194" i="5"/>
  <c r="BK288" i="5"/>
  <c r="J222" i="5"/>
  <c r="J188" i="5"/>
  <c r="J157" i="5"/>
  <c r="J302" i="5"/>
  <c r="J273" i="5"/>
  <c r="J203" i="5"/>
  <c r="BK130" i="5"/>
  <c r="J231" i="5"/>
  <c r="J136" i="5"/>
  <c r="BK348" i="6"/>
  <c r="J214" i="6"/>
  <c r="BK140" i="6"/>
  <c r="BK173" i="6"/>
  <c r="BK337" i="6"/>
  <c r="BK218" i="6"/>
  <c r="J342" i="6"/>
  <c r="BK221" i="6"/>
  <c r="J315" i="6"/>
  <c r="J169" i="6"/>
  <c r="J327" i="6"/>
  <c r="BK196" i="6"/>
  <c r="J312" i="6"/>
  <c r="BK229" i="6"/>
  <c r="BK185" i="6"/>
  <c r="BK222" i="6"/>
  <c r="J287" i="7"/>
  <c r="BK187" i="7"/>
  <c r="J266" i="7"/>
  <c r="J232" i="7"/>
  <c r="J179" i="7"/>
  <c r="BK159" i="7"/>
  <c r="BK240" i="7"/>
  <c r="J134" i="7"/>
  <c r="J274" i="7"/>
  <c r="J196" i="7"/>
  <c r="BK163" i="7"/>
  <c r="BK155" i="7"/>
  <c r="J245" i="7"/>
  <c r="J191" i="7"/>
  <c r="BK292" i="8"/>
  <c r="BK218" i="8"/>
  <c r="J310" i="8"/>
  <c r="BK271" i="8"/>
  <c r="J210" i="8"/>
  <c r="J151" i="8"/>
  <c r="J284" i="8"/>
  <c r="J259" i="8"/>
  <c r="BK177" i="8"/>
  <c r="J302" i="8"/>
  <c r="BK267" i="8"/>
  <c r="J177" i="8"/>
  <c r="BK139" i="8"/>
  <c r="J271" i="8"/>
  <c r="J300" i="9"/>
  <c r="J136" i="9"/>
  <c r="BK289" i="9"/>
  <c r="J200" i="9"/>
  <c r="BK297" i="9"/>
  <c r="BK217" i="9"/>
  <c r="J155" i="9"/>
  <c r="J236" i="9"/>
  <c r="BK196" i="9"/>
  <c r="BK236" i="9"/>
  <c r="J148" i="9"/>
  <c r="J225" i="9"/>
  <c r="BK231" i="9"/>
  <c r="BK126" i="10"/>
  <c r="BK307" i="2"/>
  <c r="BK300" i="2"/>
  <c r="J238" i="2"/>
  <c r="J194" i="2"/>
  <c r="BK281" i="2"/>
  <c r="J220" i="2"/>
  <c r="J165" i="2"/>
  <c r="J300" i="2"/>
  <c r="J293" i="2"/>
  <c r="BK165" i="2"/>
  <c r="J130" i="2"/>
  <c r="BK248" i="2"/>
  <c r="BK166" i="2"/>
  <c r="BK148" i="2"/>
  <c r="J176" i="2"/>
  <c r="J254" i="3"/>
  <c r="J201" i="3"/>
  <c r="BK292" i="3"/>
  <c r="BK183" i="3"/>
  <c r="BK267" i="3"/>
  <c r="BK257" i="3"/>
  <c r="BK177" i="3"/>
  <c r="BK178" i="3"/>
  <c r="BK217" i="3"/>
  <c r="J157" i="3"/>
  <c r="BK244" i="3"/>
  <c r="J187" i="3"/>
  <c r="BK278" i="4"/>
  <c r="BK176" i="4"/>
  <c r="BK306" i="4"/>
  <c r="BK159" i="4"/>
  <c r="BK233" i="4"/>
  <c r="J175" i="4"/>
  <c r="BK247" i="4"/>
  <c r="J176" i="4"/>
  <c r="J278" i="4"/>
  <c r="BK200" i="4"/>
  <c r="J156" i="4"/>
  <c r="BK209" i="4"/>
  <c r="BK175" i="4"/>
  <c r="BK267" i="5"/>
  <c r="BK165" i="5"/>
  <c r="J219" i="5"/>
  <c r="J303" i="5"/>
  <c r="J174" i="5"/>
  <c r="BK273" i="5"/>
  <c r="BK154" i="5"/>
  <c r="J250" i="5"/>
  <c r="J178" i="5"/>
  <c r="BK294" i="5"/>
  <c r="BK250" i="5"/>
  <c r="BK189" i="5"/>
  <c r="J263" i="5"/>
  <c r="BK214" i="5"/>
  <c r="BK147" i="5"/>
  <c r="BK354" i="6"/>
  <c r="J240" i="6"/>
  <c r="BK362" i="6"/>
  <c r="J185" i="6"/>
  <c r="BK342" i="6"/>
  <c r="J222" i="6"/>
  <c r="J130" i="6"/>
  <c r="BK298" i="6"/>
  <c r="BK165" i="6"/>
  <c r="BK191" i="6"/>
  <c r="BK158" i="6"/>
  <c r="BK315" i="6"/>
  <c r="J147" i="6"/>
  <c r="J309" i="6"/>
  <c r="J226" i="6"/>
  <c r="J158" i="6"/>
  <c r="J273" i="6"/>
  <c r="BK278" i="7"/>
  <c r="J212" i="7"/>
  <c r="BK300" i="7"/>
  <c r="J240" i="7"/>
  <c r="BK208" i="7"/>
  <c r="BK305" i="7"/>
  <c r="J243" i="7"/>
  <c r="J148" i="7"/>
  <c r="BK301" i="7"/>
  <c r="J225" i="7"/>
  <c r="BK130" i="7"/>
  <c r="J263" i="7"/>
  <c r="BK167" i="7"/>
  <c r="J284" i="7"/>
  <c r="J215" i="7"/>
  <c r="BK302" i="8"/>
  <c r="J281" i="8"/>
  <c r="BK154" i="8"/>
  <c r="BK281" i="8"/>
  <c r="BK253" i="8"/>
  <c r="BK157" i="8"/>
  <c r="J172" i="8"/>
  <c r="J213" i="8"/>
  <c r="BK214" i="8"/>
  <c r="J306" i="8"/>
  <c r="BK278" i="8"/>
  <c r="J128" i="8"/>
  <c r="BK236" i="8"/>
  <c r="J147" i="8"/>
  <c r="BK276" i="9"/>
  <c r="J309" i="9"/>
  <c r="BK257" i="9"/>
  <c r="J151" i="9"/>
  <c r="J289" i="9"/>
  <c r="J304" i="9"/>
  <c r="J215" i="9"/>
  <c r="BK141" i="9"/>
  <c r="J217" i="9"/>
  <c r="J281" i="9"/>
  <c r="BK179" i="9"/>
  <c r="J264" i="9"/>
  <c r="J167" i="9"/>
  <c r="J159" i="9"/>
  <c r="J130" i="10"/>
  <c r="BK128" i="10"/>
  <c r="J309" i="2"/>
  <c r="J297" i="2"/>
  <c r="J265" i="2"/>
  <c r="BK247" i="2"/>
  <c r="BK185" i="2"/>
  <c r="BK286" i="2"/>
  <c r="BK207" i="2"/>
  <c r="BK156" i="2"/>
  <c r="BK234" i="2"/>
  <c r="J203" i="2"/>
  <c r="BK145" i="2"/>
  <c r="BK252" i="2"/>
  <c r="BK211" i="2"/>
  <c r="J190" i="2"/>
  <c r="J138" i="2"/>
  <c r="BK130" i="2"/>
  <c r="BK261" i="3"/>
  <c r="BK207" i="3"/>
  <c r="J146" i="3"/>
  <c r="BK246" i="3"/>
  <c r="BK138" i="3"/>
  <c r="BK231" i="3"/>
  <c r="BK241" i="3"/>
  <c r="BK270" i="3"/>
  <c r="BK157" i="3"/>
  <c r="BK245" i="3"/>
  <c r="J192" i="3"/>
  <c r="J262" i="3"/>
  <c r="BK201" i="3"/>
  <c r="BK130" i="3"/>
  <c r="J230" i="4"/>
  <c r="BK319" i="4"/>
  <c r="J295" i="4"/>
  <c r="J221" i="4"/>
  <c r="BK300" i="4"/>
  <c r="BK191" i="4"/>
  <c r="J306" i="4"/>
  <c r="BK320" i="4"/>
  <c r="BK295" i="4"/>
  <c r="J256" i="4"/>
  <c r="BK213" i="4"/>
  <c r="BK171" i="4"/>
  <c r="J167" i="4"/>
  <c r="BK226" i="4"/>
  <c r="BK142" i="4"/>
  <c r="J298" i="5"/>
  <c r="J198" i="5"/>
  <c r="J215" i="5"/>
  <c r="J214" i="5"/>
  <c r="J294" i="5"/>
  <c r="BK231" i="5"/>
  <c r="J173" i="5"/>
  <c r="BK302" i="5"/>
  <c r="J242" i="5"/>
  <c r="BK281" i="5"/>
  <c r="J224" i="5"/>
  <c r="J143" i="5"/>
  <c r="BK242" i="5"/>
  <c r="J140" i="5"/>
  <c r="BK180" i="6"/>
  <c r="BK226" i="6"/>
  <c r="BK161" i="6"/>
  <c r="BK273" i="6"/>
  <c r="J173" i="6"/>
  <c r="J302" i="6"/>
  <c r="J177" i="6"/>
  <c r="BK214" i="6"/>
  <c r="J165" i="6"/>
  <c r="BK306" i="6"/>
  <c r="J333" i="6"/>
  <c r="BK291" i="6"/>
  <c r="J210" i="6"/>
  <c r="BK345" i="6"/>
  <c r="J302" i="7"/>
  <c r="J256" i="7"/>
  <c r="J162" i="7"/>
  <c r="BK244" i="7"/>
  <c r="BK215" i="7"/>
  <c r="J163" i="7"/>
  <c r="BK256" i="7"/>
  <c r="J228" i="7"/>
  <c r="BK142" i="7"/>
  <c r="J300" i="7"/>
  <c r="J200" i="7"/>
  <c r="BK291" i="7"/>
  <c r="J208" i="7"/>
  <c r="J145" i="7"/>
  <c r="BK270" i="7"/>
  <c r="J217" i="7"/>
  <c r="J289" i="8"/>
  <c r="BK197" i="8"/>
  <c r="BK151" i="8"/>
  <c r="BK289" i="8"/>
  <c r="BK230" i="8"/>
  <c r="J267" i="8"/>
  <c r="J223" i="8"/>
  <c r="J278" i="8"/>
  <c r="BK128" i="8"/>
  <c r="BK169" i="8"/>
  <c r="J249" i="8"/>
  <c r="BK173" i="8"/>
  <c r="BK296" i="8"/>
  <c r="BK213" i="8"/>
  <c r="J307" i="9"/>
  <c r="J257" i="9"/>
  <c r="J276" i="9"/>
  <c r="J250" i="9"/>
  <c r="J182" i="9"/>
  <c r="BK281" i="9"/>
  <c r="J145" i="9"/>
  <c r="BK250" i="9"/>
  <c r="BK225" i="9"/>
  <c r="J187" i="9"/>
  <c r="J308" i="9"/>
  <c r="BK187" i="9"/>
  <c r="BK162" i="9"/>
  <c r="BK208" i="9"/>
  <c r="BK155" i="9"/>
  <c r="J128" i="10"/>
  <c r="BK309" i="2"/>
  <c r="J304" i="2"/>
  <c r="J276" i="2"/>
  <c r="J256" i="2"/>
  <c r="BK220" i="2"/>
  <c r="J170" i="2"/>
  <c r="BK263" i="2"/>
  <c r="BK304" i="2"/>
  <c r="BK276" i="2"/>
  <c r="J218" i="2"/>
  <c r="J166" i="2"/>
  <c r="BK134" i="2"/>
  <c r="BK249" i="2"/>
  <c r="J199" i="2"/>
  <c r="AS94" i="1"/>
  <c r="J241" i="3"/>
  <c r="BK278" i="3"/>
  <c r="J171" i="3"/>
  <c r="BK284" i="3"/>
  <c r="J278" i="3"/>
  <c r="J183" i="3"/>
  <c r="BK287" i="3"/>
  <c r="J220" i="3"/>
  <c r="J274" i="3"/>
  <c r="BK171" i="3"/>
  <c r="J261" i="3"/>
  <c r="BK202" i="3"/>
  <c r="BK324" i="4"/>
  <c r="J190" i="4"/>
  <c r="J205" i="4"/>
  <c r="BK312" i="2"/>
  <c r="J289" i="2"/>
  <c r="J263" i="2"/>
  <c r="J248" i="2"/>
  <c r="BK199" i="2"/>
  <c r="J268" i="2"/>
  <c r="BK203" i="2"/>
  <c r="BK138" i="2"/>
  <c r="J211" i="2"/>
  <c r="BK152" i="2"/>
  <c r="BK268" i="2"/>
  <c r="J228" i="2"/>
  <c r="BK194" i="2"/>
  <c r="J142" i="2"/>
  <c r="J148" i="2"/>
  <c r="J248" i="3"/>
  <c r="J161" i="3"/>
  <c r="J257" i="3"/>
  <c r="J165" i="3"/>
  <c r="J242" i="3"/>
  <c r="J223" i="3"/>
  <c r="J246" i="3"/>
  <c r="J149" i="3"/>
  <c r="J244" i="3"/>
  <c r="J142" i="3"/>
  <c r="BK262" i="3"/>
  <c r="J284" i="3"/>
  <c r="J217" i="3"/>
  <c r="J145" i="3"/>
  <c r="BK262" i="4"/>
  <c r="J289" i="4"/>
  <c r="J233" i="4"/>
  <c r="BK271" i="4"/>
  <c r="J196" i="4"/>
  <c r="J309" i="4"/>
  <c r="J226" i="4"/>
  <c r="BK321" i="4"/>
  <c r="BK237" i="4"/>
  <c r="BK186" i="4"/>
  <c r="BK145" i="4"/>
  <c r="J152" i="4"/>
  <c r="BK230" i="4"/>
  <c r="BK245" i="5"/>
  <c r="BK157" i="5"/>
  <c r="J169" i="5"/>
  <c r="BK219" i="5"/>
  <c r="J267" i="5"/>
  <c r="BK198" i="5"/>
  <c r="J270" i="5"/>
  <c r="BK188" i="5"/>
  <c r="J288" i="5"/>
  <c r="BK174" i="5"/>
  <c r="J147" i="5"/>
  <c r="BK312" i="6"/>
  <c r="J358" i="6"/>
  <c r="BK341" i="6"/>
  <c r="J218" i="6"/>
  <c r="BK147" i="6"/>
  <c r="BK340" i="6"/>
  <c r="J205" i="6"/>
  <c r="J229" i="6"/>
  <c r="J345" i="6"/>
  <c r="J287" i="6"/>
  <c r="J195" i="6"/>
  <c r="J161" i="6"/>
  <c r="BK323" i="6"/>
  <c r="BK181" i="6"/>
  <c r="BK253" i="6"/>
  <c r="BK195" i="6"/>
  <c r="J362" i="6"/>
  <c r="J306" i="6"/>
  <c r="J297" i="7"/>
  <c r="J248" i="7"/>
  <c r="BK252" i="7"/>
  <c r="BK200" i="7"/>
  <c r="J187" i="7"/>
  <c r="BK145" i="7"/>
  <c r="BK279" i="7"/>
  <c r="BK182" i="7"/>
  <c r="BK263" i="7"/>
  <c r="J167" i="7"/>
  <c r="J138" i="7"/>
  <c r="J270" i="7"/>
  <c r="J207" i="7"/>
  <c r="BK134" i="7"/>
  <c r="J259" i="7"/>
  <c r="J263" i="8"/>
  <c r="BK202" i="8"/>
  <c r="J311" i="8"/>
  <c r="J275" i="8"/>
  <c r="BK206" i="8"/>
  <c r="BK221" i="8"/>
  <c r="J154" i="8"/>
  <c r="BK165" i="8"/>
  <c r="J139" i="8"/>
  <c r="J292" i="8"/>
  <c r="J193" i="8"/>
  <c r="BK147" i="8"/>
  <c r="J253" i="8"/>
  <c r="BK183" i="8"/>
  <c r="BK307" i="9"/>
  <c r="BK261" i="9"/>
  <c r="J196" i="9"/>
  <c r="J128" i="9"/>
  <c r="J208" i="9"/>
  <c r="J231" i="9"/>
  <c r="BK253" i="9"/>
  <c r="J212" i="9"/>
  <c r="J163" i="9"/>
  <c r="J253" i="9"/>
  <c r="BK167" i="9"/>
  <c r="BK242" i="9"/>
  <c r="BK136" i="9"/>
  <c r="J126" i="10"/>
  <c r="J312" i="2"/>
  <c r="J307" i="2"/>
  <c r="J281" i="2"/>
  <c r="J260" i="2"/>
  <c r="J156" i="2"/>
  <c r="BK256" i="2"/>
  <c r="J185" i="2"/>
  <c r="J145" i="2"/>
  <c r="BK297" i="2"/>
  <c r="BK265" i="2"/>
  <c r="J239" i="2"/>
  <c r="J207" i="2"/>
  <c r="J152" i="2"/>
  <c r="BK190" i="2"/>
  <c r="BK289" i="2"/>
  <c r="J289" i="3"/>
  <c r="J153" i="3"/>
  <c r="J209" i="3"/>
  <c r="J138" i="3"/>
  <c r="J239" i="3"/>
  <c r="BK162" i="3"/>
  <c r="J162" i="3"/>
  <c r="J240" i="3"/>
  <c r="BK142" i="3"/>
  <c r="BK240" i="3"/>
  <c r="J270" i="3"/>
  <c r="J251" i="3"/>
  <c r="J202" i="3"/>
  <c r="J245" i="3"/>
  <c r="J198" i="3"/>
  <c r="BK309" i="4"/>
  <c r="J216" i="4"/>
  <c r="J186" i="4"/>
  <c r="BK156" i="4"/>
  <c r="J271" i="4"/>
  <c r="BK180" i="4"/>
  <c r="BK282" i="4"/>
  <c r="J209" i="4"/>
  <c r="BK152" i="4"/>
  <c r="BK303" i="4"/>
  <c r="J224" i="4"/>
  <c r="J191" i="4"/>
  <c r="BK256" i="4"/>
  <c r="BK268" i="4"/>
  <c r="BK253" i="5"/>
  <c r="J161" i="5"/>
  <c r="J211" i="5"/>
  <c r="BK224" i="5"/>
  <c r="J306" i="5"/>
  <c r="J253" i="5"/>
  <c r="BK169" i="5"/>
  <c r="BK298" i="5"/>
  <c r="J189" i="5"/>
  <c r="J150" i="5"/>
  <c r="J284" i="5"/>
  <c r="J207" i="5"/>
  <c r="J291" i="5"/>
  <c r="J257" i="5"/>
  <c r="BK184" i="5"/>
  <c r="J130" i="5"/>
  <c r="J341" i="6"/>
  <c r="J281" i="6"/>
  <c r="BK169" i="6"/>
  <c r="J330" i="6"/>
  <c r="J201" i="6"/>
  <c r="J144" i="6"/>
  <c r="BK264" i="6"/>
  <c r="J181" i="6"/>
  <c r="BK327" i="6"/>
  <c r="J356" i="6"/>
  <c r="BK249" i="6"/>
  <c r="J180" i="6"/>
  <c r="BK330" i="6"/>
  <c r="BK205" i="6"/>
  <c r="BK320" i="6"/>
  <c r="J196" i="6"/>
  <c r="J363" i="6"/>
  <c r="J340" i="6"/>
  <c r="J301" i="7"/>
  <c r="BK228" i="7"/>
  <c r="BK179" i="7"/>
  <c r="BK207" i="7"/>
  <c r="J159" i="7"/>
  <c r="BK138" i="7"/>
  <c r="BK248" i="7"/>
  <c r="J204" i="7"/>
  <c r="J130" i="7"/>
  <c r="J173" i="7"/>
  <c r="J142" i="7"/>
  <c r="J278" i="7"/>
  <c r="J151" i="7"/>
  <c r="J252" i="7"/>
  <c r="BK311" i="8"/>
  <c r="BK244" i="8"/>
  <c r="J187" i="8"/>
  <c r="BK306" i="8"/>
  <c r="J161" i="8"/>
  <c r="J169" i="8"/>
  <c r="J183" i="8"/>
  <c r="J173" i="8"/>
  <c r="J188" i="8"/>
  <c r="BK309" i="8"/>
  <c r="J197" i="8"/>
  <c r="J157" i="8"/>
  <c r="BK284" i="8"/>
  <c r="J202" i="8"/>
  <c r="BK271" i="9"/>
  <c r="BK308" i="9"/>
  <c r="BK191" i="9"/>
  <c r="J141" i="9"/>
  <c r="J242" i="9"/>
  <c r="J271" i="9"/>
  <c r="BK163" i="9"/>
  <c r="BK264" i="9"/>
  <c r="BK304" i="9"/>
  <c r="BK182" i="9"/>
  <c r="J132" i="9"/>
  <c r="J179" i="9"/>
  <c r="J162" i="9"/>
  <c r="J132" i="10"/>
  <c r="BK308" i="2"/>
  <c r="J280" i="2"/>
  <c r="J252" i="2"/>
  <c r="BK218" i="2"/>
  <c r="BK160" i="2"/>
  <c r="BK260" i="2"/>
  <c r="J182" i="2"/>
  <c r="J286" i="2"/>
  <c r="BK228" i="2"/>
  <c r="BK182" i="2"/>
  <c r="BK280" i="2"/>
  <c r="BK238" i="2"/>
  <c r="J210" i="2"/>
  <c r="BK142" i="2"/>
  <c r="J247" i="2"/>
  <c r="BK242" i="3"/>
  <c r="J288" i="3"/>
  <c r="BK187" i="3"/>
  <c r="BK192" i="3"/>
  <c r="J130" i="3"/>
  <c r="J292" i="3"/>
  <c r="J207" i="3"/>
  <c r="BK134" i="3"/>
  <c r="J231" i="3"/>
  <c r="BK195" i="3"/>
  <c r="J281" i="3"/>
  <c r="BK209" i="3"/>
  <c r="BK146" i="3"/>
  <c r="J268" i="4"/>
  <c r="J320" i="4"/>
  <c r="J262" i="4"/>
  <c r="J321" i="4"/>
  <c r="BK224" i="4"/>
  <c r="J312" i="4"/>
  <c r="J237" i="4"/>
  <c r="BK149" i="4"/>
  <c r="J282" i="4"/>
  <c r="BK196" i="4"/>
  <c r="J149" i="4"/>
  <c r="J180" i="4"/>
  <c r="BK205" i="4"/>
  <c r="BK257" i="5"/>
  <c r="J281" i="5"/>
  <c r="BK150" i="5"/>
  <c r="BK203" i="5"/>
  <c r="J238" i="5"/>
  <c r="J301" i="5"/>
  <c r="J194" i="5"/>
  <c r="BK143" i="5"/>
  <c r="BK270" i="5"/>
  <c r="BK136" i="5"/>
  <c r="BK301" i="5"/>
  <c r="BK211" i="5"/>
  <c r="BK215" i="5"/>
  <c r="J320" i="6"/>
  <c r="BK201" i="6"/>
  <c r="J355" i="6"/>
  <c r="BK333" i="6"/>
  <c r="J357" i="6"/>
  <c r="J231" i="6"/>
  <c r="J354" i="6"/>
  <c r="J249" i="6"/>
  <c r="BK358" i="6"/>
  <c r="BK302" i="6"/>
  <c r="J337" i="6"/>
  <c r="BK281" i="6"/>
  <c r="BK144" i="6"/>
  <c r="J298" i="6"/>
  <c r="J221" i="6"/>
  <c r="BK367" i="6"/>
  <c r="BK363" i="6"/>
  <c r="J295" i="7"/>
  <c r="BK243" i="7"/>
  <c r="BK302" i="7"/>
  <c r="BK259" i="7"/>
  <c r="BK225" i="7"/>
  <c r="BK204" i="7"/>
  <c r="BK287" i="7"/>
  <c r="BK232" i="7"/>
  <c r="J305" i="7"/>
  <c r="BK217" i="7"/>
  <c r="J155" i="7"/>
  <c r="J279" i="7"/>
  <c r="J182" i="7"/>
  <c r="BK295" i="7"/>
  <c r="J244" i="7"/>
  <c r="BK212" i="7"/>
  <c r="BK299" i="8"/>
  <c r="BK223" i="8"/>
  <c r="J165" i="8"/>
  <c r="BK259" i="8"/>
  <c r="J236" i="8"/>
  <c r="BK188" i="8"/>
  <c r="BK263" i="8"/>
  <c r="J221" i="8"/>
  <c r="BK143" i="8"/>
  <c r="J143" i="8"/>
  <c r="J296" i="8"/>
  <c r="J206" i="8"/>
  <c r="BK275" i="8"/>
  <c r="BK210" i="8"/>
  <c r="J297" i="9"/>
  <c r="BK128" i="9"/>
  <c r="J293" i="9"/>
  <c r="BK204" i="9"/>
  <c r="J261" i="9"/>
  <c r="J286" i="9"/>
  <c r="BK173" i="9"/>
  <c r="BK293" i="9"/>
  <c r="BK215" i="9"/>
  <c r="J173" i="9"/>
  <c r="J268" i="9"/>
  <c r="BK200" i="9"/>
  <c r="J191" i="9"/>
  <c r="BK130" i="10"/>
  <c r="P124" i="10" l="1"/>
  <c r="P122" i="10" s="1"/>
  <c r="AU103" i="1" s="1"/>
  <c r="R285" i="9"/>
  <c r="R124" i="10"/>
  <c r="R122" i="10" s="1"/>
  <c r="T124" i="10"/>
  <c r="T122" i="10" s="1"/>
  <c r="BK198" i="2"/>
  <c r="J198" i="2" s="1"/>
  <c r="J99" i="2" s="1"/>
  <c r="P219" i="2"/>
  <c r="P285" i="2"/>
  <c r="T306" i="2"/>
  <c r="T305" i="2" s="1"/>
  <c r="P191" i="3"/>
  <c r="BK238" i="3"/>
  <c r="J238" i="3" s="1"/>
  <c r="J101" i="3" s="1"/>
  <c r="R266" i="3"/>
  <c r="R129" i="4"/>
  <c r="R225" i="4"/>
  <c r="R299" i="4"/>
  <c r="BK129" i="5"/>
  <c r="BK128" i="5" s="1"/>
  <c r="J128" i="5" s="1"/>
  <c r="J97" i="5" s="1"/>
  <c r="J129" i="5"/>
  <c r="J98" i="5" s="1"/>
  <c r="T223" i="5"/>
  <c r="P280" i="5"/>
  <c r="R129" i="7"/>
  <c r="BK216" i="7"/>
  <c r="J216" i="7" s="1"/>
  <c r="J100" i="7" s="1"/>
  <c r="BK283" i="7"/>
  <c r="J283" i="7" s="1"/>
  <c r="J102" i="7" s="1"/>
  <c r="T129" i="2"/>
  <c r="BK246" i="2"/>
  <c r="J246" i="2" s="1"/>
  <c r="J101" i="2" s="1"/>
  <c r="R285" i="2"/>
  <c r="R306" i="2"/>
  <c r="R305" i="2" s="1"/>
  <c r="R129" i="3"/>
  <c r="T208" i="3"/>
  <c r="P266" i="3"/>
  <c r="P286" i="3"/>
  <c r="P285" i="3" s="1"/>
  <c r="T129" i="4"/>
  <c r="BK225" i="4"/>
  <c r="J225" i="4" s="1"/>
  <c r="J100" i="4" s="1"/>
  <c r="P299" i="4"/>
  <c r="R318" i="4"/>
  <c r="R317" i="4" s="1"/>
  <c r="T129" i="5"/>
  <c r="R202" i="5"/>
  <c r="T249" i="5"/>
  <c r="BK300" i="5"/>
  <c r="J300" i="5" s="1"/>
  <c r="J105" i="5" s="1"/>
  <c r="P209" i="6"/>
  <c r="BK280" i="6"/>
  <c r="J280" i="6" s="1"/>
  <c r="J101" i="6" s="1"/>
  <c r="BK319" i="6"/>
  <c r="J319" i="6" s="1"/>
  <c r="J102" i="6" s="1"/>
  <c r="R344" i="6"/>
  <c r="R343" i="6" s="1"/>
  <c r="P129" i="7"/>
  <c r="BK242" i="7"/>
  <c r="J242" i="7" s="1"/>
  <c r="J101" i="7" s="1"/>
  <c r="BK299" i="7"/>
  <c r="BK298" i="7" s="1"/>
  <c r="J298" i="7" s="1"/>
  <c r="J104" i="7" s="1"/>
  <c r="T127" i="8"/>
  <c r="R201" i="8"/>
  <c r="BK288" i="8"/>
  <c r="J288" i="8"/>
  <c r="J102" i="8" s="1"/>
  <c r="BK204" i="4"/>
  <c r="J204" i="4" s="1"/>
  <c r="J99" i="4" s="1"/>
  <c r="BK261" i="4"/>
  <c r="J261" i="4" s="1"/>
  <c r="J101" i="4" s="1"/>
  <c r="BK318" i="4"/>
  <c r="J318" i="4" s="1"/>
  <c r="J105" i="4" s="1"/>
  <c r="T129" i="6"/>
  <c r="R209" i="6"/>
  <c r="T280" i="6"/>
  <c r="BK344" i="6"/>
  <c r="J344" i="6" s="1"/>
  <c r="J107" i="6" s="1"/>
  <c r="R195" i="7"/>
  <c r="P242" i="7"/>
  <c r="P299" i="7"/>
  <c r="P298" i="7" s="1"/>
  <c r="BK222" i="8"/>
  <c r="J222" i="8" s="1"/>
  <c r="J100" i="8" s="1"/>
  <c r="R288" i="8"/>
  <c r="BK127" i="9"/>
  <c r="P195" i="9"/>
  <c r="T216" i="9"/>
  <c r="BK285" i="9"/>
  <c r="J285" i="9" s="1"/>
  <c r="J102" i="9" s="1"/>
  <c r="P306" i="9"/>
  <c r="P305" i="9"/>
  <c r="R198" i="2"/>
  <c r="T246" i="2"/>
  <c r="BK129" i="3"/>
  <c r="J129" i="3" s="1"/>
  <c r="J98" i="3" s="1"/>
  <c r="T191" i="3"/>
  <c r="P238" i="3"/>
  <c r="BK286" i="3"/>
  <c r="BK285" i="3" s="1"/>
  <c r="J285" i="3" s="1"/>
  <c r="J104" i="3" s="1"/>
  <c r="P129" i="4"/>
  <c r="P225" i="4"/>
  <c r="BK299" i="4"/>
  <c r="J299" i="4" s="1"/>
  <c r="J102" i="4" s="1"/>
  <c r="P202" i="5"/>
  <c r="BK249" i="5"/>
  <c r="J249" i="5" s="1"/>
  <c r="J101" i="5" s="1"/>
  <c r="T280" i="5"/>
  <c r="BK129" i="6"/>
  <c r="J129" i="6" s="1"/>
  <c r="J98" i="6" s="1"/>
  <c r="T230" i="6"/>
  <c r="P319" i="6"/>
  <c r="BK339" i="6"/>
  <c r="J339" i="6" s="1"/>
  <c r="J105" i="6" s="1"/>
  <c r="T339" i="6"/>
  <c r="T338" i="6" s="1"/>
  <c r="T129" i="7"/>
  <c r="R216" i="7"/>
  <c r="T283" i="7"/>
  <c r="BK127" i="8"/>
  <c r="R222" i="8"/>
  <c r="P258" i="8"/>
  <c r="P308" i="8"/>
  <c r="P307" i="8" s="1"/>
  <c r="P129" i="2"/>
  <c r="BK219" i="2"/>
  <c r="J219" i="2" s="1"/>
  <c r="J100" i="2" s="1"/>
  <c r="R246" i="2"/>
  <c r="BK306" i="2"/>
  <c r="BK305" i="2" s="1"/>
  <c r="J305" i="2" s="1"/>
  <c r="J104" i="2" s="1"/>
  <c r="P129" i="3"/>
  <c r="R191" i="3"/>
  <c r="T238" i="3"/>
  <c r="T286" i="3"/>
  <c r="T285" i="3" s="1"/>
  <c r="P204" i="4"/>
  <c r="R261" i="4"/>
  <c r="T318" i="4"/>
  <c r="T317" i="4" s="1"/>
  <c r="BK223" i="5"/>
  <c r="J223" i="5" s="1"/>
  <c r="J100" i="5" s="1"/>
  <c r="P249" i="5"/>
  <c r="P300" i="5"/>
  <c r="P299" i="5" s="1"/>
  <c r="BK209" i="6"/>
  <c r="J209" i="6" s="1"/>
  <c r="J99" i="6" s="1"/>
  <c r="T209" i="6"/>
  <c r="R280" i="6"/>
  <c r="P344" i="6"/>
  <c r="P343" i="6" s="1"/>
  <c r="P195" i="7"/>
  <c r="R242" i="7"/>
  <c r="P201" i="8"/>
  <c r="BK258" i="8"/>
  <c r="J258" i="8" s="1"/>
  <c r="J101" i="8" s="1"/>
  <c r="T288" i="8"/>
  <c r="R308" i="8"/>
  <c r="R307" i="8" s="1"/>
  <c r="T127" i="9"/>
  <c r="BK216" i="9"/>
  <c r="J216" i="9" s="1"/>
  <c r="J100" i="9" s="1"/>
  <c r="P249" i="9"/>
  <c r="T285" i="9"/>
  <c r="R129" i="2"/>
  <c r="R219" i="2"/>
  <c r="BK285" i="2"/>
  <c r="J285" i="2" s="1"/>
  <c r="J102" i="2" s="1"/>
  <c r="T129" i="3"/>
  <c r="R208" i="3"/>
  <c r="T266" i="3"/>
  <c r="T204" i="4"/>
  <c r="P261" i="4"/>
  <c r="P318" i="4"/>
  <c r="P317" i="4"/>
  <c r="R129" i="5"/>
  <c r="P223" i="5"/>
  <c r="R280" i="5"/>
  <c r="T300" i="5"/>
  <c r="T299" i="5" s="1"/>
  <c r="BK230" i="6"/>
  <c r="J230" i="6" s="1"/>
  <c r="J100" i="6" s="1"/>
  <c r="P280" i="6"/>
  <c r="T344" i="6"/>
  <c r="T343" i="6"/>
  <c r="BK195" i="7"/>
  <c r="J195" i="7" s="1"/>
  <c r="J99" i="7" s="1"/>
  <c r="T216" i="7"/>
  <c r="P283" i="7"/>
  <c r="R299" i="7"/>
  <c r="R298" i="7" s="1"/>
  <c r="R127" i="8"/>
  <c r="T222" i="8"/>
  <c r="T258" i="8"/>
  <c r="BK308" i="8"/>
  <c r="J308" i="8" s="1"/>
  <c r="J105" i="8" s="1"/>
  <c r="R127" i="9"/>
  <c r="R195" i="9"/>
  <c r="P216" i="9"/>
  <c r="T249" i="9"/>
  <c r="BK306" i="9"/>
  <c r="J306" i="9" s="1"/>
  <c r="J105" i="9" s="1"/>
  <c r="P198" i="2"/>
  <c r="T219" i="2"/>
  <c r="T285" i="2"/>
  <c r="BK208" i="3"/>
  <c r="J208" i="3" s="1"/>
  <c r="J100" i="3" s="1"/>
  <c r="R238" i="3"/>
  <c r="R286" i="3"/>
  <c r="R285" i="3"/>
  <c r="R204" i="4"/>
  <c r="T261" i="4"/>
  <c r="BK202" i="5"/>
  <c r="J202" i="5" s="1"/>
  <c r="J99" i="5" s="1"/>
  <c r="T202" i="5"/>
  <c r="R249" i="5"/>
  <c r="R300" i="5"/>
  <c r="R299" i="5" s="1"/>
  <c r="P129" i="6"/>
  <c r="R230" i="6"/>
  <c r="R319" i="6"/>
  <c r="R339" i="6"/>
  <c r="R338" i="6" s="1"/>
  <c r="BK129" i="7"/>
  <c r="J129" i="7" s="1"/>
  <c r="J98" i="7" s="1"/>
  <c r="P216" i="7"/>
  <c r="R283" i="7"/>
  <c r="T299" i="7"/>
  <c r="T298" i="7" s="1"/>
  <c r="P127" i="8"/>
  <c r="P222" i="8"/>
  <c r="P288" i="8"/>
  <c r="T308" i="8"/>
  <c r="T307" i="8" s="1"/>
  <c r="P127" i="9"/>
  <c r="BK195" i="9"/>
  <c r="J195" i="9" s="1"/>
  <c r="J99" i="9" s="1"/>
  <c r="R216" i="9"/>
  <c r="R249" i="9"/>
  <c r="T306" i="9"/>
  <c r="T305" i="9" s="1"/>
  <c r="BK129" i="2"/>
  <c r="J129" i="2" s="1"/>
  <c r="J98" i="2" s="1"/>
  <c r="T198" i="2"/>
  <c r="P246" i="2"/>
  <c r="P306" i="2"/>
  <c r="P305" i="2" s="1"/>
  <c r="BK191" i="3"/>
  <c r="J191" i="3" s="1"/>
  <c r="J99" i="3" s="1"/>
  <c r="P208" i="3"/>
  <c r="BK266" i="3"/>
  <c r="J266" i="3" s="1"/>
  <c r="J102" i="3" s="1"/>
  <c r="BK129" i="4"/>
  <c r="J129" i="4" s="1"/>
  <c r="J98" i="4" s="1"/>
  <c r="T225" i="4"/>
  <c r="T299" i="4"/>
  <c r="P129" i="5"/>
  <c r="P128" i="5" s="1"/>
  <c r="R223" i="5"/>
  <c r="BK280" i="5"/>
  <c r="J280" i="5" s="1"/>
  <c r="J102" i="5" s="1"/>
  <c r="R129" i="6"/>
  <c r="R128" i="6" s="1"/>
  <c r="R127" i="6" s="1"/>
  <c r="P230" i="6"/>
  <c r="T319" i="6"/>
  <c r="P339" i="6"/>
  <c r="P338" i="6" s="1"/>
  <c r="T195" i="7"/>
  <c r="T242" i="7"/>
  <c r="BK201" i="8"/>
  <c r="J201" i="8"/>
  <c r="J99" i="8" s="1"/>
  <c r="T201" i="8"/>
  <c r="R258" i="8"/>
  <c r="T195" i="9"/>
  <c r="BK249" i="9"/>
  <c r="J249" i="9"/>
  <c r="J101" i="9" s="1"/>
  <c r="P285" i="9"/>
  <c r="R306" i="9"/>
  <c r="R305" i="9" s="1"/>
  <c r="BK323" i="4"/>
  <c r="J323" i="4" s="1"/>
  <c r="J107" i="4" s="1"/>
  <c r="BK297" i="5"/>
  <c r="J297" i="5" s="1"/>
  <c r="J103" i="5" s="1"/>
  <c r="BK303" i="2"/>
  <c r="J303" i="2" s="1"/>
  <c r="J103" i="2" s="1"/>
  <c r="BK311" i="2"/>
  <c r="J311" i="2"/>
  <c r="J107" i="2"/>
  <c r="BK336" i="6"/>
  <c r="J336" i="6"/>
  <c r="J103" i="6" s="1"/>
  <c r="BK305" i="8"/>
  <c r="J305" i="8" s="1"/>
  <c r="J103" i="8" s="1"/>
  <c r="BK303" i="9"/>
  <c r="J303" i="9" s="1"/>
  <c r="J103" i="9" s="1"/>
  <c r="BK283" i="3"/>
  <c r="J283" i="3" s="1"/>
  <c r="J103" i="3" s="1"/>
  <c r="BK315" i="4"/>
  <c r="J315" i="4" s="1"/>
  <c r="J103" i="4" s="1"/>
  <c r="BK296" i="7"/>
  <c r="J296" i="7" s="1"/>
  <c r="J103" i="7" s="1"/>
  <c r="BK291" i="3"/>
  <c r="BK290" i="3" s="1"/>
  <c r="J290" i="3" s="1"/>
  <c r="J106" i="3" s="1"/>
  <c r="BK125" i="10"/>
  <c r="BK127" i="10"/>
  <c r="BK129" i="10"/>
  <c r="J129" i="10" s="1"/>
  <c r="J101" i="10" s="1"/>
  <c r="BK305" i="5"/>
  <c r="J305" i="5"/>
  <c r="J107" i="5" s="1"/>
  <c r="BK304" i="7"/>
  <c r="J304" i="7" s="1"/>
  <c r="J107" i="7" s="1"/>
  <c r="BK131" i="10"/>
  <c r="J131" i="10"/>
  <c r="J102" i="10" s="1"/>
  <c r="BE130" i="10"/>
  <c r="J127" i="9"/>
  <c r="J98" i="9" s="1"/>
  <c r="J89" i="10"/>
  <c r="E112" i="10"/>
  <c r="F119" i="10"/>
  <c r="BE128" i="10"/>
  <c r="BE132" i="10"/>
  <c r="BE126" i="10"/>
  <c r="E85" i="9"/>
  <c r="BE173" i="9"/>
  <c r="BE179" i="9"/>
  <c r="BE207" i="9"/>
  <c r="BE208" i="9"/>
  <c r="BE212" i="9"/>
  <c r="BE215" i="9"/>
  <c r="BE250" i="9"/>
  <c r="BE264" i="9"/>
  <c r="BE271" i="9"/>
  <c r="BE148" i="9"/>
  <c r="BE151" i="9"/>
  <c r="BE187" i="9"/>
  <c r="BE191" i="9"/>
  <c r="BE196" i="9"/>
  <c r="BE257" i="9"/>
  <c r="BE289" i="9"/>
  <c r="BE309" i="9"/>
  <c r="F122" i="9"/>
  <c r="BE141" i="9"/>
  <c r="BE155" i="9"/>
  <c r="BE163" i="9"/>
  <c r="BE204" i="9"/>
  <c r="BE300" i="9"/>
  <c r="BE307" i="9"/>
  <c r="BE136" i="9"/>
  <c r="BE268" i="9"/>
  <c r="BE308" i="9"/>
  <c r="J89" i="9"/>
  <c r="BE200" i="9"/>
  <c r="BE217" i="9"/>
  <c r="BE225" i="9"/>
  <c r="BE242" i="9"/>
  <c r="BE128" i="9"/>
  <c r="BE162" i="9"/>
  <c r="BE182" i="9"/>
  <c r="BE231" i="9"/>
  <c r="BE253" i="9"/>
  <c r="BE276" i="9"/>
  <c r="BE304" i="9"/>
  <c r="BE132" i="9"/>
  <c r="BE167" i="9"/>
  <c r="BE236" i="9"/>
  <c r="BE286" i="9"/>
  <c r="BE297" i="9"/>
  <c r="BE145" i="9"/>
  <c r="BE159" i="9"/>
  <c r="BE261" i="9"/>
  <c r="BE281" i="9"/>
  <c r="BE293" i="9"/>
  <c r="E85" i="8"/>
  <c r="BE128" i="8"/>
  <c r="BE139" i="8"/>
  <c r="BE157" i="8"/>
  <c r="BE165" i="8"/>
  <c r="BE169" i="8"/>
  <c r="BE193" i="8"/>
  <c r="BE289" i="8"/>
  <c r="BE151" i="8"/>
  <c r="BE183" i="8"/>
  <c r="BE213" i="8"/>
  <c r="BE214" i="8"/>
  <c r="BE223" i="8"/>
  <c r="BE263" i="8"/>
  <c r="BE271" i="8"/>
  <c r="BE275" i="8"/>
  <c r="BE299" i="8"/>
  <c r="BE161" i="8"/>
  <c r="BE210" i="8"/>
  <c r="BE259" i="8"/>
  <c r="BE188" i="8"/>
  <c r="BE197" i="8"/>
  <c r="BE202" i="8"/>
  <c r="BE206" i="8"/>
  <c r="BE249" i="8"/>
  <c r="BE281" i="8"/>
  <c r="F92" i="8"/>
  <c r="BE187" i="8"/>
  <c r="BE236" i="8"/>
  <c r="BE244" i="8"/>
  <c r="BE253" i="8"/>
  <c r="BE143" i="8"/>
  <c r="BE230" i="8"/>
  <c r="BE239" i="8"/>
  <c r="J89" i="8"/>
  <c r="BE154" i="8"/>
  <c r="BE172" i="8"/>
  <c r="BE173" i="8"/>
  <c r="BE177" i="8"/>
  <c r="BE218" i="8"/>
  <c r="BE267" i="8"/>
  <c r="BE278" i="8"/>
  <c r="BE292" i="8"/>
  <c r="BE302" i="8"/>
  <c r="BE147" i="8"/>
  <c r="BE221" i="8"/>
  <c r="BE284" i="8"/>
  <c r="BE296" i="8"/>
  <c r="BE306" i="8"/>
  <c r="BE309" i="8"/>
  <c r="BE310" i="8"/>
  <c r="BE311" i="8"/>
  <c r="BE278" i="7"/>
  <c r="BE279" i="7"/>
  <c r="E85" i="7"/>
  <c r="F124" i="7"/>
  <c r="BE163" i="7"/>
  <c r="BE217" i="7"/>
  <c r="BE225" i="7"/>
  <c r="BE228" i="7"/>
  <c r="BE232" i="7"/>
  <c r="BE243" i="7"/>
  <c r="BE244" i="7"/>
  <c r="BE287" i="7"/>
  <c r="BE145" i="7"/>
  <c r="BE155" i="7"/>
  <c r="BE159" i="7"/>
  <c r="BE182" i="7"/>
  <c r="BE187" i="7"/>
  <c r="BE212" i="7"/>
  <c r="BE215" i="7"/>
  <c r="BE259" i="7"/>
  <c r="BE266" i="7"/>
  <c r="BE291" i="7"/>
  <c r="BE295" i="7"/>
  <c r="BE302" i="7"/>
  <c r="J121" i="7"/>
  <c r="BE162" i="7"/>
  <c r="BE173" i="7"/>
  <c r="BE207" i="7"/>
  <c r="BE208" i="7"/>
  <c r="BE252" i="7"/>
  <c r="BE297" i="7"/>
  <c r="BE300" i="7"/>
  <c r="BE301" i="7"/>
  <c r="BE151" i="7"/>
  <c r="BE167" i="7"/>
  <c r="BE179" i="7"/>
  <c r="BE191" i="7"/>
  <c r="BE200" i="7"/>
  <c r="BK343" i="6"/>
  <c r="J343" i="6" s="1"/>
  <c r="J106" i="6" s="1"/>
  <c r="BE148" i="7"/>
  <c r="BE196" i="7"/>
  <c r="BE204" i="7"/>
  <c r="BE245" i="7"/>
  <c r="BE248" i="7"/>
  <c r="BE256" i="7"/>
  <c r="BE270" i="7"/>
  <c r="BE274" i="7"/>
  <c r="BE305" i="7"/>
  <c r="BE130" i="7"/>
  <c r="BE134" i="7"/>
  <c r="BE138" i="7"/>
  <c r="BE142" i="7"/>
  <c r="BE240" i="7"/>
  <c r="BE263" i="7"/>
  <c r="BE284" i="7"/>
  <c r="BE292" i="7"/>
  <c r="BK304" i="5"/>
  <c r="J304" i="5"/>
  <c r="J106" i="5" s="1"/>
  <c r="F92" i="6"/>
  <c r="BE214" i="6"/>
  <c r="BE226" i="6"/>
  <c r="BE231" i="6"/>
  <c r="BE281" i="6"/>
  <c r="BE287" i="6"/>
  <c r="BE320" i="6"/>
  <c r="BE323" i="6"/>
  <c r="BE356" i="6"/>
  <c r="BE358" i="6"/>
  <c r="BE362" i="6"/>
  <c r="BE363" i="6"/>
  <c r="BE367" i="6"/>
  <c r="BE165" i="6"/>
  <c r="BE169" i="6"/>
  <c r="BE173" i="6"/>
  <c r="BE180" i="6"/>
  <c r="BE341" i="6"/>
  <c r="BE348" i="6"/>
  <c r="BE158" i="6"/>
  <c r="BE191" i="6"/>
  <c r="BE273" i="6"/>
  <c r="BE291" i="6"/>
  <c r="BE298" i="6"/>
  <c r="BE342" i="6"/>
  <c r="BE355" i="6"/>
  <c r="BK299" i="5"/>
  <c r="J299" i="5" s="1"/>
  <c r="J104" i="5" s="1"/>
  <c r="E117" i="6"/>
  <c r="BE130" i="6"/>
  <c r="BE140" i="6"/>
  <c r="BE147" i="6"/>
  <c r="BE181" i="6"/>
  <c r="BE205" i="6"/>
  <c r="BE218" i="6"/>
  <c r="BE221" i="6"/>
  <c r="BE222" i="6"/>
  <c r="BE240" i="6"/>
  <c r="BE337" i="6"/>
  <c r="J121" i="6"/>
  <c r="BE201" i="6"/>
  <c r="BE210" i="6"/>
  <c r="BE312" i="6"/>
  <c r="BE340" i="6"/>
  <c r="BE144" i="6"/>
  <c r="BE185" i="6"/>
  <c r="BE195" i="6"/>
  <c r="BE327" i="6"/>
  <c r="BE333" i="6"/>
  <c r="BE264" i="6"/>
  <c r="BE306" i="6"/>
  <c r="BE309" i="6"/>
  <c r="BE315" i="6"/>
  <c r="BE354" i="6"/>
  <c r="BE357" i="6"/>
  <c r="BE161" i="6"/>
  <c r="BE177" i="6"/>
  <c r="BE196" i="6"/>
  <c r="BE229" i="6"/>
  <c r="BE249" i="6"/>
  <c r="BE253" i="6"/>
  <c r="BE302" i="6"/>
  <c r="BE330" i="6"/>
  <c r="BE345" i="6"/>
  <c r="J89" i="5"/>
  <c r="BE178" i="5"/>
  <c r="BE207" i="5"/>
  <c r="BE211" i="5"/>
  <c r="BE222" i="5"/>
  <c r="BE231" i="5"/>
  <c r="E117" i="5"/>
  <c r="BE165" i="5"/>
  <c r="BE194" i="5"/>
  <c r="BE298" i="5"/>
  <c r="BE154" i="5"/>
  <c r="BE253" i="5"/>
  <c r="F124" i="5"/>
  <c r="BE161" i="5"/>
  <c r="BE173" i="5"/>
  <c r="BE215" i="5"/>
  <c r="BE219" i="5"/>
  <c r="BE224" i="5"/>
  <c r="BE284" i="5"/>
  <c r="BE288" i="5"/>
  <c r="BE291" i="5"/>
  <c r="BE294" i="5"/>
  <c r="BK317" i="4"/>
  <c r="J317" i="4"/>
  <c r="J104" i="4" s="1"/>
  <c r="BE140" i="5"/>
  <c r="BE147" i="5"/>
  <c r="BE174" i="5"/>
  <c r="BE250" i="5"/>
  <c r="BE276" i="5"/>
  <c r="BE281" i="5"/>
  <c r="BE130" i="5"/>
  <c r="BE157" i="5"/>
  <c r="BE169" i="5"/>
  <c r="BE188" i="5"/>
  <c r="BE238" i="5"/>
  <c r="BE242" i="5"/>
  <c r="BE245" i="5"/>
  <c r="BE301" i="5"/>
  <c r="BE302" i="5"/>
  <c r="BE198" i="5"/>
  <c r="BE257" i="5"/>
  <c r="BE263" i="5"/>
  <c r="BE267" i="5"/>
  <c r="BE270" i="5"/>
  <c r="BE273" i="5"/>
  <c r="BE303" i="5"/>
  <c r="BE306" i="5"/>
  <c r="BE136" i="5"/>
  <c r="BE143" i="5"/>
  <c r="BE150" i="5"/>
  <c r="BE184" i="5"/>
  <c r="BE189" i="5"/>
  <c r="BE203" i="5"/>
  <c r="BE214" i="5"/>
  <c r="J286" i="3"/>
  <c r="J105" i="3" s="1"/>
  <c r="F124" i="4"/>
  <c r="BE190" i="4"/>
  <c r="BE191" i="4"/>
  <c r="BE233" i="4"/>
  <c r="BE175" i="4"/>
  <c r="BE196" i="4"/>
  <c r="BE217" i="4"/>
  <c r="J89" i="4"/>
  <c r="E117" i="4"/>
  <c r="BE130" i="4"/>
  <c r="BE142" i="4"/>
  <c r="BE152" i="4"/>
  <c r="BE226" i="4"/>
  <c r="BE262" i="4"/>
  <c r="BE289" i="4"/>
  <c r="BE300" i="4"/>
  <c r="BE312" i="4"/>
  <c r="BE163" i="4"/>
  <c r="BE180" i="4"/>
  <c r="BE205" i="4"/>
  <c r="BE213" i="4"/>
  <c r="BE221" i="4"/>
  <c r="BE256" i="4"/>
  <c r="BE278" i="4"/>
  <c r="BE282" i="4"/>
  <c r="BE149" i="4"/>
  <c r="BE167" i="4"/>
  <c r="BE176" i="4"/>
  <c r="BE186" i="4"/>
  <c r="BE230" i="4"/>
  <c r="BE268" i="4"/>
  <c r="BE306" i="4"/>
  <c r="BE309" i="4"/>
  <c r="BE316" i="4"/>
  <c r="BE320" i="4"/>
  <c r="BE324" i="4"/>
  <c r="J291" i="3"/>
  <c r="J107" i="3"/>
  <c r="BE138" i="4"/>
  <c r="BE145" i="4"/>
  <c r="BE171" i="4"/>
  <c r="BE200" i="4"/>
  <c r="BE303" i="4"/>
  <c r="BE319" i="4"/>
  <c r="BE321" i="4"/>
  <c r="BE156" i="4"/>
  <c r="BE216" i="4"/>
  <c r="BE292" i="4"/>
  <c r="BE295" i="4"/>
  <c r="BE159" i="4"/>
  <c r="BE209" i="4"/>
  <c r="BE224" i="4"/>
  <c r="BE237" i="4"/>
  <c r="BE247" i="4"/>
  <c r="BE271" i="4"/>
  <c r="BE286" i="4"/>
  <c r="BK310" i="2"/>
  <c r="J310" i="2"/>
  <c r="J106" i="2" s="1"/>
  <c r="J121" i="3"/>
  <c r="BE162" i="3"/>
  <c r="BE178" i="3"/>
  <c r="BE254" i="3"/>
  <c r="BE130" i="3"/>
  <c r="BE134" i="3"/>
  <c r="BE142" i="3"/>
  <c r="BE149" i="3"/>
  <c r="BE177" i="3"/>
  <c r="BE183" i="3"/>
  <c r="BE187" i="3"/>
  <c r="BE223" i="3"/>
  <c r="BE239" i="3"/>
  <c r="BE240" i="3"/>
  <c r="BE192" i="3"/>
  <c r="BE201" i="3"/>
  <c r="BE207" i="3"/>
  <c r="BE209" i="3"/>
  <c r="BE246" i="3"/>
  <c r="BE262" i="3"/>
  <c r="BE274" i="3"/>
  <c r="BE292" i="3"/>
  <c r="F124" i="3"/>
  <c r="BE161" i="3"/>
  <c r="BE198" i="3"/>
  <c r="BE244" i="3"/>
  <c r="BE261" i="3"/>
  <c r="BE153" i="3"/>
  <c r="BE195" i="3"/>
  <c r="BE217" i="3"/>
  <c r="BE241" i="3"/>
  <c r="BE242" i="3"/>
  <c r="BE245" i="3"/>
  <c r="BE248" i="3"/>
  <c r="BE146" i="3"/>
  <c r="BE165" i="3"/>
  <c r="BE206" i="3"/>
  <c r="BE220" i="3"/>
  <c r="BE251" i="3"/>
  <c r="BE257" i="3"/>
  <c r="BE278" i="3"/>
  <c r="BE284" i="3"/>
  <c r="BE145" i="3"/>
  <c r="BE157" i="3"/>
  <c r="BE231" i="3"/>
  <c r="BE267" i="3"/>
  <c r="BE270" i="3"/>
  <c r="BE289" i="3"/>
  <c r="E85" i="3"/>
  <c r="BE138" i="3"/>
  <c r="BE171" i="3"/>
  <c r="BE202" i="3"/>
  <c r="BE281" i="3"/>
  <c r="BE287" i="3"/>
  <c r="BE288" i="3"/>
  <c r="F92" i="2"/>
  <c r="BE148" i="2"/>
  <c r="BE263" i="2"/>
  <c r="BE130" i="2"/>
  <c r="BE134" i="2"/>
  <c r="BE194" i="2"/>
  <c r="J89" i="2"/>
  <c r="BE145" i="2"/>
  <c r="BE152" i="2"/>
  <c r="BE156" i="2"/>
  <c r="BE160" i="2"/>
  <c r="BE211" i="2"/>
  <c r="BE220" i="2"/>
  <c r="BE300" i="2"/>
  <c r="E117" i="2"/>
  <c r="BE165" i="2"/>
  <c r="BE170" i="2"/>
  <c r="BE182" i="2"/>
  <c r="BE185" i="2"/>
  <c r="BE203" i="2"/>
  <c r="BE207" i="2"/>
  <c r="BE218" i="2"/>
  <c r="BE249" i="2"/>
  <c r="BE138" i="2"/>
  <c r="BE142" i="2"/>
  <c r="BE239" i="2"/>
  <c r="BE248" i="2"/>
  <c r="BE252" i="2"/>
  <c r="BE256" i="2"/>
  <c r="BE260" i="2"/>
  <c r="BE265" i="2"/>
  <c r="BE268" i="2"/>
  <c r="BE272" i="2"/>
  <c r="BE276" i="2"/>
  <c r="BE297" i="2"/>
  <c r="BE176" i="2"/>
  <c r="BE199" i="2"/>
  <c r="BE215" i="2"/>
  <c r="BE228" i="2"/>
  <c r="BE247" i="2"/>
  <c r="BE280" i="2"/>
  <c r="BE166" i="2"/>
  <c r="BE190" i="2"/>
  <c r="BE210" i="2"/>
  <c r="BE234" i="2"/>
  <c r="BE238" i="2"/>
  <c r="BE281" i="2"/>
  <c r="BE286" i="2"/>
  <c r="BE289" i="2"/>
  <c r="BE293" i="2"/>
  <c r="BE304" i="2"/>
  <c r="BE307" i="2"/>
  <c r="BE308" i="2"/>
  <c r="BE309" i="2"/>
  <c r="BE312" i="2"/>
  <c r="F35" i="3"/>
  <c r="BB96" i="1" s="1"/>
  <c r="F36" i="3"/>
  <c r="BC96" i="1" s="1"/>
  <c r="F36" i="5"/>
  <c r="BC98" i="1" s="1"/>
  <c r="F37" i="7"/>
  <c r="BD100" i="1"/>
  <c r="J34" i="7"/>
  <c r="AW100" i="1" s="1"/>
  <c r="J34" i="8"/>
  <c r="AW101" i="1" s="1"/>
  <c r="F34" i="10"/>
  <c r="BA103" i="1" s="1"/>
  <c r="F37" i="10"/>
  <c r="BD103" i="1"/>
  <c r="F34" i="3"/>
  <c r="BA96" i="1" s="1"/>
  <c r="F37" i="3"/>
  <c r="BD96" i="1" s="1"/>
  <c r="F37" i="5"/>
  <c r="BD98" i="1" s="1"/>
  <c r="F34" i="7"/>
  <c r="BA100" i="1" s="1"/>
  <c r="F36" i="7"/>
  <c r="BC100" i="1" s="1"/>
  <c r="F35" i="9"/>
  <c r="BB102" i="1" s="1"/>
  <c r="J34" i="2"/>
  <c r="AW95" i="1" s="1"/>
  <c r="F37" i="4"/>
  <c r="BD97" i="1"/>
  <c r="F34" i="6"/>
  <c r="BA99" i="1" s="1"/>
  <c r="F34" i="9"/>
  <c r="BA102" i="1" s="1"/>
  <c r="J34" i="3"/>
  <c r="AW96" i="1"/>
  <c r="F35" i="4"/>
  <c r="BB97" i="1" s="1"/>
  <c r="F34" i="5"/>
  <c r="BA98" i="1" s="1"/>
  <c r="J34" i="6"/>
  <c r="AW99" i="1" s="1"/>
  <c r="F37" i="9"/>
  <c r="BD102" i="1"/>
  <c r="F36" i="2"/>
  <c r="BC95" i="1" s="1"/>
  <c r="J34" i="5"/>
  <c r="AW98" i="1" s="1"/>
  <c r="F36" i="6"/>
  <c r="BC99" i="1" s="1"/>
  <c r="F37" i="8"/>
  <c r="BD101" i="1" s="1"/>
  <c r="F36" i="10"/>
  <c r="BC103" i="1" s="1"/>
  <c r="F34" i="2"/>
  <c r="BA95" i="1" s="1"/>
  <c r="J34" i="4"/>
  <c r="AW97" i="1" s="1"/>
  <c r="F37" i="6"/>
  <c r="BD99" i="1"/>
  <c r="F35" i="8"/>
  <c r="BB101" i="1" s="1"/>
  <c r="F36" i="9"/>
  <c r="BC102" i="1" s="1"/>
  <c r="F35" i="2"/>
  <c r="BB95" i="1" s="1"/>
  <c r="F34" i="4"/>
  <c r="BA97" i="1" s="1"/>
  <c r="F35" i="6"/>
  <c r="BB99" i="1" s="1"/>
  <c r="F36" i="8"/>
  <c r="BC101" i="1" s="1"/>
  <c r="F35" i="10"/>
  <c r="BB103" i="1" s="1"/>
  <c r="J34" i="10"/>
  <c r="AW103" i="1" s="1"/>
  <c r="F37" i="2"/>
  <c r="BD95" i="1" s="1"/>
  <c r="F36" i="4"/>
  <c r="BC97" i="1" s="1"/>
  <c r="F35" i="5"/>
  <c r="BB98" i="1" s="1"/>
  <c r="F35" i="7"/>
  <c r="BB100" i="1" s="1"/>
  <c r="F34" i="8"/>
  <c r="BA101" i="1" s="1"/>
  <c r="J34" i="9"/>
  <c r="AW102" i="1" s="1"/>
  <c r="BK128" i="2" l="1"/>
  <c r="J128" i="2" s="1"/>
  <c r="J97" i="2" s="1"/>
  <c r="BK128" i="4"/>
  <c r="J128" i="4" s="1"/>
  <c r="J97" i="4" s="1"/>
  <c r="J299" i="7"/>
  <c r="J105" i="7" s="1"/>
  <c r="BK124" i="10"/>
  <c r="J124" i="10" s="1"/>
  <c r="J98" i="10" s="1"/>
  <c r="BK128" i="3"/>
  <c r="J128" i="3" s="1"/>
  <c r="J97" i="3" s="1"/>
  <c r="BK322" i="4"/>
  <c r="J322" i="4" s="1"/>
  <c r="J106" i="4" s="1"/>
  <c r="BK128" i="7"/>
  <c r="BK307" i="8"/>
  <c r="J307" i="8" s="1"/>
  <c r="J104" i="8" s="1"/>
  <c r="P126" i="8"/>
  <c r="R128" i="2"/>
  <c r="R127" i="2" s="1"/>
  <c r="J306" i="2"/>
  <c r="J105" i="2" s="1"/>
  <c r="P127" i="5"/>
  <c r="AU98" i="1" s="1"/>
  <c r="T128" i="3"/>
  <c r="T127" i="3" s="1"/>
  <c r="BK126" i="8"/>
  <c r="P125" i="8"/>
  <c r="AU101" i="1" s="1"/>
  <c r="BK127" i="7"/>
  <c r="J127" i="7" s="1"/>
  <c r="J30" i="7" s="1"/>
  <c r="AG100" i="1" s="1"/>
  <c r="J127" i="10"/>
  <c r="J100" i="10" s="1"/>
  <c r="J127" i="8"/>
  <c r="J98" i="8" s="1"/>
  <c r="BK303" i="7"/>
  <c r="J303" i="7" s="1"/>
  <c r="J106" i="7" s="1"/>
  <c r="R126" i="9"/>
  <c r="R125" i="9" s="1"/>
  <c r="P128" i="7"/>
  <c r="P127" i="7"/>
  <c r="AU100" i="1" s="1"/>
  <c r="P128" i="3"/>
  <c r="P127" i="3" s="1"/>
  <c r="AU96" i="1" s="1"/>
  <c r="P126" i="9"/>
  <c r="P125" i="9"/>
  <c r="AU102" i="1"/>
  <c r="P128" i="4"/>
  <c r="P127" i="4" s="1"/>
  <c r="AU97" i="1" s="1"/>
  <c r="T128" i="4"/>
  <c r="T127" i="4" s="1"/>
  <c r="T126" i="9"/>
  <c r="T125" i="9"/>
  <c r="T128" i="6"/>
  <c r="T127" i="6"/>
  <c r="R128" i="7"/>
  <c r="R127" i="7" s="1"/>
  <c r="P128" i="2"/>
  <c r="P127" i="2" s="1"/>
  <c r="AU95" i="1" s="1"/>
  <c r="T128" i="5"/>
  <c r="T127" i="5"/>
  <c r="T128" i="2"/>
  <c r="T127" i="2" s="1"/>
  <c r="P128" i="6"/>
  <c r="P127" i="6" s="1"/>
  <c r="AU99" i="1" s="1"/>
  <c r="R128" i="5"/>
  <c r="R127" i="5" s="1"/>
  <c r="T128" i="7"/>
  <c r="T127" i="7"/>
  <c r="BK126" i="9"/>
  <c r="J126" i="9" s="1"/>
  <c r="J97" i="9" s="1"/>
  <c r="T126" i="8"/>
  <c r="T125" i="8" s="1"/>
  <c r="R128" i="3"/>
  <c r="R127" i="3"/>
  <c r="R128" i="4"/>
  <c r="R127" i="4" s="1"/>
  <c r="R126" i="8"/>
  <c r="R125" i="8"/>
  <c r="BK128" i="6"/>
  <c r="J128" i="6" s="1"/>
  <c r="J97" i="6" s="1"/>
  <c r="BK305" i="9"/>
  <c r="J305" i="9"/>
  <c r="J104" i="9" s="1"/>
  <c r="J125" i="10"/>
  <c r="J99" i="10"/>
  <c r="BK338" i="6"/>
  <c r="J338" i="6" s="1"/>
  <c r="J104" i="6" s="1"/>
  <c r="J126" i="8"/>
  <c r="J97" i="8" s="1"/>
  <c r="J128" i="7"/>
  <c r="J97" i="7" s="1"/>
  <c r="BK127" i="6"/>
  <c r="J127" i="6" s="1"/>
  <c r="J96" i="6" s="1"/>
  <c r="BK127" i="5"/>
  <c r="J127" i="5"/>
  <c r="J30" i="5" s="1"/>
  <c r="AG98" i="1" s="1"/>
  <c r="BK127" i="4"/>
  <c r="J127" i="4" s="1"/>
  <c r="J96" i="4" s="1"/>
  <c r="BK127" i="3"/>
  <c r="J127" i="3"/>
  <c r="J96" i="3" s="1"/>
  <c r="BK127" i="2"/>
  <c r="J127" i="2" s="1"/>
  <c r="J30" i="2" s="1"/>
  <c r="AG95" i="1" s="1"/>
  <c r="J33" i="2"/>
  <c r="AV95" i="1"/>
  <c r="AT95" i="1" s="1"/>
  <c r="J33" i="6"/>
  <c r="AV99" i="1" s="1"/>
  <c r="AT99" i="1" s="1"/>
  <c r="J33" i="3"/>
  <c r="AV96" i="1" s="1"/>
  <c r="AT96" i="1" s="1"/>
  <c r="J33" i="7"/>
  <c r="AV100" i="1" s="1"/>
  <c r="AT100" i="1" s="1"/>
  <c r="BB94" i="1"/>
  <c r="W31" i="1" s="1"/>
  <c r="F33" i="3"/>
  <c r="AZ96" i="1" s="1"/>
  <c r="F33" i="6"/>
  <c r="AZ99" i="1" s="1"/>
  <c r="J33" i="4"/>
  <c r="AV97" i="1" s="1"/>
  <c r="AT97" i="1" s="1"/>
  <c r="F33" i="8"/>
  <c r="AZ101" i="1" s="1"/>
  <c r="F33" i="10"/>
  <c r="AZ103" i="1" s="1"/>
  <c r="J33" i="5"/>
  <c r="AV98" i="1" s="1"/>
  <c r="AT98" i="1" s="1"/>
  <c r="F33" i="9"/>
  <c r="AZ102" i="1" s="1"/>
  <c r="BD94" i="1"/>
  <c r="W33" i="1" s="1"/>
  <c r="F33" i="2"/>
  <c r="AZ95" i="1" s="1"/>
  <c r="F33" i="7"/>
  <c r="AZ100" i="1" s="1"/>
  <c r="BA94" i="1"/>
  <c r="AW94" i="1" s="1"/>
  <c r="AK30" i="1" s="1"/>
  <c r="F33" i="4"/>
  <c r="AZ97" i="1" s="1"/>
  <c r="J33" i="9"/>
  <c r="AV102" i="1" s="1"/>
  <c r="AT102" i="1" s="1"/>
  <c r="BC94" i="1"/>
  <c r="AY94" i="1" s="1"/>
  <c r="F33" i="5"/>
  <c r="AZ98" i="1" s="1"/>
  <c r="J33" i="8"/>
  <c r="AV101" i="1" s="1"/>
  <c r="AT101" i="1" s="1"/>
  <c r="J33" i="10"/>
  <c r="AV103" i="1" s="1"/>
  <c r="AT103" i="1" s="1"/>
  <c r="BK122" i="10" l="1"/>
  <c r="J122" i="10" s="1"/>
  <c r="J96" i="10" s="1"/>
  <c r="BK125" i="8"/>
  <c r="J125" i="8" s="1"/>
  <c r="AN100" i="1"/>
  <c r="J96" i="7"/>
  <c r="BK125" i="9"/>
  <c r="J125" i="9" s="1"/>
  <c r="J30" i="9" s="1"/>
  <c r="AG102" i="1" s="1"/>
  <c r="J39" i="7"/>
  <c r="AN98" i="1"/>
  <c r="J96" i="5"/>
  <c r="J39" i="5"/>
  <c r="AN95" i="1"/>
  <c r="J96" i="2"/>
  <c r="J39" i="2"/>
  <c r="AU94" i="1"/>
  <c r="J30" i="10"/>
  <c r="AG103" i="1" s="1"/>
  <c r="J30" i="4"/>
  <c r="AG97" i="1" s="1"/>
  <c r="AN97" i="1" s="1"/>
  <c r="AX94" i="1"/>
  <c r="W32" i="1"/>
  <c r="J30" i="6"/>
  <c r="AG99" i="1" s="1"/>
  <c r="AN99" i="1" s="1"/>
  <c r="AZ94" i="1"/>
  <c r="W29" i="1"/>
  <c r="J30" i="3"/>
  <c r="AG96" i="1" s="1"/>
  <c r="AN96" i="1" s="1"/>
  <c r="W30" i="1"/>
  <c r="J30" i="8" l="1"/>
  <c r="J96" i="8"/>
  <c r="J39" i="9"/>
  <c r="J39" i="10"/>
  <c r="J96" i="9"/>
  <c r="J39" i="6"/>
  <c r="J39" i="4"/>
  <c r="J39" i="3"/>
  <c r="AN102" i="1"/>
  <c r="AN103" i="1"/>
  <c r="AV94" i="1"/>
  <c r="AK29" i="1" s="1"/>
  <c r="AG101" i="1" l="1"/>
  <c r="J39" i="8"/>
  <c r="AT94" i="1"/>
  <c r="AN101" i="1" l="1"/>
  <c r="AG94" i="1"/>
  <c r="AK26" i="1" l="1"/>
  <c r="AK35" i="1" s="1"/>
  <c r="AN94" i="1"/>
</calcChain>
</file>

<file path=xl/sharedStrings.xml><?xml version="1.0" encoding="utf-8"?>
<sst xmlns="http://schemas.openxmlformats.org/spreadsheetml/2006/main" count="17159" uniqueCount="1198">
  <si>
    <t>Export Komplet</t>
  </si>
  <si>
    <t/>
  </si>
  <si>
    <t>2.0</t>
  </si>
  <si>
    <t>ZAMOK</t>
  </si>
  <si>
    <t>False</t>
  </si>
  <si>
    <t>{1f0d0fb1-ba53-448e-8cc1-eae259818aec}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</si>
  <si>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</si>
  <si>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</si>
  <si>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</si>
  <si>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</si>
  <si>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</si>
  <si>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</si>
  <si>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</si>
  <si>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</si>
  <si>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2024-10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</si>
  <si>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</si>
  <si>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</si>
  <si>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Podzemní kontejneryna tříděný kom. odpad Lovosice</t>
  </si>
  <si>
    <t>KSO:</t>
  </si>
  <si>
    <t>CC-CZ:</t>
  </si>
  <si>
    <t>Místo:</t>
  </si>
  <si>
    <t xml:space="preserve"> </t>
  </si>
  <si>
    <t>Datum:</t>
  </si>
  <si>
    <t>26. 5. 2024</t>
  </si>
  <si>
    <t>Zadavatel:</t>
  </si>
  <si>
    <t>IČ:</t>
  </si>
  <si>
    <t>00263991</t>
  </si>
  <si>
    <t>Město Lovosice</t>
  </si>
  <si>
    <t>DIČ:</t>
  </si>
  <si>
    <t>CZ00263991</t>
  </si>
  <si>
    <t>Uchazeč:</t>
  </si>
  <si>
    <t>Vyplň údaj</t>
  </si>
  <si>
    <t>Projektant:</t>
  </si>
  <si>
    <t>87289831</t>
  </si>
  <si>
    <t>aut.Ing., Mgr. Karel Štrupl</t>
  </si>
  <si>
    <t>True</t>
  </si>
  <si>
    <t>Zpracovatel:</t>
  </si>
  <si>
    <t>11461527</t>
  </si>
  <si>
    <t>Josef Beran-STAVO</t>
  </si>
  <si>
    <t>Poznámka:</t>
  </si>
  <si>
    <t>Rozpočet je sestaven v cenovoé soustaven ÚRS 2024/I. Ceny polozapuštěných kontejnerů v CÚ 2025 pro kontejner na KOV a BIO. Třetí box na BIO zrušen investorem.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</si>
  <si>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</si>
  <si>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</si>
  <si>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</si>
  <si>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</si>
  <si>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</si>
  <si>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</si>
  <si>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</si>
  <si>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</si>
  <si>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</si>
  <si>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</si>
  <si>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</si>
  <si>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</si>
  <si>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</si>
  <si>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</si>
  <si>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</si>
  <si>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</si>
  <si>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</si>
  <si>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</si>
  <si>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</si>
  <si>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</si>
  <si>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</si>
  <si>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</si>
  <si>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</si>
  <si>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</si>
  <si>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</si>
  <si>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</si>
  <si>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</si>
  <si>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</si>
  <si>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</si>
  <si>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</si>
  <si>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</si>
  <si>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</si>
  <si>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</si>
  <si>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</si>
  <si>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</si>
  <si>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</si>
  <si>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</si>
  <si>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</si>
  <si>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</si>
  <si>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</si>
  <si>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</si>
  <si>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</si>
  <si>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</si>
  <si>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</si>
  <si>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</si>
  <si>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</si>
  <si>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SO 01 - parc.č. 1415, Příčná</t>
  </si>
  <si>
    <t>STA</t>
  </si>
  <si>
    <t>1</t>
  </si>
  <si>
    <t>{c9dadf4e-2817-4969-b57f-a7f881d77f35}</t>
  </si>
  <si>
    <t>2</t>
  </si>
  <si>
    <t>02</t>
  </si>
  <si>
    <t>SO 02 - parc.č. 1106,1131/9, Wolkerova</t>
  </si>
  <si>
    <t>{3ac6abfd-b13d-4d02-b597-6449250f0494}</t>
  </si>
  <si>
    <t>03</t>
  </si>
  <si>
    <t>SO 03 - parc.č.78/1, Osvoboditelů/ 28.října</t>
  </si>
  <si>
    <t>{e7c88b4f-a99e-4fbb-a8d1-a449dea057ba}</t>
  </si>
  <si>
    <t>04</t>
  </si>
  <si>
    <t>SO 04 - parc.č. 385/1, Sady pionýrů</t>
  </si>
  <si>
    <t>{aab905c3-b6f9-41d3-a193-c5a51a379bc1}</t>
  </si>
  <si>
    <t>05</t>
  </si>
  <si>
    <t>SO 05 - parc.č. 104, 385/4, 8.května</t>
  </si>
  <si>
    <t>{2ee081dd-41a6-4226-aa79-f07bcfe49a51}</t>
  </si>
  <si>
    <t>06</t>
  </si>
  <si>
    <t>SO 06 - parc.č. 419/19, 434/1, Mírová</t>
  </si>
  <si>
    <t>{9e3f0553-5d7b-474b-a330-4669218eb071}</t>
  </si>
  <si>
    <t>07</t>
  </si>
  <si>
    <t>SO 07 - parc.č. 507/10, 507/2, 504/1, U autobusového nádraží</t>
  </si>
  <si>
    <t>{7d5625f1-2a9a-47b1-a203-09681894fb71}</t>
  </si>
  <si>
    <t>08</t>
  </si>
  <si>
    <t>SO 08 - parc.č. 236, Krátká</t>
  </si>
  <si>
    <t>{c92a9c3c-39bf-42ae-96cb-69bb8984ad57}</t>
  </si>
  <si>
    <t>09</t>
  </si>
  <si>
    <t>Vedlejší rozpočtové náklady</t>
  </si>
  <si>
    <t>{b811932e-bc3b-4249-89c7-c5ea0a0d59a8}</t>
  </si>
  <si>
    <t>KRYCÍ LIST SOUPISU PRACÍ</t>
  </si>
  <si>
    <t>Objekt:</t>
  </si>
  <si>
    <t>01 - SO 01 - parc.č. 1415, Příčná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</si>
  <si>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</si>
  <si>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</si>
  <si>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</si>
  <si>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</si>
  <si>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</si>
  <si>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</si>
  <si>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</si>
  <si>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</si>
  <si>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</si>
  <si>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</si>
  <si>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</si>
  <si>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</si>
  <si>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</si>
  <si>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767 - Konstrukce zámečnické</t>
  </si>
  <si>
    <t>M - Práce a dodávky M</t>
  </si>
  <si>
    <t xml:space="preserve">    46-M - Zemní práce při extr.mont.pracích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</si>
  <si>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</si>
  <si>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</si>
  <si>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</si>
  <si>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</si>
  <si>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</si>
  <si>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</si>
  <si>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</si>
  <si>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</si>
  <si>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</si>
  <si>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</si>
  <si>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</si>
  <si>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</si>
  <si>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</si>
  <si>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</si>
  <si>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</si>
  <si>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</si>
  <si>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</si>
  <si>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</si>
  <si>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113106123</t>
  </si>
  <si>
    <t>Rozebrání dlažeb ze zámkových dlaždic komunikací pro pěší ručně</t>
  </si>
  <si>
    <t>m2</t>
  </si>
  <si>
    <t>4</t>
  </si>
  <si>
    <t>-171002729</t>
  </si>
  <si>
    <t>VV</t>
  </si>
  <si>
    <t>stávající plocha na straně napojení v š. 1 m</t>
  </si>
  <si>
    <t>3,55*1</t>
  </si>
  <si>
    <t>Součet</t>
  </si>
  <si>
    <t>113107011</t>
  </si>
  <si>
    <t>Odstranění podkladu z kameniva těženého tl 100 mm při překopech ručně</t>
  </si>
  <si>
    <t>-210228242</t>
  </si>
  <si>
    <t>3</t>
  </si>
  <si>
    <t>113107012</t>
  </si>
  <si>
    <t>Odstranění podkladu z kameniva těženého tl 200 mm při překopech ručně</t>
  </si>
  <si>
    <t>-159988605</t>
  </si>
  <si>
    <t>plocha pro nově asfaltované napojení na komunikaci</t>
  </si>
  <si>
    <t>(3+0,52)*0,60</t>
  </si>
  <si>
    <t>113107043</t>
  </si>
  <si>
    <t>Odstranění podkladu živičných tl 150 mm při překopech ručně</t>
  </si>
  <si>
    <t>1646676982</t>
  </si>
  <si>
    <t>5</t>
  </si>
  <si>
    <t>113202111</t>
  </si>
  <si>
    <t>Vytrhání obrub krajníků obrubníků stojatých</t>
  </si>
  <si>
    <t>m</t>
  </si>
  <si>
    <t>434952239</t>
  </si>
  <si>
    <t>3,55</t>
  </si>
  <si>
    <t>6</t>
  </si>
  <si>
    <t>121151103</t>
  </si>
  <si>
    <t>Sejmutí ornice plochy do 100 m2 tl vrstvy do 200 mm strojně</t>
  </si>
  <si>
    <t>144119146</t>
  </si>
  <si>
    <t>3,45*((2,30+3)/2)</t>
  </si>
  <si>
    <t>3,45*((0+0,52)/2)</t>
  </si>
  <si>
    <t>7</t>
  </si>
  <si>
    <t>131113131</t>
  </si>
  <si>
    <t>Hloubení jam do 10 m3 v soudržných horninách třídy těžitelnosti I, skupiny 1 a 2 ručně</t>
  </si>
  <si>
    <t>m3</t>
  </si>
  <si>
    <t>741278697</t>
  </si>
  <si>
    <t>požadavek PD - posledních 200 mm výšky výkopku jako ochrana základové spáry se provede ručně</t>
  </si>
  <si>
    <t>3*3,45*0,20</t>
  </si>
  <si>
    <t>8</t>
  </si>
  <si>
    <t>131151201</t>
  </si>
  <si>
    <t>Hloubení jam zapažených v hornině třídy těžitelnosti I, skupiny 1 a 2 objem do 20 m3 strojně</t>
  </si>
  <si>
    <t>-1227244364</t>
  </si>
  <si>
    <t>hloubení jámy pro nové kontejnery</t>
  </si>
  <si>
    <t>((4,45+2,23)/2)*((4+2,23)/2)*(1,85-0,20-0,10-0,20)</t>
  </si>
  <si>
    <t>9</t>
  </si>
  <si>
    <t>151101201</t>
  </si>
  <si>
    <t>Zřízení příložného pažení stěn výkopu hl do 4 m</t>
  </si>
  <si>
    <t>-809027432</t>
  </si>
  <si>
    <t>((0,5+1,6+0,5)*2)*2</t>
  </si>
  <si>
    <t>(0,5+1,6+0,5)*2</t>
  </si>
  <si>
    <t>(0,5+1,6)*2</t>
  </si>
  <si>
    <t>10</t>
  </si>
  <si>
    <t>151101211</t>
  </si>
  <si>
    <t>Odstranění příložného pažení stěn hl do 4 m</t>
  </si>
  <si>
    <t>536147189</t>
  </si>
  <si>
    <t>11</t>
  </si>
  <si>
    <t>M</t>
  </si>
  <si>
    <t>6051112511</t>
  </si>
  <si>
    <t>řezivo stavební fošny středové š do 160mm dl 2-5m</t>
  </si>
  <si>
    <t>-1590211976</t>
  </si>
  <si>
    <t>19,80*0,05*1,20</t>
  </si>
  <si>
    <t>1,188*1,2 'Přepočtené koeficientem množství</t>
  </si>
  <si>
    <t>12</t>
  </si>
  <si>
    <t>162651111</t>
  </si>
  <si>
    <t>Vodorovné přemístění do 4000 m výkopku/sypaniny z horniny třídy těžitelnosti I, skupiny 1 až 3</t>
  </si>
  <si>
    <t>1109858941</t>
  </si>
  <si>
    <t>zemina/výkopek</t>
  </si>
  <si>
    <t>2,070+14,046</t>
  </si>
  <si>
    <t>ornice</t>
  </si>
  <si>
    <t>10,04*0,20</t>
  </si>
  <si>
    <t>13</t>
  </si>
  <si>
    <t>171201231</t>
  </si>
  <si>
    <t>Poplatek za uložení zeminy a kamení na recyklační skládce (skládkovné) kód odpadu 17 05 04</t>
  </si>
  <si>
    <t>t</t>
  </si>
  <si>
    <t>-129371940</t>
  </si>
  <si>
    <t>(2,07+14,046)*2</t>
  </si>
  <si>
    <t>10,04*0,20*1,8</t>
  </si>
  <si>
    <t>14</t>
  </si>
  <si>
    <t>171251201</t>
  </si>
  <si>
    <t>Uložení sypaniny na skládky nebo meziskládky</t>
  </si>
  <si>
    <t>-230793648</t>
  </si>
  <si>
    <t>18,124</t>
  </si>
  <si>
    <t>175151201</t>
  </si>
  <si>
    <t>Obsypání objektu podzemní části kontejneru sypaninou bez prohození, uloženou do 3 m strojně</t>
  </si>
  <si>
    <t>-1658740875</t>
  </si>
  <si>
    <t>objem výkopu po odečtení objemu ŽB konstrukce podzemní části kontejneru 1600x1600x1600 mm</t>
  </si>
  <si>
    <t>!!!HUTNĚNÍ OBSYPU SE BUDE PROVÁDĚT PO VRSTVÁCH 300-500 MM!!!</t>
  </si>
  <si>
    <t>(2,07+14,046) - 5</t>
  </si>
  <si>
    <t>16</t>
  </si>
  <si>
    <t>58331200</t>
  </si>
  <si>
    <t>štěrkopísek netříděný zásypový</t>
  </si>
  <si>
    <t>743167527</t>
  </si>
  <si>
    <t>11,116</t>
  </si>
  <si>
    <t>11,116*2 'Přepočtené koeficientem množství</t>
  </si>
  <si>
    <t>17</t>
  </si>
  <si>
    <t>181911102</t>
  </si>
  <si>
    <t>Úprava pláně v hornině třídy těžitelnosti I, skupiny 1 až 2 se zhutněním ručně</t>
  </si>
  <si>
    <t>233166058</t>
  </si>
  <si>
    <t>zhutnění plochy dna jámy do 250 mm</t>
  </si>
  <si>
    <t>3,45*3</t>
  </si>
  <si>
    <t>Zakládání</t>
  </si>
  <si>
    <t>18</t>
  </si>
  <si>
    <t>271532212</t>
  </si>
  <si>
    <t>Podsyp pod základové konstrukce se zhutněním z hrubého kameniva frakce 16 až 32 mm</t>
  </si>
  <si>
    <t>1045045884</t>
  </si>
  <si>
    <t>podsyp pod základovou desku v ploše dna jámy</t>
  </si>
  <si>
    <t>3,45*3*0,15</t>
  </si>
  <si>
    <t>19</t>
  </si>
  <si>
    <t>273321511</t>
  </si>
  <si>
    <t>Základové desky ze ŽB bez zvýšených nároků na prostředí tř. C 25/30</t>
  </si>
  <si>
    <t>224614601</t>
  </si>
  <si>
    <t>základová deska</t>
  </si>
  <si>
    <t>1,85*1,85*0,10</t>
  </si>
  <si>
    <t>20</t>
  </si>
  <si>
    <t>273356021</t>
  </si>
  <si>
    <t>Bednění základových desek ploch rovinných zřízení</t>
  </si>
  <si>
    <t>513427671</t>
  </si>
  <si>
    <t>((1,85+1,85)*4)*0,20</t>
  </si>
  <si>
    <t>273356022</t>
  </si>
  <si>
    <t>Bednění základových desek ploch rovinných odstranění</t>
  </si>
  <si>
    <t>2123489472</t>
  </si>
  <si>
    <t>22</t>
  </si>
  <si>
    <t>273362021</t>
  </si>
  <si>
    <t>Výztuž základových desek svařovanými sítěmi Kari</t>
  </si>
  <si>
    <t>-1187355513</t>
  </si>
  <si>
    <t>základová deska-výztuž KARI síti  KY49 8/10/10, 7,90 kg/m2</t>
  </si>
  <si>
    <t>(7,90*(1,85*1,85)*1,15)/1000</t>
  </si>
  <si>
    <t>23</t>
  </si>
  <si>
    <t>275261142</t>
  </si>
  <si>
    <t>Osazování bloků ze ŽB do objemu 5 m3 - podzemní část kontejneru KOV+BIO</t>
  </si>
  <si>
    <t>kus</t>
  </si>
  <si>
    <t>-1469713916</t>
  </si>
  <si>
    <t>24</t>
  </si>
  <si>
    <t>562416866</t>
  </si>
  <si>
    <t xml:space="preserve">podzemní část kontejneru, ŽB prefabrikát o obejmu 5 m3 a rozměru 1600x1600x1600 mm </t>
  </si>
  <si>
    <t>-780274318</t>
  </si>
  <si>
    <t>Komunikace pozemní</t>
  </si>
  <si>
    <t>25</t>
  </si>
  <si>
    <t>564801112</t>
  </si>
  <si>
    <t>Podklad ze štěrkodrtě ŠD tl 40 mm</t>
  </si>
  <si>
    <t>163560974</t>
  </si>
  <si>
    <t>oprava původní plochy</t>
  </si>
  <si>
    <t>nová plocha</t>
  </si>
  <si>
    <t>3,45*((3,52+2,30)/2)</t>
  </si>
  <si>
    <t>odpočet</t>
  </si>
  <si>
    <t>-1,6*1,6</t>
  </si>
  <si>
    <t>26</t>
  </si>
  <si>
    <t>564851111</t>
  </si>
  <si>
    <t>Podklad ze štěrkodrtě ŠD tl 150 mm</t>
  </si>
  <si>
    <t>-477385527</t>
  </si>
  <si>
    <t>27</t>
  </si>
  <si>
    <t>572340112</t>
  </si>
  <si>
    <t>Vyspravení krytu komunikací po překopech plochy do 15 m2 asfaltovým betonem ACO (AB) tl 70 mm</t>
  </si>
  <si>
    <t>-534443396</t>
  </si>
  <si>
    <t>doasfaltování plochy před novými kontejnery</t>
  </si>
  <si>
    <t>28</t>
  </si>
  <si>
    <t>596211110</t>
  </si>
  <si>
    <t>Kladení zámkové dlažby komunikací pro pěší tl 60 mm skupiny A pl do 50 m2</t>
  </si>
  <si>
    <t>1627301574</t>
  </si>
  <si>
    <t>29</t>
  </si>
  <si>
    <t>59245015</t>
  </si>
  <si>
    <t>dlažba zámková tvaru I 200x165x60mm přírodní</t>
  </si>
  <si>
    <t>-1071894001</t>
  </si>
  <si>
    <t>7,48*1,1 'Přepočtené koeficientem množství</t>
  </si>
  <si>
    <t>Ostatní konstrukce a práce, bourání</t>
  </si>
  <si>
    <t>30</t>
  </si>
  <si>
    <t>914111111</t>
  </si>
  <si>
    <t>Montáž svislé dopravní značky do velikosti 1 m2 objímkami na sloupek nebo konzolu</t>
  </si>
  <si>
    <t>-958706611</t>
  </si>
  <si>
    <t>31</t>
  </si>
  <si>
    <t>914511111</t>
  </si>
  <si>
    <t>Montáž sloupku dopravních značek délky do 3,5 m s betonovým základem</t>
  </si>
  <si>
    <t>224674761</t>
  </si>
  <si>
    <t>32</t>
  </si>
  <si>
    <t>916131113</t>
  </si>
  <si>
    <t>Osazení silničního obrubníku betonového ležatého s boční opěrou do lože z betonu prostého</t>
  </si>
  <si>
    <t>182836835</t>
  </si>
  <si>
    <t>3+0,52</t>
  </si>
  <si>
    <t>33</t>
  </si>
  <si>
    <t>59217023</t>
  </si>
  <si>
    <t>obrubník betonový chodníkový 1000x150x250mm</t>
  </si>
  <si>
    <t>-1798895772</t>
  </si>
  <si>
    <t>3,52*1,02 'Přepočtené koeficientem množství</t>
  </si>
  <si>
    <t>34</t>
  </si>
  <si>
    <t>916131213</t>
  </si>
  <si>
    <t>Osazení silničního obrubníku betonového stojatého s boční opěrou do lože z betonu prostého</t>
  </si>
  <si>
    <t>745262859</t>
  </si>
  <si>
    <t>osazení vybouraného obrubníku</t>
  </si>
  <si>
    <t>3,45</t>
  </si>
  <si>
    <t>35</t>
  </si>
  <si>
    <t>916231213</t>
  </si>
  <si>
    <t>Osazení chodníkového obrubníku betonového stojatého s boční opěrou do lože z betonu prostého</t>
  </si>
  <si>
    <t>922868116</t>
  </si>
  <si>
    <t>2,3</t>
  </si>
  <si>
    <t>36</t>
  </si>
  <si>
    <t>59217016</t>
  </si>
  <si>
    <t>obrubník betonový chodníkový 1000x80x250mm</t>
  </si>
  <si>
    <t>1154257065</t>
  </si>
  <si>
    <t>2,3*1,02 'Přepočtené koeficientem množství</t>
  </si>
  <si>
    <t>37</t>
  </si>
  <si>
    <t>916991121</t>
  </si>
  <si>
    <t>Lože pod obrubníky, krajníky nebo obruby z dlažebních kostek z betonu prostého</t>
  </si>
  <si>
    <t>783023428</t>
  </si>
  <si>
    <t>0,25*(0,52+3+3,45+2,3)*0,15</t>
  </si>
  <si>
    <t>38</t>
  </si>
  <si>
    <t>919121211</t>
  </si>
  <si>
    <t>Těsnění spár zálivkou za studena pro komůrky š 10 mm hl 15 mm bez těsnicího profilu</t>
  </si>
  <si>
    <t>613465136</t>
  </si>
  <si>
    <t>místo napojení nové plochy na stávající komunikaci</t>
  </si>
  <si>
    <t>0,60+(3+0,52)+0,60</t>
  </si>
  <si>
    <t>39</t>
  </si>
  <si>
    <t>919735113</t>
  </si>
  <si>
    <t>Řezání stávajícího živičného krytu hl do 150 mm</t>
  </si>
  <si>
    <t>-1882247303</t>
  </si>
  <si>
    <t>40</t>
  </si>
  <si>
    <t>962042320</t>
  </si>
  <si>
    <t>Bourání zdiva nadzákladového z betonu prostého do 1 m3</t>
  </si>
  <si>
    <t>613322551</t>
  </si>
  <si>
    <t>bourání lože z betonu pod obrubníky a opěr obrubníků</t>
  </si>
  <si>
    <t>0,25*3,55*0,15</t>
  </si>
  <si>
    <t>41</t>
  </si>
  <si>
    <t>966006132</t>
  </si>
  <si>
    <t>Odstranění značek dopravních nebo orientačních se sloupky s betonovými patkami</t>
  </si>
  <si>
    <t>-29144943</t>
  </si>
  <si>
    <t>42</t>
  </si>
  <si>
    <t>979051121</t>
  </si>
  <si>
    <t>Očištění zámkových dlaždic se spárováním z kameniva těženého při překopech inženýrských sítí</t>
  </si>
  <si>
    <t>1942722432</t>
  </si>
  <si>
    <t>997</t>
  </si>
  <si>
    <t>Přesun sutě</t>
  </si>
  <si>
    <t>43</t>
  </si>
  <si>
    <t>997013501</t>
  </si>
  <si>
    <t>Odvoz suti a vybouraných hmot na skládku nebo meziskládku do 1 km se složením</t>
  </si>
  <si>
    <t>-1113728454</t>
  </si>
  <si>
    <t>0,639+0,634+0,667+0,293</t>
  </si>
  <si>
    <t>44</t>
  </si>
  <si>
    <t>997013509</t>
  </si>
  <si>
    <t>Příplatek k odvozu suti a vybouraných hmot na skládku ZKD 1 km přes 1 km</t>
  </si>
  <si>
    <t>-411897723</t>
  </si>
  <si>
    <t>2,233</t>
  </si>
  <si>
    <t>2,233*5 'Přepočtené koeficientem množství</t>
  </si>
  <si>
    <t>45</t>
  </si>
  <si>
    <t>997013861</t>
  </si>
  <si>
    <t>Poplatek za uložení stavebního odpadu na recyklační skládce (skládkovné) z prostého betonu kód odpadu 17 01 01</t>
  </si>
  <si>
    <t>950804607</t>
  </si>
  <si>
    <t>odbourání lože a opěr z betonu</t>
  </si>
  <si>
    <t>0,293</t>
  </si>
  <si>
    <t>46</t>
  </si>
  <si>
    <t>997013873</t>
  </si>
  <si>
    <t>Poplatek za uložení stavebního odpadu na recyklační skládce (skládkovné) zeminy a kamení zatříděného do Katalogu odpadů pod kódem 17 05 04</t>
  </si>
  <si>
    <t>-403417837</t>
  </si>
  <si>
    <t>0,639+0,634</t>
  </si>
  <si>
    <t>47</t>
  </si>
  <si>
    <t>997013875</t>
  </si>
  <si>
    <t>Poplatek za uložení stavebního odpadu na recyklační skládce (skládkovné) asfaltového bez obsahu dehtu zatříděného do Katalogu odpadů pod kódem 17 03 02</t>
  </si>
  <si>
    <t>1535080993</t>
  </si>
  <si>
    <t>0,667</t>
  </si>
  <si>
    <t>998</t>
  </si>
  <si>
    <t>Přesun hmot</t>
  </si>
  <si>
    <t>48</t>
  </si>
  <si>
    <t>998142251</t>
  </si>
  <si>
    <t>Přesun hmot pro nádrže, jímky, zásobníky a jámy betonové monolitické v do 25 m</t>
  </si>
  <si>
    <t>-584398999</t>
  </si>
  <si>
    <t>PSV</t>
  </si>
  <si>
    <t>Práce a dodávky PSV</t>
  </si>
  <si>
    <t>767</t>
  </si>
  <si>
    <t>Konstrukce zámečnické</t>
  </si>
  <si>
    <t>49</t>
  </si>
  <si>
    <t>767211012</t>
  </si>
  <si>
    <t>Montáž nadzemní části kontejneru z kompozitních materiálů</t>
  </si>
  <si>
    <t>-201986740</t>
  </si>
  <si>
    <t>50</t>
  </si>
  <si>
    <t>562416868</t>
  </si>
  <si>
    <t xml:space="preserve">nadzemní část kontejneru, kompozitový výrobek </t>
  </si>
  <si>
    <t>-1683080715</t>
  </si>
  <si>
    <t>51</t>
  </si>
  <si>
    <t>998767101</t>
  </si>
  <si>
    <t>Přesun hmot tonážní pro zámečnické konstrukce v objektech v do 6 m</t>
  </si>
  <si>
    <t>-1483899873</t>
  </si>
  <si>
    <t>Práce a dodávky M</t>
  </si>
  <si>
    <t>46-M</t>
  </si>
  <si>
    <t>Zemní práce při extr.mont.pracích</t>
  </si>
  <si>
    <t>52</t>
  </si>
  <si>
    <t>460010025</t>
  </si>
  <si>
    <t>Vytyčení trasy inženýrských sítí v zastavěném prostoru</t>
  </si>
  <si>
    <t>km</t>
  </si>
  <si>
    <t>64</t>
  </si>
  <si>
    <t>-2015152975</t>
  </si>
  <si>
    <t>(3,45+3)/1000</t>
  </si>
  <si>
    <t>02 - SO 02 - parc.č. 1106,1131/9, Wolkerova</t>
  </si>
  <si>
    <t>-858210767</t>
  </si>
  <si>
    <t>plocha ve stávajícím kontejnerovém stání</t>
  </si>
  <si>
    <t>3,8*1</t>
  </si>
  <si>
    <t>-1446317565</t>
  </si>
  <si>
    <t>2134287637</t>
  </si>
  <si>
    <t>1,59*0,60</t>
  </si>
  <si>
    <t>-1109848770</t>
  </si>
  <si>
    <t>2053134859</t>
  </si>
  <si>
    <t>518301658</t>
  </si>
  <si>
    <t>2*3,80</t>
  </si>
  <si>
    <t>-2137412958</t>
  </si>
  <si>
    <t>finální provedení základové spáry jámy v tl. 200 mm ruční odkopávka</t>
  </si>
  <si>
    <t>2,25*3,8*0,20</t>
  </si>
  <si>
    <t>1026442950</t>
  </si>
  <si>
    <t>((2,59+1,59)/2)*((4,8+3,80)/2)*(1,85-0,20-0,25)</t>
  </si>
  <si>
    <t>-1115171539</t>
  </si>
  <si>
    <t>((0,5+3,80+0,5)*2)*2</t>
  </si>
  <si>
    <t>((0,5+1,59+0,5)*2)*2</t>
  </si>
  <si>
    <t>-1271654922</t>
  </si>
  <si>
    <t>-1009836487</t>
  </si>
  <si>
    <t>29,56*0,05*1,20</t>
  </si>
  <si>
    <t>-1047165783</t>
  </si>
  <si>
    <t>výkopky</t>
  </si>
  <si>
    <t>(1,71+12,582)</t>
  </si>
  <si>
    <t>Ornice</t>
  </si>
  <si>
    <t>7,6*0,20</t>
  </si>
  <si>
    <t>-175030109</t>
  </si>
  <si>
    <t>15,812*2 'Přepočtené koeficientem množství</t>
  </si>
  <si>
    <t>1699243624</t>
  </si>
  <si>
    <t>175151201.1</t>
  </si>
  <si>
    <t>-1915729176</t>
  </si>
  <si>
    <t>(1,71+12,582) - 5</t>
  </si>
  <si>
    <t>750684778</t>
  </si>
  <si>
    <t>9,292</t>
  </si>
  <si>
    <t>9,292*2 'Přepočtené koeficientem množství</t>
  </si>
  <si>
    <t>10879902</t>
  </si>
  <si>
    <t>2,25*3,8</t>
  </si>
  <si>
    <t>2057924932</t>
  </si>
  <si>
    <t>2,25*3,8*0,15</t>
  </si>
  <si>
    <t>-1332877431</t>
  </si>
  <si>
    <t>-791160298</t>
  </si>
  <si>
    <t>-2110411610</t>
  </si>
  <si>
    <t>96736436</t>
  </si>
  <si>
    <t>117878115</t>
  </si>
  <si>
    <t>-840702189</t>
  </si>
  <si>
    <t>-412350218</t>
  </si>
  <si>
    <t>3,8*1,59</t>
  </si>
  <si>
    <t>-1,6-1,6</t>
  </si>
  <si>
    <t>1976493604</t>
  </si>
  <si>
    <t>675825984</t>
  </si>
  <si>
    <t>0,6*1,59</t>
  </si>
  <si>
    <t>1290806473</t>
  </si>
  <si>
    <t>původní plocha</t>
  </si>
  <si>
    <t>1898203782</t>
  </si>
  <si>
    <t>3,482*1,1 'Přepočtené koeficientem množství</t>
  </si>
  <si>
    <t>-1059604021</t>
  </si>
  <si>
    <t>1409516447</t>
  </si>
  <si>
    <t>1228321239</t>
  </si>
  <si>
    <t>1877925264</t>
  </si>
  <si>
    <t>1,59*1,02 'Přepočtené koeficientem množství</t>
  </si>
  <si>
    <t>-1762071322</t>
  </si>
  <si>
    <t>2080116167</t>
  </si>
  <si>
    <t>-1002447741</t>
  </si>
  <si>
    <t>959599134</t>
  </si>
  <si>
    <t>0,25*(1,59+3,8+1,59)*0,15</t>
  </si>
  <si>
    <t>97309188</t>
  </si>
  <si>
    <t>0,60+1,59+0,60</t>
  </si>
  <si>
    <t>387021099</t>
  </si>
  <si>
    <t>1508446853</t>
  </si>
  <si>
    <t>0,25*3,80*0,15</t>
  </si>
  <si>
    <t>1590077455</t>
  </si>
  <si>
    <t>-364431321</t>
  </si>
  <si>
    <t>-1532891697</t>
  </si>
  <si>
    <t>0,315+0,684+0,286+0,301</t>
  </si>
  <si>
    <t>-2114201134</t>
  </si>
  <si>
    <t>1,586</t>
  </si>
  <si>
    <t>1,586*5 'Přepočtené koeficientem množství</t>
  </si>
  <si>
    <t>-1480115971</t>
  </si>
  <si>
    <t>0,143*2,20</t>
  </si>
  <si>
    <t>-114483061</t>
  </si>
  <si>
    <t>0,286+0,684</t>
  </si>
  <si>
    <t>1480876131</t>
  </si>
  <si>
    <t>0,301</t>
  </si>
  <si>
    <t>-1057896995</t>
  </si>
  <si>
    <t>967894429</t>
  </si>
  <si>
    <t>-1707073623</t>
  </si>
  <si>
    <t>-334967079</t>
  </si>
  <si>
    <t>177042622</t>
  </si>
  <si>
    <t>(1,59+3,8)/1000</t>
  </si>
  <si>
    <t>03 - SO 03 - parc.č.78/1, Osvoboditelů/ 28.října</t>
  </si>
  <si>
    <t>113106134</t>
  </si>
  <si>
    <t>Rozebrání dlažeb ze zámkových dlaždic komunikací pro pěší strojně pl do 50 m2</t>
  </si>
  <si>
    <t>-1207427447</t>
  </si>
  <si>
    <t>stávající plochy okolo kontejnerů</t>
  </si>
  <si>
    <t>((7,16+6,95)/2)*((5,77+4,98)/2)</t>
  </si>
  <si>
    <t>odpočet plochy stávajících  kontejnerů</t>
  </si>
  <si>
    <t>-2,3*5</t>
  </si>
  <si>
    <t>((6,80+2,36)*(0,98+1,28+1,30)/2)</t>
  </si>
  <si>
    <t>(2,33+4,97+7,81)*((2,20+2,29)/2)</t>
  </si>
  <si>
    <t>315470922</t>
  </si>
  <si>
    <t>(2,33+4,97+7,81)*0,60</t>
  </si>
  <si>
    <t>-1960840671</t>
  </si>
  <si>
    <t>113107153</t>
  </si>
  <si>
    <t>Odstranění podkladu z kameniva těženého tl 300 mm strojně pl přes 50 do 200 m2</t>
  </si>
  <si>
    <t>-133464440</t>
  </si>
  <si>
    <t>původní plocha určená k přeložení s novou zámkovou dlažbou</t>
  </si>
  <si>
    <t>76,648</t>
  </si>
  <si>
    <t>-800131024</t>
  </si>
  <si>
    <t>7,81+4,97+2,33</t>
  </si>
  <si>
    <t>113204111</t>
  </si>
  <si>
    <t>Vytrhání obrub záhonových</t>
  </si>
  <si>
    <t>1233848814</t>
  </si>
  <si>
    <t>vytrhání všech stávajících zahradních obrubníků okolo opravovaných ploch</t>
  </si>
  <si>
    <t>0,53+5,46+4,98+6,95+5,77+1,43+1,30+1,28+0,98+1,15</t>
  </si>
  <si>
    <t>-1594540041</t>
  </si>
  <si>
    <t>1,66+2,20</t>
  </si>
  <si>
    <t>122111101</t>
  </si>
  <si>
    <t>Odkopávky a prokopávky v hornině třídy těžitelnosti I, skupiny 1 a 2 ručně</t>
  </si>
  <si>
    <t>-2015249270</t>
  </si>
  <si>
    <t>odkopávky pro osazení nových obrubníků- délka původních zahradních obrubníků</t>
  </si>
  <si>
    <t>0,60*(0,53+5,46+4,98+6,95+5,77+1,43+1,30+1,28+0,98+1,15)*0,30</t>
  </si>
  <si>
    <t>1212040569</t>
  </si>
  <si>
    <t>2,2*2,06*0,20</t>
  </si>
  <si>
    <t>-446319403</t>
  </si>
  <si>
    <t>((3,20+2,60)/2)*((2,66+2,06)/2)*(1,85-0,20-0,10-0,20)</t>
  </si>
  <si>
    <t>-2038053312</t>
  </si>
  <si>
    <t>((0,5+2,2+0,5)*2)*2</t>
  </si>
  <si>
    <t>((0,5+1,66+0,5)*2)*2</t>
  </si>
  <si>
    <t>-2100455124</t>
  </si>
  <si>
    <t>-1551273218</t>
  </si>
  <si>
    <t>23,44*0,05*1,20</t>
  </si>
  <si>
    <t>1,406*1,2 'Přepočtené koeficientem množství</t>
  </si>
  <si>
    <t>-82251892</t>
  </si>
  <si>
    <t>výkopek z odkopávek</t>
  </si>
  <si>
    <t>5,369</t>
  </si>
  <si>
    <t>výkopek jáma</t>
  </si>
  <si>
    <t>0,906+9,239</t>
  </si>
  <si>
    <t>-1104478321</t>
  </si>
  <si>
    <t>15,514</t>
  </si>
  <si>
    <t>15,514*2 'Přepočtené koeficientem množství</t>
  </si>
  <si>
    <t>787156821</t>
  </si>
  <si>
    <t>870833879</t>
  </si>
  <si>
    <t>(0,906+9,239) - 5</t>
  </si>
  <si>
    <t>-1354242715</t>
  </si>
  <si>
    <t>5,145</t>
  </si>
  <si>
    <t>5,145*2 'Přepočtené koeficientem množství</t>
  </si>
  <si>
    <t>215759250</t>
  </si>
  <si>
    <t>2,60*2,05</t>
  </si>
  <si>
    <t>-131003890</t>
  </si>
  <si>
    <t>2,6*2,06*0,15</t>
  </si>
  <si>
    <t>-1732993033</t>
  </si>
  <si>
    <t>395259972</t>
  </si>
  <si>
    <t>241661679</t>
  </si>
  <si>
    <t>82836940</t>
  </si>
  <si>
    <t>-1508936512</t>
  </si>
  <si>
    <t>1289854838</t>
  </si>
  <si>
    <t>564771111</t>
  </si>
  <si>
    <t>Podklad z kameniva hrubého drceného vel. 32-63 mm tl 250 mm</t>
  </si>
  <si>
    <t>-236617669</t>
  </si>
  <si>
    <t>plocha určená k přeložení s novou zámkovou dlažbou</t>
  </si>
  <si>
    <t>1026579944</t>
  </si>
  <si>
    <t>-429974811</t>
  </si>
  <si>
    <t>596211211</t>
  </si>
  <si>
    <t>Kladení zámkové dlažby komunikací pro pěší tl 80 mm skupiny A pl do 100 m2</t>
  </si>
  <si>
    <t>1338954307</t>
  </si>
  <si>
    <t>zámková dlažba v přírodní barvě - původní plocha + nová plocha</t>
  </si>
  <si>
    <t>76,648-33,922</t>
  </si>
  <si>
    <t>2,20*1,66</t>
  </si>
  <si>
    <t>zámková dlažba v  barvě žluté - chodník</t>
  </si>
  <si>
    <t>33,922</t>
  </si>
  <si>
    <t>59245013</t>
  </si>
  <si>
    <t>dlažba zámková tvaru I 200x165x80mm přírodní</t>
  </si>
  <si>
    <t>-2129961344</t>
  </si>
  <si>
    <t>plocha nové dlažby přírodní barvy - původní plocha</t>
  </si>
  <si>
    <t>43,818*1,03 'Přepočtené koeficientem množství</t>
  </si>
  <si>
    <t>59245010</t>
  </si>
  <si>
    <t>dlažba zámková tvaru I 200x165x80mm barevná-žlutá</t>
  </si>
  <si>
    <t>142574678</t>
  </si>
  <si>
    <t>plocha nové dlažby na chodník - žluté barvy</t>
  </si>
  <si>
    <t>(2,33+4,97+7,81)*((2,29+2,20)/2)</t>
  </si>
  <si>
    <t>33,922*1,03 'Přepočtené koeficientem množství</t>
  </si>
  <si>
    <t>1391072744</t>
  </si>
  <si>
    <t>osazení obrubníku ABO 2-15 N</t>
  </si>
  <si>
    <t>2,33+4,97+7,81</t>
  </si>
  <si>
    <t>plus obrobníky ABO 2-15 P a L</t>
  </si>
  <si>
    <t>59217032</t>
  </si>
  <si>
    <t>obrubník betonový silniční  ABO 2-15N</t>
  </si>
  <si>
    <t>-1661506907</t>
  </si>
  <si>
    <t>13,110</t>
  </si>
  <si>
    <t>13,11*1,02 'Přepočtené koeficientem množství</t>
  </si>
  <si>
    <t>59217030</t>
  </si>
  <si>
    <t xml:space="preserve">obrubník betonový silniční přechodový 1000x150x150-250mm </t>
  </si>
  <si>
    <t>-698675525</t>
  </si>
  <si>
    <t>1 x L</t>
  </si>
  <si>
    <t>1 x P</t>
  </si>
  <si>
    <t>2*1,02 'Přepočtené koeficientem množství</t>
  </si>
  <si>
    <t>1741366420</t>
  </si>
  <si>
    <t>nové obrubníky chodníkové</t>
  </si>
  <si>
    <t>2,13+0,53+3,80+2,20+1,66+2,47+6,95+5,77+1,43+1,30+1,28+0,98+1,15</t>
  </si>
  <si>
    <t>860100037</t>
  </si>
  <si>
    <t>31,65</t>
  </si>
  <si>
    <t>31,65*1,02 'Přepočtené koeficientem množství</t>
  </si>
  <si>
    <t>-1160610739</t>
  </si>
  <si>
    <t>0,25+(17,11+31,65)*0,15</t>
  </si>
  <si>
    <t>622072166</t>
  </si>
  <si>
    <t>0,60+7,81+4,97+2,33+0,60</t>
  </si>
  <si>
    <t>-1587053478</t>
  </si>
  <si>
    <t>57751481</t>
  </si>
  <si>
    <t>bourání  lože a opěr všech stávajících zahradních obrubníků okolo opravovaných ploch</t>
  </si>
  <si>
    <t>0,25*(0,53+5,46+4,98+6,95+5,77+1,43+1,30+1,28+0,98+1,15)*0,15</t>
  </si>
  <si>
    <t>-949778490</t>
  </si>
  <si>
    <t>26,681+41,044+2,865</t>
  </si>
  <si>
    <t>1422861049</t>
  </si>
  <si>
    <t>70,59</t>
  </si>
  <si>
    <t>70,59*5 'Přepočtené koeficientem množství</t>
  </si>
  <si>
    <t>2073756960</t>
  </si>
  <si>
    <t>19,928+3,098+1,193+2,462</t>
  </si>
  <si>
    <t>-1442950935</t>
  </si>
  <si>
    <t>2,72+38,324</t>
  </si>
  <si>
    <t>-1873898482</t>
  </si>
  <si>
    <t>2,865</t>
  </si>
  <si>
    <t>-118926802</t>
  </si>
  <si>
    <t>1655819919</t>
  </si>
  <si>
    <t>1915670191</t>
  </si>
  <si>
    <t>-1620765576</t>
  </si>
  <si>
    <t>1379717151</t>
  </si>
  <si>
    <t>(2,2+1,66+7,81+4,97+2,33+2,29)/1000</t>
  </si>
  <si>
    <t>04 - SO 04 - parc.č. 385/1, Sady pionýrů</t>
  </si>
  <si>
    <t>1232928496</t>
  </si>
  <si>
    <t>33,20</t>
  </si>
  <si>
    <t>-2,3*4</t>
  </si>
  <si>
    <t>-343327067</t>
  </si>
  <si>
    <t>7,80*0,60</t>
  </si>
  <si>
    <t>355225062</t>
  </si>
  <si>
    <t>7,76*0,60</t>
  </si>
  <si>
    <t>535096446</t>
  </si>
  <si>
    <t>-692588519</t>
  </si>
  <si>
    <t>7,76</t>
  </si>
  <si>
    <t>683840999</t>
  </si>
  <si>
    <t>7,61+3,93</t>
  </si>
  <si>
    <t>989066329</t>
  </si>
  <si>
    <t>5,50</t>
  </si>
  <si>
    <t>-2109738037</t>
  </si>
  <si>
    <t>odkopávky pro osazení nových obrubníků</t>
  </si>
  <si>
    <t>0,60*(7,61+2,90)*0,30</t>
  </si>
  <si>
    <t>1978736873</t>
  </si>
  <si>
    <t>2,9*2,60*0,20</t>
  </si>
  <si>
    <t>-1855624673</t>
  </si>
  <si>
    <t>((2,90+2,4)/2)*((3,93+2,60)/2)*(1,85-0,20-0,10-0,20)</t>
  </si>
  <si>
    <t>911074927</t>
  </si>
  <si>
    <t>((0,5+2,9+0,5)*2)*2</t>
  </si>
  <si>
    <t>((0,5+1,70+0,5)*2)*2</t>
  </si>
  <si>
    <t>705941106</t>
  </si>
  <si>
    <t>2112321517</t>
  </si>
  <si>
    <t>26,40*0,05*1,20</t>
  </si>
  <si>
    <t>1,584*1,2 'Přepočtené koeficientem množství</t>
  </si>
  <si>
    <t>712351136</t>
  </si>
  <si>
    <t>1,892</t>
  </si>
  <si>
    <t>1,508+11,681</t>
  </si>
  <si>
    <t>1816748415</t>
  </si>
  <si>
    <t>15,081</t>
  </si>
  <si>
    <t>15,081*2 'Přepočtené koeficientem množství</t>
  </si>
  <si>
    <t>-662035398</t>
  </si>
  <si>
    <t>452888598</t>
  </si>
  <si>
    <t>(1,508+11,681) - 5</t>
  </si>
  <si>
    <t>-1482985082</t>
  </si>
  <si>
    <t>8,189</t>
  </si>
  <si>
    <t>8,189*2 'Přepočtené koeficientem množství</t>
  </si>
  <si>
    <t>-1728799816</t>
  </si>
  <si>
    <t>3,90*2,60</t>
  </si>
  <si>
    <t>1986136352</t>
  </si>
  <si>
    <t>10,14*0,15</t>
  </si>
  <si>
    <t>260957286</t>
  </si>
  <si>
    <t>-2139924959</t>
  </si>
  <si>
    <t>570046509</t>
  </si>
  <si>
    <t>523089697</t>
  </si>
  <si>
    <t>-898245293</t>
  </si>
  <si>
    <t>1504777682</t>
  </si>
  <si>
    <t>-1970824387</t>
  </si>
  <si>
    <t>38,60</t>
  </si>
  <si>
    <t>odpočet stávajících kontejnerů</t>
  </si>
  <si>
    <t>odpočet nových kontejnerů</t>
  </si>
  <si>
    <t>-13661548</t>
  </si>
  <si>
    <t>-720236113</t>
  </si>
  <si>
    <t>1783497178</t>
  </si>
  <si>
    <t>26,84</t>
  </si>
  <si>
    <t>-2001700234</t>
  </si>
  <si>
    <t>26,84*1,03 'Přepočtené koeficientem množství</t>
  </si>
  <si>
    <t>-1432373633</t>
  </si>
  <si>
    <t>7,80</t>
  </si>
  <si>
    <t>9234992</t>
  </si>
  <si>
    <t>7,8*1,03 'Přepočtené koeficientem množství</t>
  </si>
  <si>
    <t>269415498</t>
  </si>
  <si>
    <t>opakovaně použité obrubníky</t>
  </si>
  <si>
    <t>7,60</t>
  </si>
  <si>
    <t>2,90</t>
  </si>
  <si>
    <t>-778286195</t>
  </si>
  <si>
    <t>2,9*1,03 'Přepočtené koeficientem množství</t>
  </si>
  <si>
    <t>1163474016</t>
  </si>
  <si>
    <t>0,25*(7,61+2,90+7,76)*0,15</t>
  </si>
  <si>
    <t>-998097574</t>
  </si>
  <si>
    <t>0,60+7,76+0,60</t>
  </si>
  <si>
    <t>1991854655</t>
  </si>
  <si>
    <t>672748273</t>
  </si>
  <si>
    <t>0,25*(7,61+3,93+6,06)*0,15</t>
  </si>
  <si>
    <t>-1759364033</t>
  </si>
  <si>
    <t>9,745+13,404+1,471</t>
  </si>
  <si>
    <t>-1511562156</t>
  </si>
  <si>
    <t>962938140</t>
  </si>
  <si>
    <t>1,452+6,24+1,591+0,462</t>
  </si>
  <si>
    <t>218822642</t>
  </si>
  <si>
    <t>1,404+12</t>
  </si>
  <si>
    <t>-493284203</t>
  </si>
  <si>
    <t>1,471</t>
  </si>
  <si>
    <t>888515097</t>
  </si>
  <si>
    <t>-1432353708</t>
  </si>
  <si>
    <t>-591590849</t>
  </si>
  <si>
    <t>-1610175941</t>
  </si>
  <si>
    <t>879645130</t>
  </si>
  <si>
    <t>(7,60+7,76)/1000</t>
  </si>
  <si>
    <t>05 - SO 05 - parc.č. 104, 385/4, 8.května</t>
  </si>
  <si>
    <t>858409308</t>
  </si>
  <si>
    <t>7,01*11,9</t>
  </si>
  <si>
    <t>-0,5</t>
  </si>
  <si>
    <t>stávající chodník</t>
  </si>
  <si>
    <t>11,9*2,25</t>
  </si>
  <si>
    <t>9,02*1,92</t>
  </si>
  <si>
    <t>-475889502</t>
  </si>
  <si>
    <t>9,02*0,3</t>
  </si>
  <si>
    <t>-833524715</t>
  </si>
  <si>
    <t>9,02*0,30</t>
  </si>
  <si>
    <t>1700736139</t>
  </si>
  <si>
    <t>-619681185</t>
  </si>
  <si>
    <t>9,02+7,01+11,9+7,01</t>
  </si>
  <si>
    <t>1178497230</t>
  </si>
  <si>
    <t>(14,25+1,92)+11,9</t>
  </si>
  <si>
    <t>-1027178474</t>
  </si>
  <si>
    <t>0,60*14,25*0,30</t>
  </si>
  <si>
    <t>-782918104</t>
  </si>
  <si>
    <t>2,2*2,2*0,20</t>
  </si>
  <si>
    <t>2096034975</t>
  </si>
  <si>
    <t>((2,60+2)/2)*((2,60+2)/2)*(1,85-0,20-0,10-0,20)</t>
  </si>
  <si>
    <t>-531868004</t>
  </si>
  <si>
    <t>((0,5+2,6+0,5)*2)*4</t>
  </si>
  <si>
    <t>-262837559</t>
  </si>
  <si>
    <t>-540168390</t>
  </si>
  <si>
    <t>28,80*0,05*1,20</t>
  </si>
  <si>
    <t>1,728*1,2 'Přepočtené koeficientem množství</t>
  </si>
  <si>
    <t>-936167693</t>
  </si>
  <si>
    <t>2,565</t>
  </si>
  <si>
    <t>0,968+7,142</t>
  </si>
  <si>
    <t>804902788</t>
  </si>
  <si>
    <t>10,675</t>
  </si>
  <si>
    <t>10,675*2 'Přepočtené koeficientem množství</t>
  </si>
  <si>
    <t>1992098039</t>
  </si>
  <si>
    <t>-215511127</t>
  </si>
  <si>
    <t>(0,968+7,142) - 5</t>
  </si>
  <si>
    <t>-1034973378</t>
  </si>
  <si>
    <t>3,11</t>
  </si>
  <si>
    <t>3,11*2 'Přepočtené koeficientem množství</t>
  </si>
  <si>
    <t>-82589112</t>
  </si>
  <si>
    <t>2,40*2,40</t>
  </si>
  <si>
    <t>1840299805</t>
  </si>
  <si>
    <t>2,4*2,4*0,15</t>
  </si>
  <si>
    <t>-1056971381</t>
  </si>
  <si>
    <t>127600849</t>
  </si>
  <si>
    <t>1317411420</t>
  </si>
  <si>
    <t>1948505651</t>
  </si>
  <si>
    <t>-1946554010</t>
  </si>
  <si>
    <t>-327070593</t>
  </si>
  <si>
    <t>-1859162648</t>
  </si>
  <si>
    <t>11,9*7,01</t>
  </si>
  <si>
    <t>14,25*2,25</t>
  </si>
  <si>
    <t>(9,02-2,25)*1,92</t>
  </si>
  <si>
    <t>-0,5*1</t>
  </si>
  <si>
    <t>-86950689</t>
  </si>
  <si>
    <t>-766511073</t>
  </si>
  <si>
    <t>-1802486857</t>
  </si>
  <si>
    <t>zámková dlažba v přírodní barvě - původní plocha</t>
  </si>
  <si>
    <t>8,02*1,92</t>
  </si>
  <si>
    <t>(14,25-1,92)*2,25</t>
  </si>
  <si>
    <t>852414118</t>
  </si>
  <si>
    <t>71,159*1,03 'Přepočtené koeficientem množství</t>
  </si>
  <si>
    <t>-1063185673</t>
  </si>
  <si>
    <t>43,141*1,03 'Přepočtené koeficientem množství</t>
  </si>
  <si>
    <t>1356897568</t>
  </si>
  <si>
    <t>969257026</t>
  </si>
  <si>
    <t>7*1,02 'Přepočtené koeficientem množství</t>
  </si>
  <si>
    <t>-1230430607</t>
  </si>
  <si>
    <t>2107946960</t>
  </si>
  <si>
    <t>2,25+7,01+11,9+7,01+11,9+(14,25-1,92)</t>
  </si>
  <si>
    <t>1059747739</t>
  </si>
  <si>
    <t>52,40</t>
  </si>
  <si>
    <t>52,4*1,02 'Přepočtené koeficientem množství</t>
  </si>
  <si>
    <t>-1786878776</t>
  </si>
  <si>
    <t>0,25*(9+52,40)*0,15</t>
  </si>
  <si>
    <t>1877285423</t>
  </si>
  <si>
    <t>0,3+9,02+0,3</t>
  </si>
  <si>
    <t>112081693</t>
  </si>
  <si>
    <t>-755076066</t>
  </si>
  <si>
    <t>0,25*(11,9+7,01+7,01+11,9)*0,15</t>
  </si>
  <si>
    <t>-778445092</t>
  </si>
  <si>
    <t>3,12+30,631+7,163+1,123+0,812+58,906+0,855</t>
  </si>
  <si>
    <t>-852154956</t>
  </si>
  <si>
    <t>102,61</t>
  </si>
  <si>
    <t>102,61*5 'Přepočtené koeficientem množství</t>
  </si>
  <si>
    <t>-75850467</t>
  </si>
  <si>
    <t>3,12+30,631+7,163+1,123</t>
  </si>
  <si>
    <t>-1398561246</t>
  </si>
  <si>
    <t>0,812+58,906</t>
  </si>
  <si>
    <t>821838820</t>
  </si>
  <si>
    <t>0,855</t>
  </si>
  <si>
    <t>1243166617</t>
  </si>
  <si>
    <t>925244276</t>
  </si>
  <si>
    <t>-312837644</t>
  </si>
  <si>
    <t>914638041</t>
  </si>
  <si>
    <t>-55559111</t>
  </si>
  <si>
    <t>(15+7+7+11)/1000</t>
  </si>
  <si>
    <t>460161121</t>
  </si>
  <si>
    <t>Hloubení kabelových rýh ručně š 35 cm hl 30 cm v hornině tř I skupiny 1 a 2</t>
  </si>
  <si>
    <t>-1167449720</t>
  </si>
  <si>
    <t>rýha pro chráničku kabelu ČEZ</t>
  </si>
  <si>
    <t>3,64+2,63</t>
  </si>
  <si>
    <t>rýha pro chráničku kavelu Vodafone</t>
  </si>
  <si>
    <t>3,5</t>
  </si>
  <si>
    <t>460242121</t>
  </si>
  <si>
    <t>Provizorní zajištění potrubí ve výkopech při souběhu s kabelem</t>
  </si>
  <si>
    <t>1501068986</t>
  </si>
  <si>
    <t>53</t>
  </si>
  <si>
    <t>460431131</t>
  </si>
  <si>
    <t>Zásyp kabelových rýh ručně se zhutněním š 35 cm hl 30 cm z horniny tř I skupiny 1 a 2</t>
  </si>
  <si>
    <t>-396110437</t>
  </si>
  <si>
    <t>54</t>
  </si>
  <si>
    <t>460661111</t>
  </si>
  <si>
    <t>Kabelové lože z písku pro kabely nn bez zakrytí š do 35 cm</t>
  </si>
  <si>
    <t>-189956245</t>
  </si>
  <si>
    <t>55</t>
  </si>
  <si>
    <t>460671112</t>
  </si>
  <si>
    <t>Výstražná fólie pro krytí kabelů šířky 25 cm</t>
  </si>
  <si>
    <t>-100464657</t>
  </si>
  <si>
    <t>56</t>
  </si>
  <si>
    <t>460752111</t>
  </si>
  <si>
    <t>Osazení kabelových kanálů do rýhy ze žlabů plastových šířky do 10 cm</t>
  </si>
  <si>
    <t>85596124</t>
  </si>
  <si>
    <t>chránička kavelu Vodafone - KOPOS 06110P/2_BA-KOPOHALF- dělená (červená)</t>
  </si>
  <si>
    <t>57</t>
  </si>
  <si>
    <t>34575152</t>
  </si>
  <si>
    <t>dělená kabelová chránička PVC</t>
  </si>
  <si>
    <t>128</t>
  </si>
  <si>
    <t>47310400</t>
  </si>
  <si>
    <t>58</t>
  </si>
  <si>
    <t>460752112</t>
  </si>
  <si>
    <t>Osazení kabelových kanálů do rýhy ze žlabů plastových šířky do 20 cm</t>
  </si>
  <si>
    <t>-127343263</t>
  </si>
  <si>
    <t>59</t>
  </si>
  <si>
    <t>34571221</t>
  </si>
  <si>
    <t>kabelová chránička černá - 170x 155 mm dl. 800 mm</t>
  </si>
  <si>
    <t>-801471810</t>
  </si>
  <si>
    <t>chráničku kabelu ČEZ - žlab plastový s víkem</t>
  </si>
  <si>
    <t>6,27*1,05 'Přepočtené koeficientem množství</t>
  </si>
  <si>
    <t>06 - SO 06 - parc.č. 419/19, 434/1, Mírová</t>
  </si>
  <si>
    <t>81943770</t>
  </si>
  <si>
    <t>3,80*1,6</t>
  </si>
  <si>
    <t>-1719306761</t>
  </si>
  <si>
    <t>3,80*1</t>
  </si>
  <si>
    <t>-1918075551</t>
  </si>
  <si>
    <t>0,60*0,60</t>
  </si>
  <si>
    <t>-898985604</t>
  </si>
  <si>
    <t>42493532</t>
  </si>
  <si>
    <t>3,80</t>
  </si>
  <si>
    <t>1900347618</t>
  </si>
  <si>
    <t>1907898658</t>
  </si>
  <si>
    <t>2,40*2,40*0,20</t>
  </si>
  <si>
    <t>-337327544</t>
  </si>
  <si>
    <t>((2,60+2,40)/2)*((2,6+2,40)/2)*(1,85-0,20-0,10-0,20)</t>
  </si>
  <si>
    <t>684601221</t>
  </si>
  <si>
    <t>((0,5+1,6+0,5)*2)*4</t>
  </si>
  <si>
    <t>1776607746</t>
  </si>
  <si>
    <t>496340703</t>
  </si>
  <si>
    <t>20,80*0,05</t>
  </si>
  <si>
    <t>1,04*1,2 'Přepočtené koeficientem množství</t>
  </si>
  <si>
    <t>1059575795</t>
  </si>
  <si>
    <t>1,152+8,438</t>
  </si>
  <si>
    <t>3,80*0,20</t>
  </si>
  <si>
    <t>1290494828</t>
  </si>
  <si>
    <t>(1,152+8,438)*2</t>
  </si>
  <si>
    <t>3,80*0,20*1,8</t>
  </si>
  <si>
    <t>-1371314809</t>
  </si>
  <si>
    <t>10,35</t>
  </si>
  <si>
    <t>1137269267</t>
  </si>
  <si>
    <t>(1,152+8,438) - 5</t>
  </si>
  <si>
    <t>-1133374055</t>
  </si>
  <si>
    <t>4,59</t>
  </si>
  <si>
    <t>4,59*2 'Přepočtené koeficientem množství</t>
  </si>
  <si>
    <t>1221748843</t>
  </si>
  <si>
    <t>1994260672</t>
  </si>
  <si>
    <t>-1139540354</t>
  </si>
  <si>
    <t>567454870</t>
  </si>
  <si>
    <t>-1644444141</t>
  </si>
  <si>
    <t>1530834315</t>
  </si>
  <si>
    <t>2062889034</t>
  </si>
  <si>
    <t>1119979576</t>
  </si>
  <si>
    <t>2048394748</t>
  </si>
  <si>
    <t>3,80*0,60</t>
  </si>
  <si>
    <t>-187293637</t>
  </si>
  <si>
    <t>3,8*0,6</t>
  </si>
  <si>
    <t>-1990163655</t>
  </si>
  <si>
    <t>0,6*0,6</t>
  </si>
  <si>
    <t>-136318475</t>
  </si>
  <si>
    <t>nová dlažba</t>
  </si>
  <si>
    <t>3,8*0,60</t>
  </si>
  <si>
    <t>původní dlažba</t>
  </si>
  <si>
    <t>3,8*1,6</t>
  </si>
  <si>
    <t>1825649460</t>
  </si>
  <si>
    <t>4,331*1,1 'Přepočtené koeficientem množství</t>
  </si>
  <si>
    <t>1838121069</t>
  </si>
  <si>
    <t>-257628588</t>
  </si>
  <si>
    <t>690597575</t>
  </si>
  <si>
    <t>1935763706</t>
  </si>
  <si>
    <t>1*1,02 'Přepočtené koeficientem množství</t>
  </si>
  <si>
    <t>-1965223807</t>
  </si>
  <si>
    <t>2025308365</t>
  </si>
  <si>
    <t>-2077895912</t>
  </si>
  <si>
    <t>1024131564</t>
  </si>
  <si>
    <t>0,25*(0,6+3,8+0,6)*0,15</t>
  </si>
  <si>
    <t>1319530853</t>
  </si>
  <si>
    <t>0,6+0,6+0,6</t>
  </si>
  <si>
    <t>1847964852</t>
  </si>
  <si>
    <t>274771443</t>
  </si>
  <si>
    <t>0,25*3,8*0,15</t>
  </si>
  <si>
    <t>1941683355</t>
  </si>
  <si>
    <t>1458062779</t>
  </si>
  <si>
    <t>62823455</t>
  </si>
  <si>
    <t>0,315+0,684+0,108+0,114</t>
  </si>
  <si>
    <t>1830673080</t>
  </si>
  <si>
    <t>1,221</t>
  </si>
  <si>
    <t>1,221*5 'Přepočtené koeficientem množství</t>
  </si>
  <si>
    <t>-456997251</t>
  </si>
  <si>
    <t>-864812505</t>
  </si>
  <si>
    <t>0,684+0,108</t>
  </si>
  <si>
    <t>47003620</t>
  </si>
  <si>
    <t>761589327</t>
  </si>
  <si>
    <t>-951663083</t>
  </si>
  <si>
    <t>-170863084</t>
  </si>
  <si>
    <t>-322003857</t>
  </si>
  <si>
    <t>120831453</t>
  </si>
  <si>
    <t>(2)/1000</t>
  </si>
  <si>
    <t>07 - SO 07 - parc.č. 507/10, 507/2, 504/1, U autobusového nádraží</t>
  </si>
  <si>
    <t>2139659538</t>
  </si>
  <si>
    <t>3,71*2</t>
  </si>
  <si>
    <t>komunikace</t>
  </si>
  <si>
    <t>1,15*3,49</t>
  </si>
  <si>
    <t>(10,13+3,88)*((6+3,6)/2)</t>
  </si>
  <si>
    <t>(1,02+4,87+3,49+0,83)*((3,6+3,56)/2)</t>
  </si>
  <si>
    <t>9,96*((3,56+5,91)/2)</t>
  </si>
  <si>
    <t>odpočet asfaltové plochy</t>
  </si>
  <si>
    <t>-6,12*((5,91+3,56)/2)</t>
  </si>
  <si>
    <t>205264194</t>
  </si>
  <si>
    <t>6*0,50</t>
  </si>
  <si>
    <t>-635282582</t>
  </si>
  <si>
    <t>asfaltová plocha</t>
  </si>
  <si>
    <t>6,12*((5,91+3,56)/2)</t>
  </si>
  <si>
    <t>113107164</t>
  </si>
  <si>
    <t>Odstranění podkladu z kameniva drceného tl 400 mm strojně pl přes 50 do 200 m2</t>
  </si>
  <si>
    <t>-202562190</t>
  </si>
  <si>
    <t>133,417+28,978</t>
  </si>
  <si>
    <t>-1325529067</t>
  </si>
  <si>
    <t>3,71+0,83+3,49+1,15+4,87+1,02+10,13+3,88+3,71+5,98+2,02+12,05+1,68+7,47</t>
  </si>
  <si>
    <t>-41762008</t>
  </si>
  <si>
    <t>3,71*0,83</t>
  </si>
  <si>
    <t>227583999</t>
  </si>
  <si>
    <t>odkopávky pro osazení nových obrubníků- délka původních obrubníků</t>
  </si>
  <si>
    <t>0,60*61,99*0,30</t>
  </si>
  <si>
    <t>-1959314845</t>
  </si>
  <si>
    <t>2,2*2,20*0,20</t>
  </si>
  <si>
    <t>-792085431</t>
  </si>
  <si>
    <t>((2,60+2,40)/2)*((2,60+2,40)/2)*(1,85-0,20-0,10-0,20)</t>
  </si>
  <si>
    <t>1391983793</t>
  </si>
  <si>
    <t>-1287599253</t>
  </si>
  <si>
    <t>648569461</t>
  </si>
  <si>
    <t>20,80*0,05*1,20</t>
  </si>
  <si>
    <t>1,248*1,2 'Přepočtené koeficientem množství</t>
  </si>
  <si>
    <t>-1812978771</t>
  </si>
  <si>
    <t>11,158</t>
  </si>
  <si>
    <t>0,968+8,438</t>
  </si>
  <si>
    <t>1312112933</t>
  </si>
  <si>
    <t>20,564</t>
  </si>
  <si>
    <t>20,564*2 'Přepočtené koeficientem množství</t>
  </si>
  <si>
    <t>81605446</t>
  </si>
  <si>
    <t>-908312911</t>
  </si>
  <si>
    <t>(0,968+8,438) - 5</t>
  </si>
  <si>
    <t>1667013378</t>
  </si>
  <si>
    <t>4,406</t>
  </si>
  <si>
    <t>4,406*2 'Přepočtené koeficientem množství</t>
  </si>
  <si>
    <t>1638291061</t>
  </si>
  <si>
    <t>1753816767</t>
  </si>
  <si>
    <t>2,40*2,40*0,15</t>
  </si>
  <si>
    <t>341246628</t>
  </si>
  <si>
    <t>-538297026</t>
  </si>
  <si>
    <t>69379356</t>
  </si>
  <si>
    <t>-1365340951</t>
  </si>
  <si>
    <t>-1812303753</t>
  </si>
  <si>
    <t>-400299620</t>
  </si>
  <si>
    <t>564782111</t>
  </si>
  <si>
    <t>Podklad z vibrovaného štěrku VŠ tl 300 mm</t>
  </si>
  <si>
    <t>-24550224</t>
  </si>
  <si>
    <t>-263637420</t>
  </si>
  <si>
    <t>plocha vedle stávajících kontejnerů</t>
  </si>
  <si>
    <t>3,079</t>
  </si>
  <si>
    <t>154,975</t>
  </si>
  <si>
    <t>-289035618</t>
  </si>
  <si>
    <t>1264305941</t>
  </si>
  <si>
    <t>-0,54*1,6</t>
  </si>
  <si>
    <t>528230524</t>
  </si>
  <si>
    <t>2,215</t>
  </si>
  <si>
    <t>2,215*1,1 'Přepočtené koeficientem množství</t>
  </si>
  <si>
    <t>-92505643</t>
  </si>
  <si>
    <t>zámková dlažba v přírodní barvě -  nová plocha</t>
  </si>
  <si>
    <t>-1490194359</t>
  </si>
  <si>
    <t xml:space="preserve">plocha nové dlažby přírodní barvy </t>
  </si>
  <si>
    <t>154,975*1,03 'Přepočtené koeficientem množství</t>
  </si>
  <si>
    <t>-284151166</t>
  </si>
  <si>
    <t>7,47+1,68+12,05+2,02+5,98+3,71+6+3,88+10,13+1,02+4,87+1,15+3,49+0,83+3,71</t>
  </si>
  <si>
    <t>-18668165</t>
  </si>
  <si>
    <t>67,99</t>
  </si>
  <si>
    <t>67,99*1,02 'Přepočtené koeficientem množství</t>
  </si>
  <si>
    <t>-863718770</t>
  </si>
  <si>
    <t>1981893696</t>
  </si>
  <si>
    <t>-44989477</t>
  </si>
  <si>
    <t>0,25*67,99*0,15</t>
  </si>
  <si>
    <t>889332322</t>
  </si>
  <si>
    <t>-1181704789</t>
  </si>
  <si>
    <t>-1810459485</t>
  </si>
  <si>
    <t>0,25*61,99*0,15</t>
  </si>
  <si>
    <t>732649103</t>
  </si>
  <si>
    <t>52,511+95,089+9,157</t>
  </si>
  <si>
    <t>969814897</t>
  </si>
  <si>
    <t>156,757</t>
  </si>
  <si>
    <t>156,757*5 'Přepočtené koeficientem množství</t>
  </si>
  <si>
    <t>-744380831</t>
  </si>
  <si>
    <t>5,115+34,688+12,708</t>
  </si>
  <si>
    <t>1631638368</t>
  </si>
  <si>
    <t>0,90+94,189</t>
  </si>
  <si>
    <t>-893908981</t>
  </si>
  <si>
    <t>9,157</t>
  </si>
  <si>
    <t>390171528</t>
  </si>
  <si>
    <t>280487999</t>
  </si>
  <si>
    <t>-1822183058</t>
  </si>
  <si>
    <t>-1472260174</t>
  </si>
  <si>
    <t>08 - SO 08 - parc.č. 236, Krátká</t>
  </si>
  <si>
    <t>-535459659</t>
  </si>
  <si>
    <t>3,75*1</t>
  </si>
  <si>
    <t>-1460949737</t>
  </si>
  <si>
    <t>-655509129</t>
  </si>
  <si>
    <t>1,5*0,60</t>
  </si>
  <si>
    <t>5,1*0,56</t>
  </si>
  <si>
    <t>773045650</t>
  </si>
  <si>
    <t>1,51*0,60</t>
  </si>
  <si>
    <t>5,1*0,60</t>
  </si>
  <si>
    <t>1467075942</t>
  </si>
  <si>
    <t>3,75</t>
  </si>
  <si>
    <t>585947554</t>
  </si>
  <si>
    <t>3,75*1,5</t>
  </si>
  <si>
    <t>-2051829133</t>
  </si>
  <si>
    <t>-724199800</t>
  </si>
  <si>
    <t>-1388966860</t>
  </si>
  <si>
    <t>((0,5+1,60+0,5)*2)*4</t>
  </si>
  <si>
    <t>115978277</t>
  </si>
  <si>
    <t>81182805</t>
  </si>
  <si>
    <t>-487702430</t>
  </si>
  <si>
    <t>5,625*0,20</t>
  </si>
  <si>
    <t>-1665870443</t>
  </si>
  <si>
    <t>5,625*0,20*1,8</t>
  </si>
  <si>
    <t>-381747307</t>
  </si>
  <si>
    <t>10,715</t>
  </si>
  <si>
    <t>-1656470278</t>
  </si>
  <si>
    <t>1147506740</t>
  </si>
  <si>
    <t>4,590</t>
  </si>
  <si>
    <t>-2105780100</t>
  </si>
  <si>
    <t>273081704</t>
  </si>
  <si>
    <t>-109878488</t>
  </si>
  <si>
    <t>-298534446</t>
  </si>
  <si>
    <t>-116049870</t>
  </si>
  <si>
    <t>994571391</t>
  </si>
  <si>
    <t>437870154</t>
  </si>
  <si>
    <t>-93472510</t>
  </si>
  <si>
    <t>441812735</t>
  </si>
  <si>
    <t>1,50*3,75</t>
  </si>
  <si>
    <t>1916231925</t>
  </si>
  <si>
    <t>-1031070598</t>
  </si>
  <si>
    <t>1562250514</t>
  </si>
  <si>
    <t>-1,6*1</t>
  </si>
  <si>
    <t>-1565896006</t>
  </si>
  <si>
    <t>4,025*1,1 'Přepočtené koeficientem množství</t>
  </si>
  <si>
    <t>-1022579638</t>
  </si>
  <si>
    <t>1,5</t>
  </si>
  <si>
    <t>452760760</t>
  </si>
  <si>
    <t>1,5*1,02 'Přepočtené koeficientem množství</t>
  </si>
  <si>
    <t>688550595</t>
  </si>
  <si>
    <t>1264188657</t>
  </si>
  <si>
    <t>1,5+5,1</t>
  </si>
  <si>
    <t>127020373</t>
  </si>
  <si>
    <t>6,6</t>
  </si>
  <si>
    <t>6,6*1,02 'Přepočtené koeficientem množství</t>
  </si>
  <si>
    <t>-1141980632</t>
  </si>
  <si>
    <t>0,25*(1,5+3,75+6,6)*0,15</t>
  </si>
  <si>
    <t>77370072</t>
  </si>
  <si>
    <t>0,60+1,5+0,60</t>
  </si>
  <si>
    <t>0,56+5,1+0,56</t>
  </si>
  <si>
    <t>1604375797</t>
  </si>
  <si>
    <t>1289510856</t>
  </si>
  <si>
    <t>0,25*3,75*0,15</t>
  </si>
  <si>
    <t>-213633062</t>
  </si>
  <si>
    <t>0,310+1,802+1,253</t>
  </si>
  <si>
    <t>1168430596</t>
  </si>
  <si>
    <t>3,365</t>
  </si>
  <si>
    <t>3,365*5 'Přepočtené koeficientem množství</t>
  </si>
  <si>
    <t>-2043441716</t>
  </si>
  <si>
    <t>0,310</t>
  </si>
  <si>
    <t>-1988883870</t>
  </si>
  <si>
    <t>0,675+1,127</t>
  </si>
  <si>
    <t>-950339006</t>
  </si>
  <si>
    <t>1,253</t>
  </si>
  <si>
    <t>-1305174938</t>
  </si>
  <si>
    <t>1305411647</t>
  </si>
  <si>
    <t>-729890699</t>
  </si>
  <si>
    <t>346003611</t>
  </si>
  <si>
    <t>09 - Vedlejší rozpočtové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</si>
  <si>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</si>
  <si>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</si>
  <si>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</si>
  <si>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VRN6 - Územní vlivy</t>
  </si>
  <si>
    <t xml:space="preserve">    VRN7 - Provozní vlivy</t>
  </si>
  <si>
    <t>VRN</t>
  </si>
  <si>
    <t>VRN1</t>
  </si>
  <si>
    <t>Průzkumné, geodetické a projektové práce</t>
  </si>
  <si>
    <t>012002000</t>
  </si>
  <si>
    <t>Geodetické práce</t>
  </si>
  <si>
    <t>%</t>
  </si>
  <si>
    <t>1024</t>
  </si>
  <si>
    <t>-629183206</t>
  </si>
  <si>
    <t>VRN3</t>
  </si>
  <si>
    <t>Zařízení staveniště</t>
  </si>
  <si>
    <t>030001000</t>
  </si>
  <si>
    <t>-1978379726</t>
  </si>
  <si>
    <t>VRN6</t>
  </si>
  <si>
    <t>Územní vlivy</t>
  </si>
  <si>
    <t>060001000</t>
  </si>
  <si>
    <t>874968187</t>
  </si>
  <si>
    <t>VRN7</t>
  </si>
  <si>
    <t>Provozní vlivy</t>
  </si>
  <si>
    <t>070001000</t>
  </si>
  <si>
    <t>-704558204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</si>
</sst>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30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22" xfId="0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1" fillId="0" borderId="19" xfId="0" applyFont="1" applyBorder="1" applyAlignment="1" applyProtection="1">
      <alignment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0" fontId="0" fillId="0" borderId="0" xfId="0"/>
    <xf numFmtId="4" fontId="1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7" xfId="0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7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28" fillId="0" borderId="0" xfId="0" applyNumberFormat="1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5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s="1" customFormat="1" ht="36.950000000000003" customHeight="1">
      <c r="AR2" s="257"/>
      <c r="AS2" s="257"/>
      <c r="AT2" s="257"/>
      <c r="AU2" s="257"/>
      <c r="AV2" s="257"/>
      <c r="AW2" s="257"/>
      <c r="AX2" s="257"/>
      <c r="AY2" s="257"/>
      <c r="AZ2" s="257"/>
      <c r="BA2" s="257"/>
      <c r="BB2" s="257"/>
      <c r="BC2" s="257"/>
      <c r="BD2" s="257"/>
      <c r="BE2" s="257"/>
      <c r="BS2" s="17" t="s">
        <v>6</v>
      </c>
      <c r="BT2" s="17" t="s">
        <v>7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s="1" customFormat="1" ht="24.95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pans="1:74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68" t="s">
        <v>14</v>
      </c>
      <c r="L5" s="269"/>
      <c r="M5" s="269"/>
      <c r="N5" s="269"/>
      <c r="O5" s="269"/>
      <c r="P5" s="269"/>
      <c r="Q5" s="269"/>
      <c r="R5" s="269"/>
      <c r="S5" s="269"/>
      <c r="T5" s="269"/>
      <c r="U5" s="269"/>
      <c r="V5" s="269"/>
      <c r="W5" s="269"/>
      <c r="X5" s="269"/>
      <c r="Y5" s="269"/>
      <c r="Z5" s="269"/>
      <c r="AA5" s="269"/>
      <c r="AB5" s="269"/>
      <c r="AC5" s="269"/>
      <c r="AD5" s="269"/>
      <c r="AE5" s="269"/>
      <c r="AF5" s="269"/>
      <c r="AG5" s="269"/>
      <c r="AH5" s="269"/>
      <c r="AI5" s="269"/>
      <c r="AJ5" s="269"/>
      <c r="AK5" s="269"/>
      <c r="AL5" s="269"/>
      <c r="AM5" s="269"/>
      <c r="AN5" s="269"/>
      <c r="AO5" s="269"/>
      <c r="AP5" s="22"/>
      <c r="AQ5" s="22"/>
      <c r="AR5" s="20"/>
      <c r="BE5" s="265" t="s">
        <v>15</v>
      </c>
      <c r="BS5" s="17" t="s">
        <v>6</v>
      </c>
    </row>
    <row r="6" spans="1:74" s="1" customFormat="1" ht="36.950000000000003" customHeight="1">
      <c r="B6" s="21"/>
      <c r="C6" s="22"/>
      <c r="D6" s="28" t="s">
        <v>16</v>
      </c>
      <c r="E6" s="22"/>
      <c r="F6" s="22"/>
      <c r="G6" s="22"/>
      <c r="H6" s="22"/>
      <c r="I6" s="22"/>
      <c r="J6" s="22"/>
      <c r="K6" s="270" t="s">
        <v>17</v>
      </c>
      <c r="L6" s="269"/>
      <c r="M6" s="269"/>
      <c r="N6" s="269"/>
      <c r="O6" s="269"/>
      <c r="P6" s="269"/>
      <c r="Q6" s="269"/>
      <c r="R6" s="269"/>
      <c r="S6" s="269"/>
      <c r="T6" s="269"/>
      <c r="U6" s="269"/>
      <c r="V6" s="269"/>
      <c r="W6" s="269"/>
      <c r="X6" s="269"/>
      <c r="Y6" s="269"/>
      <c r="Z6" s="269"/>
      <c r="AA6" s="269"/>
      <c r="AB6" s="269"/>
      <c r="AC6" s="269"/>
      <c r="AD6" s="269"/>
      <c r="AE6" s="269"/>
      <c r="AF6" s="269"/>
      <c r="AG6" s="269"/>
      <c r="AH6" s="269"/>
      <c r="AI6" s="269"/>
      <c r="AJ6" s="269"/>
      <c r="AK6" s="269"/>
      <c r="AL6" s="269"/>
      <c r="AM6" s="269"/>
      <c r="AN6" s="269"/>
      <c r="AO6" s="269"/>
      <c r="AP6" s="22"/>
      <c r="AQ6" s="22"/>
      <c r="AR6" s="20"/>
      <c r="BE6" s="266"/>
      <c r="BS6" s="17" t="s">
        <v>6</v>
      </c>
    </row>
    <row r="7" spans="1:74" s="1" customFormat="1" ht="12" customHeight="1">
      <c r="B7" s="21"/>
      <c r="C7" s="22"/>
      <c r="D7" s="29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9" t="s">
        <v>19</v>
      </c>
      <c r="AL7" s="22"/>
      <c r="AM7" s="22"/>
      <c r="AN7" s="27" t="s">
        <v>1</v>
      </c>
      <c r="AO7" s="22"/>
      <c r="AP7" s="22"/>
      <c r="AQ7" s="22"/>
      <c r="AR7" s="20"/>
      <c r="BE7" s="266"/>
      <c r="BS7" s="17" t="s">
        <v>6</v>
      </c>
    </row>
    <row r="8" spans="1:74" s="1" customFormat="1" ht="12" customHeight="1">
      <c r="B8" s="21"/>
      <c r="C8" s="22"/>
      <c r="D8" s="29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9" t="s">
        <v>22</v>
      </c>
      <c r="AL8" s="22"/>
      <c r="AM8" s="22"/>
      <c r="AN8" s="30" t="s">
        <v>23</v>
      </c>
      <c r="AO8" s="22"/>
      <c r="AP8" s="22"/>
      <c r="AQ8" s="22"/>
      <c r="AR8" s="20"/>
      <c r="BE8" s="266"/>
      <c r="BS8" s="17" t="s">
        <v>6</v>
      </c>
    </row>
    <row r="9" spans="1:74" s="1" customFormat="1" ht="14.45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266"/>
      <c r="BS9" s="17" t="s">
        <v>6</v>
      </c>
    </row>
    <row r="10" spans="1:74" s="1" customFormat="1" ht="12" customHeight="1">
      <c r="B10" s="21"/>
      <c r="C10" s="22"/>
      <c r="D10" s="29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9" t="s">
        <v>25</v>
      </c>
      <c r="AL10" s="22"/>
      <c r="AM10" s="22"/>
      <c r="AN10" s="27" t="s">
        <v>26</v>
      </c>
      <c r="AO10" s="22"/>
      <c r="AP10" s="22"/>
      <c r="AQ10" s="22"/>
      <c r="AR10" s="20"/>
      <c r="BE10" s="266"/>
      <c r="BS10" s="17" t="s">
        <v>6</v>
      </c>
    </row>
    <row r="11" spans="1:74" s="1" customFormat="1" ht="18.399999999999999" customHeight="1">
      <c r="B11" s="21"/>
      <c r="C11" s="22"/>
      <c r="D11" s="22"/>
      <c r="E11" s="27" t="s">
        <v>27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9" t="s">
        <v>28</v>
      </c>
      <c r="AL11" s="22"/>
      <c r="AM11" s="22"/>
      <c r="AN11" s="27" t="s">
        <v>29</v>
      </c>
      <c r="AO11" s="22"/>
      <c r="AP11" s="22"/>
      <c r="AQ11" s="22"/>
      <c r="AR11" s="20"/>
      <c r="BE11" s="266"/>
      <c r="BS11" s="17" t="s">
        <v>6</v>
      </c>
    </row>
    <row r="12" spans="1:74" s="1" customFormat="1" ht="6.95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266"/>
      <c r="BS12" s="17" t="s">
        <v>6</v>
      </c>
    </row>
    <row r="13" spans="1:74" s="1" customFormat="1" ht="12" customHeight="1">
      <c r="B13" s="21"/>
      <c r="C13" s="22"/>
      <c r="D13" s="29" t="s">
        <v>30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9" t="s">
        <v>25</v>
      </c>
      <c r="AL13" s="22"/>
      <c r="AM13" s="22"/>
      <c r="AN13" s="31" t="s">
        <v>31</v>
      </c>
      <c r="AO13" s="22"/>
      <c r="AP13" s="22"/>
      <c r="AQ13" s="22"/>
      <c r="AR13" s="20"/>
      <c r="BE13" s="266"/>
      <c r="BS13" s="17" t="s">
        <v>6</v>
      </c>
    </row>
    <row r="14" spans="1:74" ht="12.75">
      <c r="B14" s="21"/>
      <c r="C14" s="22"/>
      <c r="D14" s="22"/>
      <c r="E14" s="271" t="s">
        <v>31</v>
      </c>
      <c r="F14" s="272"/>
      <c r="G14" s="272"/>
      <c r="H14" s="272"/>
      <c r="I14" s="272"/>
      <c r="J14" s="272"/>
      <c r="K14" s="272"/>
      <c r="L14" s="272"/>
      <c r="M14" s="272"/>
      <c r="N14" s="272"/>
      <c r="O14" s="272"/>
      <c r="P14" s="272"/>
      <c r="Q14" s="272"/>
      <c r="R14" s="272"/>
      <c r="S14" s="272"/>
      <c r="T14" s="272"/>
      <c r="U14" s="272"/>
      <c r="V14" s="272"/>
      <c r="W14" s="272"/>
      <c r="X14" s="272"/>
      <c r="Y14" s="272"/>
      <c r="Z14" s="272"/>
      <c r="AA14" s="272"/>
      <c r="AB14" s="272"/>
      <c r="AC14" s="272"/>
      <c r="AD14" s="272"/>
      <c r="AE14" s="272"/>
      <c r="AF14" s="272"/>
      <c r="AG14" s="272"/>
      <c r="AH14" s="272"/>
      <c r="AI14" s="272"/>
      <c r="AJ14" s="272"/>
      <c r="AK14" s="29" t="s">
        <v>28</v>
      </c>
      <c r="AL14" s="22"/>
      <c r="AM14" s="22"/>
      <c r="AN14" s="31" t="s">
        <v>31</v>
      </c>
      <c r="AO14" s="22"/>
      <c r="AP14" s="22"/>
      <c r="AQ14" s="22"/>
      <c r="AR14" s="20"/>
      <c r="BE14" s="266"/>
      <c r="BS14" s="17" t="s">
        <v>6</v>
      </c>
    </row>
    <row r="15" spans="1:74" s="1" customFormat="1" ht="6.95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266"/>
      <c r="BS15" s="17" t="s">
        <v>4</v>
      </c>
    </row>
    <row r="16" spans="1:74" s="1" customFormat="1" ht="12" customHeight="1">
      <c r="B16" s="21"/>
      <c r="C16" s="22"/>
      <c r="D16" s="29" t="s">
        <v>32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9" t="s">
        <v>25</v>
      </c>
      <c r="AL16" s="22"/>
      <c r="AM16" s="22"/>
      <c r="AN16" s="27" t="s">
        <v>33</v>
      </c>
      <c r="AO16" s="22"/>
      <c r="AP16" s="22"/>
      <c r="AQ16" s="22"/>
      <c r="AR16" s="20"/>
      <c r="BE16" s="266"/>
      <c r="BS16" s="17" t="s">
        <v>4</v>
      </c>
    </row>
    <row r="17" spans="1:71" s="1" customFormat="1" ht="18.399999999999999" customHeight="1">
      <c r="B17" s="21"/>
      <c r="C17" s="22"/>
      <c r="D17" s="22"/>
      <c r="E17" s="27" t="s">
        <v>34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9" t="s">
        <v>28</v>
      </c>
      <c r="AL17" s="22"/>
      <c r="AM17" s="22"/>
      <c r="AN17" s="27" t="s">
        <v>1</v>
      </c>
      <c r="AO17" s="22"/>
      <c r="AP17" s="22"/>
      <c r="AQ17" s="22"/>
      <c r="AR17" s="20"/>
      <c r="BE17" s="266"/>
      <c r="BS17" s="17" t="s">
        <v>35</v>
      </c>
    </row>
    <row r="18" spans="1:71" s="1" customFormat="1" ht="6.95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266"/>
      <c r="BS18" s="17" t="s">
        <v>6</v>
      </c>
    </row>
    <row r="19" spans="1:71" s="1" customFormat="1" ht="12" customHeight="1">
      <c r="B19" s="21"/>
      <c r="C19" s="22"/>
      <c r="D19" s="29" t="s">
        <v>36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9" t="s">
        <v>25</v>
      </c>
      <c r="AL19" s="22"/>
      <c r="AM19" s="22"/>
      <c r="AN19" s="27" t="s">
        <v>37</v>
      </c>
      <c r="AO19" s="22"/>
      <c r="AP19" s="22"/>
      <c r="AQ19" s="22"/>
      <c r="AR19" s="20"/>
      <c r="BE19" s="266"/>
      <c r="BS19" s="17" t="s">
        <v>6</v>
      </c>
    </row>
    <row r="20" spans="1:71" s="1" customFormat="1" ht="18.399999999999999" customHeight="1">
      <c r="B20" s="21"/>
      <c r="C20" s="22"/>
      <c r="D20" s="22"/>
      <c r="E20" s="27" t="s">
        <v>38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9" t="s">
        <v>28</v>
      </c>
      <c r="AL20" s="22"/>
      <c r="AM20" s="22"/>
      <c r="AN20" s="27" t="s">
        <v>1</v>
      </c>
      <c r="AO20" s="22"/>
      <c r="AP20" s="22"/>
      <c r="AQ20" s="22"/>
      <c r="AR20" s="20"/>
      <c r="BE20" s="266"/>
      <c r="BS20" s="17" t="s">
        <v>35</v>
      </c>
    </row>
    <row r="21" spans="1:71" s="1" customFormat="1" ht="6.95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266"/>
    </row>
    <row r="22" spans="1:71" s="1" customFormat="1" ht="12" customHeight="1">
      <c r="B22" s="21"/>
      <c r="C22" s="22"/>
      <c r="D22" s="29" t="s">
        <v>39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266"/>
    </row>
    <row r="23" spans="1:71" s="1" customFormat="1" ht="23.25" customHeight="1">
      <c r="B23" s="21"/>
      <c r="C23" s="22"/>
      <c r="D23" s="22"/>
      <c r="E23" s="273" t="s">
        <v>40</v>
      </c>
      <c r="F23" s="273"/>
      <c r="G23" s="273"/>
      <c r="H23" s="273"/>
      <c r="I23" s="273"/>
      <c r="J23" s="273"/>
      <c r="K23" s="273"/>
      <c r="L23" s="273"/>
      <c r="M23" s="273"/>
      <c r="N23" s="273"/>
      <c r="O23" s="273"/>
      <c r="P23" s="273"/>
      <c r="Q23" s="273"/>
      <c r="R23" s="273"/>
      <c r="S23" s="273"/>
      <c r="T23" s="273"/>
      <c r="U23" s="273"/>
      <c r="V23" s="273"/>
      <c r="W23" s="273"/>
      <c r="X23" s="273"/>
      <c r="Y23" s="273"/>
      <c r="Z23" s="273"/>
      <c r="AA23" s="273"/>
      <c r="AB23" s="273"/>
      <c r="AC23" s="273"/>
      <c r="AD23" s="273"/>
      <c r="AE23" s="273"/>
      <c r="AF23" s="273"/>
      <c r="AG23" s="273"/>
      <c r="AH23" s="273"/>
      <c r="AI23" s="273"/>
      <c r="AJ23" s="273"/>
      <c r="AK23" s="273"/>
      <c r="AL23" s="273"/>
      <c r="AM23" s="273"/>
      <c r="AN23" s="273"/>
      <c r="AO23" s="22"/>
      <c r="AP23" s="22"/>
      <c r="AQ23" s="22"/>
      <c r="AR23" s="20"/>
      <c r="BE23" s="266"/>
    </row>
    <row r="24" spans="1:71" s="1" customFormat="1" ht="6.95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266"/>
    </row>
    <row r="25" spans="1:71" s="1" customFormat="1" ht="6.95" customHeight="1">
      <c r="B25" s="21"/>
      <c r="C25" s="22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22"/>
      <c r="AQ25" s="22"/>
      <c r="AR25" s="20"/>
      <c r="BE25" s="266"/>
    </row>
    <row r="26" spans="1:71" s="2" customFormat="1" ht="25.9" customHeight="1">
      <c r="A26" s="34"/>
      <c r="B26" s="35"/>
      <c r="C26" s="36"/>
      <c r="D26" s="37" t="s">
        <v>41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274">
        <f>ROUND(AG94,2)</f>
        <v>0</v>
      </c>
      <c r="AL26" s="275"/>
      <c r="AM26" s="275"/>
      <c r="AN26" s="275"/>
      <c r="AO26" s="275"/>
      <c r="AP26" s="36"/>
      <c r="AQ26" s="36"/>
      <c r="AR26" s="39"/>
      <c r="BE26" s="266"/>
    </row>
    <row r="27" spans="1:71" s="2" customFormat="1" ht="6.95" customHeight="1">
      <c r="A27" s="34"/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9"/>
      <c r="BE27" s="266"/>
    </row>
    <row r="28" spans="1:71" s="2" customFormat="1" ht="12.75">
      <c r="A28" s="34"/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276" t="s">
        <v>42</v>
      </c>
      <c r="M28" s="276"/>
      <c r="N28" s="276"/>
      <c r="O28" s="276"/>
      <c r="P28" s="276"/>
      <c r="Q28" s="36"/>
      <c r="R28" s="36"/>
      <c r="S28" s="36"/>
      <c r="T28" s="36"/>
      <c r="U28" s="36"/>
      <c r="V28" s="36"/>
      <c r="W28" s="276" t="s">
        <v>43</v>
      </c>
      <c r="X28" s="276"/>
      <c r="Y28" s="276"/>
      <c r="Z28" s="276"/>
      <c r="AA28" s="276"/>
      <c r="AB28" s="276"/>
      <c r="AC28" s="276"/>
      <c r="AD28" s="276"/>
      <c r="AE28" s="276"/>
      <c r="AF28" s="36"/>
      <c r="AG28" s="36"/>
      <c r="AH28" s="36"/>
      <c r="AI28" s="36"/>
      <c r="AJ28" s="36"/>
      <c r="AK28" s="276" t="s">
        <v>44</v>
      </c>
      <c r="AL28" s="276"/>
      <c r="AM28" s="276"/>
      <c r="AN28" s="276"/>
      <c r="AO28" s="276"/>
      <c r="AP28" s="36"/>
      <c r="AQ28" s="36"/>
      <c r="AR28" s="39"/>
      <c r="BE28" s="266"/>
    </row>
    <row r="29" spans="1:71" s="3" customFormat="1" ht="14.45" customHeight="1">
      <c r="B29" s="40"/>
      <c r="C29" s="41"/>
      <c r="D29" s="29" t="s">
        <v>45</v>
      </c>
      <c r="E29" s="41"/>
      <c r="F29" s="29" t="s">
        <v>46</v>
      </c>
      <c r="G29" s="41"/>
      <c r="H29" s="41"/>
      <c r="I29" s="41"/>
      <c r="J29" s="41"/>
      <c r="K29" s="41"/>
      <c r="L29" s="260">
        <v>0.21</v>
      </c>
      <c r="M29" s="259"/>
      <c r="N29" s="259"/>
      <c r="O29" s="259"/>
      <c r="P29" s="259"/>
      <c r="Q29" s="41"/>
      <c r="R29" s="41"/>
      <c r="S29" s="41"/>
      <c r="T29" s="41"/>
      <c r="U29" s="41"/>
      <c r="V29" s="41"/>
      <c r="W29" s="258">
        <f>ROUND(AZ94, 2)</f>
        <v>0</v>
      </c>
      <c r="X29" s="259"/>
      <c r="Y29" s="259"/>
      <c r="Z29" s="259"/>
      <c r="AA29" s="259"/>
      <c r="AB29" s="259"/>
      <c r="AC29" s="259"/>
      <c r="AD29" s="259"/>
      <c r="AE29" s="259"/>
      <c r="AF29" s="41"/>
      <c r="AG29" s="41"/>
      <c r="AH29" s="41"/>
      <c r="AI29" s="41"/>
      <c r="AJ29" s="41"/>
      <c r="AK29" s="258">
        <f>ROUND(AV94, 2)</f>
        <v>0</v>
      </c>
      <c r="AL29" s="259"/>
      <c r="AM29" s="259"/>
      <c r="AN29" s="259"/>
      <c r="AO29" s="259"/>
      <c r="AP29" s="41"/>
      <c r="AQ29" s="41"/>
      <c r="AR29" s="42"/>
      <c r="BE29" s="267"/>
    </row>
    <row r="30" spans="1:71" s="3" customFormat="1" ht="14.45" customHeight="1">
      <c r="B30" s="40"/>
      <c r="C30" s="41"/>
      <c r="D30" s="41"/>
      <c r="E30" s="41"/>
      <c r="F30" s="29" t="s">
        <v>47</v>
      </c>
      <c r="G30" s="41"/>
      <c r="H30" s="41"/>
      <c r="I30" s="41"/>
      <c r="J30" s="41"/>
      <c r="K30" s="41"/>
      <c r="L30" s="260">
        <v>0.15</v>
      </c>
      <c r="M30" s="259"/>
      <c r="N30" s="259"/>
      <c r="O30" s="259"/>
      <c r="P30" s="259"/>
      <c r="Q30" s="41"/>
      <c r="R30" s="41"/>
      <c r="S30" s="41"/>
      <c r="T30" s="41"/>
      <c r="U30" s="41"/>
      <c r="V30" s="41"/>
      <c r="W30" s="258">
        <f>ROUND(BA94, 2)</f>
        <v>0</v>
      </c>
      <c r="X30" s="259"/>
      <c r="Y30" s="259"/>
      <c r="Z30" s="259"/>
      <c r="AA30" s="259"/>
      <c r="AB30" s="259"/>
      <c r="AC30" s="259"/>
      <c r="AD30" s="259"/>
      <c r="AE30" s="259"/>
      <c r="AF30" s="41"/>
      <c r="AG30" s="41"/>
      <c r="AH30" s="41"/>
      <c r="AI30" s="41"/>
      <c r="AJ30" s="41"/>
      <c r="AK30" s="258">
        <f>ROUND(AW94, 2)</f>
        <v>0</v>
      </c>
      <c r="AL30" s="259"/>
      <c r="AM30" s="259"/>
      <c r="AN30" s="259"/>
      <c r="AO30" s="259"/>
      <c r="AP30" s="41"/>
      <c r="AQ30" s="41"/>
      <c r="AR30" s="42"/>
      <c r="BE30" s="267"/>
    </row>
    <row r="31" spans="1:71" s="3" customFormat="1" ht="14.45" hidden="1" customHeight="1">
      <c r="B31" s="40"/>
      <c r="C31" s="41"/>
      <c r="D31" s="41"/>
      <c r="E31" s="41"/>
      <c r="F31" s="29" t="s">
        <v>48</v>
      </c>
      <c r="G31" s="41"/>
      <c r="H31" s="41"/>
      <c r="I31" s="41"/>
      <c r="J31" s="41"/>
      <c r="K31" s="41"/>
      <c r="L31" s="260">
        <v>0.21</v>
      </c>
      <c r="M31" s="259"/>
      <c r="N31" s="259"/>
      <c r="O31" s="259"/>
      <c r="P31" s="259"/>
      <c r="Q31" s="41"/>
      <c r="R31" s="41"/>
      <c r="S31" s="41"/>
      <c r="T31" s="41"/>
      <c r="U31" s="41"/>
      <c r="V31" s="41"/>
      <c r="W31" s="258">
        <f>ROUND(BB94, 2)</f>
        <v>0</v>
      </c>
      <c r="X31" s="259"/>
      <c r="Y31" s="259"/>
      <c r="Z31" s="259"/>
      <c r="AA31" s="259"/>
      <c r="AB31" s="259"/>
      <c r="AC31" s="259"/>
      <c r="AD31" s="259"/>
      <c r="AE31" s="259"/>
      <c r="AF31" s="41"/>
      <c r="AG31" s="41"/>
      <c r="AH31" s="41"/>
      <c r="AI31" s="41"/>
      <c r="AJ31" s="41"/>
      <c r="AK31" s="258">
        <v>0</v>
      </c>
      <c r="AL31" s="259"/>
      <c r="AM31" s="259"/>
      <c r="AN31" s="259"/>
      <c r="AO31" s="259"/>
      <c r="AP31" s="41"/>
      <c r="AQ31" s="41"/>
      <c r="AR31" s="42"/>
      <c r="BE31" s="267"/>
    </row>
    <row r="32" spans="1:71" s="3" customFormat="1" ht="14.45" hidden="1" customHeight="1">
      <c r="B32" s="40"/>
      <c r="C32" s="41"/>
      <c r="D32" s="41"/>
      <c r="E32" s="41"/>
      <c r="F32" s="29" t="s">
        <v>49</v>
      </c>
      <c r="G32" s="41"/>
      <c r="H32" s="41"/>
      <c r="I32" s="41"/>
      <c r="J32" s="41"/>
      <c r="K32" s="41"/>
      <c r="L32" s="260">
        <v>0.15</v>
      </c>
      <c r="M32" s="259"/>
      <c r="N32" s="259"/>
      <c r="O32" s="259"/>
      <c r="P32" s="259"/>
      <c r="Q32" s="41"/>
      <c r="R32" s="41"/>
      <c r="S32" s="41"/>
      <c r="T32" s="41"/>
      <c r="U32" s="41"/>
      <c r="V32" s="41"/>
      <c r="W32" s="258">
        <f>ROUND(BC94, 2)</f>
        <v>0</v>
      </c>
      <c r="X32" s="259"/>
      <c r="Y32" s="259"/>
      <c r="Z32" s="259"/>
      <c r="AA32" s="259"/>
      <c r="AB32" s="259"/>
      <c r="AC32" s="259"/>
      <c r="AD32" s="259"/>
      <c r="AE32" s="259"/>
      <c r="AF32" s="41"/>
      <c r="AG32" s="41"/>
      <c r="AH32" s="41"/>
      <c r="AI32" s="41"/>
      <c r="AJ32" s="41"/>
      <c r="AK32" s="258">
        <v>0</v>
      </c>
      <c r="AL32" s="259"/>
      <c r="AM32" s="259"/>
      <c r="AN32" s="259"/>
      <c r="AO32" s="259"/>
      <c r="AP32" s="41"/>
      <c r="AQ32" s="41"/>
      <c r="AR32" s="42"/>
      <c r="BE32" s="267"/>
    </row>
    <row r="33" spans="1:57" s="3" customFormat="1" ht="14.45" hidden="1" customHeight="1">
      <c r="B33" s="40"/>
      <c r="C33" s="41"/>
      <c r="D33" s="41"/>
      <c r="E33" s="41"/>
      <c r="F33" s="29" t="s">
        <v>50</v>
      </c>
      <c r="G33" s="41"/>
      <c r="H33" s="41"/>
      <c r="I33" s="41"/>
      <c r="J33" s="41"/>
      <c r="K33" s="41"/>
      <c r="L33" s="260">
        <v>0</v>
      </c>
      <c r="M33" s="259"/>
      <c r="N33" s="259"/>
      <c r="O33" s="259"/>
      <c r="P33" s="259"/>
      <c r="Q33" s="41"/>
      <c r="R33" s="41"/>
      <c r="S33" s="41"/>
      <c r="T33" s="41"/>
      <c r="U33" s="41"/>
      <c r="V33" s="41"/>
      <c r="W33" s="258">
        <f>ROUND(BD94, 2)</f>
        <v>0</v>
      </c>
      <c r="X33" s="259"/>
      <c r="Y33" s="259"/>
      <c r="Z33" s="259"/>
      <c r="AA33" s="259"/>
      <c r="AB33" s="259"/>
      <c r="AC33" s="259"/>
      <c r="AD33" s="259"/>
      <c r="AE33" s="259"/>
      <c r="AF33" s="41"/>
      <c r="AG33" s="41"/>
      <c r="AH33" s="41"/>
      <c r="AI33" s="41"/>
      <c r="AJ33" s="41"/>
      <c r="AK33" s="258">
        <v>0</v>
      </c>
      <c r="AL33" s="259"/>
      <c r="AM33" s="259"/>
      <c r="AN33" s="259"/>
      <c r="AO33" s="259"/>
      <c r="AP33" s="41"/>
      <c r="AQ33" s="41"/>
      <c r="AR33" s="42"/>
      <c r="BE33" s="267"/>
    </row>
    <row r="34" spans="1:57" s="2" customFormat="1" ht="6.95" customHeight="1">
      <c r="A34" s="34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9"/>
      <c r="BE34" s="266"/>
    </row>
    <row r="35" spans="1:57" s="2" customFormat="1" ht="25.9" customHeight="1">
      <c r="A35" s="34"/>
      <c r="B35" s="35"/>
      <c r="C35" s="43"/>
      <c r="D35" s="44" t="s">
        <v>51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6" t="s">
        <v>52</v>
      </c>
      <c r="U35" s="45"/>
      <c r="V35" s="45"/>
      <c r="W35" s="45"/>
      <c r="X35" s="264" t="s">
        <v>53</v>
      </c>
      <c r="Y35" s="262"/>
      <c r="Z35" s="262"/>
      <c r="AA35" s="262"/>
      <c r="AB35" s="262"/>
      <c r="AC35" s="45"/>
      <c r="AD35" s="45"/>
      <c r="AE35" s="45"/>
      <c r="AF35" s="45"/>
      <c r="AG35" s="45"/>
      <c r="AH35" s="45"/>
      <c r="AI35" s="45"/>
      <c r="AJ35" s="45"/>
      <c r="AK35" s="261">
        <f>SUM(AK26:AK33)</f>
        <v>0</v>
      </c>
      <c r="AL35" s="262"/>
      <c r="AM35" s="262"/>
      <c r="AN35" s="262"/>
      <c r="AO35" s="263"/>
      <c r="AP35" s="43"/>
      <c r="AQ35" s="43"/>
      <c r="AR35" s="39"/>
      <c r="BE35" s="34"/>
    </row>
    <row r="36" spans="1:57" s="2" customFormat="1" ht="6.95" customHeight="1">
      <c r="A36" s="34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9"/>
      <c r="BE36" s="34"/>
    </row>
    <row r="37" spans="1:57" s="2" customFormat="1" ht="14.45" customHeight="1">
      <c r="A37" s="34"/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9"/>
      <c r="BE37" s="34"/>
    </row>
    <row r="38" spans="1:57" s="1" customFormat="1" ht="14.45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pans="1:57" s="1" customFormat="1" ht="14.45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pans="1:57" s="1" customFormat="1" ht="14.45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pans="1:57" s="1" customFormat="1" ht="14.45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pans="1:57" s="1" customFormat="1" ht="14.45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pans="1:57" s="1" customFormat="1" ht="14.45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pans="1:57" s="1" customFormat="1" ht="14.45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pans="1:57" s="1" customFormat="1" ht="14.45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pans="1:57" s="1" customFormat="1" ht="14.45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pans="1:57" s="1" customFormat="1" ht="14.45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pans="1:57" s="1" customFormat="1" ht="14.45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pans="1:57" s="2" customFormat="1" ht="14.45" customHeight="1">
      <c r="B49" s="47"/>
      <c r="C49" s="48"/>
      <c r="D49" s="49" t="s">
        <v>54</v>
      </c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49" t="s">
        <v>55</v>
      </c>
      <c r="AI49" s="50"/>
      <c r="AJ49" s="50"/>
      <c r="AK49" s="50"/>
      <c r="AL49" s="50"/>
      <c r="AM49" s="50"/>
      <c r="AN49" s="50"/>
      <c r="AO49" s="50"/>
      <c r="AP49" s="48"/>
      <c r="AQ49" s="48"/>
      <c r="AR49" s="51"/>
    </row>
    <row r="50" spans="1:57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 spans="1:57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 spans="1:57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 spans="1:57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 spans="1:57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 spans="1:57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 spans="1:57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 spans="1: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 spans="1:57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 spans="1:57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pans="1:57" s="2" customFormat="1" ht="12.75">
      <c r="A60" s="34"/>
      <c r="B60" s="35"/>
      <c r="C60" s="36"/>
      <c r="D60" s="52" t="s">
        <v>56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52" t="s">
        <v>57</v>
      </c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52" t="s">
        <v>56</v>
      </c>
      <c r="AI60" s="38"/>
      <c r="AJ60" s="38"/>
      <c r="AK60" s="38"/>
      <c r="AL60" s="38"/>
      <c r="AM60" s="52" t="s">
        <v>57</v>
      </c>
      <c r="AN60" s="38"/>
      <c r="AO60" s="38"/>
      <c r="AP60" s="36"/>
      <c r="AQ60" s="36"/>
      <c r="AR60" s="39"/>
      <c r="BE60" s="34"/>
    </row>
    <row r="61" spans="1:57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 spans="1:57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 spans="1:57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pans="1:57" s="2" customFormat="1" ht="12.75">
      <c r="A64" s="34"/>
      <c r="B64" s="35"/>
      <c r="C64" s="36"/>
      <c r="D64" s="49" t="s">
        <v>58</v>
      </c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49" t="s">
        <v>59</v>
      </c>
      <c r="AI64" s="53"/>
      <c r="AJ64" s="53"/>
      <c r="AK64" s="53"/>
      <c r="AL64" s="53"/>
      <c r="AM64" s="53"/>
      <c r="AN64" s="53"/>
      <c r="AO64" s="53"/>
      <c r="AP64" s="36"/>
      <c r="AQ64" s="36"/>
      <c r="AR64" s="39"/>
      <c r="BE64" s="34"/>
    </row>
    <row r="65" spans="1:57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 spans="1:57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 spans="1:5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 spans="1:57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 spans="1:57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 spans="1:57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 spans="1:57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 spans="1:57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 spans="1:57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 spans="1:57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pans="1:57" s="2" customFormat="1" ht="12.75">
      <c r="A75" s="34"/>
      <c r="B75" s="35"/>
      <c r="C75" s="36"/>
      <c r="D75" s="52" t="s">
        <v>56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52" t="s">
        <v>57</v>
      </c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52" t="s">
        <v>56</v>
      </c>
      <c r="AI75" s="38"/>
      <c r="AJ75" s="38"/>
      <c r="AK75" s="38"/>
      <c r="AL75" s="38"/>
      <c r="AM75" s="52" t="s">
        <v>57</v>
      </c>
      <c r="AN75" s="38"/>
      <c r="AO75" s="38"/>
      <c r="AP75" s="36"/>
      <c r="AQ75" s="36"/>
      <c r="AR75" s="39"/>
      <c r="BE75" s="34"/>
    </row>
    <row r="76" spans="1:57" s="2" customFormat="1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9"/>
      <c r="BE76" s="34"/>
    </row>
    <row r="77" spans="1:57" s="2" customFormat="1" ht="6.95" customHeight="1">
      <c r="A77" s="34"/>
      <c r="B77" s="54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39"/>
      <c r="BE77" s="34"/>
    </row>
    <row r="81" spans="1:91" s="2" customFormat="1" ht="6.95" customHeight="1">
      <c r="A81" s="34"/>
      <c r="B81" s="56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39"/>
      <c r="BE81" s="34"/>
    </row>
    <row r="82" spans="1:91" s="2" customFormat="1" ht="24.95" customHeight="1">
      <c r="A82" s="34"/>
      <c r="B82" s="35"/>
      <c r="C82" s="23" t="s">
        <v>60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9"/>
      <c r="BE82" s="34"/>
    </row>
    <row r="83" spans="1:91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9"/>
      <c r="BE83" s="34"/>
    </row>
    <row r="84" spans="1:91" s="4" customFormat="1" ht="12" customHeight="1">
      <c r="B84" s="58"/>
      <c r="C84" s="29" t="s">
        <v>13</v>
      </c>
      <c r="D84" s="59"/>
      <c r="E84" s="59"/>
      <c r="F84" s="59"/>
      <c r="G84" s="59"/>
      <c r="H84" s="59"/>
      <c r="I84" s="59"/>
      <c r="J84" s="59"/>
      <c r="K84" s="59"/>
      <c r="L84" s="59" t="str">
        <f>K5</f>
        <v>2024-10</v>
      </c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60"/>
    </row>
    <row r="85" spans="1:91" s="5" customFormat="1" ht="36.950000000000003" customHeight="1">
      <c r="B85" s="61"/>
      <c r="C85" s="62" t="s">
        <v>16</v>
      </c>
      <c r="D85" s="63"/>
      <c r="E85" s="63"/>
      <c r="F85" s="63"/>
      <c r="G85" s="63"/>
      <c r="H85" s="63"/>
      <c r="I85" s="63"/>
      <c r="J85" s="63"/>
      <c r="K85" s="63"/>
      <c r="L85" s="287" t="str">
        <f>K6</f>
        <v>Podzemní kontejneryna tříděný kom. odpad Lovosice</v>
      </c>
      <c r="M85" s="288"/>
      <c r="N85" s="288"/>
      <c r="O85" s="288"/>
      <c r="P85" s="288"/>
      <c r="Q85" s="288"/>
      <c r="R85" s="288"/>
      <c r="S85" s="288"/>
      <c r="T85" s="288"/>
      <c r="U85" s="288"/>
      <c r="V85" s="288"/>
      <c r="W85" s="288"/>
      <c r="X85" s="288"/>
      <c r="Y85" s="288"/>
      <c r="Z85" s="288"/>
      <c r="AA85" s="288"/>
      <c r="AB85" s="288"/>
      <c r="AC85" s="288"/>
      <c r="AD85" s="288"/>
      <c r="AE85" s="288"/>
      <c r="AF85" s="288"/>
      <c r="AG85" s="288"/>
      <c r="AH85" s="288"/>
      <c r="AI85" s="288"/>
      <c r="AJ85" s="288"/>
      <c r="AK85" s="288"/>
      <c r="AL85" s="288"/>
      <c r="AM85" s="288"/>
      <c r="AN85" s="288"/>
      <c r="AO85" s="288"/>
      <c r="AP85" s="63"/>
      <c r="AQ85" s="63"/>
      <c r="AR85" s="64"/>
    </row>
    <row r="86" spans="1:91" s="2" customFormat="1" ht="6.95" customHeight="1">
      <c r="A86" s="34"/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9"/>
      <c r="BE86" s="34"/>
    </row>
    <row r="87" spans="1:91" s="2" customFormat="1" ht="12" customHeight="1">
      <c r="A87" s="34"/>
      <c r="B87" s="35"/>
      <c r="C87" s="29" t="s">
        <v>20</v>
      </c>
      <c r="D87" s="36"/>
      <c r="E87" s="36"/>
      <c r="F87" s="36"/>
      <c r="G87" s="36"/>
      <c r="H87" s="36"/>
      <c r="I87" s="36"/>
      <c r="J87" s="36"/>
      <c r="K87" s="36"/>
      <c r="L87" s="65" t="str">
        <f>IF(K8="","",K8)</f>
        <v xml:space="preserve"> </v>
      </c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29" t="s">
        <v>22</v>
      </c>
      <c r="AJ87" s="36"/>
      <c r="AK87" s="36"/>
      <c r="AL87" s="36"/>
      <c r="AM87" s="289" t="str">
        <f>IF(AN8= "","",AN8)</f>
        <v>26. 5. 2024</v>
      </c>
      <c r="AN87" s="289"/>
      <c r="AO87" s="36"/>
      <c r="AP87" s="36"/>
      <c r="AQ87" s="36"/>
      <c r="AR87" s="39"/>
      <c r="BE87" s="34"/>
    </row>
    <row r="88" spans="1:91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9"/>
      <c r="BE88" s="34"/>
    </row>
    <row r="89" spans="1:91" s="2" customFormat="1" ht="15.2" customHeight="1">
      <c r="A89" s="34"/>
      <c r="B89" s="35"/>
      <c r="C89" s="29" t="s">
        <v>24</v>
      </c>
      <c r="D89" s="36"/>
      <c r="E89" s="36"/>
      <c r="F89" s="36"/>
      <c r="G89" s="36"/>
      <c r="H89" s="36"/>
      <c r="I89" s="36"/>
      <c r="J89" s="36"/>
      <c r="K89" s="36"/>
      <c r="L89" s="59" t="str">
        <f>IF(E11= "","",E11)</f>
        <v>Město Lovosice</v>
      </c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29" t="s">
        <v>32</v>
      </c>
      <c r="AJ89" s="36"/>
      <c r="AK89" s="36"/>
      <c r="AL89" s="36"/>
      <c r="AM89" s="290" t="str">
        <f>IF(E17="","",E17)</f>
        <v>aut.Ing., Mgr. Karel Štrupl</v>
      </c>
      <c r="AN89" s="291"/>
      <c r="AO89" s="291"/>
      <c r="AP89" s="291"/>
      <c r="AQ89" s="36"/>
      <c r="AR89" s="39"/>
      <c r="AS89" s="292" t="s">
        <v>61</v>
      </c>
      <c r="AT89" s="293"/>
      <c r="AU89" s="67"/>
      <c r="AV89" s="67"/>
      <c r="AW89" s="67"/>
      <c r="AX89" s="67"/>
      <c r="AY89" s="67"/>
      <c r="AZ89" s="67"/>
      <c r="BA89" s="67"/>
      <c r="BB89" s="67"/>
      <c r="BC89" s="67"/>
      <c r="BD89" s="68"/>
      <c r="BE89" s="34"/>
    </row>
    <row r="90" spans="1:91" s="2" customFormat="1" ht="15.2" customHeight="1">
      <c r="A90" s="34"/>
      <c r="B90" s="35"/>
      <c r="C90" s="29" t="s">
        <v>30</v>
      </c>
      <c r="D90" s="36"/>
      <c r="E90" s="36"/>
      <c r="F90" s="36"/>
      <c r="G90" s="36"/>
      <c r="H90" s="36"/>
      <c r="I90" s="36"/>
      <c r="J90" s="36"/>
      <c r="K90" s="36"/>
      <c r="L90" s="59" t="str">
        <f>IF(E14= "Vyplň údaj","",E14)</f>
        <v/>
      </c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29" t="s">
        <v>36</v>
      </c>
      <c r="AJ90" s="36"/>
      <c r="AK90" s="36"/>
      <c r="AL90" s="36"/>
      <c r="AM90" s="290" t="str">
        <f>IF(E20="","",E20)</f>
        <v>Josef Beran-STAVO</v>
      </c>
      <c r="AN90" s="291"/>
      <c r="AO90" s="291"/>
      <c r="AP90" s="291"/>
      <c r="AQ90" s="36"/>
      <c r="AR90" s="39"/>
      <c r="AS90" s="294"/>
      <c r="AT90" s="295"/>
      <c r="AU90" s="69"/>
      <c r="AV90" s="69"/>
      <c r="AW90" s="69"/>
      <c r="AX90" s="69"/>
      <c r="AY90" s="69"/>
      <c r="AZ90" s="69"/>
      <c r="BA90" s="69"/>
      <c r="BB90" s="69"/>
      <c r="BC90" s="69"/>
      <c r="BD90" s="70"/>
      <c r="BE90" s="34"/>
    </row>
    <row r="91" spans="1:91" s="2" customFormat="1" ht="10.9" customHeight="1">
      <c r="A91" s="34"/>
      <c r="B91" s="35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9"/>
      <c r="AS91" s="296"/>
      <c r="AT91" s="297"/>
      <c r="AU91" s="71"/>
      <c r="AV91" s="71"/>
      <c r="AW91" s="71"/>
      <c r="AX91" s="71"/>
      <c r="AY91" s="71"/>
      <c r="AZ91" s="71"/>
      <c r="BA91" s="71"/>
      <c r="BB91" s="71"/>
      <c r="BC91" s="71"/>
      <c r="BD91" s="72"/>
      <c r="BE91" s="34"/>
    </row>
    <row r="92" spans="1:91" s="2" customFormat="1" ht="29.25" customHeight="1">
      <c r="A92" s="34"/>
      <c r="B92" s="35"/>
      <c r="C92" s="280" t="s">
        <v>62</v>
      </c>
      <c r="D92" s="281"/>
      <c r="E92" s="281"/>
      <c r="F92" s="281"/>
      <c r="G92" s="281"/>
      <c r="H92" s="73"/>
      <c r="I92" s="283" t="s">
        <v>63</v>
      </c>
      <c r="J92" s="281"/>
      <c r="K92" s="281"/>
      <c r="L92" s="281"/>
      <c r="M92" s="281"/>
      <c r="N92" s="281"/>
      <c r="O92" s="281"/>
      <c r="P92" s="281"/>
      <c r="Q92" s="281"/>
      <c r="R92" s="281"/>
      <c r="S92" s="281"/>
      <c r="T92" s="281"/>
      <c r="U92" s="281"/>
      <c r="V92" s="281"/>
      <c r="W92" s="281"/>
      <c r="X92" s="281"/>
      <c r="Y92" s="281"/>
      <c r="Z92" s="281"/>
      <c r="AA92" s="281"/>
      <c r="AB92" s="281"/>
      <c r="AC92" s="281"/>
      <c r="AD92" s="281"/>
      <c r="AE92" s="281"/>
      <c r="AF92" s="281"/>
      <c r="AG92" s="282" t="s">
        <v>64</v>
      </c>
      <c r="AH92" s="281"/>
      <c r="AI92" s="281"/>
      <c r="AJ92" s="281"/>
      <c r="AK92" s="281"/>
      <c r="AL92" s="281"/>
      <c r="AM92" s="281"/>
      <c r="AN92" s="283" t="s">
        <v>65</v>
      </c>
      <c r="AO92" s="281"/>
      <c r="AP92" s="284"/>
      <c r="AQ92" s="74" t="s">
        <v>66</v>
      </c>
      <c r="AR92" s="39"/>
      <c r="AS92" s="75" t="s">
        <v>67</v>
      </c>
      <c r="AT92" s="76" t="s">
        <v>68</v>
      </c>
      <c r="AU92" s="76" t="s">
        <v>69</v>
      </c>
      <c r="AV92" s="76" t="s">
        <v>70</v>
      </c>
      <c r="AW92" s="76" t="s">
        <v>71</v>
      </c>
      <c r="AX92" s="76" t="s">
        <v>72</v>
      </c>
      <c r="AY92" s="76" t="s">
        <v>73</v>
      </c>
      <c r="AZ92" s="76" t="s">
        <v>74</v>
      </c>
      <c r="BA92" s="76" t="s">
        <v>75</v>
      </c>
      <c r="BB92" s="76" t="s">
        <v>76</v>
      </c>
      <c r="BC92" s="76" t="s">
        <v>77</v>
      </c>
      <c r="BD92" s="77" t="s">
        <v>78</v>
      </c>
      <c r="BE92" s="34"/>
    </row>
    <row r="93" spans="1:91" s="2" customFormat="1" ht="10.9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9"/>
      <c r="AS93" s="78"/>
      <c r="AT93" s="79"/>
      <c r="AU93" s="79"/>
      <c r="AV93" s="79"/>
      <c r="AW93" s="79"/>
      <c r="AX93" s="79"/>
      <c r="AY93" s="79"/>
      <c r="AZ93" s="79"/>
      <c r="BA93" s="79"/>
      <c r="BB93" s="79"/>
      <c r="BC93" s="79"/>
      <c r="BD93" s="80"/>
      <c r="BE93" s="34"/>
    </row>
    <row r="94" spans="1:91" s="6" customFormat="1" ht="32.450000000000003" customHeight="1">
      <c r="B94" s="81"/>
      <c r="C94" s="82" t="s">
        <v>79</v>
      </c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  <c r="AG94" s="285">
        <f>ROUND(SUM(AG95:AG103),2)</f>
        <v>0</v>
      </c>
      <c r="AH94" s="285"/>
      <c r="AI94" s="285"/>
      <c r="AJ94" s="285"/>
      <c r="AK94" s="285"/>
      <c r="AL94" s="285"/>
      <c r="AM94" s="285"/>
      <c r="AN94" s="286">
        <f t="shared" ref="AN94:AN103" si="0">SUM(AG94,AT94)</f>
        <v>0</v>
      </c>
      <c r="AO94" s="286"/>
      <c r="AP94" s="286"/>
      <c r="AQ94" s="85" t="s">
        <v>1</v>
      </c>
      <c r="AR94" s="86"/>
      <c r="AS94" s="87">
        <f>ROUND(SUM(AS95:AS103),2)</f>
        <v>0</v>
      </c>
      <c r="AT94" s="88">
        <f t="shared" ref="AT94:AT103" si="1">ROUND(SUM(AV94:AW94),2)</f>
        <v>0</v>
      </c>
      <c r="AU94" s="89">
        <f>ROUND(SUM(AU95:AU103),5)</f>
        <v>0</v>
      </c>
      <c r="AV94" s="88">
        <f>ROUND(AZ94*L29,2)</f>
        <v>0</v>
      </c>
      <c r="AW94" s="88">
        <f>ROUND(BA94*L30,2)</f>
        <v>0</v>
      </c>
      <c r="AX94" s="88">
        <f>ROUND(BB94*L29,2)</f>
        <v>0</v>
      </c>
      <c r="AY94" s="88">
        <f>ROUND(BC94*L30,2)</f>
        <v>0</v>
      </c>
      <c r="AZ94" s="88">
        <f>ROUND(SUM(AZ95:AZ103),2)</f>
        <v>0</v>
      </c>
      <c r="BA94" s="88">
        <f>ROUND(SUM(BA95:BA103),2)</f>
        <v>0</v>
      </c>
      <c r="BB94" s="88">
        <f>ROUND(SUM(BB95:BB103),2)</f>
        <v>0</v>
      </c>
      <c r="BC94" s="88">
        <f>ROUND(SUM(BC95:BC103),2)</f>
        <v>0</v>
      </c>
      <c r="BD94" s="90">
        <f>ROUND(SUM(BD95:BD103),2)</f>
        <v>0</v>
      </c>
      <c r="BS94" s="91" t="s">
        <v>80</v>
      </c>
      <c r="BT94" s="91" t="s">
        <v>81</v>
      </c>
      <c r="BU94" s="92" t="s">
        <v>82</v>
      </c>
      <c r="BV94" s="91" t="s">
        <v>83</v>
      </c>
      <c r="BW94" s="91" t="s">
        <v>5</v>
      </c>
      <c r="BX94" s="91" t="s">
        <v>84</v>
      </c>
      <c r="CL94" s="91" t="s">
        <v>1</v>
      </c>
    </row>
    <row r="95" spans="1:91" s="7" customFormat="1" ht="16.5" customHeight="1">
      <c r="A95" s="93" t="s">
        <v>85</v>
      </c>
      <c r="B95" s="94"/>
      <c r="C95" s="95"/>
      <c r="D95" s="279" t="s">
        <v>86</v>
      </c>
      <c r="E95" s="279"/>
      <c r="F95" s="279"/>
      <c r="G95" s="279"/>
      <c r="H95" s="279"/>
      <c r="I95" s="96"/>
      <c r="J95" s="279" t="s">
        <v>87</v>
      </c>
      <c r="K95" s="279"/>
      <c r="L95" s="279"/>
      <c r="M95" s="279"/>
      <c r="N95" s="279"/>
      <c r="O95" s="279"/>
      <c r="P95" s="279"/>
      <c r="Q95" s="279"/>
      <c r="R95" s="279"/>
      <c r="S95" s="279"/>
      <c r="T95" s="279"/>
      <c r="U95" s="279"/>
      <c r="V95" s="279"/>
      <c r="W95" s="279"/>
      <c r="X95" s="279"/>
      <c r="Y95" s="279"/>
      <c r="Z95" s="279"/>
      <c r="AA95" s="279"/>
      <c r="AB95" s="279"/>
      <c r="AC95" s="279"/>
      <c r="AD95" s="279"/>
      <c r="AE95" s="279"/>
      <c r="AF95" s="279"/>
      <c r="AG95" s="277">
        <f>'01 - SO 01 - parc.č. 1415...'!J30</f>
        <v>0</v>
      </c>
      <c r="AH95" s="278"/>
      <c r="AI95" s="278"/>
      <c r="AJ95" s="278"/>
      <c r="AK95" s="278"/>
      <c r="AL95" s="278"/>
      <c r="AM95" s="278"/>
      <c r="AN95" s="277">
        <f t="shared" si="0"/>
        <v>0</v>
      </c>
      <c r="AO95" s="278"/>
      <c r="AP95" s="278"/>
      <c r="AQ95" s="97" t="s">
        <v>88</v>
      </c>
      <c r="AR95" s="98"/>
      <c r="AS95" s="99">
        <v>0</v>
      </c>
      <c r="AT95" s="100">
        <f t="shared" si="1"/>
        <v>0</v>
      </c>
      <c r="AU95" s="101">
        <f>'01 - SO 01 - parc.č. 1415...'!P127</f>
        <v>0</v>
      </c>
      <c r="AV95" s="100">
        <f>'01 - SO 01 - parc.č. 1415...'!J33</f>
        <v>0</v>
      </c>
      <c r="AW95" s="100">
        <f>'01 - SO 01 - parc.č. 1415...'!J34</f>
        <v>0</v>
      </c>
      <c r="AX95" s="100">
        <f>'01 - SO 01 - parc.č. 1415...'!J35</f>
        <v>0</v>
      </c>
      <c r="AY95" s="100">
        <f>'01 - SO 01 - parc.č. 1415...'!J36</f>
        <v>0</v>
      </c>
      <c r="AZ95" s="100">
        <f>'01 - SO 01 - parc.č. 1415...'!F33</f>
        <v>0</v>
      </c>
      <c r="BA95" s="100">
        <f>'01 - SO 01 - parc.č. 1415...'!F34</f>
        <v>0</v>
      </c>
      <c r="BB95" s="100">
        <f>'01 - SO 01 - parc.č. 1415...'!F35</f>
        <v>0</v>
      </c>
      <c r="BC95" s="100">
        <f>'01 - SO 01 - parc.č. 1415...'!F36</f>
        <v>0</v>
      </c>
      <c r="BD95" s="102">
        <f>'01 - SO 01 - parc.č. 1415...'!F37</f>
        <v>0</v>
      </c>
      <c r="BT95" s="103" t="s">
        <v>89</v>
      </c>
      <c r="BV95" s="103" t="s">
        <v>83</v>
      </c>
      <c r="BW95" s="103" t="s">
        <v>90</v>
      </c>
      <c r="BX95" s="103" t="s">
        <v>5</v>
      </c>
      <c r="CL95" s="103" t="s">
        <v>1</v>
      </c>
      <c r="CM95" s="103" t="s">
        <v>91</v>
      </c>
    </row>
    <row r="96" spans="1:91" s="7" customFormat="1" ht="24.75" customHeight="1">
      <c r="A96" s="93" t="s">
        <v>85</v>
      </c>
      <c r="B96" s="94"/>
      <c r="C96" s="95"/>
      <c r="D96" s="279" t="s">
        <v>92</v>
      </c>
      <c r="E96" s="279"/>
      <c r="F96" s="279"/>
      <c r="G96" s="279"/>
      <c r="H96" s="279"/>
      <c r="I96" s="96"/>
      <c r="J96" s="279" t="s">
        <v>93</v>
      </c>
      <c r="K96" s="279"/>
      <c r="L96" s="279"/>
      <c r="M96" s="279"/>
      <c r="N96" s="279"/>
      <c r="O96" s="279"/>
      <c r="P96" s="279"/>
      <c r="Q96" s="279"/>
      <c r="R96" s="279"/>
      <c r="S96" s="279"/>
      <c r="T96" s="279"/>
      <c r="U96" s="279"/>
      <c r="V96" s="279"/>
      <c r="W96" s="279"/>
      <c r="X96" s="279"/>
      <c r="Y96" s="279"/>
      <c r="Z96" s="279"/>
      <c r="AA96" s="279"/>
      <c r="AB96" s="279"/>
      <c r="AC96" s="279"/>
      <c r="AD96" s="279"/>
      <c r="AE96" s="279"/>
      <c r="AF96" s="279"/>
      <c r="AG96" s="277">
        <f>'02 - SO 02 - parc.č. 1106...'!J30</f>
        <v>0</v>
      </c>
      <c r="AH96" s="278"/>
      <c r="AI96" s="278"/>
      <c r="AJ96" s="278"/>
      <c r="AK96" s="278"/>
      <c r="AL96" s="278"/>
      <c r="AM96" s="278"/>
      <c r="AN96" s="277">
        <f t="shared" si="0"/>
        <v>0</v>
      </c>
      <c r="AO96" s="278"/>
      <c r="AP96" s="278"/>
      <c r="AQ96" s="97" t="s">
        <v>88</v>
      </c>
      <c r="AR96" s="98"/>
      <c r="AS96" s="99">
        <v>0</v>
      </c>
      <c r="AT96" s="100">
        <f t="shared" si="1"/>
        <v>0</v>
      </c>
      <c r="AU96" s="101">
        <f>'02 - SO 02 - parc.č. 1106...'!P127</f>
        <v>0</v>
      </c>
      <c r="AV96" s="100">
        <f>'02 - SO 02 - parc.č. 1106...'!J33</f>
        <v>0</v>
      </c>
      <c r="AW96" s="100">
        <f>'02 - SO 02 - parc.č. 1106...'!J34</f>
        <v>0</v>
      </c>
      <c r="AX96" s="100">
        <f>'02 - SO 02 - parc.č. 1106...'!J35</f>
        <v>0</v>
      </c>
      <c r="AY96" s="100">
        <f>'02 - SO 02 - parc.č. 1106...'!J36</f>
        <v>0</v>
      </c>
      <c r="AZ96" s="100">
        <f>'02 - SO 02 - parc.č. 1106...'!F33</f>
        <v>0</v>
      </c>
      <c r="BA96" s="100">
        <f>'02 - SO 02 - parc.č. 1106...'!F34</f>
        <v>0</v>
      </c>
      <c r="BB96" s="100">
        <f>'02 - SO 02 - parc.č. 1106...'!F35</f>
        <v>0</v>
      </c>
      <c r="BC96" s="100">
        <f>'02 - SO 02 - parc.č. 1106...'!F36</f>
        <v>0</v>
      </c>
      <c r="BD96" s="102">
        <f>'02 - SO 02 - parc.č. 1106...'!F37</f>
        <v>0</v>
      </c>
      <c r="BT96" s="103" t="s">
        <v>89</v>
      </c>
      <c r="BV96" s="103" t="s">
        <v>83</v>
      </c>
      <c r="BW96" s="103" t="s">
        <v>94</v>
      </c>
      <c r="BX96" s="103" t="s">
        <v>5</v>
      </c>
      <c r="CL96" s="103" t="s">
        <v>1</v>
      </c>
      <c r="CM96" s="103" t="s">
        <v>91</v>
      </c>
    </row>
    <row r="97" spans="1:91" s="7" customFormat="1" ht="24.75" customHeight="1">
      <c r="A97" s="93" t="s">
        <v>85</v>
      </c>
      <c r="B97" s="94"/>
      <c r="C97" s="95"/>
      <c r="D97" s="279" t="s">
        <v>95</v>
      </c>
      <c r="E97" s="279"/>
      <c r="F97" s="279"/>
      <c r="G97" s="279"/>
      <c r="H97" s="279"/>
      <c r="I97" s="96"/>
      <c r="J97" s="279" t="s">
        <v>96</v>
      </c>
      <c r="K97" s="279"/>
      <c r="L97" s="279"/>
      <c r="M97" s="279"/>
      <c r="N97" s="279"/>
      <c r="O97" s="279"/>
      <c r="P97" s="279"/>
      <c r="Q97" s="279"/>
      <c r="R97" s="279"/>
      <c r="S97" s="279"/>
      <c r="T97" s="279"/>
      <c r="U97" s="279"/>
      <c r="V97" s="279"/>
      <c r="W97" s="279"/>
      <c r="X97" s="279"/>
      <c r="Y97" s="279"/>
      <c r="Z97" s="279"/>
      <c r="AA97" s="279"/>
      <c r="AB97" s="279"/>
      <c r="AC97" s="279"/>
      <c r="AD97" s="279"/>
      <c r="AE97" s="279"/>
      <c r="AF97" s="279"/>
      <c r="AG97" s="277">
        <f>'03 - SO 03 - parc.č.78-1,...'!J30</f>
        <v>0</v>
      </c>
      <c r="AH97" s="278"/>
      <c r="AI97" s="278"/>
      <c r="AJ97" s="278"/>
      <c r="AK97" s="278"/>
      <c r="AL97" s="278"/>
      <c r="AM97" s="278"/>
      <c r="AN97" s="277">
        <f t="shared" si="0"/>
        <v>0</v>
      </c>
      <c r="AO97" s="278"/>
      <c r="AP97" s="278"/>
      <c r="AQ97" s="97" t="s">
        <v>88</v>
      </c>
      <c r="AR97" s="98"/>
      <c r="AS97" s="99">
        <v>0</v>
      </c>
      <c r="AT97" s="100">
        <f t="shared" si="1"/>
        <v>0</v>
      </c>
      <c r="AU97" s="101">
        <f>'03 - SO 03 - parc.č.78-1,...'!P127</f>
        <v>0</v>
      </c>
      <c r="AV97" s="100">
        <f>'03 - SO 03 - parc.č.78-1,...'!J33</f>
        <v>0</v>
      </c>
      <c r="AW97" s="100">
        <f>'03 - SO 03 - parc.č.78-1,...'!J34</f>
        <v>0</v>
      </c>
      <c r="AX97" s="100">
        <f>'03 - SO 03 - parc.č.78-1,...'!J35</f>
        <v>0</v>
      </c>
      <c r="AY97" s="100">
        <f>'03 - SO 03 - parc.č.78-1,...'!J36</f>
        <v>0</v>
      </c>
      <c r="AZ97" s="100">
        <f>'03 - SO 03 - parc.č.78-1,...'!F33</f>
        <v>0</v>
      </c>
      <c r="BA97" s="100">
        <f>'03 - SO 03 - parc.č.78-1,...'!F34</f>
        <v>0</v>
      </c>
      <c r="BB97" s="100">
        <f>'03 - SO 03 - parc.č.78-1,...'!F35</f>
        <v>0</v>
      </c>
      <c r="BC97" s="100">
        <f>'03 - SO 03 - parc.č.78-1,...'!F36</f>
        <v>0</v>
      </c>
      <c r="BD97" s="102">
        <f>'03 - SO 03 - parc.č.78-1,...'!F37</f>
        <v>0</v>
      </c>
      <c r="BT97" s="103" t="s">
        <v>89</v>
      </c>
      <c r="BV97" s="103" t="s">
        <v>83</v>
      </c>
      <c r="BW97" s="103" t="s">
        <v>97</v>
      </c>
      <c r="BX97" s="103" t="s">
        <v>5</v>
      </c>
      <c r="CL97" s="103" t="s">
        <v>1</v>
      </c>
      <c r="CM97" s="103" t="s">
        <v>91</v>
      </c>
    </row>
    <row r="98" spans="1:91" s="7" customFormat="1" ht="16.5" customHeight="1">
      <c r="A98" s="93" t="s">
        <v>85</v>
      </c>
      <c r="B98" s="94"/>
      <c r="C98" s="95"/>
      <c r="D98" s="279" t="s">
        <v>98</v>
      </c>
      <c r="E98" s="279"/>
      <c r="F98" s="279"/>
      <c r="G98" s="279"/>
      <c r="H98" s="279"/>
      <c r="I98" s="96"/>
      <c r="J98" s="279" t="s">
        <v>99</v>
      </c>
      <c r="K98" s="279"/>
      <c r="L98" s="279"/>
      <c r="M98" s="279"/>
      <c r="N98" s="279"/>
      <c r="O98" s="279"/>
      <c r="P98" s="279"/>
      <c r="Q98" s="279"/>
      <c r="R98" s="279"/>
      <c r="S98" s="279"/>
      <c r="T98" s="279"/>
      <c r="U98" s="279"/>
      <c r="V98" s="279"/>
      <c r="W98" s="279"/>
      <c r="X98" s="279"/>
      <c r="Y98" s="279"/>
      <c r="Z98" s="279"/>
      <c r="AA98" s="279"/>
      <c r="AB98" s="279"/>
      <c r="AC98" s="279"/>
      <c r="AD98" s="279"/>
      <c r="AE98" s="279"/>
      <c r="AF98" s="279"/>
      <c r="AG98" s="277">
        <f>'04 - SO 04 - parc.č. 385-...'!J30</f>
        <v>0</v>
      </c>
      <c r="AH98" s="278"/>
      <c r="AI98" s="278"/>
      <c r="AJ98" s="278"/>
      <c r="AK98" s="278"/>
      <c r="AL98" s="278"/>
      <c r="AM98" s="278"/>
      <c r="AN98" s="277">
        <f t="shared" si="0"/>
        <v>0</v>
      </c>
      <c r="AO98" s="278"/>
      <c r="AP98" s="278"/>
      <c r="AQ98" s="97" t="s">
        <v>88</v>
      </c>
      <c r="AR98" s="98"/>
      <c r="AS98" s="99">
        <v>0</v>
      </c>
      <c r="AT98" s="100">
        <f t="shared" si="1"/>
        <v>0</v>
      </c>
      <c r="AU98" s="101">
        <f>'04 - SO 04 - parc.č. 385-...'!P127</f>
        <v>0</v>
      </c>
      <c r="AV98" s="100">
        <f>'04 - SO 04 - parc.č. 385-...'!J33</f>
        <v>0</v>
      </c>
      <c r="AW98" s="100">
        <f>'04 - SO 04 - parc.č. 385-...'!J34</f>
        <v>0</v>
      </c>
      <c r="AX98" s="100">
        <f>'04 - SO 04 - parc.č. 385-...'!J35</f>
        <v>0</v>
      </c>
      <c r="AY98" s="100">
        <f>'04 - SO 04 - parc.č. 385-...'!J36</f>
        <v>0</v>
      </c>
      <c r="AZ98" s="100">
        <f>'04 - SO 04 - parc.č. 385-...'!F33</f>
        <v>0</v>
      </c>
      <c r="BA98" s="100">
        <f>'04 - SO 04 - parc.č. 385-...'!F34</f>
        <v>0</v>
      </c>
      <c r="BB98" s="100">
        <f>'04 - SO 04 - parc.č. 385-...'!F35</f>
        <v>0</v>
      </c>
      <c r="BC98" s="100">
        <f>'04 - SO 04 - parc.č. 385-...'!F36</f>
        <v>0</v>
      </c>
      <c r="BD98" s="102">
        <f>'04 - SO 04 - parc.č. 385-...'!F37</f>
        <v>0</v>
      </c>
      <c r="BT98" s="103" t="s">
        <v>89</v>
      </c>
      <c r="BV98" s="103" t="s">
        <v>83</v>
      </c>
      <c r="BW98" s="103" t="s">
        <v>100</v>
      </c>
      <c r="BX98" s="103" t="s">
        <v>5</v>
      </c>
      <c r="CL98" s="103" t="s">
        <v>1</v>
      </c>
      <c r="CM98" s="103" t="s">
        <v>91</v>
      </c>
    </row>
    <row r="99" spans="1:91" s="7" customFormat="1" ht="16.5" customHeight="1">
      <c r="A99" s="93" t="s">
        <v>85</v>
      </c>
      <c r="B99" s="94"/>
      <c r="C99" s="95"/>
      <c r="D99" s="279" t="s">
        <v>101</v>
      </c>
      <c r="E99" s="279"/>
      <c r="F99" s="279"/>
      <c r="G99" s="279"/>
      <c r="H99" s="279"/>
      <c r="I99" s="96"/>
      <c r="J99" s="279" t="s">
        <v>102</v>
      </c>
      <c r="K99" s="279"/>
      <c r="L99" s="279"/>
      <c r="M99" s="279"/>
      <c r="N99" s="279"/>
      <c r="O99" s="279"/>
      <c r="P99" s="279"/>
      <c r="Q99" s="279"/>
      <c r="R99" s="279"/>
      <c r="S99" s="279"/>
      <c r="T99" s="279"/>
      <c r="U99" s="279"/>
      <c r="V99" s="279"/>
      <c r="W99" s="279"/>
      <c r="X99" s="279"/>
      <c r="Y99" s="279"/>
      <c r="Z99" s="279"/>
      <c r="AA99" s="279"/>
      <c r="AB99" s="279"/>
      <c r="AC99" s="279"/>
      <c r="AD99" s="279"/>
      <c r="AE99" s="279"/>
      <c r="AF99" s="279"/>
      <c r="AG99" s="277">
        <f>'05 - SO 05 - parc.č. 104,...'!J30</f>
        <v>0</v>
      </c>
      <c r="AH99" s="278"/>
      <c r="AI99" s="278"/>
      <c r="AJ99" s="278"/>
      <c r="AK99" s="278"/>
      <c r="AL99" s="278"/>
      <c r="AM99" s="278"/>
      <c r="AN99" s="277">
        <f t="shared" si="0"/>
        <v>0</v>
      </c>
      <c r="AO99" s="278"/>
      <c r="AP99" s="278"/>
      <c r="AQ99" s="97" t="s">
        <v>88</v>
      </c>
      <c r="AR99" s="98"/>
      <c r="AS99" s="99">
        <v>0</v>
      </c>
      <c r="AT99" s="100">
        <f t="shared" si="1"/>
        <v>0</v>
      </c>
      <c r="AU99" s="101">
        <f>'05 - SO 05 - parc.č. 104,...'!P127</f>
        <v>0</v>
      </c>
      <c r="AV99" s="100">
        <f>'05 - SO 05 - parc.č. 104,...'!J33</f>
        <v>0</v>
      </c>
      <c r="AW99" s="100">
        <f>'05 - SO 05 - parc.č. 104,...'!J34</f>
        <v>0</v>
      </c>
      <c r="AX99" s="100">
        <f>'05 - SO 05 - parc.č. 104,...'!J35</f>
        <v>0</v>
      </c>
      <c r="AY99" s="100">
        <f>'05 - SO 05 - parc.č. 104,...'!J36</f>
        <v>0</v>
      </c>
      <c r="AZ99" s="100">
        <f>'05 - SO 05 - parc.č. 104,...'!F33</f>
        <v>0</v>
      </c>
      <c r="BA99" s="100">
        <f>'05 - SO 05 - parc.č. 104,...'!F34</f>
        <v>0</v>
      </c>
      <c r="BB99" s="100">
        <f>'05 - SO 05 - parc.č. 104,...'!F35</f>
        <v>0</v>
      </c>
      <c r="BC99" s="100">
        <f>'05 - SO 05 - parc.č. 104,...'!F36</f>
        <v>0</v>
      </c>
      <c r="BD99" s="102">
        <f>'05 - SO 05 - parc.č. 104,...'!F37</f>
        <v>0</v>
      </c>
      <c r="BT99" s="103" t="s">
        <v>89</v>
      </c>
      <c r="BV99" s="103" t="s">
        <v>83</v>
      </c>
      <c r="BW99" s="103" t="s">
        <v>103</v>
      </c>
      <c r="BX99" s="103" t="s">
        <v>5</v>
      </c>
      <c r="CL99" s="103" t="s">
        <v>1</v>
      </c>
      <c r="CM99" s="103" t="s">
        <v>91</v>
      </c>
    </row>
    <row r="100" spans="1:91" s="7" customFormat="1" ht="16.5" customHeight="1">
      <c r="A100" s="93" t="s">
        <v>85</v>
      </c>
      <c r="B100" s="94"/>
      <c r="C100" s="95"/>
      <c r="D100" s="279" t="s">
        <v>104</v>
      </c>
      <c r="E100" s="279"/>
      <c r="F100" s="279"/>
      <c r="G100" s="279"/>
      <c r="H100" s="279"/>
      <c r="I100" s="96"/>
      <c r="J100" s="279" t="s">
        <v>105</v>
      </c>
      <c r="K100" s="279"/>
      <c r="L100" s="279"/>
      <c r="M100" s="279"/>
      <c r="N100" s="279"/>
      <c r="O100" s="279"/>
      <c r="P100" s="279"/>
      <c r="Q100" s="279"/>
      <c r="R100" s="279"/>
      <c r="S100" s="279"/>
      <c r="T100" s="279"/>
      <c r="U100" s="279"/>
      <c r="V100" s="279"/>
      <c r="W100" s="279"/>
      <c r="X100" s="279"/>
      <c r="Y100" s="279"/>
      <c r="Z100" s="279"/>
      <c r="AA100" s="279"/>
      <c r="AB100" s="279"/>
      <c r="AC100" s="279"/>
      <c r="AD100" s="279"/>
      <c r="AE100" s="279"/>
      <c r="AF100" s="279"/>
      <c r="AG100" s="277">
        <f>'06 - SO 06 - parc.č. 419-...'!J30</f>
        <v>0</v>
      </c>
      <c r="AH100" s="278"/>
      <c r="AI100" s="278"/>
      <c r="AJ100" s="278"/>
      <c r="AK100" s="278"/>
      <c r="AL100" s="278"/>
      <c r="AM100" s="278"/>
      <c r="AN100" s="277">
        <f t="shared" si="0"/>
        <v>0</v>
      </c>
      <c r="AO100" s="278"/>
      <c r="AP100" s="278"/>
      <c r="AQ100" s="97" t="s">
        <v>88</v>
      </c>
      <c r="AR100" s="98"/>
      <c r="AS100" s="99">
        <v>0</v>
      </c>
      <c r="AT100" s="100">
        <f t="shared" si="1"/>
        <v>0</v>
      </c>
      <c r="AU100" s="101">
        <f>'06 - SO 06 - parc.č. 419-...'!P127</f>
        <v>0</v>
      </c>
      <c r="AV100" s="100">
        <f>'06 - SO 06 - parc.č. 419-...'!J33</f>
        <v>0</v>
      </c>
      <c r="AW100" s="100">
        <f>'06 - SO 06 - parc.č. 419-...'!J34</f>
        <v>0</v>
      </c>
      <c r="AX100" s="100">
        <f>'06 - SO 06 - parc.č. 419-...'!J35</f>
        <v>0</v>
      </c>
      <c r="AY100" s="100">
        <f>'06 - SO 06 - parc.č. 419-...'!J36</f>
        <v>0</v>
      </c>
      <c r="AZ100" s="100">
        <f>'06 - SO 06 - parc.č. 419-...'!F33</f>
        <v>0</v>
      </c>
      <c r="BA100" s="100">
        <f>'06 - SO 06 - parc.č. 419-...'!F34</f>
        <v>0</v>
      </c>
      <c r="BB100" s="100">
        <f>'06 - SO 06 - parc.č. 419-...'!F35</f>
        <v>0</v>
      </c>
      <c r="BC100" s="100">
        <f>'06 - SO 06 - parc.č. 419-...'!F36</f>
        <v>0</v>
      </c>
      <c r="BD100" s="102">
        <f>'06 - SO 06 - parc.č. 419-...'!F37</f>
        <v>0</v>
      </c>
      <c r="BT100" s="103" t="s">
        <v>89</v>
      </c>
      <c r="BV100" s="103" t="s">
        <v>83</v>
      </c>
      <c r="BW100" s="103" t="s">
        <v>106</v>
      </c>
      <c r="BX100" s="103" t="s">
        <v>5</v>
      </c>
      <c r="CL100" s="103" t="s">
        <v>1</v>
      </c>
      <c r="CM100" s="103" t="s">
        <v>91</v>
      </c>
    </row>
    <row r="101" spans="1:91" s="7" customFormat="1" ht="24.75" customHeight="1">
      <c r="A101" s="93" t="s">
        <v>85</v>
      </c>
      <c r="B101" s="94"/>
      <c r="C101" s="95"/>
      <c r="D101" s="279" t="s">
        <v>107</v>
      </c>
      <c r="E101" s="279"/>
      <c r="F101" s="279"/>
      <c r="G101" s="279"/>
      <c r="H101" s="279"/>
      <c r="I101" s="96"/>
      <c r="J101" s="279" t="s">
        <v>108</v>
      </c>
      <c r="K101" s="279"/>
      <c r="L101" s="279"/>
      <c r="M101" s="279"/>
      <c r="N101" s="279"/>
      <c r="O101" s="279"/>
      <c r="P101" s="279"/>
      <c r="Q101" s="279"/>
      <c r="R101" s="279"/>
      <c r="S101" s="279"/>
      <c r="T101" s="279"/>
      <c r="U101" s="279"/>
      <c r="V101" s="279"/>
      <c r="W101" s="279"/>
      <c r="X101" s="279"/>
      <c r="Y101" s="279"/>
      <c r="Z101" s="279"/>
      <c r="AA101" s="279"/>
      <c r="AB101" s="279"/>
      <c r="AC101" s="279"/>
      <c r="AD101" s="279"/>
      <c r="AE101" s="279"/>
      <c r="AF101" s="279"/>
      <c r="AG101" s="277">
        <f>'07 - SO 07 - parc.č. 507-...'!J30</f>
        <v>0</v>
      </c>
      <c r="AH101" s="278"/>
      <c r="AI101" s="278"/>
      <c r="AJ101" s="278"/>
      <c r="AK101" s="278"/>
      <c r="AL101" s="278"/>
      <c r="AM101" s="278"/>
      <c r="AN101" s="277">
        <f t="shared" si="0"/>
        <v>0</v>
      </c>
      <c r="AO101" s="278"/>
      <c r="AP101" s="278"/>
      <c r="AQ101" s="97" t="s">
        <v>88</v>
      </c>
      <c r="AR101" s="98"/>
      <c r="AS101" s="99">
        <v>0</v>
      </c>
      <c r="AT101" s="100">
        <f t="shared" si="1"/>
        <v>0</v>
      </c>
      <c r="AU101" s="101">
        <f>'07 - SO 07 - parc.č. 507-...'!P125</f>
        <v>0</v>
      </c>
      <c r="AV101" s="100">
        <f>'07 - SO 07 - parc.č. 507-...'!J33</f>
        <v>0</v>
      </c>
      <c r="AW101" s="100">
        <f>'07 - SO 07 - parc.č. 507-...'!J34</f>
        <v>0</v>
      </c>
      <c r="AX101" s="100">
        <f>'07 - SO 07 - parc.č. 507-...'!J35</f>
        <v>0</v>
      </c>
      <c r="AY101" s="100">
        <f>'07 - SO 07 - parc.č. 507-...'!J36</f>
        <v>0</v>
      </c>
      <c r="AZ101" s="100">
        <f>'07 - SO 07 - parc.č. 507-...'!F33</f>
        <v>0</v>
      </c>
      <c r="BA101" s="100">
        <f>'07 - SO 07 - parc.č. 507-...'!F34</f>
        <v>0</v>
      </c>
      <c r="BB101" s="100">
        <f>'07 - SO 07 - parc.č. 507-...'!F35</f>
        <v>0</v>
      </c>
      <c r="BC101" s="100">
        <f>'07 - SO 07 - parc.č. 507-...'!F36</f>
        <v>0</v>
      </c>
      <c r="BD101" s="102">
        <f>'07 - SO 07 - parc.č. 507-...'!F37</f>
        <v>0</v>
      </c>
      <c r="BT101" s="103" t="s">
        <v>89</v>
      </c>
      <c r="BV101" s="103" t="s">
        <v>83</v>
      </c>
      <c r="BW101" s="103" t="s">
        <v>109</v>
      </c>
      <c r="BX101" s="103" t="s">
        <v>5</v>
      </c>
      <c r="CL101" s="103" t="s">
        <v>1</v>
      </c>
      <c r="CM101" s="103" t="s">
        <v>91</v>
      </c>
    </row>
    <row r="102" spans="1:91" s="7" customFormat="1" ht="16.5" customHeight="1">
      <c r="A102" s="93" t="s">
        <v>85</v>
      </c>
      <c r="B102" s="94"/>
      <c r="C102" s="95"/>
      <c r="D102" s="279" t="s">
        <v>110</v>
      </c>
      <c r="E102" s="279"/>
      <c r="F102" s="279"/>
      <c r="G102" s="279"/>
      <c r="H102" s="279"/>
      <c r="I102" s="96"/>
      <c r="J102" s="279" t="s">
        <v>111</v>
      </c>
      <c r="K102" s="279"/>
      <c r="L102" s="279"/>
      <c r="M102" s="279"/>
      <c r="N102" s="279"/>
      <c r="O102" s="279"/>
      <c r="P102" s="279"/>
      <c r="Q102" s="279"/>
      <c r="R102" s="279"/>
      <c r="S102" s="279"/>
      <c r="T102" s="279"/>
      <c r="U102" s="279"/>
      <c r="V102" s="279"/>
      <c r="W102" s="279"/>
      <c r="X102" s="279"/>
      <c r="Y102" s="279"/>
      <c r="Z102" s="279"/>
      <c r="AA102" s="279"/>
      <c r="AB102" s="279"/>
      <c r="AC102" s="279"/>
      <c r="AD102" s="279"/>
      <c r="AE102" s="279"/>
      <c r="AF102" s="279"/>
      <c r="AG102" s="277">
        <f>'08 - SO 08 - parc.č. 236,...'!J30</f>
        <v>0</v>
      </c>
      <c r="AH102" s="278"/>
      <c r="AI102" s="278"/>
      <c r="AJ102" s="278"/>
      <c r="AK102" s="278"/>
      <c r="AL102" s="278"/>
      <c r="AM102" s="278"/>
      <c r="AN102" s="277">
        <f t="shared" si="0"/>
        <v>0</v>
      </c>
      <c r="AO102" s="278"/>
      <c r="AP102" s="278"/>
      <c r="AQ102" s="97" t="s">
        <v>88</v>
      </c>
      <c r="AR102" s="98"/>
      <c r="AS102" s="99">
        <v>0</v>
      </c>
      <c r="AT102" s="100">
        <f t="shared" si="1"/>
        <v>0</v>
      </c>
      <c r="AU102" s="101">
        <f>'08 - SO 08 - parc.č. 236,...'!P125</f>
        <v>0</v>
      </c>
      <c r="AV102" s="100">
        <f>'08 - SO 08 - parc.č. 236,...'!J33</f>
        <v>0</v>
      </c>
      <c r="AW102" s="100">
        <f>'08 - SO 08 - parc.č. 236,...'!J34</f>
        <v>0</v>
      </c>
      <c r="AX102" s="100">
        <f>'08 - SO 08 - parc.č. 236,...'!J35</f>
        <v>0</v>
      </c>
      <c r="AY102" s="100">
        <f>'08 - SO 08 - parc.č. 236,...'!J36</f>
        <v>0</v>
      </c>
      <c r="AZ102" s="100">
        <f>'08 - SO 08 - parc.č. 236,...'!F33</f>
        <v>0</v>
      </c>
      <c r="BA102" s="100">
        <f>'08 - SO 08 - parc.č. 236,...'!F34</f>
        <v>0</v>
      </c>
      <c r="BB102" s="100">
        <f>'08 - SO 08 - parc.č. 236,...'!F35</f>
        <v>0</v>
      </c>
      <c r="BC102" s="100">
        <f>'08 - SO 08 - parc.č. 236,...'!F36</f>
        <v>0</v>
      </c>
      <c r="BD102" s="102">
        <f>'08 - SO 08 - parc.č. 236,...'!F37</f>
        <v>0</v>
      </c>
      <c r="BT102" s="103" t="s">
        <v>89</v>
      </c>
      <c r="BV102" s="103" t="s">
        <v>83</v>
      </c>
      <c r="BW102" s="103" t="s">
        <v>112</v>
      </c>
      <c r="BX102" s="103" t="s">
        <v>5</v>
      </c>
      <c r="CL102" s="103" t="s">
        <v>1</v>
      </c>
      <c r="CM102" s="103" t="s">
        <v>91</v>
      </c>
    </row>
    <row r="103" spans="1:91" s="7" customFormat="1" ht="16.5" customHeight="1">
      <c r="A103" s="93" t="s">
        <v>85</v>
      </c>
      <c r="B103" s="94"/>
      <c r="C103" s="95"/>
      <c r="D103" s="279" t="s">
        <v>113</v>
      </c>
      <c r="E103" s="279"/>
      <c r="F103" s="279"/>
      <c r="G103" s="279"/>
      <c r="H103" s="279"/>
      <c r="I103" s="96"/>
      <c r="J103" s="279" t="s">
        <v>114</v>
      </c>
      <c r="K103" s="279"/>
      <c r="L103" s="279"/>
      <c r="M103" s="279"/>
      <c r="N103" s="279"/>
      <c r="O103" s="279"/>
      <c r="P103" s="279"/>
      <c r="Q103" s="279"/>
      <c r="R103" s="279"/>
      <c r="S103" s="279"/>
      <c r="T103" s="279"/>
      <c r="U103" s="279"/>
      <c r="V103" s="279"/>
      <c r="W103" s="279"/>
      <c r="X103" s="279"/>
      <c r="Y103" s="279"/>
      <c r="Z103" s="279"/>
      <c r="AA103" s="279"/>
      <c r="AB103" s="279"/>
      <c r="AC103" s="279"/>
      <c r="AD103" s="279"/>
      <c r="AE103" s="279"/>
      <c r="AF103" s="279"/>
      <c r="AG103" s="277">
        <f>'09 - Vedlejší rozpočtové ...'!J30</f>
        <v>0</v>
      </c>
      <c r="AH103" s="278"/>
      <c r="AI103" s="278"/>
      <c r="AJ103" s="278"/>
      <c r="AK103" s="278"/>
      <c r="AL103" s="278"/>
      <c r="AM103" s="278"/>
      <c r="AN103" s="277">
        <f t="shared" si="0"/>
        <v>0</v>
      </c>
      <c r="AO103" s="278"/>
      <c r="AP103" s="278"/>
      <c r="AQ103" s="97" t="s">
        <v>88</v>
      </c>
      <c r="AR103" s="98"/>
      <c r="AS103" s="104">
        <v>0</v>
      </c>
      <c r="AT103" s="105">
        <f t="shared" si="1"/>
        <v>0</v>
      </c>
      <c r="AU103" s="106">
        <f>'09 - Vedlejší rozpočtové ...'!P122</f>
        <v>0</v>
      </c>
      <c r="AV103" s="105">
        <f>'09 - Vedlejší rozpočtové ...'!J33</f>
        <v>0</v>
      </c>
      <c r="AW103" s="105">
        <f>'09 - Vedlejší rozpočtové ...'!J34</f>
        <v>0</v>
      </c>
      <c r="AX103" s="105">
        <f>'09 - Vedlejší rozpočtové ...'!J35</f>
        <v>0</v>
      </c>
      <c r="AY103" s="105">
        <f>'09 - Vedlejší rozpočtové ...'!J36</f>
        <v>0</v>
      </c>
      <c r="AZ103" s="105">
        <f>'09 - Vedlejší rozpočtové ...'!F33</f>
        <v>0</v>
      </c>
      <c r="BA103" s="105">
        <f>'09 - Vedlejší rozpočtové ...'!F34</f>
        <v>0</v>
      </c>
      <c r="BB103" s="105">
        <f>'09 - Vedlejší rozpočtové ...'!F35</f>
        <v>0</v>
      </c>
      <c r="BC103" s="105">
        <f>'09 - Vedlejší rozpočtové ...'!F36</f>
        <v>0</v>
      </c>
      <c r="BD103" s="107">
        <f>'09 - Vedlejší rozpočtové ...'!F37</f>
        <v>0</v>
      </c>
      <c r="BT103" s="103" t="s">
        <v>89</v>
      </c>
      <c r="BV103" s="103" t="s">
        <v>83</v>
      </c>
      <c r="BW103" s="103" t="s">
        <v>115</v>
      </c>
      <c r="BX103" s="103" t="s">
        <v>5</v>
      </c>
      <c r="CL103" s="103" t="s">
        <v>1</v>
      </c>
      <c r="CM103" s="103" t="s">
        <v>91</v>
      </c>
    </row>
    <row r="104" spans="1:91" s="2" customFormat="1" ht="30" customHeight="1">
      <c r="A104" s="34"/>
      <c r="B104" s="35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  <c r="AQ104" s="36"/>
      <c r="AR104" s="39"/>
      <c r="AS104" s="3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</row>
    <row r="105" spans="1:91" s="2" customFormat="1" ht="6.95" customHeight="1">
      <c r="A105" s="34"/>
      <c r="B105" s="54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55"/>
      <c r="AG105" s="55"/>
      <c r="AH105" s="55"/>
      <c r="AI105" s="55"/>
      <c r="AJ105" s="55"/>
      <c r="AK105" s="55"/>
      <c r="AL105" s="55"/>
      <c r="AM105" s="55"/>
      <c r="AN105" s="55"/>
      <c r="AO105" s="55"/>
      <c r="AP105" s="55"/>
      <c r="AQ105" s="55"/>
      <c r="AR105" s="39"/>
      <c r="AS105" s="3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</row>
  </sheetData>
  <sheetProtection password="CC35" sheet="1" objects="1" scenarios="1" formatColumns="0" formatRows="0"/>
  <mergeCells count="74"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AG94:AM94"/>
    <mergeCell ref="AN94:AP94"/>
    <mergeCell ref="D96:H96"/>
    <mergeCell ref="AG96:AM96"/>
    <mergeCell ref="AN96:AP96"/>
    <mergeCell ref="AN97:AP97"/>
    <mergeCell ref="D97:H97"/>
    <mergeCell ref="J97:AF97"/>
    <mergeCell ref="AG97:AM97"/>
    <mergeCell ref="D98:H98"/>
    <mergeCell ref="J98:AF98"/>
    <mergeCell ref="AN99:AP99"/>
    <mergeCell ref="AG99:AM99"/>
    <mergeCell ref="D99:H99"/>
    <mergeCell ref="J99:AF99"/>
    <mergeCell ref="D100:H100"/>
    <mergeCell ref="J100:AF100"/>
    <mergeCell ref="AN101:AP101"/>
    <mergeCell ref="AG101:AM101"/>
    <mergeCell ref="D101:H101"/>
    <mergeCell ref="J101:AF101"/>
    <mergeCell ref="D102:H102"/>
    <mergeCell ref="J102:AF102"/>
    <mergeCell ref="AN103:AP103"/>
    <mergeCell ref="AG103:AM103"/>
    <mergeCell ref="D103:H103"/>
    <mergeCell ref="J103:AF103"/>
    <mergeCell ref="AK30:AO30"/>
    <mergeCell ref="L30:P30"/>
    <mergeCell ref="W30:AE30"/>
    <mergeCell ref="L31:P31"/>
    <mergeCell ref="AN102:AP102"/>
    <mergeCell ref="AG102:AM102"/>
    <mergeCell ref="AN100:AP100"/>
    <mergeCell ref="AG100:AM100"/>
    <mergeCell ref="AN98:AP98"/>
    <mergeCell ref="AG98:AM98"/>
    <mergeCell ref="J96:AF96"/>
    <mergeCell ref="L85:AO85"/>
    <mergeCell ref="AM87:AN87"/>
    <mergeCell ref="AM89:AP89"/>
    <mergeCell ref="AK26:AO26"/>
    <mergeCell ref="L28:P28"/>
    <mergeCell ref="W28:AE28"/>
    <mergeCell ref="AK28:AO28"/>
    <mergeCell ref="W29:AE29"/>
    <mergeCell ref="L29:P29"/>
    <mergeCell ref="AK29:AO29"/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</mergeCells>
  <hyperlinks>
    <hyperlink ref="A95" location="'01 - SO 01 - parc.č. 1415...'!C2" display="/"/>
    <hyperlink ref="A96" location="'02 - SO 02 - parc.č. 1106...'!C2" display="/"/>
    <hyperlink ref="A97" location="'03 - SO 03 - parc.č.78-1,...'!C2" display="/"/>
    <hyperlink ref="A98" location="'04 - SO 04 - parc.č. 385-...'!C2" display="/"/>
    <hyperlink ref="A99" location="'05 - SO 05 - parc.č. 104,...'!C2" display="/"/>
    <hyperlink ref="A100" location="'06 - SO 06 - parc.č. 419-...'!C2" display="/"/>
    <hyperlink ref="A101" location="'07 - SO 07 - parc.č. 507-...'!C2" display="/"/>
    <hyperlink ref="A102" location="'08 - SO 08 - parc.č. 236,...'!C2" display="/"/>
    <hyperlink ref="A103" location="'09 - Vedlejší rozpočtové ...'!C2" display="/"/>
  </hyperlinks>
  <pageMargins left="0.39370078740157483" right="0.39370078740157483" top="0.39370078740157483" bottom="0.39370078740157483" header="0" footer="0"/>
  <pageSetup paperSize="9" scale="75" fitToHeight="100" orientation="portrait" r:id="rId1"/>
  <headerFooter>
    <oddFooter>&amp;CStrana &amp;P z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33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AT2" s="17" t="s">
        <v>115</v>
      </c>
    </row>
    <row r="3" spans="1:46" s="1" customFormat="1" ht="6.95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20"/>
      <c r="AT3" s="17" t="s">
        <v>91</v>
      </c>
    </row>
    <row r="4" spans="1:46" s="1" customFormat="1" ht="24.95" customHeight="1">
      <c r="B4" s="20"/>
      <c r="D4" s="110" t="s">
        <v>116</v>
      </c>
      <c r="L4" s="20"/>
      <c r="M4" s="111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12" t="s">
        <v>16</v>
      </c>
      <c r="L6" s="20"/>
    </row>
    <row r="7" spans="1:46" s="1" customFormat="1" ht="16.5" customHeight="1">
      <c r="B7" s="20"/>
      <c r="E7" s="301" t="str">
        <f>'Rekapitulace stavby'!K6</f>
        <v>Podzemní kontejneryna tříděný kom. odpad Lovosice</v>
      </c>
      <c r="F7" s="302"/>
      <c r="G7" s="302"/>
      <c r="H7" s="302"/>
      <c r="L7" s="20"/>
    </row>
    <row r="8" spans="1:46" s="2" customFormat="1" ht="12" customHeight="1">
      <c r="A8" s="34"/>
      <c r="B8" s="39"/>
      <c r="C8" s="34"/>
      <c r="D8" s="112" t="s">
        <v>117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303" t="s">
        <v>1172</v>
      </c>
      <c r="F9" s="304"/>
      <c r="G9" s="304"/>
      <c r="H9" s="304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12" t="s">
        <v>18</v>
      </c>
      <c r="E11" s="34"/>
      <c r="F11" s="113" t="s">
        <v>1</v>
      </c>
      <c r="G11" s="34"/>
      <c r="H11" s="34"/>
      <c r="I11" s="112" t="s">
        <v>19</v>
      </c>
      <c r="J11" s="113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12" t="s">
        <v>20</v>
      </c>
      <c r="E12" s="34"/>
      <c r="F12" s="113" t="s">
        <v>21</v>
      </c>
      <c r="G12" s="34"/>
      <c r="H12" s="34"/>
      <c r="I12" s="112" t="s">
        <v>22</v>
      </c>
      <c r="J12" s="114" t="str">
        <f>'Rekapitulace stavby'!AN8</f>
        <v>26. 5. 2024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2" t="s">
        <v>24</v>
      </c>
      <c r="E14" s="34"/>
      <c r="F14" s="34"/>
      <c r="G14" s="34"/>
      <c r="H14" s="34"/>
      <c r="I14" s="112" t="s">
        <v>25</v>
      </c>
      <c r="J14" s="113" t="s">
        <v>26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3" t="s">
        <v>27</v>
      </c>
      <c r="F15" s="34"/>
      <c r="G15" s="34"/>
      <c r="H15" s="34"/>
      <c r="I15" s="112" t="s">
        <v>28</v>
      </c>
      <c r="J15" s="113" t="s">
        <v>29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2" t="s">
        <v>30</v>
      </c>
      <c r="E17" s="34"/>
      <c r="F17" s="34"/>
      <c r="G17" s="34"/>
      <c r="H17" s="34"/>
      <c r="I17" s="112" t="s">
        <v>25</v>
      </c>
      <c r="J17" s="30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05" t="str">
        <f>'Rekapitulace stavby'!E14</f>
        <v>Vyplň údaj</v>
      </c>
      <c r="F18" s="306"/>
      <c r="G18" s="306"/>
      <c r="H18" s="306"/>
      <c r="I18" s="112" t="s">
        <v>28</v>
      </c>
      <c r="J18" s="30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2" t="s">
        <v>32</v>
      </c>
      <c r="E20" s="34"/>
      <c r="F20" s="34"/>
      <c r="G20" s="34"/>
      <c r="H20" s="34"/>
      <c r="I20" s="112" t="s">
        <v>25</v>
      </c>
      <c r="J20" s="113" t="s">
        <v>33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3" t="s">
        <v>34</v>
      </c>
      <c r="F21" s="34"/>
      <c r="G21" s="34"/>
      <c r="H21" s="34"/>
      <c r="I21" s="112" t="s">
        <v>28</v>
      </c>
      <c r="J21" s="113" t="s">
        <v>1</v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2" t="s">
        <v>36</v>
      </c>
      <c r="E23" s="34"/>
      <c r="F23" s="34"/>
      <c r="G23" s="34"/>
      <c r="H23" s="34"/>
      <c r="I23" s="112" t="s">
        <v>25</v>
      </c>
      <c r="J23" s="113" t="s">
        <v>37</v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3" t="s">
        <v>38</v>
      </c>
      <c r="F24" s="34"/>
      <c r="G24" s="34"/>
      <c r="H24" s="34"/>
      <c r="I24" s="112" t="s">
        <v>28</v>
      </c>
      <c r="J24" s="113" t="s">
        <v>1</v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2" t="s">
        <v>39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5"/>
      <c r="B27" s="116"/>
      <c r="C27" s="115"/>
      <c r="D27" s="115"/>
      <c r="E27" s="307" t="s">
        <v>1</v>
      </c>
      <c r="F27" s="307"/>
      <c r="G27" s="307"/>
      <c r="H27" s="307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8"/>
      <c r="E29" s="118"/>
      <c r="F29" s="118"/>
      <c r="G29" s="118"/>
      <c r="H29" s="118"/>
      <c r="I29" s="118"/>
      <c r="J29" s="118"/>
      <c r="K29" s="118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9" t="s">
        <v>41</v>
      </c>
      <c r="E30" s="34"/>
      <c r="F30" s="34"/>
      <c r="G30" s="34"/>
      <c r="H30" s="34"/>
      <c r="I30" s="34"/>
      <c r="J30" s="120">
        <f>ROUND(J122,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8"/>
      <c r="E31" s="118"/>
      <c r="F31" s="118"/>
      <c r="G31" s="118"/>
      <c r="H31" s="118"/>
      <c r="I31" s="118"/>
      <c r="J31" s="118"/>
      <c r="K31" s="118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21" t="s">
        <v>43</v>
      </c>
      <c r="G32" s="34"/>
      <c r="H32" s="34"/>
      <c r="I32" s="121" t="s">
        <v>42</v>
      </c>
      <c r="J32" s="121" t="s">
        <v>44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22" t="s">
        <v>45</v>
      </c>
      <c r="E33" s="112" t="s">
        <v>46</v>
      </c>
      <c r="F33" s="123">
        <f>ROUND((SUM(BE122:BE132)),  2)</f>
        <v>0</v>
      </c>
      <c r="G33" s="34"/>
      <c r="H33" s="34"/>
      <c r="I33" s="124">
        <v>0.21</v>
      </c>
      <c r="J33" s="123">
        <f>ROUND(((SUM(BE122:BE132))*I33),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12" t="s">
        <v>47</v>
      </c>
      <c r="F34" s="123">
        <f>ROUND((SUM(BF122:BF132)),  2)</f>
        <v>0</v>
      </c>
      <c r="G34" s="34"/>
      <c r="H34" s="34"/>
      <c r="I34" s="124">
        <v>0.15</v>
      </c>
      <c r="J34" s="123">
        <f>ROUND(((SUM(BF122:BF132))*I34),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12" t="s">
        <v>48</v>
      </c>
      <c r="F35" s="123">
        <f>ROUND((SUM(BG122:BG132)),  2)</f>
        <v>0</v>
      </c>
      <c r="G35" s="34"/>
      <c r="H35" s="34"/>
      <c r="I35" s="124">
        <v>0.21</v>
      </c>
      <c r="J35" s="123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12" t="s">
        <v>49</v>
      </c>
      <c r="F36" s="123">
        <f>ROUND((SUM(BH122:BH132)),  2)</f>
        <v>0</v>
      </c>
      <c r="G36" s="34"/>
      <c r="H36" s="34"/>
      <c r="I36" s="124">
        <v>0.15</v>
      </c>
      <c r="J36" s="123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2" t="s">
        <v>50</v>
      </c>
      <c r="F37" s="123">
        <f>ROUND((SUM(BI122:BI132)),  2)</f>
        <v>0</v>
      </c>
      <c r="G37" s="34"/>
      <c r="H37" s="34"/>
      <c r="I37" s="124">
        <v>0</v>
      </c>
      <c r="J37" s="123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5"/>
      <c r="D39" s="126" t="s">
        <v>51</v>
      </c>
      <c r="E39" s="127"/>
      <c r="F39" s="127"/>
      <c r="G39" s="128" t="s">
        <v>52</v>
      </c>
      <c r="H39" s="129" t="s">
        <v>53</v>
      </c>
      <c r="I39" s="127"/>
      <c r="J39" s="130">
        <f>SUM(J30:J37)</f>
        <v>0</v>
      </c>
      <c r="K39" s="131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51"/>
      <c r="D50" s="132" t="s">
        <v>54</v>
      </c>
      <c r="E50" s="133"/>
      <c r="F50" s="133"/>
      <c r="G50" s="132" t="s">
        <v>55</v>
      </c>
      <c r="H50" s="133"/>
      <c r="I50" s="133"/>
      <c r="J50" s="133"/>
      <c r="K50" s="133"/>
      <c r="L50" s="51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2.75">
      <c r="A61" s="34"/>
      <c r="B61" s="39"/>
      <c r="C61" s="34"/>
      <c r="D61" s="134" t="s">
        <v>56</v>
      </c>
      <c r="E61" s="135"/>
      <c r="F61" s="136" t="s">
        <v>57</v>
      </c>
      <c r="G61" s="134" t="s">
        <v>56</v>
      </c>
      <c r="H61" s="135"/>
      <c r="I61" s="135"/>
      <c r="J61" s="137" t="s">
        <v>57</v>
      </c>
      <c r="K61" s="135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2.75">
      <c r="A65" s="34"/>
      <c r="B65" s="39"/>
      <c r="C65" s="34"/>
      <c r="D65" s="132" t="s">
        <v>58</v>
      </c>
      <c r="E65" s="138"/>
      <c r="F65" s="138"/>
      <c r="G65" s="132" t="s">
        <v>59</v>
      </c>
      <c r="H65" s="138"/>
      <c r="I65" s="138"/>
      <c r="J65" s="138"/>
      <c r="K65" s="138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2.75">
      <c r="A76" s="34"/>
      <c r="B76" s="39"/>
      <c r="C76" s="34"/>
      <c r="D76" s="134" t="s">
        <v>56</v>
      </c>
      <c r="E76" s="135"/>
      <c r="F76" s="136" t="s">
        <v>57</v>
      </c>
      <c r="G76" s="134" t="s">
        <v>56</v>
      </c>
      <c r="H76" s="135"/>
      <c r="I76" s="135"/>
      <c r="J76" s="137" t="s">
        <v>57</v>
      </c>
      <c r="K76" s="135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customHeight="1">
      <c r="A77" s="34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5" customHeight="1">
      <c r="A81" s="34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5" customHeight="1">
      <c r="A82" s="34"/>
      <c r="B82" s="35"/>
      <c r="C82" s="23" t="s">
        <v>119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6.5" customHeight="1">
      <c r="A85" s="34"/>
      <c r="B85" s="35"/>
      <c r="C85" s="36"/>
      <c r="D85" s="36"/>
      <c r="E85" s="299" t="str">
        <f>E7</f>
        <v>Podzemní kontejneryna tříděný kom. odpad Lovosice</v>
      </c>
      <c r="F85" s="300"/>
      <c r="G85" s="300"/>
      <c r="H85" s="300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29" t="s">
        <v>117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6.5" customHeight="1">
      <c r="A87" s="34"/>
      <c r="B87" s="35"/>
      <c r="C87" s="36"/>
      <c r="D87" s="36"/>
      <c r="E87" s="287" t="str">
        <f>E9</f>
        <v>09 - Vedlejší rozpočtové náklady</v>
      </c>
      <c r="F87" s="298"/>
      <c r="G87" s="298"/>
      <c r="H87" s="298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29" t="s">
        <v>20</v>
      </c>
      <c r="D89" s="36"/>
      <c r="E89" s="36"/>
      <c r="F89" s="27" t="str">
        <f>F12</f>
        <v xml:space="preserve"> </v>
      </c>
      <c r="G89" s="36"/>
      <c r="H89" s="36"/>
      <c r="I89" s="29" t="s">
        <v>22</v>
      </c>
      <c r="J89" s="66" t="str">
        <f>IF(J12="","",J12)</f>
        <v>26. 5. 2024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5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25.7" customHeight="1">
      <c r="A91" s="34"/>
      <c r="B91" s="35"/>
      <c r="C91" s="29" t="s">
        <v>24</v>
      </c>
      <c r="D91" s="36"/>
      <c r="E91" s="36"/>
      <c r="F91" s="27" t="str">
        <f>E15</f>
        <v>Město Lovosice</v>
      </c>
      <c r="G91" s="36"/>
      <c r="H91" s="36"/>
      <c r="I91" s="29" t="s">
        <v>32</v>
      </c>
      <c r="J91" s="32" t="str">
        <f>E21</f>
        <v>aut.Ing., Mgr. Karel Štrupl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2" customHeight="1">
      <c r="A92" s="34"/>
      <c r="B92" s="35"/>
      <c r="C92" s="29" t="s">
        <v>30</v>
      </c>
      <c r="D92" s="36"/>
      <c r="E92" s="36"/>
      <c r="F92" s="27" t="str">
        <f>IF(E18="","",E18)</f>
        <v>Vyplň údaj</v>
      </c>
      <c r="G92" s="36"/>
      <c r="H92" s="36"/>
      <c r="I92" s="29" t="s">
        <v>36</v>
      </c>
      <c r="J92" s="32" t="str">
        <f>E24</f>
        <v>Josef Beran-STAVO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43" t="s">
        <v>120</v>
      </c>
      <c r="D94" s="144"/>
      <c r="E94" s="144"/>
      <c r="F94" s="144"/>
      <c r="G94" s="144"/>
      <c r="H94" s="144"/>
      <c r="I94" s="144"/>
      <c r="J94" s="145" t="s">
        <v>121</v>
      </c>
      <c r="K94" s="14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9" customHeight="1">
      <c r="A96" s="34"/>
      <c r="B96" s="35"/>
      <c r="C96" s="146" t="s">
        <v>122</v>
      </c>
      <c r="D96" s="36"/>
      <c r="E96" s="36"/>
      <c r="F96" s="36"/>
      <c r="G96" s="36"/>
      <c r="H96" s="36"/>
      <c r="I96" s="36"/>
      <c r="J96" s="84">
        <f>J122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123</v>
      </c>
    </row>
    <row r="97" spans="1:31" s="9" customFormat="1" ht="24.95" customHeight="1">
      <c r="B97" s="147"/>
      <c r="C97" s="148"/>
      <c r="D97" s="149" t="s">
        <v>133</v>
      </c>
      <c r="E97" s="150"/>
      <c r="F97" s="150"/>
      <c r="G97" s="150"/>
      <c r="H97" s="150"/>
      <c r="I97" s="150"/>
      <c r="J97" s="151">
        <f>J123</f>
        <v>0</v>
      </c>
      <c r="K97" s="148"/>
      <c r="L97" s="152"/>
    </row>
    <row r="98" spans="1:31" s="9" customFormat="1" ht="24.95" customHeight="1">
      <c r="B98" s="147"/>
      <c r="C98" s="148"/>
      <c r="D98" s="149" t="s">
        <v>1173</v>
      </c>
      <c r="E98" s="150"/>
      <c r="F98" s="150"/>
      <c r="G98" s="150"/>
      <c r="H98" s="150"/>
      <c r="I98" s="150"/>
      <c r="J98" s="151">
        <f>J124</f>
        <v>0</v>
      </c>
      <c r="K98" s="148"/>
      <c r="L98" s="152"/>
    </row>
    <row r="99" spans="1:31" s="10" customFormat="1" ht="19.899999999999999" customHeight="1">
      <c r="B99" s="153"/>
      <c r="C99" s="154"/>
      <c r="D99" s="155" t="s">
        <v>1174</v>
      </c>
      <c r="E99" s="156"/>
      <c r="F99" s="156"/>
      <c r="G99" s="156"/>
      <c r="H99" s="156"/>
      <c r="I99" s="156"/>
      <c r="J99" s="157">
        <f>J125</f>
        <v>0</v>
      </c>
      <c r="K99" s="154"/>
      <c r="L99" s="158"/>
    </row>
    <row r="100" spans="1:31" s="10" customFormat="1" ht="19.899999999999999" customHeight="1">
      <c r="B100" s="153"/>
      <c r="C100" s="154"/>
      <c r="D100" s="155" t="s">
        <v>1175</v>
      </c>
      <c r="E100" s="156"/>
      <c r="F100" s="156"/>
      <c r="G100" s="156"/>
      <c r="H100" s="156"/>
      <c r="I100" s="156"/>
      <c r="J100" s="157">
        <f>J127</f>
        <v>0</v>
      </c>
      <c r="K100" s="154"/>
      <c r="L100" s="158"/>
    </row>
    <row r="101" spans="1:31" s="10" customFormat="1" ht="19.899999999999999" customHeight="1">
      <c r="B101" s="153"/>
      <c r="C101" s="154"/>
      <c r="D101" s="155" t="s">
        <v>1176</v>
      </c>
      <c r="E101" s="156"/>
      <c r="F101" s="156"/>
      <c r="G101" s="156"/>
      <c r="H101" s="156"/>
      <c r="I101" s="156"/>
      <c r="J101" s="157">
        <f>J129</f>
        <v>0</v>
      </c>
      <c r="K101" s="154"/>
      <c r="L101" s="158"/>
    </row>
    <row r="102" spans="1:31" s="10" customFormat="1" ht="19.899999999999999" customHeight="1">
      <c r="B102" s="153"/>
      <c r="C102" s="154"/>
      <c r="D102" s="155" t="s">
        <v>1177</v>
      </c>
      <c r="E102" s="156"/>
      <c r="F102" s="156"/>
      <c r="G102" s="156"/>
      <c r="H102" s="156"/>
      <c r="I102" s="156"/>
      <c r="J102" s="157">
        <f>J131</f>
        <v>0</v>
      </c>
      <c r="K102" s="154"/>
      <c r="L102" s="158"/>
    </row>
    <row r="103" spans="1:31" s="2" customFormat="1" ht="21.75" customHeight="1">
      <c r="A103" s="34"/>
      <c r="B103" s="35"/>
      <c r="C103" s="36"/>
      <c r="D103" s="36"/>
      <c r="E103" s="36"/>
      <c r="F103" s="36"/>
      <c r="G103" s="36"/>
      <c r="H103" s="36"/>
      <c r="I103" s="36"/>
      <c r="J103" s="36"/>
      <c r="K103" s="36"/>
      <c r="L103" s="51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</row>
    <row r="104" spans="1:31" s="2" customFormat="1" ht="6.95" customHeight="1">
      <c r="A104" s="34"/>
      <c r="B104" s="54"/>
      <c r="C104" s="55"/>
      <c r="D104" s="55"/>
      <c r="E104" s="55"/>
      <c r="F104" s="55"/>
      <c r="G104" s="55"/>
      <c r="H104" s="55"/>
      <c r="I104" s="55"/>
      <c r="J104" s="55"/>
      <c r="K104" s="55"/>
      <c r="L104" s="51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8" spans="1:31" s="2" customFormat="1" ht="6.95" customHeight="1">
      <c r="A108" s="34"/>
      <c r="B108" s="56"/>
      <c r="C108" s="57"/>
      <c r="D108" s="57"/>
      <c r="E108" s="57"/>
      <c r="F108" s="57"/>
      <c r="G108" s="57"/>
      <c r="H108" s="57"/>
      <c r="I108" s="57"/>
      <c r="J108" s="57"/>
      <c r="K108" s="57"/>
      <c r="L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pans="1:31" s="2" customFormat="1" ht="24.95" customHeight="1">
      <c r="A109" s="34"/>
      <c r="B109" s="35"/>
      <c r="C109" s="23" t="s">
        <v>135</v>
      </c>
      <c r="D109" s="36"/>
      <c r="E109" s="36"/>
      <c r="F109" s="36"/>
      <c r="G109" s="36"/>
      <c r="H109" s="36"/>
      <c r="I109" s="36"/>
      <c r="J109" s="36"/>
      <c r="K109" s="36"/>
      <c r="L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pans="1:31" s="2" customFormat="1" ht="6.95" customHeight="1">
      <c r="A110" s="34"/>
      <c r="B110" s="35"/>
      <c r="C110" s="36"/>
      <c r="D110" s="36"/>
      <c r="E110" s="36"/>
      <c r="F110" s="36"/>
      <c r="G110" s="36"/>
      <c r="H110" s="36"/>
      <c r="I110" s="36"/>
      <c r="J110" s="36"/>
      <c r="K110" s="36"/>
      <c r="L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pans="1:31" s="2" customFormat="1" ht="12" customHeight="1">
      <c r="A111" s="34"/>
      <c r="B111" s="35"/>
      <c r="C111" s="29" t="s">
        <v>16</v>
      </c>
      <c r="D111" s="36"/>
      <c r="E111" s="36"/>
      <c r="F111" s="36"/>
      <c r="G111" s="36"/>
      <c r="H111" s="36"/>
      <c r="I111" s="36"/>
      <c r="J111" s="36"/>
      <c r="K111" s="36"/>
      <c r="L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pans="1:31" s="2" customFormat="1" ht="16.5" customHeight="1">
      <c r="A112" s="34"/>
      <c r="B112" s="35"/>
      <c r="C112" s="36"/>
      <c r="D112" s="36"/>
      <c r="E112" s="299" t="str">
        <f>E7</f>
        <v>Podzemní kontejneryna tříděný kom. odpad Lovosice</v>
      </c>
      <c r="F112" s="300"/>
      <c r="G112" s="300"/>
      <c r="H112" s="300"/>
      <c r="I112" s="36"/>
      <c r="J112" s="36"/>
      <c r="K112" s="36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pans="1:65" s="2" customFormat="1" ht="12" customHeight="1">
      <c r="A113" s="34"/>
      <c r="B113" s="35"/>
      <c r="C113" s="29" t="s">
        <v>117</v>
      </c>
      <c r="D113" s="36"/>
      <c r="E113" s="36"/>
      <c r="F113" s="36"/>
      <c r="G113" s="36"/>
      <c r="H113" s="36"/>
      <c r="I113" s="36"/>
      <c r="J113" s="36"/>
      <c r="K113" s="36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5" s="2" customFormat="1" ht="16.5" customHeight="1">
      <c r="A114" s="34"/>
      <c r="B114" s="35"/>
      <c r="C114" s="36"/>
      <c r="D114" s="36"/>
      <c r="E114" s="287" t="str">
        <f>E9</f>
        <v>09 - Vedlejší rozpočtové náklady</v>
      </c>
      <c r="F114" s="298"/>
      <c r="G114" s="298"/>
      <c r="H114" s="298"/>
      <c r="I114" s="36"/>
      <c r="J114" s="36"/>
      <c r="K114" s="36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5" s="2" customFormat="1" ht="6.95" customHeight="1">
      <c r="A115" s="34"/>
      <c r="B115" s="35"/>
      <c r="C115" s="36"/>
      <c r="D115" s="36"/>
      <c r="E115" s="36"/>
      <c r="F115" s="36"/>
      <c r="G115" s="36"/>
      <c r="H115" s="36"/>
      <c r="I115" s="36"/>
      <c r="J115" s="36"/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5" s="2" customFormat="1" ht="12" customHeight="1">
      <c r="A116" s="34"/>
      <c r="B116" s="35"/>
      <c r="C116" s="29" t="s">
        <v>20</v>
      </c>
      <c r="D116" s="36"/>
      <c r="E116" s="36"/>
      <c r="F116" s="27" t="str">
        <f>F12</f>
        <v xml:space="preserve"> </v>
      </c>
      <c r="G116" s="36"/>
      <c r="H116" s="36"/>
      <c r="I116" s="29" t="s">
        <v>22</v>
      </c>
      <c r="J116" s="66" t="str">
        <f>IF(J12="","",J12)</f>
        <v>26. 5. 2024</v>
      </c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5" s="2" customFormat="1" ht="6.95" customHeight="1">
      <c r="A117" s="34"/>
      <c r="B117" s="35"/>
      <c r="C117" s="36"/>
      <c r="D117" s="36"/>
      <c r="E117" s="36"/>
      <c r="F117" s="36"/>
      <c r="G117" s="36"/>
      <c r="H117" s="36"/>
      <c r="I117" s="36"/>
      <c r="J117" s="36"/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65" s="2" customFormat="1" ht="25.7" customHeight="1">
      <c r="A118" s="34"/>
      <c r="B118" s="35"/>
      <c r="C118" s="29" t="s">
        <v>24</v>
      </c>
      <c r="D118" s="36"/>
      <c r="E118" s="36"/>
      <c r="F118" s="27" t="str">
        <f>E15</f>
        <v>Město Lovosice</v>
      </c>
      <c r="G118" s="36"/>
      <c r="H118" s="36"/>
      <c r="I118" s="29" t="s">
        <v>32</v>
      </c>
      <c r="J118" s="32" t="str">
        <f>E21</f>
        <v>aut.Ing., Mgr. Karel Štrupl</v>
      </c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65" s="2" customFormat="1" ht="15.2" customHeight="1">
      <c r="A119" s="34"/>
      <c r="B119" s="35"/>
      <c r="C119" s="29" t="s">
        <v>30</v>
      </c>
      <c r="D119" s="36"/>
      <c r="E119" s="36"/>
      <c r="F119" s="27" t="str">
        <f>IF(E18="","",E18)</f>
        <v>Vyplň údaj</v>
      </c>
      <c r="G119" s="36"/>
      <c r="H119" s="36"/>
      <c r="I119" s="29" t="s">
        <v>36</v>
      </c>
      <c r="J119" s="32" t="str">
        <f>E24</f>
        <v>Josef Beran-STAVO</v>
      </c>
      <c r="K119" s="36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65" s="2" customFormat="1" ht="10.35" customHeight="1">
      <c r="A120" s="34"/>
      <c r="B120" s="35"/>
      <c r="C120" s="36"/>
      <c r="D120" s="36"/>
      <c r="E120" s="36"/>
      <c r="F120" s="36"/>
      <c r="G120" s="36"/>
      <c r="H120" s="36"/>
      <c r="I120" s="36"/>
      <c r="J120" s="36"/>
      <c r="K120" s="36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pans="1:65" s="11" customFormat="1" ht="29.25" customHeight="1">
      <c r="A121" s="159"/>
      <c r="B121" s="160"/>
      <c r="C121" s="161" t="s">
        <v>136</v>
      </c>
      <c r="D121" s="162" t="s">
        <v>66</v>
      </c>
      <c r="E121" s="162" t="s">
        <v>62</v>
      </c>
      <c r="F121" s="162" t="s">
        <v>63</v>
      </c>
      <c r="G121" s="162" t="s">
        <v>137</v>
      </c>
      <c r="H121" s="162" t="s">
        <v>138</v>
      </c>
      <c r="I121" s="162" t="s">
        <v>139</v>
      </c>
      <c r="J121" s="163" t="s">
        <v>121</v>
      </c>
      <c r="K121" s="164" t="s">
        <v>140</v>
      </c>
      <c r="L121" s="165"/>
      <c r="M121" s="75" t="s">
        <v>1</v>
      </c>
      <c r="N121" s="76" t="s">
        <v>45</v>
      </c>
      <c r="O121" s="76" t="s">
        <v>141</v>
      </c>
      <c r="P121" s="76" t="s">
        <v>142</v>
      </c>
      <c r="Q121" s="76" t="s">
        <v>143</v>
      </c>
      <c r="R121" s="76" t="s">
        <v>144</v>
      </c>
      <c r="S121" s="76" t="s">
        <v>145</v>
      </c>
      <c r="T121" s="77" t="s">
        <v>146</v>
      </c>
      <c r="U121" s="159"/>
      <c r="V121" s="159"/>
      <c r="W121" s="159"/>
      <c r="X121" s="159"/>
      <c r="Y121" s="159"/>
      <c r="Z121" s="159"/>
      <c r="AA121" s="159"/>
      <c r="AB121" s="159"/>
      <c r="AC121" s="159"/>
      <c r="AD121" s="159"/>
      <c r="AE121" s="159"/>
    </row>
    <row r="122" spans="1:65" s="2" customFormat="1" ht="22.9" customHeight="1">
      <c r="A122" s="34"/>
      <c r="B122" s="35"/>
      <c r="C122" s="82" t="s">
        <v>147</v>
      </c>
      <c r="D122" s="36"/>
      <c r="E122" s="36"/>
      <c r="F122" s="36"/>
      <c r="G122" s="36"/>
      <c r="H122" s="36"/>
      <c r="I122" s="36"/>
      <c r="J122" s="166">
        <f>BK122</f>
        <v>0</v>
      </c>
      <c r="K122" s="36"/>
      <c r="L122" s="39"/>
      <c r="M122" s="78"/>
      <c r="N122" s="167"/>
      <c r="O122" s="79"/>
      <c r="P122" s="168">
        <f>P123+P124</f>
        <v>0</v>
      </c>
      <c r="Q122" s="79"/>
      <c r="R122" s="168">
        <f>R123+R124</f>
        <v>0</v>
      </c>
      <c r="S122" s="79"/>
      <c r="T122" s="169">
        <f>T123+T124</f>
        <v>0</v>
      </c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T122" s="17" t="s">
        <v>80</v>
      </c>
      <c r="AU122" s="17" t="s">
        <v>123</v>
      </c>
      <c r="BK122" s="170">
        <f>BK123+BK124</f>
        <v>0</v>
      </c>
    </row>
    <row r="123" spans="1:65" s="12" customFormat="1" ht="25.9" customHeight="1">
      <c r="B123" s="171"/>
      <c r="C123" s="172"/>
      <c r="D123" s="173" t="s">
        <v>80</v>
      </c>
      <c r="E123" s="174" t="s">
        <v>211</v>
      </c>
      <c r="F123" s="174" t="s">
        <v>434</v>
      </c>
      <c r="G123" s="172"/>
      <c r="H123" s="172"/>
      <c r="I123" s="175"/>
      <c r="J123" s="176">
        <f>BK123</f>
        <v>0</v>
      </c>
      <c r="K123" s="172"/>
      <c r="L123" s="177"/>
      <c r="M123" s="178"/>
      <c r="N123" s="179"/>
      <c r="O123" s="179"/>
      <c r="P123" s="180">
        <v>0</v>
      </c>
      <c r="Q123" s="179"/>
      <c r="R123" s="180">
        <v>0</v>
      </c>
      <c r="S123" s="179"/>
      <c r="T123" s="181">
        <v>0</v>
      </c>
      <c r="AR123" s="182" t="s">
        <v>165</v>
      </c>
      <c r="AT123" s="183" t="s">
        <v>80</v>
      </c>
      <c r="AU123" s="183" t="s">
        <v>81</v>
      </c>
      <c r="AY123" s="182" t="s">
        <v>150</v>
      </c>
      <c r="BK123" s="184">
        <v>0</v>
      </c>
    </row>
    <row r="124" spans="1:65" s="12" customFormat="1" ht="25.9" customHeight="1">
      <c r="B124" s="171"/>
      <c r="C124" s="172"/>
      <c r="D124" s="173" t="s">
        <v>80</v>
      </c>
      <c r="E124" s="174" t="s">
        <v>1178</v>
      </c>
      <c r="F124" s="174" t="s">
        <v>114</v>
      </c>
      <c r="G124" s="172"/>
      <c r="H124" s="172"/>
      <c r="I124" s="175"/>
      <c r="J124" s="176">
        <f>BK124</f>
        <v>0</v>
      </c>
      <c r="K124" s="172"/>
      <c r="L124" s="177"/>
      <c r="M124" s="178"/>
      <c r="N124" s="179"/>
      <c r="O124" s="179"/>
      <c r="P124" s="180">
        <f>P125+P127+P129+P131</f>
        <v>0</v>
      </c>
      <c r="Q124" s="179"/>
      <c r="R124" s="180">
        <f>R125+R127+R129+R131</f>
        <v>0</v>
      </c>
      <c r="S124" s="179"/>
      <c r="T124" s="181">
        <f>T125+T127+T129+T131</f>
        <v>0</v>
      </c>
      <c r="AR124" s="182" t="s">
        <v>174</v>
      </c>
      <c r="AT124" s="183" t="s">
        <v>80</v>
      </c>
      <c r="AU124" s="183" t="s">
        <v>81</v>
      </c>
      <c r="AY124" s="182" t="s">
        <v>150</v>
      </c>
      <c r="BK124" s="184">
        <f>BK125+BK127+BK129+BK131</f>
        <v>0</v>
      </c>
    </row>
    <row r="125" spans="1:65" s="12" customFormat="1" ht="22.9" customHeight="1">
      <c r="B125" s="171"/>
      <c r="C125" s="172"/>
      <c r="D125" s="173" t="s">
        <v>80</v>
      </c>
      <c r="E125" s="185" t="s">
        <v>1179</v>
      </c>
      <c r="F125" s="185" t="s">
        <v>1180</v>
      </c>
      <c r="G125" s="172"/>
      <c r="H125" s="172"/>
      <c r="I125" s="175"/>
      <c r="J125" s="186">
        <f>BK125</f>
        <v>0</v>
      </c>
      <c r="K125" s="172"/>
      <c r="L125" s="177"/>
      <c r="M125" s="178"/>
      <c r="N125" s="179"/>
      <c r="O125" s="179"/>
      <c r="P125" s="180">
        <f>P126</f>
        <v>0</v>
      </c>
      <c r="Q125" s="179"/>
      <c r="R125" s="180">
        <f>R126</f>
        <v>0</v>
      </c>
      <c r="S125" s="179"/>
      <c r="T125" s="181">
        <f>T126</f>
        <v>0</v>
      </c>
      <c r="AR125" s="182" t="s">
        <v>174</v>
      </c>
      <c r="AT125" s="183" t="s">
        <v>80</v>
      </c>
      <c r="AU125" s="183" t="s">
        <v>89</v>
      </c>
      <c r="AY125" s="182" t="s">
        <v>150</v>
      </c>
      <c r="BK125" s="184">
        <f>BK126</f>
        <v>0</v>
      </c>
    </row>
    <row r="126" spans="1:65" s="2" customFormat="1" ht="16.5" customHeight="1">
      <c r="A126" s="34"/>
      <c r="B126" s="35"/>
      <c r="C126" s="187" t="s">
        <v>89</v>
      </c>
      <c r="D126" s="187" t="s">
        <v>152</v>
      </c>
      <c r="E126" s="188" t="s">
        <v>1181</v>
      </c>
      <c r="F126" s="189" t="s">
        <v>1182</v>
      </c>
      <c r="G126" s="190" t="s">
        <v>1183</v>
      </c>
      <c r="H126" s="256"/>
      <c r="I126" s="192"/>
      <c r="J126" s="193">
        <f>ROUND(I126*H126,2)</f>
        <v>0</v>
      </c>
      <c r="K126" s="194"/>
      <c r="L126" s="39"/>
      <c r="M126" s="195" t="s">
        <v>1</v>
      </c>
      <c r="N126" s="196" t="s">
        <v>46</v>
      </c>
      <c r="O126" s="71"/>
      <c r="P126" s="197">
        <f>O126*H126</f>
        <v>0</v>
      </c>
      <c r="Q126" s="197">
        <v>0</v>
      </c>
      <c r="R126" s="197">
        <f>Q126*H126</f>
        <v>0</v>
      </c>
      <c r="S126" s="197">
        <v>0</v>
      </c>
      <c r="T126" s="198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99" t="s">
        <v>1184</v>
      </c>
      <c r="AT126" s="199" t="s">
        <v>152</v>
      </c>
      <c r="AU126" s="199" t="s">
        <v>91</v>
      </c>
      <c r="AY126" s="17" t="s">
        <v>150</v>
      </c>
      <c r="BE126" s="200">
        <f>IF(N126="základní",J126,0)</f>
        <v>0</v>
      </c>
      <c r="BF126" s="200">
        <f>IF(N126="snížená",J126,0)</f>
        <v>0</v>
      </c>
      <c r="BG126" s="200">
        <f>IF(N126="zákl. přenesená",J126,0)</f>
        <v>0</v>
      </c>
      <c r="BH126" s="200">
        <f>IF(N126="sníž. přenesená",J126,0)</f>
        <v>0</v>
      </c>
      <c r="BI126" s="200">
        <f>IF(N126="nulová",J126,0)</f>
        <v>0</v>
      </c>
      <c r="BJ126" s="17" t="s">
        <v>89</v>
      </c>
      <c r="BK126" s="200">
        <f>ROUND(I126*H126,2)</f>
        <v>0</v>
      </c>
      <c r="BL126" s="17" t="s">
        <v>1184</v>
      </c>
      <c r="BM126" s="199" t="s">
        <v>1185</v>
      </c>
    </row>
    <row r="127" spans="1:65" s="12" customFormat="1" ht="22.9" customHeight="1">
      <c r="B127" s="171"/>
      <c r="C127" s="172"/>
      <c r="D127" s="173" t="s">
        <v>80</v>
      </c>
      <c r="E127" s="185" t="s">
        <v>1186</v>
      </c>
      <c r="F127" s="185" t="s">
        <v>1187</v>
      </c>
      <c r="G127" s="172"/>
      <c r="H127" s="172"/>
      <c r="I127" s="175"/>
      <c r="J127" s="186">
        <f>BK127</f>
        <v>0</v>
      </c>
      <c r="K127" s="172"/>
      <c r="L127" s="177"/>
      <c r="M127" s="178"/>
      <c r="N127" s="179"/>
      <c r="O127" s="179"/>
      <c r="P127" s="180">
        <f>P128</f>
        <v>0</v>
      </c>
      <c r="Q127" s="179"/>
      <c r="R127" s="180">
        <f>R128</f>
        <v>0</v>
      </c>
      <c r="S127" s="179"/>
      <c r="T127" s="181">
        <f>T128</f>
        <v>0</v>
      </c>
      <c r="AR127" s="182" t="s">
        <v>174</v>
      </c>
      <c r="AT127" s="183" t="s">
        <v>80</v>
      </c>
      <c r="AU127" s="183" t="s">
        <v>89</v>
      </c>
      <c r="AY127" s="182" t="s">
        <v>150</v>
      </c>
      <c r="BK127" s="184">
        <f>BK128</f>
        <v>0</v>
      </c>
    </row>
    <row r="128" spans="1:65" s="2" customFormat="1" ht="16.5" customHeight="1">
      <c r="A128" s="34"/>
      <c r="B128" s="35"/>
      <c r="C128" s="187" t="s">
        <v>91</v>
      </c>
      <c r="D128" s="187" t="s">
        <v>152</v>
      </c>
      <c r="E128" s="188" t="s">
        <v>1188</v>
      </c>
      <c r="F128" s="189" t="s">
        <v>1187</v>
      </c>
      <c r="G128" s="190" t="s">
        <v>1183</v>
      </c>
      <c r="H128" s="256"/>
      <c r="I128" s="192"/>
      <c r="J128" s="193">
        <f>ROUND(I128*H128,2)</f>
        <v>0</v>
      </c>
      <c r="K128" s="194"/>
      <c r="L128" s="39"/>
      <c r="M128" s="195" t="s">
        <v>1</v>
      </c>
      <c r="N128" s="196" t="s">
        <v>46</v>
      </c>
      <c r="O128" s="71"/>
      <c r="P128" s="197">
        <f>O128*H128</f>
        <v>0</v>
      </c>
      <c r="Q128" s="197">
        <v>0</v>
      </c>
      <c r="R128" s="197">
        <f>Q128*H128</f>
        <v>0</v>
      </c>
      <c r="S128" s="197">
        <v>0</v>
      </c>
      <c r="T128" s="198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99" t="s">
        <v>1184</v>
      </c>
      <c r="AT128" s="199" t="s">
        <v>152</v>
      </c>
      <c r="AU128" s="199" t="s">
        <v>91</v>
      </c>
      <c r="AY128" s="17" t="s">
        <v>150</v>
      </c>
      <c r="BE128" s="200">
        <f>IF(N128="základní",J128,0)</f>
        <v>0</v>
      </c>
      <c r="BF128" s="200">
        <f>IF(N128="snížená",J128,0)</f>
        <v>0</v>
      </c>
      <c r="BG128" s="200">
        <f>IF(N128="zákl. přenesená",J128,0)</f>
        <v>0</v>
      </c>
      <c r="BH128" s="200">
        <f>IF(N128="sníž. přenesená",J128,0)</f>
        <v>0</v>
      </c>
      <c r="BI128" s="200">
        <f>IF(N128="nulová",J128,0)</f>
        <v>0</v>
      </c>
      <c r="BJ128" s="17" t="s">
        <v>89</v>
      </c>
      <c r="BK128" s="200">
        <f>ROUND(I128*H128,2)</f>
        <v>0</v>
      </c>
      <c r="BL128" s="17" t="s">
        <v>1184</v>
      </c>
      <c r="BM128" s="199" t="s">
        <v>1189</v>
      </c>
    </row>
    <row r="129" spans="1:65" s="12" customFormat="1" ht="22.9" customHeight="1">
      <c r="B129" s="171"/>
      <c r="C129" s="172"/>
      <c r="D129" s="173" t="s">
        <v>80</v>
      </c>
      <c r="E129" s="185" t="s">
        <v>1190</v>
      </c>
      <c r="F129" s="185" t="s">
        <v>1191</v>
      </c>
      <c r="G129" s="172"/>
      <c r="H129" s="172"/>
      <c r="I129" s="175"/>
      <c r="J129" s="186">
        <f>BK129</f>
        <v>0</v>
      </c>
      <c r="K129" s="172"/>
      <c r="L129" s="177"/>
      <c r="M129" s="178"/>
      <c r="N129" s="179"/>
      <c r="O129" s="179"/>
      <c r="P129" s="180">
        <f>P130</f>
        <v>0</v>
      </c>
      <c r="Q129" s="179"/>
      <c r="R129" s="180">
        <f>R130</f>
        <v>0</v>
      </c>
      <c r="S129" s="179"/>
      <c r="T129" s="181">
        <f>T130</f>
        <v>0</v>
      </c>
      <c r="AR129" s="182" t="s">
        <v>174</v>
      </c>
      <c r="AT129" s="183" t="s">
        <v>80</v>
      </c>
      <c r="AU129" s="183" t="s">
        <v>89</v>
      </c>
      <c r="AY129" s="182" t="s">
        <v>150</v>
      </c>
      <c r="BK129" s="184">
        <f>BK130</f>
        <v>0</v>
      </c>
    </row>
    <row r="130" spans="1:65" s="2" customFormat="1" ht="16.5" customHeight="1">
      <c r="A130" s="34"/>
      <c r="B130" s="35"/>
      <c r="C130" s="187" t="s">
        <v>165</v>
      </c>
      <c r="D130" s="187" t="s">
        <v>152</v>
      </c>
      <c r="E130" s="188" t="s">
        <v>1192</v>
      </c>
      <c r="F130" s="189" t="s">
        <v>1191</v>
      </c>
      <c r="G130" s="190" t="s">
        <v>1183</v>
      </c>
      <c r="H130" s="256"/>
      <c r="I130" s="192"/>
      <c r="J130" s="193">
        <f>ROUND(I130*H130,2)</f>
        <v>0</v>
      </c>
      <c r="K130" s="194"/>
      <c r="L130" s="39"/>
      <c r="M130" s="195" t="s">
        <v>1</v>
      </c>
      <c r="N130" s="196" t="s">
        <v>46</v>
      </c>
      <c r="O130" s="71"/>
      <c r="P130" s="197">
        <f>O130*H130</f>
        <v>0</v>
      </c>
      <c r="Q130" s="197">
        <v>0</v>
      </c>
      <c r="R130" s="197">
        <f>Q130*H130</f>
        <v>0</v>
      </c>
      <c r="S130" s="197">
        <v>0</v>
      </c>
      <c r="T130" s="198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99" t="s">
        <v>1184</v>
      </c>
      <c r="AT130" s="199" t="s">
        <v>152</v>
      </c>
      <c r="AU130" s="199" t="s">
        <v>91</v>
      </c>
      <c r="AY130" s="17" t="s">
        <v>150</v>
      </c>
      <c r="BE130" s="200">
        <f>IF(N130="základní",J130,0)</f>
        <v>0</v>
      </c>
      <c r="BF130" s="200">
        <f>IF(N130="snížená",J130,0)</f>
        <v>0</v>
      </c>
      <c r="BG130" s="200">
        <f>IF(N130="zákl. přenesená",J130,0)</f>
        <v>0</v>
      </c>
      <c r="BH130" s="200">
        <f>IF(N130="sníž. přenesená",J130,0)</f>
        <v>0</v>
      </c>
      <c r="BI130" s="200">
        <f>IF(N130="nulová",J130,0)</f>
        <v>0</v>
      </c>
      <c r="BJ130" s="17" t="s">
        <v>89</v>
      </c>
      <c r="BK130" s="200">
        <f>ROUND(I130*H130,2)</f>
        <v>0</v>
      </c>
      <c r="BL130" s="17" t="s">
        <v>1184</v>
      </c>
      <c r="BM130" s="199" t="s">
        <v>1193</v>
      </c>
    </row>
    <row r="131" spans="1:65" s="12" customFormat="1" ht="22.9" customHeight="1">
      <c r="B131" s="171"/>
      <c r="C131" s="172"/>
      <c r="D131" s="173" t="s">
        <v>80</v>
      </c>
      <c r="E131" s="185" t="s">
        <v>1194</v>
      </c>
      <c r="F131" s="185" t="s">
        <v>1195</v>
      </c>
      <c r="G131" s="172"/>
      <c r="H131" s="172"/>
      <c r="I131" s="175"/>
      <c r="J131" s="186">
        <f>BK131</f>
        <v>0</v>
      </c>
      <c r="K131" s="172"/>
      <c r="L131" s="177"/>
      <c r="M131" s="178"/>
      <c r="N131" s="179"/>
      <c r="O131" s="179"/>
      <c r="P131" s="180">
        <f>P132</f>
        <v>0</v>
      </c>
      <c r="Q131" s="179"/>
      <c r="R131" s="180">
        <f>R132</f>
        <v>0</v>
      </c>
      <c r="S131" s="179"/>
      <c r="T131" s="181">
        <f>T132</f>
        <v>0</v>
      </c>
      <c r="AR131" s="182" t="s">
        <v>174</v>
      </c>
      <c r="AT131" s="183" t="s">
        <v>80</v>
      </c>
      <c r="AU131" s="183" t="s">
        <v>89</v>
      </c>
      <c r="AY131" s="182" t="s">
        <v>150</v>
      </c>
      <c r="BK131" s="184">
        <f>BK132</f>
        <v>0</v>
      </c>
    </row>
    <row r="132" spans="1:65" s="2" customFormat="1" ht="16.5" customHeight="1">
      <c r="A132" s="34"/>
      <c r="B132" s="35"/>
      <c r="C132" s="187" t="s">
        <v>156</v>
      </c>
      <c r="D132" s="187" t="s">
        <v>152</v>
      </c>
      <c r="E132" s="188" t="s">
        <v>1196</v>
      </c>
      <c r="F132" s="189" t="s">
        <v>1195</v>
      </c>
      <c r="G132" s="190" t="s">
        <v>1183</v>
      </c>
      <c r="H132" s="256"/>
      <c r="I132" s="192"/>
      <c r="J132" s="193">
        <f>ROUND(I132*H132,2)</f>
        <v>0</v>
      </c>
      <c r="K132" s="194"/>
      <c r="L132" s="39"/>
      <c r="M132" s="251" t="s">
        <v>1</v>
      </c>
      <c r="N132" s="252" t="s">
        <v>46</v>
      </c>
      <c r="O132" s="253"/>
      <c r="P132" s="254">
        <f>O132*H132</f>
        <v>0</v>
      </c>
      <c r="Q132" s="254">
        <v>0</v>
      </c>
      <c r="R132" s="254">
        <f>Q132*H132</f>
        <v>0</v>
      </c>
      <c r="S132" s="254">
        <v>0</v>
      </c>
      <c r="T132" s="255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9" t="s">
        <v>1184</v>
      </c>
      <c r="AT132" s="199" t="s">
        <v>152</v>
      </c>
      <c r="AU132" s="199" t="s">
        <v>91</v>
      </c>
      <c r="AY132" s="17" t="s">
        <v>150</v>
      </c>
      <c r="BE132" s="200">
        <f>IF(N132="základní",J132,0)</f>
        <v>0</v>
      </c>
      <c r="BF132" s="200">
        <f>IF(N132="snížená",J132,0)</f>
        <v>0</v>
      </c>
      <c r="BG132" s="200">
        <f>IF(N132="zákl. přenesená",J132,0)</f>
        <v>0</v>
      </c>
      <c r="BH132" s="200">
        <f>IF(N132="sníž. přenesená",J132,0)</f>
        <v>0</v>
      </c>
      <c r="BI132" s="200">
        <f>IF(N132="nulová",J132,0)</f>
        <v>0</v>
      </c>
      <c r="BJ132" s="17" t="s">
        <v>89</v>
      </c>
      <c r="BK132" s="200">
        <f>ROUND(I132*H132,2)</f>
        <v>0</v>
      </c>
      <c r="BL132" s="17" t="s">
        <v>1184</v>
      </c>
      <c r="BM132" s="199" t="s">
        <v>1197</v>
      </c>
    </row>
    <row r="133" spans="1:65" s="2" customFormat="1" ht="6.95" customHeight="1">
      <c r="A133" s="34"/>
      <c r="B133" s="54"/>
      <c r="C133" s="55"/>
      <c r="D133" s="55"/>
      <c r="E133" s="55"/>
      <c r="F133" s="55"/>
      <c r="G133" s="55"/>
      <c r="H133" s="55"/>
      <c r="I133" s="55"/>
      <c r="J133" s="55"/>
      <c r="K133" s="55"/>
      <c r="L133" s="39"/>
      <c r="M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</row>
  </sheetData>
  <sheetProtection password="CC35" sheet="1" objects="1" scenarios="1" formatColumns="0" formatRows="0" autoFilter="0"/>
  <autoFilter ref="C121:K132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14"/>
  <sheetViews>
    <sheetView showGridLines="0" tabSelected="1" topLeftCell="A197" workbookViewId="0">
      <selection activeCell="X215" sqref="X2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AT2" s="17" t="s">
        <v>90</v>
      </c>
    </row>
    <row r="3" spans="1:46" s="1" customFormat="1" ht="6.95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20"/>
      <c r="AT3" s="17" t="s">
        <v>91</v>
      </c>
    </row>
    <row r="4" spans="1:46" s="1" customFormat="1" ht="24.95" customHeight="1">
      <c r="B4" s="20"/>
      <c r="D4" s="110" t="s">
        <v>116</v>
      </c>
      <c r="L4" s="20"/>
      <c r="M4" s="111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12" t="s">
        <v>16</v>
      </c>
      <c r="L6" s="20"/>
    </row>
    <row r="7" spans="1:46" s="1" customFormat="1" ht="16.5" customHeight="1">
      <c r="B7" s="20"/>
      <c r="E7" s="301" t="str">
        <f>'Rekapitulace stavby'!K6</f>
        <v>Podzemní kontejneryna tříděný kom. odpad Lovosice</v>
      </c>
      <c r="F7" s="302"/>
      <c r="G7" s="302"/>
      <c r="H7" s="302"/>
      <c r="L7" s="20"/>
    </row>
    <row r="8" spans="1:46" s="2" customFormat="1" ht="12" customHeight="1">
      <c r="A8" s="34"/>
      <c r="B8" s="39"/>
      <c r="C8" s="34"/>
      <c r="D8" s="112" t="s">
        <v>117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303" t="s">
        <v>118</v>
      </c>
      <c r="F9" s="304"/>
      <c r="G9" s="304"/>
      <c r="H9" s="304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12" t="s">
        <v>18</v>
      </c>
      <c r="E11" s="34"/>
      <c r="F11" s="113" t="s">
        <v>1</v>
      </c>
      <c r="G11" s="34"/>
      <c r="H11" s="34"/>
      <c r="I11" s="112" t="s">
        <v>19</v>
      </c>
      <c r="J11" s="113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12" t="s">
        <v>20</v>
      </c>
      <c r="E12" s="34"/>
      <c r="F12" s="113" t="s">
        <v>21</v>
      </c>
      <c r="G12" s="34"/>
      <c r="H12" s="34"/>
      <c r="I12" s="112" t="s">
        <v>22</v>
      </c>
      <c r="J12" s="114" t="str">
        <f>'Rekapitulace stavby'!AN8</f>
        <v>26. 5. 2024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2" t="s">
        <v>24</v>
      </c>
      <c r="E14" s="34"/>
      <c r="F14" s="34"/>
      <c r="G14" s="34"/>
      <c r="H14" s="34"/>
      <c r="I14" s="112" t="s">
        <v>25</v>
      </c>
      <c r="J14" s="113" t="s">
        <v>26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3" t="s">
        <v>27</v>
      </c>
      <c r="F15" s="34"/>
      <c r="G15" s="34"/>
      <c r="H15" s="34"/>
      <c r="I15" s="112" t="s">
        <v>28</v>
      </c>
      <c r="J15" s="113" t="s">
        <v>29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2" t="s">
        <v>30</v>
      </c>
      <c r="E17" s="34"/>
      <c r="F17" s="34"/>
      <c r="G17" s="34"/>
      <c r="H17" s="34"/>
      <c r="I17" s="112" t="s">
        <v>25</v>
      </c>
      <c r="J17" s="30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05" t="str">
        <f>'Rekapitulace stavby'!E14</f>
        <v>Vyplň údaj</v>
      </c>
      <c r="F18" s="306"/>
      <c r="G18" s="306"/>
      <c r="H18" s="306"/>
      <c r="I18" s="112" t="s">
        <v>28</v>
      </c>
      <c r="J18" s="30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2" t="s">
        <v>32</v>
      </c>
      <c r="E20" s="34"/>
      <c r="F20" s="34"/>
      <c r="G20" s="34"/>
      <c r="H20" s="34"/>
      <c r="I20" s="112" t="s">
        <v>25</v>
      </c>
      <c r="J20" s="113" t="s">
        <v>33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3" t="s">
        <v>34</v>
      </c>
      <c r="F21" s="34"/>
      <c r="G21" s="34"/>
      <c r="H21" s="34"/>
      <c r="I21" s="112" t="s">
        <v>28</v>
      </c>
      <c r="J21" s="113" t="s">
        <v>1</v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2" t="s">
        <v>36</v>
      </c>
      <c r="E23" s="34"/>
      <c r="F23" s="34"/>
      <c r="G23" s="34"/>
      <c r="H23" s="34"/>
      <c r="I23" s="112" t="s">
        <v>25</v>
      </c>
      <c r="J23" s="113" t="s">
        <v>37</v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3" t="s">
        <v>38</v>
      </c>
      <c r="F24" s="34"/>
      <c r="G24" s="34"/>
      <c r="H24" s="34"/>
      <c r="I24" s="112" t="s">
        <v>28</v>
      </c>
      <c r="J24" s="113" t="s">
        <v>1</v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2" t="s">
        <v>39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5"/>
      <c r="B27" s="116"/>
      <c r="C27" s="115"/>
      <c r="D27" s="115"/>
      <c r="E27" s="307" t="s">
        <v>1</v>
      </c>
      <c r="F27" s="307"/>
      <c r="G27" s="307"/>
      <c r="H27" s="307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8"/>
      <c r="E29" s="118"/>
      <c r="F29" s="118"/>
      <c r="G29" s="118"/>
      <c r="H29" s="118"/>
      <c r="I29" s="118"/>
      <c r="J29" s="118"/>
      <c r="K29" s="118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9" t="s">
        <v>41</v>
      </c>
      <c r="E30" s="34"/>
      <c r="F30" s="34"/>
      <c r="G30" s="34"/>
      <c r="H30" s="34"/>
      <c r="I30" s="34"/>
      <c r="J30" s="120">
        <f>ROUND(J127,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8"/>
      <c r="E31" s="118"/>
      <c r="F31" s="118"/>
      <c r="G31" s="118"/>
      <c r="H31" s="118"/>
      <c r="I31" s="118"/>
      <c r="J31" s="118"/>
      <c r="K31" s="118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21" t="s">
        <v>43</v>
      </c>
      <c r="G32" s="34"/>
      <c r="H32" s="34"/>
      <c r="I32" s="121" t="s">
        <v>42</v>
      </c>
      <c r="J32" s="121" t="s">
        <v>44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22" t="s">
        <v>45</v>
      </c>
      <c r="E33" s="112" t="s">
        <v>46</v>
      </c>
      <c r="F33" s="123">
        <f>ROUND((SUM(BE127:BE313)),  2)</f>
        <v>0</v>
      </c>
      <c r="G33" s="34"/>
      <c r="H33" s="34"/>
      <c r="I33" s="124">
        <v>0.21</v>
      </c>
      <c r="J33" s="123">
        <f>ROUND(((SUM(BE127:BE313))*I33),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12" t="s">
        <v>47</v>
      </c>
      <c r="F34" s="123">
        <f>ROUND((SUM(BF127:BF313)),  2)</f>
        <v>0</v>
      </c>
      <c r="G34" s="34"/>
      <c r="H34" s="34"/>
      <c r="I34" s="124">
        <v>0.15</v>
      </c>
      <c r="J34" s="123">
        <f>ROUND(((SUM(BF127:BF313))*I34),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12" t="s">
        <v>48</v>
      </c>
      <c r="F35" s="123">
        <f>ROUND((SUM(BG127:BG313)),  2)</f>
        <v>0</v>
      </c>
      <c r="G35" s="34"/>
      <c r="H35" s="34"/>
      <c r="I35" s="124">
        <v>0.21</v>
      </c>
      <c r="J35" s="123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12" t="s">
        <v>49</v>
      </c>
      <c r="F36" s="123">
        <f>ROUND((SUM(BH127:BH313)),  2)</f>
        <v>0</v>
      </c>
      <c r="G36" s="34"/>
      <c r="H36" s="34"/>
      <c r="I36" s="124">
        <v>0.15</v>
      </c>
      <c r="J36" s="123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2" t="s">
        <v>50</v>
      </c>
      <c r="F37" s="123">
        <f>ROUND((SUM(BI127:BI313)),  2)</f>
        <v>0</v>
      </c>
      <c r="G37" s="34"/>
      <c r="H37" s="34"/>
      <c r="I37" s="124">
        <v>0</v>
      </c>
      <c r="J37" s="123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5"/>
      <c r="D39" s="126" t="s">
        <v>51</v>
      </c>
      <c r="E39" s="127"/>
      <c r="F39" s="127"/>
      <c r="G39" s="128" t="s">
        <v>52</v>
      </c>
      <c r="H39" s="129" t="s">
        <v>53</v>
      </c>
      <c r="I39" s="127"/>
      <c r="J39" s="130">
        <f>SUM(J30:J37)</f>
        <v>0</v>
      </c>
      <c r="K39" s="131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51"/>
      <c r="D50" s="132" t="s">
        <v>54</v>
      </c>
      <c r="E50" s="133"/>
      <c r="F50" s="133"/>
      <c r="G50" s="132" t="s">
        <v>55</v>
      </c>
      <c r="H50" s="133"/>
      <c r="I50" s="133"/>
      <c r="J50" s="133"/>
      <c r="K50" s="133"/>
      <c r="L50" s="51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2.75">
      <c r="A61" s="34"/>
      <c r="B61" s="39"/>
      <c r="C61" s="34"/>
      <c r="D61" s="134" t="s">
        <v>56</v>
      </c>
      <c r="E61" s="135"/>
      <c r="F61" s="136" t="s">
        <v>57</v>
      </c>
      <c r="G61" s="134" t="s">
        <v>56</v>
      </c>
      <c r="H61" s="135"/>
      <c r="I61" s="135"/>
      <c r="J61" s="137" t="s">
        <v>57</v>
      </c>
      <c r="K61" s="135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2.75">
      <c r="A65" s="34"/>
      <c r="B65" s="39"/>
      <c r="C65" s="34"/>
      <c r="D65" s="132" t="s">
        <v>58</v>
      </c>
      <c r="E65" s="138"/>
      <c r="F65" s="138"/>
      <c r="G65" s="132" t="s">
        <v>59</v>
      </c>
      <c r="H65" s="138"/>
      <c r="I65" s="138"/>
      <c r="J65" s="138"/>
      <c r="K65" s="138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2.75">
      <c r="A76" s="34"/>
      <c r="B76" s="39"/>
      <c r="C76" s="34"/>
      <c r="D76" s="134" t="s">
        <v>56</v>
      </c>
      <c r="E76" s="135"/>
      <c r="F76" s="136" t="s">
        <v>57</v>
      </c>
      <c r="G76" s="134" t="s">
        <v>56</v>
      </c>
      <c r="H76" s="135"/>
      <c r="I76" s="135"/>
      <c r="J76" s="137" t="s">
        <v>57</v>
      </c>
      <c r="K76" s="135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customHeight="1">
      <c r="A77" s="34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5" customHeight="1">
      <c r="A81" s="34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5" customHeight="1">
      <c r="A82" s="34"/>
      <c r="B82" s="35"/>
      <c r="C82" s="23" t="s">
        <v>119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6.5" customHeight="1">
      <c r="A85" s="34"/>
      <c r="B85" s="35"/>
      <c r="C85" s="36"/>
      <c r="D85" s="36"/>
      <c r="E85" s="299" t="str">
        <f>E7</f>
        <v>Podzemní kontejneryna tříděný kom. odpad Lovosice</v>
      </c>
      <c r="F85" s="300"/>
      <c r="G85" s="300"/>
      <c r="H85" s="300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29" t="s">
        <v>117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6.5" customHeight="1">
      <c r="A87" s="34"/>
      <c r="B87" s="35"/>
      <c r="C87" s="36"/>
      <c r="D87" s="36"/>
      <c r="E87" s="287" t="str">
        <f>E9</f>
        <v>01 - SO 01 - parc.č. 1415, Příčná</v>
      </c>
      <c r="F87" s="298"/>
      <c r="G87" s="298"/>
      <c r="H87" s="298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29" t="s">
        <v>20</v>
      </c>
      <c r="D89" s="36"/>
      <c r="E89" s="36"/>
      <c r="F89" s="27" t="str">
        <f>F12</f>
        <v xml:space="preserve"> </v>
      </c>
      <c r="G89" s="36"/>
      <c r="H89" s="36"/>
      <c r="I89" s="29" t="s">
        <v>22</v>
      </c>
      <c r="J89" s="66" t="str">
        <f>IF(J12="","",J12)</f>
        <v>26. 5. 2024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5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25.7" customHeight="1">
      <c r="A91" s="34"/>
      <c r="B91" s="35"/>
      <c r="C91" s="29" t="s">
        <v>24</v>
      </c>
      <c r="D91" s="36"/>
      <c r="E91" s="36"/>
      <c r="F91" s="27" t="str">
        <f>E15</f>
        <v>Město Lovosice</v>
      </c>
      <c r="G91" s="36"/>
      <c r="H91" s="36"/>
      <c r="I91" s="29" t="s">
        <v>32</v>
      </c>
      <c r="J91" s="32" t="str">
        <f>E21</f>
        <v>aut.Ing., Mgr. Karel Štrupl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2" customHeight="1">
      <c r="A92" s="34"/>
      <c r="B92" s="35"/>
      <c r="C92" s="29" t="s">
        <v>30</v>
      </c>
      <c r="D92" s="36"/>
      <c r="E92" s="36"/>
      <c r="F92" s="27" t="str">
        <f>IF(E18="","",E18)</f>
        <v>Vyplň údaj</v>
      </c>
      <c r="G92" s="36"/>
      <c r="H92" s="36"/>
      <c r="I92" s="29" t="s">
        <v>36</v>
      </c>
      <c r="J92" s="32" t="str">
        <f>E24</f>
        <v>Josef Beran-STAVO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43" t="s">
        <v>120</v>
      </c>
      <c r="D94" s="144"/>
      <c r="E94" s="144"/>
      <c r="F94" s="144"/>
      <c r="G94" s="144"/>
      <c r="H94" s="144"/>
      <c r="I94" s="144"/>
      <c r="J94" s="145" t="s">
        <v>121</v>
      </c>
      <c r="K94" s="14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9" customHeight="1">
      <c r="A96" s="34"/>
      <c r="B96" s="35"/>
      <c r="C96" s="146" t="s">
        <v>122</v>
      </c>
      <c r="D96" s="36"/>
      <c r="E96" s="36"/>
      <c r="F96" s="36"/>
      <c r="G96" s="36"/>
      <c r="H96" s="36"/>
      <c r="I96" s="36"/>
      <c r="J96" s="84">
        <f>J127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123</v>
      </c>
    </row>
    <row r="97" spans="1:31" s="9" customFormat="1" ht="24.95" customHeight="1">
      <c r="B97" s="147"/>
      <c r="C97" s="148"/>
      <c r="D97" s="149" t="s">
        <v>124</v>
      </c>
      <c r="E97" s="150"/>
      <c r="F97" s="150"/>
      <c r="G97" s="150"/>
      <c r="H97" s="150"/>
      <c r="I97" s="150"/>
      <c r="J97" s="151">
        <f>J128</f>
        <v>0</v>
      </c>
      <c r="K97" s="148"/>
      <c r="L97" s="152"/>
    </row>
    <row r="98" spans="1:31" s="10" customFormat="1" ht="19.899999999999999" customHeight="1">
      <c r="B98" s="153"/>
      <c r="C98" s="154"/>
      <c r="D98" s="155" t="s">
        <v>125</v>
      </c>
      <c r="E98" s="156"/>
      <c r="F98" s="156"/>
      <c r="G98" s="156"/>
      <c r="H98" s="156"/>
      <c r="I98" s="156"/>
      <c r="J98" s="157">
        <f>J129</f>
        <v>0</v>
      </c>
      <c r="K98" s="154"/>
      <c r="L98" s="158"/>
    </row>
    <row r="99" spans="1:31" s="10" customFormat="1" ht="19.899999999999999" customHeight="1">
      <c r="B99" s="153"/>
      <c r="C99" s="154"/>
      <c r="D99" s="155" t="s">
        <v>126</v>
      </c>
      <c r="E99" s="156"/>
      <c r="F99" s="156"/>
      <c r="G99" s="156"/>
      <c r="H99" s="156"/>
      <c r="I99" s="156"/>
      <c r="J99" s="157">
        <f>J198</f>
        <v>0</v>
      </c>
      <c r="K99" s="154"/>
      <c r="L99" s="158"/>
    </row>
    <row r="100" spans="1:31" s="10" customFormat="1" ht="19.899999999999999" customHeight="1">
      <c r="B100" s="153"/>
      <c r="C100" s="154"/>
      <c r="D100" s="155" t="s">
        <v>127</v>
      </c>
      <c r="E100" s="156"/>
      <c r="F100" s="156"/>
      <c r="G100" s="156"/>
      <c r="H100" s="156"/>
      <c r="I100" s="156"/>
      <c r="J100" s="157">
        <f>J219</f>
        <v>0</v>
      </c>
      <c r="K100" s="154"/>
      <c r="L100" s="158"/>
    </row>
    <row r="101" spans="1:31" s="10" customFormat="1" ht="19.899999999999999" customHeight="1">
      <c r="B101" s="153"/>
      <c r="C101" s="154"/>
      <c r="D101" s="155" t="s">
        <v>128</v>
      </c>
      <c r="E101" s="156"/>
      <c r="F101" s="156"/>
      <c r="G101" s="156"/>
      <c r="H101" s="156"/>
      <c r="I101" s="156"/>
      <c r="J101" s="157">
        <f>J246</f>
        <v>0</v>
      </c>
      <c r="K101" s="154"/>
      <c r="L101" s="158"/>
    </row>
    <row r="102" spans="1:31" s="10" customFormat="1" ht="19.899999999999999" customHeight="1">
      <c r="B102" s="153"/>
      <c r="C102" s="154"/>
      <c r="D102" s="155" t="s">
        <v>129</v>
      </c>
      <c r="E102" s="156"/>
      <c r="F102" s="156"/>
      <c r="G102" s="156"/>
      <c r="H102" s="156"/>
      <c r="I102" s="156"/>
      <c r="J102" s="157">
        <f>J285</f>
        <v>0</v>
      </c>
      <c r="K102" s="154"/>
      <c r="L102" s="158"/>
    </row>
    <row r="103" spans="1:31" s="10" customFormat="1" ht="19.899999999999999" customHeight="1">
      <c r="B103" s="153"/>
      <c r="C103" s="154"/>
      <c r="D103" s="155" t="s">
        <v>130</v>
      </c>
      <c r="E103" s="156"/>
      <c r="F103" s="156"/>
      <c r="G103" s="156"/>
      <c r="H103" s="156"/>
      <c r="I103" s="156"/>
      <c r="J103" s="157">
        <f>J303</f>
        <v>0</v>
      </c>
      <c r="K103" s="154"/>
      <c r="L103" s="158"/>
    </row>
    <row r="104" spans="1:31" s="9" customFormat="1" ht="24.95" customHeight="1">
      <c r="B104" s="147"/>
      <c r="C104" s="148"/>
      <c r="D104" s="149" t="s">
        <v>131</v>
      </c>
      <c r="E104" s="150"/>
      <c r="F104" s="150"/>
      <c r="G104" s="150"/>
      <c r="H104" s="150"/>
      <c r="I104" s="150"/>
      <c r="J104" s="151">
        <f>J305</f>
        <v>0</v>
      </c>
      <c r="K104" s="148"/>
      <c r="L104" s="152"/>
    </row>
    <row r="105" spans="1:31" s="10" customFormat="1" ht="19.899999999999999" customHeight="1">
      <c r="B105" s="153"/>
      <c r="C105" s="154"/>
      <c r="D105" s="155" t="s">
        <v>132</v>
      </c>
      <c r="E105" s="156"/>
      <c r="F105" s="156"/>
      <c r="G105" s="156"/>
      <c r="H105" s="156"/>
      <c r="I105" s="156"/>
      <c r="J105" s="157">
        <f>J306</f>
        <v>0</v>
      </c>
      <c r="K105" s="154"/>
      <c r="L105" s="158"/>
    </row>
    <row r="106" spans="1:31" s="9" customFormat="1" ht="24.95" customHeight="1">
      <c r="B106" s="147"/>
      <c r="C106" s="148"/>
      <c r="D106" s="149" t="s">
        <v>133</v>
      </c>
      <c r="E106" s="150"/>
      <c r="F106" s="150"/>
      <c r="G106" s="150"/>
      <c r="H106" s="150"/>
      <c r="I106" s="150"/>
      <c r="J106" s="151">
        <f>J310</f>
        <v>0</v>
      </c>
      <c r="K106" s="148"/>
      <c r="L106" s="152"/>
    </row>
    <row r="107" spans="1:31" s="10" customFormat="1" ht="19.899999999999999" customHeight="1">
      <c r="B107" s="153"/>
      <c r="C107" s="154"/>
      <c r="D107" s="155" t="s">
        <v>134</v>
      </c>
      <c r="E107" s="156"/>
      <c r="F107" s="156"/>
      <c r="G107" s="156"/>
      <c r="H107" s="156"/>
      <c r="I107" s="156"/>
      <c r="J107" s="157">
        <f>J311</f>
        <v>0</v>
      </c>
      <c r="K107" s="154"/>
      <c r="L107" s="158"/>
    </row>
    <row r="108" spans="1:31" s="2" customFormat="1" ht="21.75" customHeight="1">
      <c r="A108" s="34"/>
      <c r="B108" s="35"/>
      <c r="C108" s="36"/>
      <c r="D108" s="36"/>
      <c r="E108" s="36"/>
      <c r="F108" s="36"/>
      <c r="G108" s="36"/>
      <c r="H108" s="36"/>
      <c r="I108" s="36"/>
      <c r="J108" s="36"/>
      <c r="K108" s="36"/>
      <c r="L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pans="1:31" s="2" customFormat="1" ht="6.95" customHeight="1">
      <c r="A109" s="34"/>
      <c r="B109" s="54"/>
      <c r="C109" s="55"/>
      <c r="D109" s="55"/>
      <c r="E109" s="55"/>
      <c r="F109" s="55"/>
      <c r="G109" s="55"/>
      <c r="H109" s="55"/>
      <c r="I109" s="55"/>
      <c r="J109" s="55"/>
      <c r="K109" s="55"/>
      <c r="L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3" spans="1:63" s="2" customFormat="1" ht="6.95" customHeight="1">
      <c r="A113" s="34"/>
      <c r="B113" s="56"/>
      <c r="C113" s="57"/>
      <c r="D113" s="57"/>
      <c r="E113" s="57"/>
      <c r="F113" s="57"/>
      <c r="G113" s="57"/>
      <c r="H113" s="57"/>
      <c r="I113" s="57"/>
      <c r="J113" s="57"/>
      <c r="K113" s="57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3" s="2" customFormat="1" ht="24.95" customHeight="1">
      <c r="A114" s="34"/>
      <c r="B114" s="35"/>
      <c r="C114" s="23" t="s">
        <v>135</v>
      </c>
      <c r="D114" s="36"/>
      <c r="E114" s="36"/>
      <c r="F114" s="36"/>
      <c r="G114" s="36"/>
      <c r="H114" s="36"/>
      <c r="I114" s="36"/>
      <c r="J114" s="36"/>
      <c r="K114" s="36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3" s="2" customFormat="1" ht="6.95" customHeight="1">
      <c r="A115" s="34"/>
      <c r="B115" s="35"/>
      <c r="C115" s="36"/>
      <c r="D115" s="36"/>
      <c r="E115" s="36"/>
      <c r="F115" s="36"/>
      <c r="G115" s="36"/>
      <c r="H115" s="36"/>
      <c r="I115" s="36"/>
      <c r="J115" s="36"/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3" s="2" customFormat="1" ht="12" customHeight="1">
      <c r="A116" s="34"/>
      <c r="B116" s="35"/>
      <c r="C116" s="29" t="s">
        <v>16</v>
      </c>
      <c r="D116" s="36"/>
      <c r="E116" s="36"/>
      <c r="F116" s="36"/>
      <c r="G116" s="36"/>
      <c r="H116" s="36"/>
      <c r="I116" s="36"/>
      <c r="J116" s="36"/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3" s="2" customFormat="1" ht="16.5" customHeight="1">
      <c r="A117" s="34"/>
      <c r="B117" s="35"/>
      <c r="C117" s="36"/>
      <c r="D117" s="36"/>
      <c r="E117" s="299" t="str">
        <f>E7</f>
        <v>Podzemní kontejneryna tříděný kom. odpad Lovosice</v>
      </c>
      <c r="F117" s="300"/>
      <c r="G117" s="300"/>
      <c r="H117" s="300"/>
      <c r="I117" s="36"/>
      <c r="J117" s="36"/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63" s="2" customFormat="1" ht="12" customHeight="1">
      <c r="A118" s="34"/>
      <c r="B118" s="35"/>
      <c r="C118" s="29" t="s">
        <v>117</v>
      </c>
      <c r="D118" s="36"/>
      <c r="E118" s="36"/>
      <c r="F118" s="36"/>
      <c r="G118" s="36"/>
      <c r="H118" s="36"/>
      <c r="I118" s="36"/>
      <c r="J118" s="36"/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63" s="2" customFormat="1" ht="16.5" customHeight="1">
      <c r="A119" s="34"/>
      <c r="B119" s="35"/>
      <c r="C119" s="36"/>
      <c r="D119" s="36"/>
      <c r="E119" s="287" t="str">
        <f>E9</f>
        <v>01 - SO 01 - parc.č. 1415, Příčná</v>
      </c>
      <c r="F119" s="298"/>
      <c r="G119" s="298"/>
      <c r="H119" s="298"/>
      <c r="I119" s="36"/>
      <c r="J119" s="36"/>
      <c r="K119" s="36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63" s="2" customFormat="1" ht="6.95" customHeight="1">
      <c r="A120" s="34"/>
      <c r="B120" s="35"/>
      <c r="C120" s="36"/>
      <c r="D120" s="36"/>
      <c r="E120" s="36"/>
      <c r="F120" s="36"/>
      <c r="G120" s="36"/>
      <c r="H120" s="36"/>
      <c r="I120" s="36"/>
      <c r="J120" s="36"/>
      <c r="K120" s="36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pans="1:63" s="2" customFormat="1" ht="12" customHeight="1">
      <c r="A121" s="34"/>
      <c r="B121" s="35"/>
      <c r="C121" s="29" t="s">
        <v>20</v>
      </c>
      <c r="D121" s="36"/>
      <c r="E121" s="36"/>
      <c r="F121" s="27" t="str">
        <f>F12</f>
        <v xml:space="preserve"> </v>
      </c>
      <c r="G121" s="36"/>
      <c r="H121" s="36"/>
      <c r="I121" s="29" t="s">
        <v>22</v>
      </c>
      <c r="J121" s="66" t="str">
        <f>IF(J12="","",J12)</f>
        <v>26. 5. 2024</v>
      </c>
      <c r="K121" s="36"/>
      <c r="L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pans="1:63" s="2" customFormat="1" ht="6.95" customHeight="1">
      <c r="A122" s="34"/>
      <c r="B122" s="35"/>
      <c r="C122" s="36"/>
      <c r="D122" s="36"/>
      <c r="E122" s="36"/>
      <c r="F122" s="36"/>
      <c r="G122" s="36"/>
      <c r="H122" s="36"/>
      <c r="I122" s="36"/>
      <c r="J122" s="36"/>
      <c r="K122" s="36"/>
      <c r="L122" s="51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pans="1:63" s="2" customFormat="1" ht="25.7" customHeight="1">
      <c r="A123" s="34"/>
      <c r="B123" s="35"/>
      <c r="C123" s="29" t="s">
        <v>24</v>
      </c>
      <c r="D123" s="36"/>
      <c r="E123" s="36"/>
      <c r="F123" s="27" t="str">
        <f>E15</f>
        <v>Město Lovosice</v>
      </c>
      <c r="G123" s="36"/>
      <c r="H123" s="36"/>
      <c r="I123" s="29" t="s">
        <v>32</v>
      </c>
      <c r="J123" s="32" t="str">
        <f>E21</f>
        <v>aut.Ing., Mgr. Karel Štrupl</v>
      </c>
      <c r="K123" s="36"/>
      <c r="L123" s="51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pans="1:63" s="2" customFormat="1" ht="15.2" customHeight="1">
      <c r="A124" s="34"/>
      <c r="B124" s="35"/>
      <c r="C124" s="29" t="s">
        <v>30</v>
      </c>
      <c r="D124" s="36"/>
      <c r="E124" s="36"/>
      <c r="F124" s="27" t="str">
        <f>IF(E18="","",E18)</f>
        <v>Vyplň údaj</v>
      </c>
      <c r="G124" s="36"/>
      <c r="H124" s="36"/>
      <c r="I124" s="29" t="s">
        <v>36</v>
      </c>
      <c r="J124" s="32" t="str">
        <f>E24</f>
        <v>Josef Beran-STAVO</v>
      </c>
      <c r="K124" s="36"/>
      <c r="L124" s="51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pans="1:63" s="2" customFormat="1" ht="10.35" customHeight="1">
      <c r="A125" s="34"/>
      <c r="B125" s="35"/>
      <c r="C125" s="36"/>
      <c r="D125" s="36"/>
      <c r="E125" s="36"/>
      <c r="F125" s="36"/>
      <c r="G125" s="36"/>
      <c r="H125" s="36"/>
      <c r="I125" s="36"/>
      <c r="J125" s="36"/>
      <c r="K125" s="36"/>
      <c r="L125" s="51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pans="1:63" s="11" customFormat="1" ht="29.25" customHeight="1">
      <c r="A126" s="159"/>
      <c r="B126" s="160"/>
      <c r="C126" s="161" t="s">
        <v>136</v>
      </c>
      <c r="D126" s="162" t="s">
        <v>66</v>
      </c>
      <c r="E126" s="162" t="s">
        <v>62</v>
      </c>
      <c r="F126" s="162" t="s">
        <v>63</v>
      </c>
      <c r="G126" s="162" t="s">
        <v>137</v>
      </c>
      <c r="H126" s="162" t="s">
        <v>138</v>
      </c>
      <c r="I126" s="162" t="s">
        <v>139</v>
      </c>
      <c r="J126" s="163" t="s">
        <v>121</v>
      </c>
      <c r="K126" s="164" t="s">
        <v>140</v>
      </c>
      <c r="L126" s="165"/>
      <c r="M126" s="75" t="s">
        <v>1</v>
      </c>
      <c r="N126" s="76" t="s">
        <v>45</v>
      </c>
      <c r="O126" s="76" t="s">
        <v>141</v>
      </c>
      <c r="P126" s="76" t="s">
        <v>142</v>
      </c>
      <c r="Q126" s="76" t="s">
        <v>143</v>
      </c>
      <c r="R126" s="76" t="s">
        <v>144</v>
      </c>
      <c r="S126" s="76" t="s">
        <v>145</v>
      </c>
      <c r="T126" s="77" t="s">
        <v>146</v>
      </c>
      <c r="U126" s="159"/>
      <c r="V126" s="159"/>
      <c r="W126" s="159"/>
      <c r="X126" s="159"/>
      <c r="Y126" s="159"/>
      <c r="Z126" s="159"/>
      <c r="AA126" s="159"/>
      <c r="AB126" s="159"/>
      <c r="AC126" s="159"/>
      <c r="AD126" s="159"/>
      <c r="AE126" s="159"/>
    </row>
    <row r="127" spans="1:63" s="2" customFormat="1" ht="22.9" customHeight="1">
      <c r="A127" s="34"/>
      <c r="B127" s="35"/>
      <c r="C127" s="82" t="s">
        <v>147</v>
      </c>
      <c r="D127" s="36"/>
      <c r="E127" s="36"/>
      <c r="F127" s="36"/>
      <c r="G127" s="36"/>
      <c r="H127" s="36"/>
      <c r="I127" s="36"/>
      <c r="J127" s="166">
        <f>BK127</f>
        <v>0</v>
      </c>
      <c r="K127" s="36"/>
      <c r="L127" s="39"/>
      <c r="M127" s="78"/>
      <c r="N127" s="167"/>
      <c r="O127" s="79"/>
      <c r="P127" s="168">
        <f>P128+P305+P310</f>
        <v>0</v>
      </c>
      <c r="Q127" s="79"/>
      <c r="R127" s="168">
        <f>R128+R305+R310</f>
        <v>41.625823469999993</v>
      </c>
      <c r="S127" s="79"/>
      <c r="T127" s="169">
        <f>T128+T305+T310</f>
        <v>3.9653419999999997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T127" s="17" t="s">
        <v>80</v>
      </c>
      <c r="AU127" s="17" t="s">
        <v>123</v>
      </c>
      <c r="BK127" s="170">
        <f>BK128+BK305+BK310</f>
        <v>0</v>
      </c>
    </row>
    <row r="128" spans="1:63" s="12" customFormat="1" ht="25.9" customHeight="1">
      <c r="B128" s="171"/>
      <c r="C128" s="172"/>
      <c r="D128" s="173" t="s">
        <v>80</v>
      </c>
      <c r="E128" s="174" t="s">
        <v>148</v>
      </c>
      <c r="F128" s="174" t="s">
        <v>149</v>
      </c>
      <c r="G128" s="172"/>
      <c r="H128" s="172"/>
      <c r="I128" s="175"/>
      <c r="J128" s="176">
        <f>BK128</f>
        <v>0</v>
      </c>
      <c r="K128" s="172"/>
      <c r="L128" s="177"/>
      <c r="M128" s="178"/>
      <c r="N128" s="179"/>
      <c r="O128" s="179"/>
      <c r="P128" s="180">
        <f>P129+P198+P219+P246+P285+P303</f>
        <v>0</v>
      </c>
      <c r="Q128" s="179"/>
      <c r="R128" s="180">
        <f>R129+R198+R219+R246+R285+R303</f>
        <v>39.125764069999995</v>
      </c>
      <c r="S128" s="179"/>
      <c r="T128" s="181">
        <f>T129+T198+T219+T246+T285+T303</f>
        <v>3.9653419999999997</v>
      </c>
      <c r="AR128" s="182" t="s">
        <v>89</v>
      </c>
      <c r="AT128" s="183" t="s">
        <v>80</v>
      </c>
      <c r="AU128" s="183" t="s">
        <v>81</v>
      </c>
      <c r="AY128" s="182" t="s">
        <v>150</v>
      </c>
      <c r="BK128" s="184">
        <f>BK129+BK198+BK219+BK246+BK285+BK303</f>
        <v>0</v>
      </c>
    </row>
    <row r="129" spans="1:65" s="12" customFormat="1" ht="22.9" customHeight="1">
      <c r="B129" s="171"/>
      <c r="C129" s="172"/>
      <c r="D129" s="173" t="s">
        <v>80</v>
      </c>
      <c r="E129" s="185" t="s">
        <v>89</v>
      </c>
      <c r="F129" s="185" t="s">
        <v>151</v>
      </c>
      <c r="G129" s="172"/>
      <c r="H129" s="172"/>
      <c r="I129" s="175"/>
      <c r="J129" s="186">
        <f>BK129</f>
        <v>0</v>
      </c>
      <c r="K129" s="172"/>
      <c r="L129" s="177"/>
      <c r="M129" s="178"/>
      <c r="N129" s="179"/>
      <c r="O129" s="179"/>
      <c r="P129" s="180">
        <f>SUM(P130:P197)</f>
        <v>0</v>
      </c>
      <c r="Q129" s="179"/>
      <c r="R129" s="180">
        <f>SUM(R130:R197)</f>
        <v>23.030159999999999</v>
      </c>
      <c r="S129" s="179"/>
      <c r="T129" s="181">
        <f>SUM(T130:T197)</f>
        <v>3.5907419999999997</v>
      </c>
      <c r="AR129" s="182" t="s">
        <v>89</v>
      </c>
      <c r="AT129" s="183" t="s">
        <v>80</v>
      </c>
      <c r="AU129" s="183" t="s">
        <v>89</v>
      </c>
      <c r="AY129" s="182" t="s">
        <v>150</v>
      </c>
      <c r="BK129" s="184">
        <f>SUM(BK130:BK197)</f>
        <v>0</v>
      </c>
    </row>
    <row r="130" spans="1:65" s="2" customFormat="1" ht="24.2" customHeight="1">
      <c r="A130" s="34"/>
      <c r="B130" s="35"/>
      <c r="C130" s="187" t="s">
        <v>89</v>
      </c>
      <c r="D130" s="187" t="s">
        <v>152</v>
      </c>
      <c r="E130" s="188" t="s">
        <v>153</v>
      </c>
      <c r="F130" s="189" t="s">
        <v>154</v>
      </c>
      <c r="G130" s="190" t="s">
        <v>155</v>
      </c>
      <c r="H130" s="191">
        <v>3.55</v>
      </c>
      <c r="I130" s="192"/>
      <c r="J130" s="193">
        <f>ROUND(I130*H130,2)</f>
        <v>0</v>
      </c>
      <c r="K130" s="194"/>
      <c r="L130" s="39"/>
      <c r="M130" s="195" t="s">
        <v>1</v>
      </c>
      <c r="N130" s="196" t="s">
        <v>46</v>
      </c>
      <c r="O130" s="71"/>
      <c r="P130" s="197">
        <f>O130*H130</f>
        <v>0</v>
      </c>
      <c r="Q130" s="197">
        <v>0</v>
      </c>
      <c r="R130" s="197">
        <f>Q130*H130</f>
        <v>0</v>
      </c>
      <c r="S130" s="197">
        <v>0.26</v>
      </c>
      <c r="T130" s="198">
        <f>S130*H130</f>
        <v>0.92299999999999993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99" t="s">
        <v>156</v>
      </c>
      <c r="AT130" s="199" t="s">
        <v>152</v>
      </c>
      <c r="AU130" s="199" t="s">
        <v>91</v>
      </c>
      <c r="AY130" s="17" t="s">
        <v>150</v>
      </c>
      <c r="BE130" s="200">
        <f>IF(N130="základní",J130,0)</f>
        <v>0</v>
      </c>
      <c r="BF130" s="200">
        <f>IF(N130="snížená",J130,0)</f>
        <v>0</v>
      </c>
      <c r="BG130" s="200">
        <f>IF(N130="zákl. přenesená",J130,0)</f>
        <v>0</v>
      </c>
      <c r="BH130" s="200">
        <f>IF(N130="sníž. přenesená",J130,0)</f>
        <v>0</v>
      </c>
      <c r="BI130" s="200">
        <f>IF(N130="nulová",J130,0)</f>
        <v>0</v>
      </c>
      <c r="BJ130" s="17" t="s">
        <v>89</v>
      </c>
      <c r="BK130" s="200">
        <f>ROUND(I130*H130,2)</f>
        <v>0</v>
      </c>
      <c r="BL130" s="17" t="s">
        <v>156</v>
      </c>
      <c r="BM130" s="199" t="s">
        <v>157</v>
      </c>
    </row>
    <row r="131" spans="1:65" s="13" customFormat="1">
      <c r="B131" s="201"/>
      <c r="C131" s="202"/>
      <c r="D131" s="203" t="s">
        <v>158</v>
      </c>
      <c r="E131" s="204" t="s">
        <v>1</v>
      </c>
      <c r="F131" s="205" t="s">
        <v>159</v>
      </c>
      <c r="G131" s="202"/>
      <c r="H131" s="204" t="s">
        <v>1</v>
      </c>
      <c r="I131" s="206"/>
      <c r="J131" s="202"/>
      <c r="K131" s="202"/>
      <c r="L131" s="207"/>
      <c r="M131" s="208"/>
      <c r="N131" s="209"/>
      <c r="O131" s="209"/>
      <c r="P131" s="209"/>
      <c r="Q131" s="209"/>
      <c r="R131" s="209"/>
      <c r="S131" s="209"/>
      <c r="T131" s="210"/>
      <c r="AT131" s="211" t="s">
        <v>158</v>
      </c>
      <c r="AU131" s="211" t="s">
        <v>91</v>
      </c>
      <c r="AV131" s="13" t="s">
        <v>89</v>
      </c>
      <c r="AW131" s="13" t="s">
        <v>35</v>
      </c>
      <c r="AX131" s="13" t="s">
        <v>81</v>
      </c>
      <c r="AY131" s="211" t="s">
        <v>150</v>
      </c>
    </row>
    <row r="132" spans="1:65" s="14" customFormat="1">
      <c r="B132" s="212"/>
      <c r="C132" s="213"/>
      <c r="D132" s="203" t="s">
        <v>158</v>
      </c>
      <c r="E132" s="214" t="s">
        <v>1</v>
      </c>
      <c r="F132" s="215" t="s">
        <v>160</v>
      </c>
      <c r="G132" s="213"/>
      <c r="H132" s="216">
        <v>3.55</v>
      </c>
      <c r="I132" s="217"/>
      <c r="J132" s="213"/>
      <c r="K132" s="213"/>
      <c r="L132" s="218"/>
      <c r="M132" s="219"/>
      <c r="N132" s="220"/>
      <c r="O132" s="220"/>
      <c r="P132" s="220"/>
      <c r="Q132" s="220"/>
      <c r="R132" s="220"/>
      <c r="S132" s="220"/>
      <c r="T132" s="221"/>
      <c r="AT132" s="222" t="s">
        <v>158</v>
      </c>
      <c r="AU132" s="222" t="s">
        <v>91</v>
      </c>
      <c r="AV132" s="14" t="s">
        <v>91</v>
      </c>
      <c r="AW132" s="14" t="s">
        <v>35</v>
      </c>
      <c r="AX132" s="14" t="s">
        <v>81</v>
      </c>
      <c r="AY132" s="222" t="s">
        <v>150</v>
      </c>
    </row>
    <row r="133" spans="1:65" s="15" customFormat="1">
      <c r="B133" s="223"/>
      <c r="C133" s="224"/>
      <c r="D133" s="203" t="s">
        <v>158</v>
      </c>
      <c r="E133" s="225" t="s">
        <v>1</v>
      </c>
      <c r="F133" s="226" t="s">
        <v>161</v>
      </c>
      <c r="G133" s="224"/>
      <c r="H133" s="227">
        <v>3.55</v>
      </c>
      <c r="I133" s="228"/>
      <c r="J133" s="224"/>
      <c r="K133" s="224"/>
      <c r="L133" s="229"/>
      <c r="M133" s="230"/>
      <c r="N133" s="231"/>
      <c r="O133" s="231"/>
      <c r="P133" s="231"/>
      <c r="Q133" s="231"/>
      <c r="R133" s="231"/>
      <c r="S133" s="231"/>
      <c r="T133" s="232"/>
      <c r="AT133" s="233" t="s">
        <v>158</v>
      </c>
      <c r="AU133" s="233" t="s">
        <v>91</v>
      </c>
      <c r="AV133" s="15" t="s">
        <v>156</v>
      </c>
      <c r="AW133" s="15" t="s">
        <v>35</v>
      </c>
      <c r="AX133" s="15" t="s">
        <v>89</v>
      </c>
      <c r="AY133" s="233" t="s">
        <v>150</v>
      </c>
    </row>
    <row r="134" spans="1:65" s="2" customFormat="1" ht="24.2" customHeight="1">
      <c r="A134" s="34"/>
      <c r="B134" s="35"/>
      <c r="C134" s="187" t="s">
        <v>91</v>
      </c>
      <c r="D134" s="187" t="s">
        <v>152</v>
      </c>
      <c r="E134" s="188" t="s">
        <v>162</v>
      </c>
      <c r="F134" s="189" t="s">
        <v>163</v>
      </c>
      <c r="G134" s="190" t="s">
        <v>155</v>
      </c>
      <c r="H134" s="191">
        <v>3.55</v>
      </c>
      <c r="I134" s="192"/>
      <c r="J134" s="193">
        <f>ROUND(I134*H134,2)</f>
        <v>0</v>
      </c>
      <c r="K134" s="194"/>
      <c r="L134" s="39"/>
      <c r="M134" s="195" t="s">
        <v>1</v>
      </c>
      <c r="N134" s="196" t="s">
        <v>46</v>
      </c>
      <c r="O134" s="71"/>
      <c r="P134" s="197">
        <f>O134*H134</f>
        <v>0</v>
      </c>
      <c r="Q134" s="197">
        <v>0</v>
      </c>
      <c r="R134" s="197">
        <f>Q134*H134</f>
        <v>0</v>
      </c>
      <c r="S134" s="197">
        <v>0.18</v>
      </c>
      <c r="T134" s="198">
        <f>S134*H134</f>
        <v>0.6389999999999999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9" t="s">
        <v>156</v>
      </c>
      <c r="AT134" s="199" t="s">
        <v>152</v>
      </c>
      <c r="AU134" s="199" t="s">
        <v>91</v>
      </c>
      <c r="AY134" s="17" t="s">
        <v>150</v>
      </c>
      <c r="BE134" s="200">
        <f>IF(N134="základní",J134,0)</f>
        <v>0</v>
      </c>
      <c r="BF134" s="200">
        <f>IF(N134="snížená",J134,0)</f>
        <v>0</v>
      </c>
      <c r="BG134" s="200">
        <f>IF(N134="zákl. přenesená",J134,0)</f>
        <v>0</v>
      </c>
      <c r="BH134" s="200">
        <f>IF(N134="sníž. přenesená",J134,0)</f>
        <v>0</v>
      </c>
      <c r="BI134" s="200">
        <f>IF(N134="nulová",J134,0)</f>
        <v>0</v>
      </c>
      <c r="BJ134" s="17" t="s">
        <v>89</v>
      </c>
      <c r="BK134" s="200">
        <f>ROUND(I134*H134,2)</f>
        <v>0</v>
      </c>
      <c r="BL134" s="17" t="s">
        <v>156</v>
      </c>
      <c r="BM134" s="199" t="s">
        <v>164</v>
      </c>
    </row>
    <row r="135" spans="1:65" s="13" customFormat="1">
      <c r="B135" s="201"/>
      <c r="C135" s="202"/>
      <c r="D135" s="203" t="s">
        <v>158</v>
      </c>
      <c r="E135" s="204" t="s">
        <v>1</v>
      </c>
      <c r="F135" s="205" t="s">
        <v>159</v>
      </c>
      <c r="G135" s="202"/>
      <c r="H135" s="204" t="s">
        <v>1</v>
      </c>
      <c r="I135" s="206"/>
      <c r="J135" s="202"/>
      <c r="K135" s="202"/>
      <c r="L135" s="207"/>
      <c r="M135" s="208"/>
      <c r="N135" s="209"/>
      <c r="O135" s="209"/>
      <c r="P135" s="209"/>
      <c r="Q135" s="209"/>
      <c r="R135" s="209"/>
      <c r="S135" s="209"/>
      <c r="T135" s="210"/>
      <c r="AT135" s="211" t="s">
        <v>158</v>
      </c>
      <c r="AU135" s="211" t="s">
        <v>91</v>
      </c>
      <c r="AV135" s="13" t="s">
        <v>89</v>
      </c>
      <c r="AW135" s="13" t="s">
        <v>35</v>
      </c>
      <c r="AX135" s="13" t="s">
        <v>81</v>
      </c>
      <c r="AY135" s="211" t="s">
        <v>150</v>
      </c>
    </row>
    <row r="136" spans="1:65" s="14" customFormat="1">
      <c r="B136" s="212"/>
      <c r="C136" s="213"/>
      <c r="D136" s="203" t="s">
        <v>158</v>
      </c>
      <c r="E136" s="214" t="s">
        <v>1</v>
      </c>
      <c r="F136" s="215" t="s">
        <v>160</v>
      </c>
      <c r="G136" s="213"/>
      <c r="H136" s="216">
        <v>3.55</v>
      </c>
      <c r="I136" s="217"/>
      <c r="J136" s="213"/>
      <c r="K136" s="213"/>
      <c r="L136" s="218"/>
      <c r="M136" s="219"/>
      <c r="N136" s="220"/>
      <c r="O136" s="220"/>
      <c r="P136" s="220"/>
      <c r="Q136" s="220"/>
      <c r="R136" s="220"/>
      <c r="S136" s="220"/>
      <c r="T136" s="221"/>
      <c r="AT136" s="222" t="s">
        <v>158</v>
      </c>
      <c r="AU136" s="222" t="s">
        <v>91</v>
      </c>
      <c r="AV136" s="14" t="s">
        <v>91</v>
      </c>
      <c r="AW136" s="14" t="s">
        <v>35</v>
      </c>
      <c r="AX136" s="14" t="s">
        <v>81</v>
      </c>
      <c r="AY136" s="222" t="s">
        <v>150</v>
      </c>
    </row>
    <row r="137" spans="1:65" s="15" customFormat="1">
      <c r="B137" s="223"/>
      <c r="C137" s="224"/>
      <c r="D137" s="203" t="s">
        <v>158</v>
      </c>
      <c r="E137" s="225" t="s">
        <v>1</v>
      </c>
      <c r="F137" s="226" t="s">
        <v>161</v>
      </c>
      <c r="G137" s="224"/>
      <c r="H137" s="227">
        <v>3.55</v>
      </c>
      <c r="I137" s="228"/>
      <c r="J137" s="224"/>
      <c r="K137" s="224"/>
      <c r="L137" s="229"/>
      <c r="M137" s="230"/>
      <c r="N137" s="231"/>
      <c r="O137" s="231"/>
      <c r="P137" s="231"/>
      <c r="Q137" s="231"/>
      <c r="R137" s="231"/>
      <c r="S137" s="231"/>
      <c r="T137" s="232"/>
      <c r="AT137" s="233" t="s">
        <v>158</v>
      </c>
      <c r="AU137" s="233" t="s">
        <v>91</v>
      </c>
      <c r="AV137" s="15" t="s">
        <v>156</v>
      </c>
      <c r="AW137" s="15" t="s">
        <v>35</v>
      </c>
      <c r="AX137" s="15" t="s">
        <v>89</v>
      </c>
      <c r="AY137" s="233" t="s">
        <v>150</v>
      </c>
    </row>
    <row r="138" spans="1:65" s="2" customFormat="1" ht="24.2" customHeight="1">
      <c r="A138" s="34"/>
      <c r="B138" s="35"/>
      <c r="C138" s="187" t="s">
        <v>165</v>
      </c>
      <c r="D138" s="187" t="s">
        <v>152</v>
      </c>
      <c r="E138" s="188" t="s">
        <v>166</v>
      </c>
      <c r="F138" s="189" t="s">
        <v>167</v>
      </c>
      <c r="G138" s="190" t="s">
        <v>155</v>
      </c>
      <c r="H138" s="191">
        <v>2.1120000000000001</v>
      </c>
      <c r="I138" s="192"/>
      <c r="J138" s="193">
        <f>ROUND(I138*H138,2)</f>
        <v>0</v>
      </c>
      <c r="K138" s="194"/>
      <c r="L138" s="39"/>
      <c r="M138" s="195" t="s">
        <v>1</v>
      </c>
      <c r="N138" s="196" t="s">
        <v>46</v>
      </c>
      <c r="O138" s="71"/>
      <c r="P138" s="197">
        <f>O138*H138</f>
        <v>0</v>
      </c>
      <c r="Q138" s="197">
        <v>0</v>
      </c>
      <c r="R138" s="197">
        <f>Q138*H138</f>
        <v>0</v>
      </c>
      <c r="S138" s="197">
        <v>0.3</v>
      </c>
      <c r="T138" s="198">
        <f>S138*H138</f>
        <v>0.63360000000000005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9" t="s">
        <v>156</v>
      </c>
      <c r="AT138" s="199" t="s">
        <v>152</v>
      </c>
      <c r="AU138" s="199" t="s">
        <v>91</v>
      </c>
      <c r="AY138" s="17" t="s">
        <v>150</v>
      </c>
      <c r="BE138" s="200">
        <f>IF(N138="základní",J138,0)</f>
        <v>0</v>
      </c>
      <c r="BF138" s="200">
        <f>IF(N138="snížená",J138,0)</f>
        <v>0</v>
      </c>
      <c r="BG138" s="200">
        <f>IF(N138="zákl. přenesená",J138,0)</f>
        <v>0</v>
      </c>
      <c r="BH138" s="200">
        <f>IF(N138="sníž. přenesená",J138,0)</f>
        <v>0</v>
      </c>
      <c r="BI138" s="200">
        <f>IF(N138="nulová",J138,0)</f>
        <v>0</v>
      </c>
      <c r="BJ138" s="17" t="s">
        <v>89</v>
      </c>
      <c r="BK138" s="200">
        <f>ROUND(I138*H138,2)</f>
        <v>0</v>
      </c>
      <c r="BL138" s="17" t="s">
        <v>156</v>
      </c>
      <c r="BM138" s="199" t="s">
        <v>168</v>
      </c>
    </row>
    <row r="139" spans="1:65" s="13" customFormat="1">
      <c r="B139" s="201"/>
      <c r="C139" s="202"/>
      <c r="D139" s="203" t="s">
        <v>158</v>
      </c>
      <c r="E139" s="204" t="s">
        <v>1</v>
      </c>
      <c r="F139" s="205" t="s">
        <v>169</v>
      </c>
      <c r="G139" s="202"/>
      <c r="H139" s="204" t="s">
        <v>1</v>
      </c>
      <c r="I139" s="206"/>
      <c r="J139" s="202"/>
      <c r="K139" s="202"/>
      <c r="L139" s="207"/>
      <c r="M139" s="208"/>
      <c r="N139" s="209"/>
      <c r="O139" s="209"/>
      <c r="P139" s="209"/>
      <c r="Q139" s="209"/>
      <c r="R139" s="209"/>
      <c r="S139" s="209"/>
      <c r="T139" s="210"/>
      <c r="AT139" s="211" t="s">
        <v>158</v>
      </c>
      <c r="AU139" s="211" t="s">
        <v>91</v>
      </c>
      <c r="AV139" s="13" t="s">
        <v>89</v>
      </c>
      <c r="AW139" s="13" t="s">
        <v>35</v>
      </c>
      <c r="AX139" s="13" t="s">
        <v>81</v>
      </c>
      <c r="AY139" s="211" t="s">
        <v>150</v>
      </c>
    </row>
    <row r="140" spans="1:65" s="14" customFormat="1">
      <c r="B140" s="212"/>
      <c r="C140" s="213"/>
      <c r="D140" s="203" t="s">
        <v>158</v>
      </c>
      <c r="E140" s="214" t="s">
        <v>1</v>
      </c>
      <c r="F140" s="215" t="s">
        <v>170</v>
      </c>
      <c r="G140" s="213"/>
      <c r="H140" s="216">
        <v>2.1120000000000001</v>
      </c>
      <c r="I140" s="217"/>
      <c r="J140" s="213"/>
      <c r="K140" s="213"/>
      <c r="L140" s="218"/>
      <c r="M140" s="219"/>
      <c r="N140" s="220"/>
      <c r="O140" s="220"/>
      <c r="P140" s="220"/>
      <c r="Q140" s="220"/>
      <c r="R140" s="220"/>
      <c r="S140" s="220"/>
      <c r="T140" s="221"/>
      <c r="AT140" s="222" t="s">
        <v>158</v>
      </c>
      <c r="AU140" s="222" t="s">
        <v>91</v>
      </c>
      <c r="AV140" s="14" t="s">
        <v>91</v>
      </c>
      <c r="AW140" s="14" t="s">
        <v>35</v>
      </c>
      <c r="AX140" s="14" t="s">
        <v>81</v>
      </c>
      <c r="AY140" s="222" t="s">
        <v>150</v>
      </c>
    </row>
    <row r="141" spans="1:65" s="15" customFormat="1">
      <c r="B141" s="223"/>
      <c r="C141" s="224"/>
      <c r="D141" s="203" t="s">
        <v>158</v>
      </c>
      <c r="E141" s="225" t="s">
        <v>1</v>
      </c>
      <c r="F141" s="226" t="s">
        <v>161</v>
      </c>
      <c r="G141" s="224"/>
      <c r="H141" s="227">
        <v>2.1120000000000001</v>
      </c>
      <c r="I141" s="228"/>
      <c r="J141" s="224"/>
      <c r="K141" s="224"/>
      <c r="L141" s="229"/>
      <c r="M141" s="230"/>
      <c r="N141" s="231"/>
      <c r="O141" s="231"/>
      <c r="P141" s="231"/>
      <c r="Q141" s="231"/>
      <c r="R141" s="231"/>
      <c r="S141" s="231"/>
      <c r="T141" s="232"/>
      <c r="AT141" s="233" t="s">
        <v>158</v>
      </c>
      <c r="AU141" s="233" t="s">
        <v>91</v>
      </c>
      <c r="AV141" s="15" t="s">
        <v>156</v>
      </c>
      <c r="AW141" s="15" t="s">
        <v>35</v>
      </c>
      <c r="AX141" s="15" t="s">
        <v>89</v>
      </c>
      <c r="AY141" s="233" t="s">
        <v>150</v>
      </c>
    </row>
    <row r="142" spans="1:65" s="2" customFormat="1" ht="24.2" customHeight="1">
      <c r="A142" s="34"/>
      <c r="B142" s="35"/>
      <c r="C142" s="187" t="s">
        <v>156</v>
      </c>
      <c r="D142" s="187" t="s">
        <v>152</v>
      </c>
      <c r="E142" s="188" t="s">
        <v>171</v>
      </c>
      <c r="F142" s="189" t="s">
        <v>172</v>
      </c>
      <c r="G142" s="190" t="s">
        <v>155</v>
      </c>
      <c r="H142" s="191">
        <v>2.1120000000000001</v>
      </c>
      <c r="I142" s="192"/>
      <c r="J142" s="193">
        <f>ROUND(I142*H142,2)</f>
        <v>0</v>
      </c>
      <c r="K142" s="194"/>
      <c r="L142" s="39"/>
      <c r="M142" s="195" t="s">
        <v>1</v>
      </c>
      <c r="N142" s="196" t="s">
        <v>46</v>
      </c>
      <c r="O142" s="71"/>
      <c r="P142" s="197">
        <f>O142*H142</f>
        <v>0</v>
      </c>
      <c r="Q142" s="197">
        <v>0</v>
      </c>
      <c r="R142" s="197">
        <f>Q142*H142</f>
        <v>0</v>
      </c>
      <c r="S142" s="197">
        <v>0.316</v>
      </c>
      <c r="T142" s="198">
        <f>S142*H142</f>
        <v>0.66739199999999999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9" t="s">
        <v>156</v>
      </c>
      <c r="AT142" s="199" t="s">
        <v>152</v>
      </c>
      <c r="AU142" s="199" t="s">
        <v>91</v>
      </c>
      <c r="AY142" s="17" t="s">
        <v>150</v>
      </c>
      <c r="BE142" s="200">
        <f>IF(N142="základní",J142,0)</f>
        <v>0</v>
      </c>
      <c r="BF142" s="200">
        <f>IF(N142="snížená",J142,0)</f>
        <v>0</v>
      </c>
      <c r="BG142" s="200">
        <f>IF(N142="zákl. přenesená",J142,0)</f>
        <v>0</v>
      </c>
      <c r="BH142" s="200">
        <f>IF(N142="sníž. přenesená",J142,0)</f>
        <v>0</v>
      </c>
      <c r="BI142" s="200">
        <f>IF(N142="nulová",J142,0)</f>
        <v>0</v>
      </c>
      <c r="BJ142" s="17" t="s">
        <v>89</v>
      </c>
      <c r="BK142" s="200">
        <f>ROUND(I142*H142,2)</f>
        <v>0</v>
      </c>
      <c r="BL142" s="17" t="s">
        <v>156</v>
      </c>
      <c r="BM142" s="199" t="s">
        <v>173</v>
      </c>
    </row>
    <row r="143" spans="1:65" s="14" customFormat="1">
      <c r="B143" s="212"/>
      <c r="C143" s="213"/>
      <c r="D143" s="203" t="s">
        <v>158</v>
      </c>
      <c r="E143" s="214" t="s">
        <v>1</v>
      </c>
      <c r="F143" s="215" t="s">
        <v>170</v>
      </c>
      <c r="G143" s="213"/>
      <c r="H143" s="216">
        <v>2.1120000000000001</v>
      </c>
      <c r="I143" s="217"/>
      <c r="J143" s="213"/>
      <c r="K143" s="213"/>
      <c r="L143" s="218"/>
      <c r="M143" s="219"/>
      <c r="N143" s="220"/>
      <c r="O143" s="220"/>
      <c r="P143" s="220"/>
      <c r="Q143" s="220"/>
      <c r="R143" s="220"/>
      <c r="S143" s="220"/>
      <c r="T143" s="221"/>
      <c r="AT143" s="222" t="s">
        <v>158</v>
      </c>
      <c r="AU143" s="222" t="s">
        <v>91</v>
      </c>
      <c r="AV143" s="14" t="s">
        <v>91</v>
      </c>
      <c r="AW143" s="14" t="s">
        <v>35</v>
      </c>
      <c r="AX143" s="14" t="s">
        <v>81</v>
      </c>
      <c r="AY143" s="222" t="s">
        <v>150</v>
      </c>
    </row>
    <row r="144" spans="1:65" s="15" customFormat="1">
      <c r="B144" s="223"/>
      <c r="C144" s="224"/>
      <c r="D144" s="203" t="s">
        <v>158</v>
      </c>
      <c r="E144" s="225" t="s">
        <v>1</v>
      </c>
      <c r="F144" s="226" t="s">
        <v>161</v>
      </c>
      <c r="G144" s="224"/>
      <c r="H144" s="227">
        <v>2.1120000000000001</v>
      </c>
      <c r="I144" s="228"/>
      <c r="J144" s="224"/>
      <c r="K144" s="224"/>
      <c r="L144" s="229"/>
      <c r="M144" s="230"/>
      <c r="N144" s="231"/>
      <c r="O144" s="231"/>
      <c r="P144" s="231"/>
      <c r="Q144" s="231"/>
      <c r="R144" s="231"/>
      <c r="S144" s="231"/>
      <c r="T144" s="232"/>
      <c r="AT144" s="233" t="s">
        <v>158</v>
      </c>
      <c r="AU144" s="233" t="s">
        <v>91</v>
      </c>
      <c r="AV144" s="15" t="s">
        <v>156</v>
      </c>
      <c r="AW144" s="15" t="s">
        <v>35</v>
      </c>
      <c r="AX144" s="15" t="s">
        <v>89</v>
      </c>
      <c r="AY144" s="233" t="s">
        <v>150</v>
      </c>
    </row>
    <row r="145" spans="1:65" s="2" customFormat="1" ht="16.5" customHeight="1">
      <c r="A145" s="34"/>
      <c r="B145" s="35"/>
      <c r="C145" s="187" t="s">
        <v>174</v>
      </c>
      <c r="D145" s="187" t="s">
        <v>152</v>
      </c>
      <c r="E145" s="188" t="s">
        <v>175</v>
      </c>
      <c r="F145" s="189" t="s">
        <v>176</v>
      </c>
      <c r="G145" s="190" t="s">
        <v>177</v>
      </c>
      <c r="H145" s="191">
        <v>3.55</v>
      </c>
      <c r="I145" s="192"/>
      <c r="J145" s="193">
        <f>ROUND(I145*H145,2)</f>
        <v>0</v>
      </c>
      <c r="K145" s="194"/>
      <c r="L145" s="39"/>
      <c r="M145" s="195" t="s">
        <v>1</v>
      </c>
      <c r="N145" s="196" t="s">
        <v>46</v>
      </c>
      <c r="O145" s="71"/>
      <c r="P145" s="197">
        <f>O145*H145</f>
        <v>0</v>
      </c>
      <c r="Q145" s="197">
        <v>0</v>
      </c>
      <c r="R145" s="197">
        <f>Q145*H145</f>
        <v>0</v>
      </c>
      <c r="S145" s="197">
        <v>0.20499999999999999</v>
      </c>
      <c r="T145" s="198">
        <f>S145*H145</f>
        <v>0.7277499999999999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9" t="s">
        <v>156</v>
      </c>
      <c r="AT145" s="199" t="s">
        <v>152</v>
      </c>
      <c r="AU145" s="199" t="s">
        <v>91</v>
      </c>
      <c r="AY145" s="17" t="s">
        <v>150</v>
      </c>
      <c r="BE145" s="200">
        <f>IF(N145="základní",J145,0)</f>
        <v>0</v>
      </c>
      <c r="BF145" s="200">
        <f>IF(N145="snížená",J145,0)</f>
        <v>0</v>
      </c>
      <c r="BG145" s="200">
        <f>IF(N145="zákl. přenesená",J145,0)</f>
        <v>0</v>
      </c>
      <c r="BH145" s="200">
        <f>IF(N145="sníž. přenesená",J145,0)</f>
        <v>0</v>
      </c>
      <c r="BI145" s="200">
        <f>IF(N145="nulová",J145,0)</f>
        <v>0</v>
      </c>
      <c r="BJ145" s="17" t="s">
        <v>89</v>
      </c>
      <c r="BK145" s="200">
        <f>ROUND(I145*H145,2)</f>
        <v>0</v>
      </c>
      <c r="BL145" s="17" t="s">
        <v>156</v>
      </c>
      <c r="BM145" s="199" t="s">
        <v>178</v>
      </c>
    </row>
    <row r="146" spans="1:65" s="14" customFormat="1">
      <c r="B146" s="212"/>
      <c r="C146" s="213"/>
      <c r="D146" s="203" t="s">
        <v>158</v>
      </c>
      <c r="E146" s="214" t="s">
        <v>1</v>
      </c>
      <c r="F146" s="215" t="s">
        <v>179</v>
      </c>
      <c r="G146" s="213"/>
      <c r="H146" s="216">
        <v>3.55</v>
      </c>
      <c r="I146" s="217"/>
      <c r="J146" s="213"/>
      <c r="K146" s="213"/>
      <c r="L146" s="218"/>
      <c r="M146" s="219"/>
      <c r="N146" s="220"/>
      <c r="O146" s="220"/>
      <c r="P146" s="220"/>
      <c r="Q146" s="220"/>
      <c r="R146" s="220"/>
      <c r="S146" s="220"/>
      <c r="T146" s="221"/>
      <c r="AT146" s="222" t="s">
        <v>158</v>
      </c>
      <c r="AU146" s="222" t="s">
        <v>91</v>
      </c>
      <c r="AV146" s="14" t="s">
        <v>91</v>
      </c>
      <c r="AW146" s="14" t="s">
        <v>35</v>
      </c>
      <c r="AX146" s="14" t="s">
        <v>81</v>
      </c>
      <c r="AY146" s="222" t="s">
        <v>150</v>
      </c>
    </row>
    <row r="147" spans="1:65" s="15" customFormat="1">
      <c r="B147" s="223"/>
      <c r="C147" s="224"/>
      <c r="D147" s="203" t="s">
        <v>158</v>
      </c>
      <c r="E147" s="225" t="s">
        <v>1</v>
      </c>
      <c r="F147" s="226" t="s">
        <v>161</v>
      </c>
      <c r="G147" s="224"/>
      <c r="H147" s="227">
        <v>3.55</v>
      </c>
      <c r="I147" s="228"/>
      <c r="J147" s="224"/>
      <c r="K147" s="224"/>
      <c r="L147" s="229"/>
      <c r="M147" s="230"/>
      <c r="N147" s="231"/>
      <c r="O147" s="231"/>
      <c r="P147" s="231"/>
      <c r="Q147" s="231"/>
      <c r="R147" s="231"/>
      <c r="S147" s="231"/>
      <c r="T147" s="232"/>
      <c r="AT147" s="233" t="s">
        <v>158</v>
      </c>
      <c r="AU147" s="233" t="s">
        <v>91</v>
      </c>
      <c r="AV147" s="15" t="s">
        <v>156</v>
      </c>
      <c r="AW147" s="15" t="s">
        <v>35</v>
      </c>
      <c r="AX147" s="15" t="s">
        <v>89</v>
      </c>
      <c r="AY147" s="233" t="s">
        <v>150</v>
      </c>
    </row>
    <row r="148" spans="1:65" s="2" customFormat="1" ht="24.2" customHeight="1">
      <c r="A148" s="34"/>
      <c r="B148" s="35"/>
      <c r="C148" s="187" t="s">
        <v>180</v>
      </c>
      <c r="D148" s="187" t="s">
        <v>152</v>
      </c>
      <c r="E148" s="188" t="s">
        <v>181</v>
      </c>
      <c r="F148" s="189" t="s">
        <v>182</v>
      </c>
      <c r="G148" s="190" t="s">
        <v>155</v>
      </c>
      <c r="H148" s="191">
        <v>10.039999999999999</v>
      </c>
      <c r="I148" s="192"/>
      <c r="J148" s="193">
        <f>ROUND(I148*H148,2)</f>
        <v>0</v>
      </c>
      <c r="K148" s="194"/>
      <c r="L148" s="39"/>
      <c r="M148" s="195" t="s">
        <v>1</v>
      </c>
      <c r="N148" s="196" t="s">
        <v>46</v>
      </c>
      <c r="O148" s="71"/>
      <c r="P148" s="197">
        <f>O148*H148</f>
        <v>0</v>
      </c>
      <c r="Q148" s="197">
        <v>0</v>
      </c>
      <c r="R148" s="197">
        <f>Q148*H148</f>
        <v>0</v>
      </c>
      <c r="S148" s="197">
        <v>0</v>
      </c>
      <c r="T148" s="198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9" t="s">
        <v>156</v>
      </c>
      <c r="AT148" s="199" t="s">
        <v>152</v>
      </c>
      <c r="AU148" s="199" t="s">
        <v>91</v>
      </c>
      <c r="AY148" s="17" t="s">
        <v>150</v>
      </c>
      <c r="BE148" s="200">
        <f>IF(N148="základní",J148,0)</f>
        <v>0</v>
      </c>
      <c r="BF148" s="200">
        <f>IF(N148="snížená",J148,0)</f>
        <v>0</v>
      </c>
      <c r="BG148" s="200">
        <f>IF(N148="zákl. přenesená",J148,0)</f>
        <v>0</v>
      </c>
      <c r="BH148" s="200">
        <f>IF(N148="sníž. přenesená",J148,0)</f>
        <v>0</v>
      </c>
      <c r="BI148" s="200">
        <f>IF(N148="nulová",J148,0)</f>
        <v>0</v>
      </c>
      <c r="BJ148" s="17" t="s">
        <v>89</v>
      </c>
      <c r="BK148" s="200">
        <f>ROUND(I148*H148,2)</f>
        <v>0</v>
      </c>
      <c r="BL148" s="17" t="s">
        <v>156</v>
      </c>
      <c r="BM148" s="199" t="s">
        <v>183</v>
      </c>
    </row>
    <row r="149" spans="1:65" s="14" customFormat="1">
      <c r="B149" s="212"/>
      <c r="C149" s="213"/>
      <c r="D149" s="203" t="s">
        <v>158</v>
      </c>
      <c r="E149" s="214" t="s">
        <v>1</v>
      </c>
      <c r="F149" s="215" t="s">
        <v>184</v>
      </c>
      <c r="G149" s="213"/>
      <c r="H149" s="216">
        <v>9.1430000000000007</v>
      </c>
      <c r="I149" s="217"/>
      <c r="J149" s="213"/>
      <c r="K149" s="213"/>
      <c r="L149" s="218"/>
      <c r="M149" s="219"/>
      <c r="N149" s="220"/>
      <c r="O149" s="220"/>
      <c r="P149" s="220"/>
      <c r="Q149" s="220"/>
      <c r="R149" s="220"/>
      <c r="S149" s="220"/>
      <c r="T149" s="221"/>
      <c r="AT149" s="222" t="s">
        <v>158</v>
      </c>
      <c r="AU149" s="222" t="s">
        <v>91</v>
      </c>
      <c r="AV149" s="14" t="s">
        <v>91</v>
      </c>
      <c r="AW149" s="14" t="s">
        <v>35</v>
      </c>
      <c r="AX149" s="14" t="s">
        <v>81</v>
      </c>
      <c r="AY149" s="222" t="s">
        <v>150</v>
      </c>
    </row>
    <row r="150" spans="1:65" s="14" customFormat="1">
      <c r="B150" s="212"/>
      <c r="C150" s="213"/>
      <c r="D150" s="203" t="s">
        <v>158</v>
      </c>
      <c r="E150" s="214" t="s">
        <v>1</v>
      </c>
      <c r="F150" s="215" t="s">
        <v>185</v>
      </c>
      <c r="G150" s="213"/>
      <c r="H150" s="216">
        <v>0.89700000000000002</v>
      </c>
      <c r="I150" s="217"/>
      <c r="J150" s="213"/>
      <c r="K150" s="213"/>
      <c r="L150" s="218"/>
      <c r="M150" s="219"/>
      <c r="N150" s="220"/>
      <c r="O150" s="220"/>
      <c r="P150" s="220"/>
      <c r="Q150" s="220"/>
      <c r="R150" s="220"/>
      <c r="S150" s="220"/>
      <c r="T150" s="221"/>
      <c r="AT150" s="222" t="s">
        <v>158</v>
      </c>
      <c r="AU150" s="222" t="s">
        <v>91</v>
      </c>
      <c r="AV150" s="14" t="s">
        <v>91</v>
      </c>
      <c r="AW150" s="14" t="s">
        <v>35</v>
      </c>
      <c r="AX150" s="14" t="s">
        <v>81</v>
      </c>
      <c r="AY150" s="222" t="s">
        <v>150</v>
      </c>
    </row>
    <row r="151" spans="1:65" s="15" customFormat="1">
      <c r="B151" s="223"/>
      <c r="C151" s="224"/>
      <c r="D151" s="203" t="s">
        <v>158</v>
      </c>
      <c r="E151" s="225" t="s">
        <v>1</v>
      </c>
      <c r="F151" s="226" t="s">
        <v>161</v>
      </c>
      <c r="G151" s="224"/>
      <c r="H151" s="227">
        <v>10.040000000000001</v>
      </c>
      <c r="I151" s="228"/>
      <c r="J151" s="224"/>
      <c r="K151" s="224"/>
      <c r="L151" s="229"/>
      <c r="M151" s="230"/>
      <c r="N151" s="231"/>
      <c r="O151" s="231"/>
      <c r="P151" s="231"/>
      <c r="Q151" s="231"/>
      <c r="R151" s="231"/>
      <c r="S151" s="231"/>
      <c r="T151" s="232"/>
      <c r="AT151" s="233" t="s">
        <v>158</v>
      </c>
      <c r="AU151" s="233" t="s">
        <v>91</v>
      </c>
      <c r="AV151" s="15" t="s">
        <v>156</v>
      </c>
      <c r="AW151" s="15" t="s">
        <v>35</v>
      </c>
      <c r="AX151" s="15" t="s">
        <v>89</v>
      </c>
      <c r="AY151" s="233" t="s">
        <v>150</v>
      </c>
    </row>
    <row r="152" spans="1:65" s="2" customFormat="1" ht="33" customHeight="1">
      <c r="A152" s="34"/>
      <c r="B152" s="35"/>
      <c r="C152" s="187" t="s">
        <v>186</v>
      </c>
      <c r="D152" s="187" t="s">
        <v>152</v>
      </c>
      <c r="E152" s="188" t="s">
        <v>187</v>
      </c>
      <c r="F152" s="189" t="s">
        <v>188</v>
      </c>
      <c r="G152" s="190" t="s">
        <v>189</v>
      </c>
      <c r="H152" s="191">
        <v>2.0699999999999998</v>
      </c>
      <c r="I152" s="192"/>
      <c r="J152" s="193">
        <f>ROUND(I152*H152,2)</f>
        <v>0</v>
      </c>
      <c r="K152" s="194"/>
      <c r="L152" s="39"/>
      <c r="M152" s="195" t="s">
        <v>1</v>
      </c>
      <c r="N152" s="196" t="s">
        <v>46</v>
      </c>
      <c r="O152" s="71"/>
      <c r="P152" s="197">
        <f>O152*H152</f>
        <v>0</v>
      </c>
      <c r="Q152" s="197">
        <v>0</v>
      </c>
      <c r="R152" s="197">
        <f>Q152*H152</f>
        <v>0</v>
      </c>
      <c r="S152" s="197">
        <v>0</v>
      </c>
      <c r="T152" s="198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9" t="s">
        <v>156</v>
      </c>
      <c r="AT152" s="199" t="s">
        <v>152</v>
      </c>
      <c r="AU152" s="199" t="s">
        <v>91</v>
      </c>
      <c r="AY152" s="17" t="s">
        <v>150</v>
      </c>
      <c r="BE152" s="200">
        <f>IF(N152="základní",J152,0)</f>
        <v>0</v>
      </c>
      <c r="BF152" s="200">
        <f>IF(N152="snížená",J152,0)</f>
        <v>0</v>
      </c>
      <c r="BG152" s="200">
        <f>IF(N152="zákl. přenesená",J152,0)</f>
        <v>0</v>
      </c>
      <c r="BH152" s="200">
        <f>IF(N152="sníž. přenesená",J152,0)</f>
        <v>0</v>
      </c>
      <c r="BI152" s="200">
        <f>IF(N152="nulová",J152,0)</f>
        <v>0</v>
      </c>
      <c r="BJ152" s="17" t="s">
        <v>89</v>
      </c>
      <c r="BK152" s="200">
        <f>ROUND(I152*H152,2)</f>
        <v>0</v>
      </c>
      <c r="BL152" s="17" t="s">
        <v>156</v>
      </c>
      <c r="BM152" s="199" t="s">
        <v>190</v>
      </c>
    </row>
    <row r="153" spans="1:65" s="13" customFormat="1" ht="22.5">
      <c r="B153" s="201"/>
      <c r="C153" s="202"/>
      <c r="D153" s="203" t="s">
        <v>158</v>
      </c>
      <c r="E153" s="204" t="s">
        <v>1</v>
      </c>
      <c r="F153" s="205" t="s">
        <v>191</v>
      </c>
      <c r="G153" s="202"/>
      <c r="H153" s="204" t="s">
        <v>1</v>
      </c>
      <c r="I153" s="206"/>
      <c r="J153" s="202"/>
      <c r="K153" s="202"/>
      <c r="L153" s="207"/>
      <c r="M153" s="208"/>
      <c r="N153" s="209"/>
      <c r="O153" s="209"/>
      <c r="P153" s="209"/>
      <c r="Q153" s="209"/>
      <c r="R153" s="209"/>
      <c r="S153" s="209"/>
      <c r="T153" s="210"/>
      <c r="AT153" s="211" t="s">
        <v>158</v>
      </c>
      <c r="AU153" s="211" t="s">
        <v>91</v>
      </c>
      <c r="AV153" s="13" t="s">
        <v>89</v>
      </c>
      <c r="AW153" s="13" t="s">
        <v>35</v>
      </c>
      <c r="AX153" s="13" t="s">
        <v>81</v>
      </c>
      <c r="AY153" s="211" t="s">
        <v>150</v>
      </c>
    </row>
    <row r="154" spans="1:65" s="14" customFormat="1">
      <c r="B154" s="212"/>
      <c r="C154" s="213"/>
      <c r="D154" s="203" t="s">
        <v>158</v>
      </c>
      <c r="E154" s="214" t="s">
        <v>1</v>
      </c>
      <c r="F154" s="215" t="s">
        <v>192</v>
      </c>
      <c r="G154" s="213"/>
      <c r="H154" s="216">
        <v>2.0699999999999998</v>
      </c>
      <c r="I154" s="217"/>
      <c r="J154" s="213"/>
      <c r="K154" s="213"/>
      <c r="L154" s="218"/>
      <c r="M154" s="219"/>
      <c r="N154" s="220"/>
      <c r="O154" s="220"/>
      <c r="P154" s="220"/>
      <c r="Q154" s="220"/>
      <c r="R154" s="220"/>
      <c r="S154" s="220"/>
      <c r="T154" s="221"/>
      <c r="AT154" s="222" t="s">
        <v>158</v>
      </c>
      <c r="AU154" s="222" t="s">
        <v>91</v>
      </c>
      <c r="AV154" s="14" t="s">
        <v>91</v>
      </c>
      <c r="AW154" s="14" t="s">
        <v>35</v>
      </c>
      <c r="AX154" s="14" t="s">
        <v>81</v>
      </c>
      <c r="AY154" s="222" t="s">
        <v>150</v>
      </c>
    </row>
    <row r="155" spans="1:65" s="15" customFormat="1">
      <c r="B155" s="223"/>
      <c r="C155" s="224"/>
      <c r="D155" s="203" t="s">
        <v>158</v>
      </c>
      <c r="E155" s="225" t="s">
        <v>1</v>
      </c>
      <c r="F155" s="226" t="s">
        <v>161</v>
      </c>
      <c r="G155" s="224"/>
      <c r="H155" s="227">
        <v>2.0699999999999998</v>
      </c>
      <c r="I155" s="228"/>
      <c r="J155" s="224"/>
      <c r="K155" s="224"/>
      <c r="L155" s="229"/>
      <c r="M155" s="230"/>
      <c r="N155" s="231"/>
      <c r="O155" s="231"/>
      <c r="P155" s="231"/>
      <c r="Q155" s="231"/>
      <c r="R155" s="231"/>
      <c r="S155" s="231"/>
      <c r="T155" s="232"/>
      <c r="AT155" s="233" t="s">
        <v>158</v>
      </c>
      <c r="AU155" s="233" t="s">
        <v>91</v>
      </c>
      <c r="AV155" s="15" t="s">
        <v>156</v>
      </c>
      <c r="AW155" s="15" t="s">
        <v>35</v>
      </c>
      <c r="AX155" s="15" t="s">
        <v>89</v>
      </c>
      <c r="AY155" s="233" t="s">
        <v>150</v>
      </c>
    </row>
    <row r="156" spans="1:65" s="2" customFormat="1" ht="33" customHeight="1">
      <c r="A156" s="34"/>
      <c r="B156" s="35"/>
      <c r="C156" s="187" t="s">
        <v>193</v>
      </c>
      <c r="D156" s="187" t="s">
        <v>152</v>
      </c>
      <c r="E156" s="188" t="s">
        <v>194</v>
      </c>
      <c r="F156" s="189" t="s">
        <v>195</v>
      </c>
      <c r="G156" s="190" t="s">
        <v>189</v>
      </c>
      <c r="H156" s="191">
        <v>14.045999999999999</v>
      </c>
      <c r="I156" s="192"/>
      <c r="J156" s="193">
        <f>ROUND(I156*H156,2)</f>
        <v>0</v>
      </c>
      <c r="K156" s="194"/>
      <c r="L156" s="39"/>
      <c r="M156" s="195" t="s">
        <v>1</v>
      </c>
      <c r="N156" s="196" t="s">
        <v>46</v>
      </c>
      <c r="O156" s="71"/>
      <c r="P156" s="197">
        <f>O156*H156</f>
        <v>0</v>
      </c>
      <c r="Q156" s="197">
        <v>0</v>
      </c>
      <c r="R156" s="197">
        <f>Q156*H156</f>
        <v>0</v>
      </c>
      <c r="S156" s="197">
        <v>0</v>
      </c>
      <c r="T156" s="198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9" t="s">
        <v>156</v>
      </c>
      <c r="AT156" s="199" t="s">
        <v>152</v>
      </c>
      <c r="AU156" s="199" t="s">
        <v>91</v>
      </c>
      <c r="AY156" s="17" t="s">
        <v>150</v>
      </c>
      <c r="BE156" s="200">
        <f>IF(N156="základní",J156,0)</f>
        <v>0</v>
      </c>
      <c r="BF156" s="200">
        <f>IF(N156="snížená",J156,0)</f>
        <v>0</v>
      </c>
      <c r="BG156" s="200">
        <f>IF(N156="zákl. přenesená",J156,0)</f>
        <v>0</v>
      </c>
      <c r="BH156" s="200">
        <f>IF(N156="sníž. přenesená",J156,0)</f>
        <v>0</v>
      </c>
      <c r="BI156" s="200">
        <f>IF(N156="nulová",J156,0)</f>
        <v>0</v>
      </c>
      <c r="BJ156" s="17" t="s">
        <v>89</v>
      </c>
      <c r="BK156" s="200">
        <f>ROUND(I156*H156,2)</f>
        <v>0</v>
      </c>
      <c r="BL156" s="17" t="s">
        <v>156</v>
      </c>
      <c r="BM156" s="199" t="s">
        <v>196</v>
      </c>
    </row>
    <row r="157" spans="1:65" s="13" customFormat="1">
      <c r="B157" s="201"/>
      <c r="C157" s="202"/>
      <c r="D157" s="203" t="s">
        <v>158</v>
      </c>
      <c r="E157" s="204" t="s">
        <v>1</v>
      </c>
      <c r="F157" s="205" t="s">
        <v>197</v>
      </c>
      <c r="G157" s="202"/>
      <c r="H157" s="204" t="s">
        <v>1</v>
      </c>
      <c r="I157" s="206"/>
      <c r="J157" s="202"/>
      <c r="K157" s="202"/>
      <c r="L157" s="207"/>
      <c r="M157" s="208"/>
      <c r="N157" s="209"/>
      <c r="O157" s="209"/>
      <c r="P157" s="209"/>
      <c r="Q157" s="209"/>
      <c r="R157" s="209"/>
      <c r="S157" s="209"/>
      <c r="T157" s="210"/>
      <c r="AT157" s="211" t="s">
        <v>158</v>
      </c>
      <c r="AU157" s="211" t="s">
        <v>91</v>
      </c>
      <c r="AV157" s="13" t="s">
        <v>89</v>
      </c>
      <c r="AW157" s="13" t="s">
        <v>35</v>
      </c>
      <c r="AX157" s="13" t="s">
        <v>81</v>
      </c>
      <c r="AY157" s="211" t="s">
        <v>150</v>
      </c>
    </row>
    <row r="158" spans="1:65" s="14" customFormat="1">
      <c r="B158" s="212"/>
      <c r="C158" s="213"/>
      <c r="D158" s="203" t="s">
        <v>158</v>
      </c>
      <c r="E158" s="214" t="s">
        <v>1</v>
      </c>
      <c r="F158" s="215" t="s">
        <v>198</v>
      </c>
      <c r="G158" s="213"/>
      <c r="H158" s="216">
        <v>14.045999999999999</v>
      </c>
      <c r="I158" s="217"/>
      <c r="J158" s="213"/>
      <c r="K158" s="213"/>
      <c r="L158" s="218"/>
      <c r="M158" s="219"/>
      <c r="N158" s="220"/>
      <c r="O158" s="220"/>
      <c r="P158" s="220"/>
      <c r="Q158" s="220"/>
      <c r="R158" s="220"/>
      <c r="S158" s="220"/>
      <c r="T158" s="221"/>
      <c r="AT158" s="222" t="s">
        <v>158</v>
      </c>
      <c r="AU158" s="222" t="s">
        <v>91</v>
      </c>
      <c r="AV158" s="14" t="s">
        <v>91</v>
      </c>
      <c r="AW158" s="14" t="s">
        <v>35</v>
      </c>
      <c r="AX158" s="14" t="s">
        <v>81</v>
      </c>
      <c r="AY158" s="222" t="s">
        <v>150</v>
      </c>
    </row>
    <row r="159" spans="1:65" s="15" customFormat="1">
      <c r="B159" s="223"/>
      <c r="C159" s="224"/>
      <c r="D159" s="203" t="s">
        <v>158</v>
      </c>
      <c r="E159" s="225" t="s">
        <v>1</v>
      </c>
      <c r="F159" s="226" t="s">
        <v>161</v>
      </c>
      <c r="G159" s="224"/>
      <c r="H159" s="227">
        <v>14.045999999999999</v>
      </c>
      <c r="I159" s="228"/>
      <c r="J159" s="224"/>
      <c r="K159" s="224"/>
      <c r="L159" s="229"/>
      <c r="M159" s="230"/>
      <c r="N159" s="231"/>
      <c r="O159" s="231"/>
      <c r="P159" s="231"/>
      <c r="Q159" s="231"/>
      <c r="R159" s="231"/>
      <c r="S159" s="231"/>
      <c r="T159" s="232"/>
      <c r="AT159" s="233" t="s">
        <v>158</v>
      </c>
      <c r="AU159" s="233" t="s">
        <v>91</v>
      </c>
      <c r="AV159" s="15" t="s">
        <v>156</v>
      </c>
      <c r="AW159" s="15" t="s">
        <v>35</v>
      </c>
      <c r="AX159" s="15" t="s">
        <v>89</v>
      </c>
      <c r="AY159" s="233" t="s">
        <v>150</v>
      </c>
    </row>
    <row r="160" spans="1:65" s="2" customFormat="1" ht="21.75" customHeight="1">
      <c r="A160" s="34"/>
      <c r="B160" s="35"/>
      <c r="C160" s="187" t="s">
        <v>199</v>
      </c>
      <c r="D160" s="187" t="s">
        <v>152</v>
      </c>
      <c r="E160" s="188" t="s">
        <v>200</v>
      </c>
      <c r="F160" s="189" t="s">
        <v>201</v>
      </c>
      <c r="G160" s="190" t="s">
        <v>155</v>
      </c>
      <c r="H160" s="191">
        <v>19.8</v>
      </c>
      <c r="I160" s="192"/>
      <c r="J160" s="193">
        <f>ROUND(I160*H160,2)</f>
        <v>0</v>
      </c>
      <c r="K160" s="194"/>
      <c r="L160" s="39"/>
      <c r="M160" s="195" t="s">
        <v>1</v>
      </c>
      <c r="N160" s="196" t="s">
        <v>46</v>
      </c>
      <c r="O160" s="71"/>
      <c r="P160" s="197">
        <f>O160*H160</f>
        <v>0</v>
      </c>
      <c r="Q160" s="197">
        <v>6.9999999999999999E-4</v>
      </c>
      <c r="R160" s="197">
        <f>Q160*H160</f>
        <v>1.3860000000000001E-2</v>
      </c>
      <c r="S160" s="197">
        <v>0</v>
      </c>
      <c r="T160" s="198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9" t="s">
        <v>156</v>
      </c>
      <c r="AT160" s="199" t="s">
        <v>152</v>
      </c>
      <c r="AU160" s="199" t="s">
        <v>91</v>
      </c>
      <c r="AY160" s="17" t="s">
        <v>150</v>
      </c>
      <c r="BE160" s="200">
        <f>IF(N160="základní",J160,0)</f>
        <v>0</v>
      </c>
      <c r="BF160" s="200">
        <f>IF(N160="snížená",J160,0)</f>
        <v>0</v>
      </c>
      <c r="BG160" s="200">
        <f>IF(N160="zákl. přenesená",J160,0)</f>
        <v>0</v>
      </c>
      <c r="BH160" s="200">
        <f>IF(N160="sníž. přenesená",J160,0)</f>
        <v>0</v>
      </c>
      <c r="BI160" s="200">
        <f>IF(N160="nulová",J160,0)</f>
        <v>0</v>
      </c>
      <c r="BJ160" s="17" t="s">
        <v>89</v>
      </c>
      <c r="BK160" s="200">
        <f>ROUND(I160*H160,2)</f>
        <v>0</v>
      </c>
      <c r="BL160" s="17" t="s">
        <v>156</v>
      </c>
      <c r="BM160" s="199" t="s">
        <v>202</v>
      </c>
    </row>
    <row r="161" spans="1:65" s="14" customFormat="1">
      <c r="B161" s="212"/>
      <c r="C161" s="213"/>
      <c r="D161" s="203" t="s">
        <v>158</v>
      </c>
      <c r="E161" s="214" t="s">
        <v>1</v>
      </c>
      <c r="F161" s="215" t="s">
        <v>203</v>
      </c>
      <c r="G161" s="213"/>
      <c r="H161" s="216">
        <v>10.4</v>
      </c>
      <c r="I161" s="217"/>
      <c r="J161" s="213"/>
      <c r="K161" s="213"/>
      <c r="L161" s="218"/>
      <c r="M161" s="219"/>
      <c r="N161" s="220"/>
      <c r="O161" s="220"/>
      <c r="P161" s="220"/>
      <c r="Q161" s="220"/>
      <c r="R161" s="220"/>
      <c r="S161" s="220"/>
      <c r="T161" s="221"/>
      <c r="AT161" s="222" t="s">
        <v>158</v>
      </c>
      <c r="AU161" s="222" t="s">
        <v>91</v>
      </c>
      <c r="AV161" s="14" t="s">
        <v>91</v>
      </c>
      <c r="AW161" s="14" t="s">
        <v>35</v>
      </c>
      <c r="AX161" s="14" t="s">
        <v>81</v>
      </c>
      <c r="AY161" s="222" t="s">
        <v>150</v>
      </c>
    </row>
    <row r="162" spans="1:65" s="14" customFormat="1">
      <c r="B162" s="212"/>
      <c r="C162" s="213"/>
      <c r="D162" s="203" t="s">
        <v>158</v>
      </c>
      <c r="E162" s="214" t="s">
        <v>1</v>
      </c>
      <c r="F162" s="215" t="s">
        <v>204</v>
      </c>
      <c r="G162" s="213"/>
      <c r="H162" s="216">
        <v>5.2</v>
      </c>
      <c r="I162" s="217"/>
      <c r="J162" s="213"/>
      <c r="K162" s="213"/>
      <c r="L162" s="218"/>
      <c r="M162" s="219"/>
      <c r="N162" s="220"/>
      <c r="O162" s="220"/>
      <c r="P162" s="220"/>
      <c r="Q162" s="220"/>
      <c r="R162" s="220"/>
      <c r="S162" s="220"/>
      <c r="T162" s="221"/>
      <c r="AT162" s="222" t="s">
        <v>158</v>
      </c>
      <c r="AU162" s="222" t="s">
        <v>91</v>
      </c>
      <c r="AV162" s="14" t="s">
        <v>91</v>
      </c>
      <c r="AW162" s="14" t="s">
        <v>35</v>
      </c>
      <c r="AX162" s="14" t="s">
        <v>81</v>
      </c>
      <c r="AY162" s="222" t="s">
        <v>150</v>
      </c>
    </row>
    <row r="163" spans="1:65" s="14" customFormat="1">
      <c r="B163" s="212"/>
      <c r="C163" s="213"/>
      <c r="D163" s="203" t="s">
        <v>158</v>
      </c>
      <c r="E163" s="214" t="s">
        <v>1</v>
      </c>
      <c r="F163" s="215" t="s">
        <v>205</v>
      </c>
      <c r="G163" s="213"/>
      <c r="H163" s="216">
        <v>4.2</v>
      </c>
      <c r="I163" s="217"/>
      <c r="J163" s="213"/>
      <c r="K163" s="213"/>
      <c r="L163" s="218"/>
      <c r="M163" s="219"/>
      <c r="N163" s="220"/>
      <c r="O163" s="220"/>
      <c r="P163" s="220"/>
      <c r="Q163" s="220"/>
      <c r="R163" s="220"/>
      <c r="S163" s="220"/>
      <c r="T163" s="221"/>
      <c r="AT163" s="222" t="s">
        <v>158</v>
      </c>
      <c r="AU163" s="222" t="s">
        <v>91</v>
      </c>
      <c r="AV163" s="14" t="s">
        <v>91</v>
      </c>
      <c r="AW163" s="14" t="s">
        <v>35</v>
      </c>
      <c r="AX163" s="14" t="s">
        <v>81</v>
      </c>
      <c r="AY163" s="222" t="s">
        <v>150</v>
      </c>
    </row>
    <row r="164" spans="1:65" s="15" customFormat="1">
      <c r="B164" s="223"/>
      <c r="C164" s="224"/>
      <c r="D164" s="203" t="s">
        <v>158</v>
      </c>
      <c r="E164" s="225" t="s">
        <v>1</v>
      </c>
      <c r="F164" s="226" t="s">
        <v>161</v>
      </c>
      <c r="G164" s="224"/>
      <c r="H164" s="227">
        <v>19.8</v>
      </c>
      <c r="I164" s="228"/>
      <c r="J164" s="224"/>
      <c r="K164" s="224"/>
      <c r="L164" s="229"/>
      <c r="M164" s="230"/>
      <c r="N164" s="231"/>
      <c r="O164" s="231"/>
      <c r="P164" s="231"/>
      <c r="Q164" s="231"/>
      <c r="R164" s="231"/>
      <c r="S164" s="231"/>
      <c r="T164" s="232"/>
      <c r="AT164" s="233" t="s">
        <v>158</v>
      </c>
      <c r="AU164" s="233" t="s">
        <v>91</v>
      </c>
      <c r="AV164" s="15" t="s">
        <v>156</v>
      </c>
      <c r="AW164" s="15" t="s">
        <v>35</v>
      </c>
      <c r="AX164" s="15" t="s">
        <v>89</v>
      </c>
      <c r="AY164" s="233" t="s">
        <v>150</v>
      </c>
    </row>
    <row r="165" spans="1:65" s="2" customFormat="1" ht="16.5" customHeight="1">
      <c r="A165" s="34"/>
      <c r="B165" s="35"/>
      <c r="C165" s="187" t="s">
        <v>206</v>
      </c>
      <c r="D165" s="187" t="s">
        <v>152</v>
      </c>
      <c r="E165" s="188" t="s">
        <v>207</v>
      </c>
      <c r="F165" s="189" t="s">
        <v>208</v>
      </c>
      <c r="G165" s="190" t="s">
        <v>155</v>
      </c>
      <c r="H165" s="191">
        <v>19.8</v>
      </c>
      <c r="I165" s="192"/>
      <c r="J165" s="193">
        <f>ROUND(I165*H165,2)</f>
        <v>0</v>
      </c>
      <c r="K165" s="194"/>
      <c r="L165" s="39"/>
      <c r="M165" s="195" t="s">
        <v>1</v>
      </c>
      <c r="N165" s="196" t="s">
        <v>46</v>
      </c>
      <c r="O165" s="71"/>
      <c r="P165" s="197">
        <f>O165*H165</f>
        <v>0</v>
      </c>
      <c r="Q165" s="197">
        <v>0</v>
      </c>
      <c r="R165" s="197">
        <f>Q165*H165</f>
        <v>0</v>
      </c>
      <c r="S165" s="197">
        <v>0</v>
      </c>
      <c r="T165" s="198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9" t="s">
        <v>156</v>
      </c>
      <c r="AT165" s="199" t="s">
        <v>152</v>
      </c>
      <c r="AU165" s="199" t="s">
        <v>91</v>
      </c>
      <c r="AY165" s="17" t="s">
        <v>150</v>
      </c>
      <c r="BE165" s="200">
        <f>IF(N165="základní",J165,0)</f>
        <v>0</v>
      </c>
      <c r="BF165" s="200">
        <f>IF(N165="snížená",J165,0)</f>
        <v>0</v>
      </c>
      <c r="BG165" s="200">
        <f>IF(N165="zákl. přenesená",J165,0)</f>
        <v>0</v>
      </c>
      <c r="BH165" s="200">
        <f>IF(N165="sníž. přenesená",J165,0)</f>
        <v>0</v>
      </c>
      <c r="BI165" s="200">
        <f>IF(N165="nulová",J165,0)</f>
        <v>0</v>
      </c>
      <c r="BJ165" s="17" t="s">
        <v>89</v>
      </c>
      <c r="BK165" s="200">
        <f>ROUND(I165*H165,2)</f>
        <v>0</v>
      </c>
      <c r="BL165" s="17" t="s">
        <v>156</v>
      </c>
      <c r="BM165" s="199" t="s">
        <v>209</v>
      </c>
    </row>
    <row r="166" spans="1:65" s="2" customFormat="1" ht="21.75" customHeight="1">
      <c r="A166" s="34"/>
      <c r="B166" s="35"/>
      <c r="C166" s="234" t="s">
        <v>210</v>
      </c>
      <c r="D166" s="234" t="s">
        <v>211</v>
      </c>
      <c r="E166" s="235" t="s">
        <v>212</v>
      </c>
      <c r="F166" s="236" t="s">
        <v>213</v>
      </c>
      <c r="G166" s="237" t="s">
        <v>189</v>
      </c>
      <c r="H166" s="238">
        <v>1.4259999999999999</v>
      </c>
      <c r="I166" s="239"/>
      <c r="J166" s="240">
        <f>ROUND(I166*H166,2)</f>
        <v>0</v>
      </c>
      <c r="K166" s="241"/>
      <c r="L166" s="242"/>
      <c r="M166" s="243" t="s">
        <v>1</v>
      </c>
      <c r="N166" s="244" t="s">
        <v>46</v>
      </c>
      <c r="O166" s="71"/>
      <c r="P166" s="197">
        <f>O166*H166</f>
        <v>0</v>
      </c>
      <c r="Q166" s="197">
        <v>0.55000000000000004</v>
      </c>
      <c r="R166" s="197">
        <f>Q166*H166</f>
        <v>0.7843</v>
      </c>
      <c r="S166" s="197">
        <v>0</v>
      </c>
      <c r="T166" s="198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9" t="s">
        <v>193</v>
      </c>
      <c r="AT166" s="199" t="s">
        <v>211</v>
      </c>
      <c r="AU166" s="199" t="s">
        <v>91</v>
      </c>
      <c r="AY166" s="17" t="s">
        <v>150</v>
      </c>
      <c r="BE166" s="200">
        <f>IF(N166="základní",J166,0)</f>
        <v>0</v>
      </c>
      <c r="BF166" s="200">
        <f>IF(N166="snížená",J166,0)</f>
        <v>0</v>
      </c>
      <c r="BG166" s="200">
        <f>IF(N166="zákl. přenesená",J166,0)</f>
        <v>0</v>
      </c>
      <c r="BH166" s="200">
        <f>IF(N166="sníž. přenesená",J166,0)</f>
        <v>0</v>
      </c>
      <c r="BI166" s="200">
        <f>IF(N166="nulová",J166,0)</f>
        <v>0</v>
      </c>
      <c r="BJ166" s="17" t="s">
        <v>89</v>
      </c>
      <c r="BK166" s="200">
        <f>ROUND(I166*H166,2)</f>
        <v>0</v>
      </c>
      <c r="BL166" s="17" t="s">
        <v>156</v>
      </c>
      <c r="BM166" s="199" t="s">
        <v>214</v>
      </c>
    </row>
    <row r="167" spans="1:65" s="14" customFormat="1">
      <c r="B167" s="212"/>
      <c r="C167" s="213"/>
      <c r="D167" s="203" t="s">
        <v>158</v>
      </c>
      <c r="E167" s="214" t="s">
        <v>1</v>
      </c>
      <c r="F167" s="215" t="s">
        <v>215</v>
      </c>
      <c r="G167" s="213"/>
      <c r="H167" s="216">
        <v>1.1879999999999999</v>
      </c>
      <c r="I167" s="217"/>
      <c r="J167" s="213"/>
      <c r="K167" s="213"/>
      <c r="L167" s="218"/>
      <c r="M167" s="219"/>
      <c r="N167" s="220"/>
      <c r="O167" s="220"/>
      <c r="P167" s="220"/>
      <c r="Q167" s="220"/>
      <c r="R167" s="220"/>
      <c r="S167" s="220"/>
      <c r="T167" s="221"/>
      <c r="AT167" s="222" t="s">
        <v>158</v>
      </c>
      <c r="AU167" s="222" t="s">
        <v>91</v>
      </c>
      <c r="AV167" s="14" t="s">
        <v>91</v>
      </c>
      <c r="AW167" s="14" t="s">
        <v>35</v>
      </c>
      <c r="AX167" s="14" t="s">
        <v>81</v>
      </c>
      <c r="AY167" s="222" t="s">
        <v>150</v>
      </c>
    </row>
    <row r="168" spans="1:65" s="15" customFormat="1">
      <c r="B168" s="223"/>
      <c r="C168" s="224"/>
      <c r="D168" s="203" t="s">
        <v>158</v>
      </c>
      <c r="E168" s="225" t="s">
        <v>1</v>
      </c>
      <c r="F168" s="226" t="s">
        <v>161</v>
      </c>
      <c r="G168" s="224"/>
      <c r="H168" s="227">
        <v>1.1879999999999999</v>
      </c>
      <c r="I168" s="228"/>
      <c r="J168" s="224"/>
      <c r="K168" s="224"/>
      <c r="L168" s="229"/>
      <c r="M168" s="230"/>
      <c r="N168" s="231"/>
      <c r="O168" s="231"/>
      <c r="P168" s="231"/>
      <c r="Q168" s="231"/>
      <c r="R168" s="231"/>
      <c r="S168" s="231"/>
      <c r="T168" s="232"/>
      <c r="AT168" s="233" t="s">
        <v>158</v>
      </c>
      <c r="AU168" s="233" t="s">
        <v>91</v>
      </c>
      <c r="AV168" s="15" t="s">
        <v>156</v>
      </c>
      <c r="AW168" s="15" t="s">
        <v>35</v>
      </c>
      <c r="AX168" s="15" t="s">
        <v>89</v>
      </c>
      <c r="AY168" s="233" t="s">
        <v>150</v>
      </c>
    </row>
    <row r="169" spans="1:65" s="14" customFormat="1">
      <c r="B169" s="212"/>
      <c r="C169" s="213"/>
      <c r="D169" s="203" t="s">
        <v>158</v>
      </c>
      <c r="E169" s="213"/>
      <c r="F169" s="215" t="s">
        <v>216</v>
      </c>
      <c r="G169" s="213"/>
      <c r="H169" s="216">
        <v>1.4259999999999999</v>
      </c>
      <c r="I169" s="217"/>
      <c r="J169" s="213"/>
      <c r="K169" s="213"/>
      <c r="L169" s="218"/>
      <c r="M169" s="219"/>
      <c r="N169" s="220"/>
      <c r="O169" s="220"/>
      <c r="P169" s="220"/>
      <c r="Q169" s="220"/>
      <c r="R169" s="220"/>
      <c r="S169" s="220"/>
      <c r="T169" s="221"/>
      <c r="AT169" s="222" t="s">
        <v>158</v>
      </c>
      <c r="AU169" s="222" t="s">
        <v>91</v>
      </c>
      <c r="AV169" s="14" t="s">
        <v>91</v>
      </c>
      <c r="AW169" s="14" t="s">
        <v>4</v>
      </c>
      <c r="AX169" s="14" t="s">
        <v>89</v>
      </c>
      <c r="AY169" s="222" t="s">
        <v>150</v>
      </c>
    </row>
    <row r="170" spans="1:65" s="2" customFormat="1" ht="33" customHeight="1">
      <c r="A170" s="34"/>
      <c r="B170" s="35"/>
      <c r="C170" s="187" t="s">
        <v>217</v>
      </c>
      <c r="D170" s="187" t="s">
        <v>152</v>
      </c>
      <c r="E170" s="188" t="s">
        <v>218</v>
      </c>
      <c r="F170" s="189" t="s">
        <v>219</v>
      </c>
      <c r="G170" s="190" t="s">
        <v>189</v>
      </c>
      <c r="H170" s="191">
        <v>18.123999999999999</v>
      </c>
      <c r="I170" s="192"/>
      <c r="J170" s="193">
        <f>ROUND(I170*H170,2)</f>
        <v>0</v>
      </c>
      <c r="K170" s="194"/>
      <c r="L170" s="39"/>
      <c r="M170" s="195" t="s">
        <v>1</v>
      </c>
      <c r="N170" s="196" t="s">
        <v>46</v>
      </c>
      <c r="O170" s="71"/>
      <c r="P170" s="197">
        <f>O170*H170</f>
        <v>0</v>
      </c>
      <c r="Q170" s="197">
        <v>0</v>
      </c>
      <c r="R170" s="197">
        <f>Q170*H170</f>
        <v>0</v>
      </c>
      <c r="S170" s="197">
        <v>0</v>
      </c>
      <c r="T170" s="198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99" t="s">
        <v>156</v>
      </c>
      <c r="AT170" s="199" t="s">
        <v>152</v>
      </c>
      <c r="AU170" s="199" t="s">
        <v>91</v>
      </c>
      <c r="AY170" s="17" t="s">
        <v>150</v>
      </c>
      <c r="BE170" s="200">
        <f>IF(N170="základní",J170,0)</f>
        <v>0</v>
      </c>
      <c r="BF170" s="200">
        <f>IF(N170="snížená",J170,0)</f>
        <v>0</v>
      </c>
      <c r="BG170" s="200">
        <f>IF(N170="zákl. přenesená",J170,0)</f>
        <v>0</v>
      </c>
      <c r="BH170" s="200">
        <f>IF(N170="sníž. přenesená",J170,0)</f>
        <v>0</v>
      </c>
      <c r="BI170" s="200">
        <f>IF(N170="nulová",J170,0)</f>
        <v>0</v>
      </c>
      <c r="BJ170" s="17" t="s">
        <v>89</v>
      </c>
      <c r="BK170" s="200">
        <f>ROUND(I170*H170,2)</f>
        <v>0</v>
      </c>
      <c r="BL170" s="17" t="s">
        <v>156</v>
      </c>
      <c r="BM170" s="199" t="s">
        <v>220</v>
      </c>
    </row>
    <row r="171" spans="1:65" s="13" customFormat="1">
      <c r="B171" s="201"/>
      <c r="C171" s="202"/>
      <c r="D171" s="203" t="s">
        <v>158</v>
      </c>
      <c r="E171" s="204" t="s">
        <v>1</v>
      </c>
      <c r="F171" s="205" t="s">
        <v>221</v>
      </c>
      <c r="G171" s="202"/>
      <c r="H171" s="204" t="s">
        <v>1</v>
      </c>
      <c r="I171" s="206"/>
      <c r="J171" s="202"/>
      <c r="K171" s="202"/>
      <c r="L171" s="207"/>
      <c r="M171" s="208"/>
      <c r="N171" s="209"/>
      <c r="O171" s="209"/>
      <c r="P171" s="209"/>
      <c r="Q171" s="209"/>
      <c r="R171" s="209"/>
      <c r="S171" s="209"/>
      <c r="T171" s="210"/>
      <c r="AT171" s="211" t="s">
        <v>158</v>
      </c>
      <c r="AU171" s="211" t="s">
        <v>91</v>
      </c>
      <c r="AV171" s="13" t="s">
        <v>89</v>
      </c>
      <c r="AW171" s="13" t="s">
        <v>35</v>
      </c>
      <c r="AX171" s="13" t="s">
        <v>81</v>
      </c>
      <c r="AY171" s="211" t="s">
        <v>150</v>
      </c>
    </row>
    <row r="172" spans="1:65" s="14" customFormat="1">
      <c r="B172" s="212"/>
      <c r="C172" s="213"/>
      <c r="D172" s="203" t="s">
        <v>158</v>
      </c>
      <c r="E172" s="214" t="s">
        <v>1</v>
      </c>
      <c r="F172" s="215" t="s">
        <v>222</v>
      </c>
      <c r="G172" s="213"/>
      <c r="H172" s="216">
        <v>16.116</v>
      </c>
      <c r="I172" s="217"/>
      <c r="J172" s="213"/>
      <c r="K172" s="213"/>
      <c r="L172" s="218"/>
      <c r="M172" s="219"/>
      <c r="N172" s="220"/>
      <c r="O172" s="220"/>
      <c r="P172" s="220"/>
      <c r="Q172" s="220"/>
      <c r="R172" s="220"/>
      <c r="S172" s="220"/>
      <c r="T172" s="221"/>
      <c r="AT172" s="222" t="s">
        <v>158</v>
      </c>
      <c r="AU172" s="222" t="s">
        <v>91</v>
      </c>
      <c r="AV172" s="14" t="s">
        <v>91</v>
      </c>
      <c r="AW172" s="14" t="s">
        <v>35</v>
      </c>
      <c r="AX172" s="14" t="s">
        <v>81</v>
      </c>
      <c r="AY172" s="222" t="s">
        <v>150</v>
      </c>
    </row>
    <row r="173" spans="1:65" s="13" customFormat="1">
      <c r="B173" s="201"/>
      <c r="C173" s="202"/>
      <c r="D173" s="203" t="s">
        <v>158</v>
      </c>
      <c r="E173" s="204" t="s">
        <v>1</v>
      </c>
      <c r="F173" s="205" t="s">
        <v>223</v>
      </c>
      <c r="G173" s="202"/>
      <c r="H173" s="204" t="s">
        <v>1</v>
      </c>
      <c r="I173" s="206"/>
      <c r="J173" s="202"/>
      <c r="K173" s="202"/>
      <c r="L173" s="207"/>
      <c r="M173" s="208"/>
      <c r="N173" s="209"/>
      <c r="O173" s="209"/>
      <c r="P173" s="209"/>
      <c r="Q173" s="209"/>
      <c r="R173" s="209"/>
      <c r="S173" s="209"/>
      <c r="T173" s="210"/>
      <c r="AT173" s="211" t="s">
        <v>158</v>
      </c>
      <c r="AU173" s="211" t="s">
        <v>91</v>
      </c>
      <c r="AV173" s="13" t="s">
        <v>89</v>
      </c>
      <c r="AW173" s="13" t="s">
        <v>35</v>
      </c>
      <c r="AX173" s="13" t="s">
        <v>81</v>
      </c>
      <c r="AY173" s="211" t="s">
        <v>150</v>
      </c>
    </row>
    <row r="174" spans="1:65" s="14" customFormat="1">
      <c r="B174" s="212"/>
      <c r="C174" s="213"/>
      <c r="D174" s="203" t="s">
        <v>158</v>
      </c>
      <c r="E174" s="214" t="s">
        <v>1</v>
      </c>
      <c r="F174" s="215" t="s">
        <v>224</v>
      </c>
      <c r="G174" s="213"/>
      <c r="H174" s="216">
        <v>2.008</v>
      </c>
      <c r="I174" s="217"/>
      <c r="J174" s="213"/>
      <c r="K174" s="213"/>
      <c r="L174" s="218"/>
      <c r="M174" s="219"/>
      <c r="N174" s="220"/>
      <c r="O174" s="220"/>
      <c r="P174" s="220"/>
      <c r="Q174" s="220"/>
      <c r="R174" s="220"/>
      <c r="S174" s="220"/>
      <c r="T174" s="221"/>
      <c r="AT174" s="222" t="s">
        <v>158</v>
      </c>
      <c r="AU174" s="222" t="s">
        <v>91</v>
      </c>
      <c r="AV174" s="14" t="s">
        <v>91</v>
      </c>
      <c r="AW174" s="14" t="s">
        <v>35</v>
      </c>
      <c r="AX174" s="14" t="s">
        <v>81</v>
      </c>
      <c r="AY174" s="222" t="s">
        <v>150</v>
      </c>
    </row>
    <row r="175" spans="1:65" s="15" customFormat="1">
      <c r="B175" s="223"/>
      <c r="C175" s="224"/>
      <c r="D175" s="203" t="s">
        <v>158</v>
      </c>
      <c r="E175" s="225" t="s">
        <v>1</v>
      </c>
      <c r="F175" s="226" t="s">
        <v>161</v>
      </c>
      <c r="G175" s="224"/>
      <c r="H175" s="227">
        <v>18.123999999999999</v>
      </c>
      <c r="I175" s="228"/>
      <c r="J175" s="224"/>
      <c r="K175" s="224"/>
      <c r="L175" s="229"/>
      <c r="M175" s="230"/>
      <c r="N175" s="231"/>
      <c r="O175" s="231"/>
      <c r="P175" s="231"/>
      <c r="Q175" s="231"/>
      <c r="R175" s="231"/>
      <c r="S175" s="231"/>
      <c r="T175" s="232"/>
      <c r="AT175" s="233" t="s">
        <v>158</v>
      </c>
      <c r="AU175" s="233" t="s">
        <v>91</v>
      </c>
      <c r="AV175" s="15" t="s">
        <v>156</v>
      </c>
      <c r="AW175" s="15" t="s">
        <v>35</v>
      </c>
      <c r="AX175" s="15" t="s">
        <v>89</v>
      </c>
      <c r="AY175" s="233" t="s">
        <v>150</v>
      </c>
    </row>
    <row r="176" spans="1:65" s="2" customFormat="1" ht="33" customHeight="1">
      <c r="A176" s="34"/>
      <c r="B176" s="35"/>
      <c r="C176" s="187" t="s">
        <v>225</v>
      </c>
      <c r="D176" s="187" t="s">
        <v>152</v>
      </c>
      <c r="E176" s="188" t="s">
        <v>226</v>
      </c>
      <c r="F176" s="189" t="s">
        <v>227</v>
      </c>
      <c r="G176" s="190" t="s">
        <v>228</v>
      </c>
      <c r="H176" s="191">
        <v>35.845999999999997</v>
      </c>
      <c r="I176" s="192"/>
      <c r="J176" s="193">
        <f>ROUND(I176*H176,2)</f>
        <v>0</v>
      </c>
      <c r="K176" s="194"/>
      <c r="L176" s="39"/>
      <c r="M176" s="195" t="s">
        <v>1</v>
      </c>
      <c r="N176" s="196" t="s">
        <v>46</v>
      </c>
      <c r="O176" s="71"/>
      <c r="P176" s="197">
        <f>O176*H176</f>
        <v>0</v>
      </c>
      <c r="Q176" s="197">
        <v>0</v>
      </c>
      <c r="R176" s="197">
        <f>Q176*H176</f>
        <v>0</v>
      </c>
      <c r="S176" s="197">
        <v>0</v>
      </c>
      <c r="T176" s="198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99" t="s">
        <v>156</v>
      </c>
      <c r="AT176" s="199" t="s">
        <v>152</v>
      </c>
      <c r="AU176" s="199" t="s">
        <v>91</v>
      </c>
      <c r="AY176" s="17" t="s">
        <v>150</v>
      </c>
      <c r="BE176" s="200">
        <f>IF(N176="základní",J176,0)</f>
        <v>0</v>
      </c>
      <c r="BF176" s="200">
        <f>IF(N176="snížená",J176,0)</f>
        <v>0</v>
      </c>
      <c r="BG176" s="200">
        <f>IF(N176="zákl. přenesená",J176,0)</f>
        <v>0</v>
      </c>
      <c r="BH176" s="200">
        <f>IF(N176="sníž. přenesená",J176,0)</f>
        <v>0</v>
      </c>
      <c r="BI176" s="200">
        <f>IF(N176="nulová",J176,0)</f>
        <v>0</v>
      </c>
      <c r="BJ176" s="17" t="s">
        <v>89</v>
      </c>
      <c r="BK176" s="200">
        <f>ROUND(I176*H176,2)</f>
        <v>0</v>
      </c>
      <c r="BL176" s="17" t="s">
        <v>156</v>
      </c>
      <c r="BM176" s="199" t="s">
        <v>229</v>
      </c>
    </row>
    <row r="177" spans="1:65" s="13" customFormat="1">
      <c r="B177" s="201"/>
      <c r="C177" s="202"/>
      <c r="D177" s="203" t="s">
        <v>158</v>
      </c>
      <c r="E177" s="204" t="s">
        <v>1</v>
      </c>
      <c r="F177" s="205" t="s">
        <v>221</v>
      </c>
      <c r="G177" s="202"/>
      <c r="H177" s="204" t="s">
        <v>1</v>
      </c>
      <c r="I177" s="206"/>
      <c r="J177" s="202"/>
      <c r="K177" s="202"/>
      <c r="L177" s="207"/>
      <c r="M177" s="208"/>
      <c r="N177" s="209"/>
      <c r="O177" s="209"/>
      <c r="P177" s="209"/>
      <c r="Q177" s="209"/>
      <c r="R177" s="209"/>
      <c r="S177" s="209"/>
      <c r="T177" s="210"/>
      <c r="AT177" s="211" t="s">
        <v>158</v>
      </c>
      <c r="AU177" s="211" t="s">
        <v>91</v>
      </c>
      <c r="AV177" s="13" t="s">
        <v>89</v>
      </c>
      <c r="AW177" s="13" t="s">
        <v>35</v>
      </c>
      <c r="AX177" s="13" t="s">
        <v>81</v>
      </c>
      <c r="AY177" s="211" t="s">
        <v>150</v>
      </c>
    </row>
    <row r="178" spans="1:65" s="14" customFormat="1">
      <c r="B178" s="212"/>
      <c r="C178" s="213"/>
      <c r="D178" s="203" t="s">
        <v>158</v>
      </c>
      <c r="E178" s="214" t="s">
        <v>1</v>
      </c>
      <c r="F178" s="215" t="s">
        <v>230</v>
      </c>
      <c r="G178" s="213"/>
      <c r="H178" s="216">
        <v>32.231999999999999</v>
      </c>
      <c r="I178" s="217"/>
      <c r="J178" s="213"/>
      <c r="K178" s="213"/>
      <c r="L178" s="218"/>
      <c r="M178" s="219"/>
      <c r="N178" s="220"/>
      <c r="O178" s="220"/>
      <c r="P178" s="220"/>
      <c r="Q178" s="220"/>
      <c r="R178" s="220"/>
      <c r="S178" s="220"/>
      <c r="T178" s="221"/>
      <c r="AT178" s="222" t="s">
        <v>158</v>
      </c>
      <c r="AU178" s="222" t="s">
        <v>91</v>
      </c>
      <c r="AV178" s="14" t="s">
        <v>91</v>
      </c>
      <c r="AW178" s="14" t="s">
        <v>35</v>
      </c>
      <c r="AX178" s="14" t="s">
        <v>81</v>
      </c>
      <c r="AY178" s="222" t="s">
        <v>150</v>
      </c>
    </row>
    <row r="179" spans="1:65" s="13" customFormat="1">
      <c r="B179" s="201"/>
      <c r="C179" s="202"/>
      <c r="D179" s="203" t="s">
        <v>158</v>
      </c>
      <c r="E179" s="204" t="s">
        <v>1</v>
      </c>
      <c r="F179" s="205" t="s">
        <v>223</v>
      </c>
      <c r="G179" s="202"/>
      <c r="H179" s="204" t="s">
        <v>1</v>
      </c>
      <c r="I179" s="206"/>
      <c r="J179" s="202"/>
      <c r="K179" s="202"/>
      <c r="L179" s="207"/>
      <c r="M179" s="208"/>
      <c r="N179" s="209"/>
      <c r="O179" s="209"/>
      <c r="P179" s="209"/>
      <c r="Q179" s="209"/>
      <c r="R179" s="209"/>
      <c r="S179" s="209"/>
      <c r="T179" s="210"/>
      <c r="AT179" s="211" t="s">
        <v>158</v>
      </c>
      <c r="AU179" s="211" t="s">
        <v>91</v>
      </c>
      <c r="AV179" s="13" t="s">
        <v>89</v>
      </c>
      <c r="AW179" s="13" t="s">
        <v>35</v>
      </c>
      <c r="AX179" s="13" t="s">
        <v>81</v>
      </c>
      <c r="AY179" s="211" t="s">
        <v>150</v>
      </c>
    </row>
    <row r="180" spans="1:65" s="14" customFormat="1">
      <c r="B180" s="212"/>
      <c r="C180" s="213"/>
      <c r="D180" s="203" t="s">
        <v>158</v>
      </c>
      <c r="E180" s="214" t="s">
        <v>1</v>
      </c>
      <c r="F180" s="215" t="s">
        <v>231</v>
      </c>
      <c r="G180" s="213"/>
      <c r="H180" s="216">
        <v>3.6139999999999999</v>
      </c>
      <c r="I180" s="217"/>
      <c r="J180" s="213"/>
      <c r="K180" s="213"/>
      <c r="L180" s="218"/>
      <c r="M180" s="219"/>
      <c r="N180" s="220"/>
      <c r="O180" s="220"/>
      <c r="P180" s="220"/>
      <c r="Q180" s="220"/>
      <c r="R180" s="220"/>
      <c r="S180" s="220"/>
      <c r="T180" s="221"/>
      <c r="AT180" s="222" t="s">
        <v>158</v>
      </c>
      <c r="AU180" s="222" t="s">
        <v>91</v>
      </c>
      <c r="AV180" s="14" t="s">
        <v>91</v>
      </c>
      <c r="AW180" s="14" t="s">
        <v>35</v>
      </c>
      <c r="AX180" s="14" t="s">
        <v>81</v>
      </c>
      <c r="AY180" s="222" t="s">
        <v>150</v>
      </c>
    </row>
    <row r="181" spans="1:65" s="15" customFormat="1">
      <c r="B181" s="223"/>
      <c r="C181" s="224"/>
      <c r="D181" s="203" t="s">
        <v>158</v>
      </c>
      <c r="E181" s="225" t="s">
        <v>1</v>
      </c>
      <c r="F181" s="226" t="s">
        <v>161</v>
      </c>
      <c r="G181" s="224"/>
      <c r="H181" s="227">
        <v>35.845999999999997</v>
      </c>
      <c r="I181" s="228"/>
      <c r="J181" s="224"/>
      <c r="K181" s="224"/>
      <c r="L181" s="229"/>
      <c r="M181" s="230"/>
      <c r="N181" s="231"/>
      <c r="O181" s="231"/>
      <c r="P181" s="231"/>
      <c r="Q181" s="231"/>
      <c r="R181" s="231"/>
      <c r="S181" s="231"/>
      <c r="T181" s="232"/>
      <c r="AT181" s="233" t="s">
        <v>158</v>
      </c>
      <c r="AU181" s="233" t="s">
        <v>91</v>
      </c>
      <c r="AV181" s="15" t="s">
        <v>156</v>
      </c>
      <c r="AW181" s="15" t="s">
        <v>35</v>
      </c>
      <c r="AX181" s="15" t="s">
        <v>89</v>
      </c>
      <c r="AY181" s="233" t="s">
        <v>150</v>
      </c>
    </row>
    <row r="182" spans="1:65" s="2" customFormat="1" ht="16.5" customHeight="1">
      <c r="A182" s="34"/>
      <c r="B182" s="35"/>
      <c r="C182" s="187" t="s">
        <v>232</v>
      </c>
      <c r="D182" s="187" t="s">
        <v>152</v>
      </c>
      <c r="E182" s="188" t="s">
        <v>233</v>
      </c>
      <c r="F182" s="189" t="s">
        <v>234</v>
      </c>
      <c r="G182" s="190" t="s">
        <v>189</v>
      </c>
      <c r="H182" s="191">
        <v>18.123999999999999</v>
      </c>
      <c r="I182" s="192"/>
      <c r="J182" s="193">
        <f>ROUND(I182*H182,2)</f>
        <v>0</v>
      </c>
      <c r="K182" s="194"/>
      <c r="L182" s="39"/>
      <c r="M182" s="195" t="s">
        <v>1</v>
      </c>
      <c r="N182" s="196" t="s">
        <v>46</v>
      </c>
      <c r="O182" s="71"/>
      <c r="P182" s="197">
        <f>O182*H182</f>
        <v>0</v>
      </c>
      <c r="Q182" s="197">
        <v>0</v>
      </c>
      <c r="R182" s="197">
        <f>Q182*H182</f>
        <v>0</v>
      </c>
      <c r="S182" s="197">
        <v>0</v>
      </c>
      <c r="T182" s="198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99" t="s">
        <v>156</v>
      </c>
      <c r="AT182" s="199" t="s">
        <v>152</v>
      </c>
      <c r="AU182" s="199" t="s">
        <v>91</v>
      </c>
      <c r="AY182" s="17" t="s">
        <v>150</v>
      </c>
      <c r="BE182" s="200">
        <f>IF(N182="základní",J182,0)</f>
        <v>0</v>
      </c>
      <c r="BF182" s="200">
        <f>IF(N182="snížená",J182,0)</f>
        <v>0</v>
      </c>
      <c r="BG182" s="200">
        <f>IF(N182="zákl. přenesená",J182,0)</f>
        <v>0</v>
      </c>
      <c r="BH182" s="200">
        <f>IF(N182="sníž. přenesená",J182,0)</f>
        <v>0</v>
      </c>
      <c r="BI182" s="200">
        <f>IF(N182="nulová",J182,0)</f>
        <v>0</v>
      </c>
      <c r="BJ182" s="17" t="s">
        <v>89</v>
      </c>
      <c r="BK182" s="200">
        <f>ROUND(I182*H182,2)</f>
        <v>0</v>
      </c>
      <c r="BL182" s="17" t="s">
        <v>156</v>
      </c>
      <c r="BM182" s="199" t="s">
        <v>235</v>
      </c>
    </row>
    <row r="183" spans="1:65" s="14" customFormat="1">
      <c r="B183" s="212"/>
      <c r="C183" s="213"/>
      <c r="D183" s="203" t="s">
        <v>158</v>
      </c>
      <c r="E183" s="214" t="s">
        <v>1</v>
      </c>
      <c r="F183" s="215" t="s">
        <v>236</v>
      </c>
      <c r="G183" s="213"/>
      <c r="H183" s="216">
        <v>18.123999999999999</v>
      </c>
      <c r="I183" s="217"/>
      <c r="J183" s="213"/>
      <c r="K183" s="213"/>
      <c r="L183" s="218"/>
      <c r="M183" s="219"/>
      <c r="N183" s="220"/>
      <c r="O183" s="220"/>
      <c r="P183" s="220"/>
      <c r="Q183" s="220"/>
      <c r="R183" s="220"/>
      <c r="S183" s="220"/>
      <c r="T183" s="221"/>
      <c r="AT183" s="222" t="s">
        <v>158</v>
      </c>
      <c r="AU183" s="222" t="s">
        <v>91</v>
      </c>
      <c r="AV183" s="14" t="s">
        <v>91</v>
      </c>
      <c r="AW183" s="14" t="s">
        <v>35</v>
      </c>
      <c r="AX183" s="14" t="s">
        <v>81</v>
      </c>
      <c r="AY183" s="222" t="s">
        <v>150</v>
      </c>
    </row>
    <row r="184" spans="1:65" s="15" customFormat="1">
      <c r="B184" s="223"/>
      <c r="C184" s="224"/>
      <c r="D184" s="203" t="s">
        <v>158</v>
      </c>
      <c r="E184" s="225" t="s">
        <v>1</v>
      </c>
      <c r="F184" s="226" t="s">
        <v>161</v>
      </c>
      <c r="G184" s="224"/>
      <c r="H184" s="227">
        <v>18.123999999999999</v>
      </c>
      <c r="I184" s="228"/>
      <c r="J184" s="224"/>
      <c r="K184" s="224"/>
      <c r="L184" s="229"/>
      <c r="M184" s="230"/>
      <c r="N184" s="231"/>
      <c r="O184" s="231"/>
      <c r="P184" s="231"/>
      <c r="Q184" s="231"/>
      <c r="R184" s="231"/>
      <c r="S184" s="231"/>
      <c r="T184" s="232"/>
      <c r="AT184" s="233" t="s">
        <v>158</v>
      </c>
      <c r="AU184" s="233" t="s">
        <v>91</v>
      </c>
      <c r="AV184" s="15" t="s">
        <v>156</v>
      </c>
      <c r="AW184" s="15" t="s">
        <v>35</v>
      </c>
      <c r="AX184" s="15" t="s">
        <v>89</v>
      </c>
      <c r="AY184" s="233" t="s">
        <v>150</v>
      </c>
    </row>
    <row r="185" spans="1:65" s="2" customFormat="1" ht="33" customHeight="1">
      <c r="A185" s="34"/>
      <c r="B185" s="35"/>
      <c r="C185" s="187" t="s">
        <v>8</v>
      </c>
      <c r="D185" s="187" t="s">
        <v>152</v>
      </c>
      <c r="E185" s="188" t="s">
        <v>237</v>
      </c>
      <c r="F185" s="189" t="s">
        <v>238</v>
      </c>
      <c r="G185" s="190" t="s">
        <v>189</v>
      </c>
      <c r="H185" s="191">
        <v>11.116</v>
      </c>
      <c r="I185" s="192"/>
      <c r="J185" s="193">
        <f>ROUND(I185*H185,2)</f>
        <v>0</v>
      </c>
      <c r="K185" s="194"/>
      <c r="L185" s="39"/>
      <c r="M185" s="195" t="s">
        <v>1</v>
      </c>
      <c r="N185" s="196" t="s">
        <v>46</v>
      </c>
      <c r="O185" s="71"/>
      <c r="P185" s="197">
        <f>O185*H185</f>
        <v>0</v>
      </c>
      <c r="Q185" s="197">
        <v>0</v>
      </c>
      <c r="R185" s="197">
        <f>Q185*H185</f>
        <v>0</v>
      </c>
      <c r="S185" s="197">
        <v>0</v>
      </c>
      <c r="T185" s="198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99" t="s">
        <v>156</v>
      </c>
      <c r="AT185" s="199" t="s">
        <v>152</v>
      </c>
      <c r="AU185" s="199" t="s">
        <v>91</v>
      </c>
      <c r="AY185" s="17" t="s">
        <v>150</v>
      </c>
      <c r="BE185" s="200">
        <f>IF(N185="základní",J185,0)</f>
        <v>0</v>
      </c>
      <c r="BF185" s="200">
        <f>IF(N185="snížená",J185,0)</f>
        <v>0</v>
      </c>
      <c r="BG185" s="200">
        <f>IF(N185="zákl. přenesená",J185,0)</f>
        <v>0</v>
      </c>
      <c r="BH185" s="200">
        <f>IF(N185="sníž. přenesená",J185,0)</f>
        <v>0</v>
      </c>
      <c r="BI185" s="200">
        <f>IF(N185="nulová",J185,0)</f>
        <v>0</v>
      </c>
      <c r="BJ185" s="17" t="s">
        <v>89</v>
      </c>
      <c r="BK185" s="200">
        <f>ROUND(I185*H185,2)</f>
        <v>0</v>
      </c>
      <c r="BL185" s="17" t="s">
        <v>156</v>
      </c>
      <c r="BM185" s="199" t="s">
        <v>239</v>
      </c>
    </row>
    <row r="186" spans="1:65" s="13" customFormat="1" ht="22.5">
      <c r="B186" s="201"/>
      <c r="C186" s="202"/>
      <c r="D186" s="203" t="s">
        <v>158</v>
      </c>
      <c r="E186" s="204" t="s">
        <v>1</v>
      </c>
      <c r="F186" s="205" t="s">
        <v>240</v>
      </c>
      <c r="G186" s="202"/>
      <c r="H186" s="204" t="s">
        <v>1</v>
      </c>
      <c r="I186" s="206"/>
      <c r="J186" s="202"/>
      <c r="K186" s="202"/>
      <c r="L186" s="207"/>
      <c r="M186" s="208"/>
      <c r="N186" s="209"/>
      <c r="O186" s="209"/>
      <c r="P186" s="209"/>
      <c r="Q186" s="209"/>
      <c r="R186" s="209"/>
      <c r="S186" s="209"/>
      <c r="T186" s="210"/>
      <c r="AT186" s="211" t="s">
        <v>158</v>
      </c>
      <c r="AU186" s="211" t="s">
        <v>91</v>
      </c>
      <c r="AV186" s="13" t="s">
        <v>89</v>
      </c>
      <c r="AW186" s="13" t="s">
        <v>35</v>
      </c>
      <c r="AX186" s="13" t="s">
        <v>81</v>
      </c>
      <c r="AY186" s="211" t="s">
        <v>150</v>
      </c>
    </row>
    <row r="187" spans="1:65" s="13" customFormat="1" ht="22.5">
      <c r="B187" s="201"/>
      <c r="C187" s="202"/>
      <c r="D187" s="203" t="s">
        <v>158</v>
      </c>
      <c r="E187" s="204" t="s">
        <v>1</v>
      </c>
      <c r="F187" s="205" t="s">
        <v>241</v>
      </c>
      <c r="G187" s="202"/>
      <c r="H187" s="204" t="s">
        <v>1</v>
      </c>
      <c r="I187" s="206"/>
      <c r="J187" s="202"/>
      <c r="K187" s="202"/>
      <c r="L187" s="207"/>
      <c r="M187" s="208"/>
      <c r="N187" s="209"/>
      <c r="O187" s="209"/>
      <c r="P187" s="209"/>
      <c r="Q187" s="209"/>
      <c r="R187" s="209"/>
      <c r="S187" s="209"/>
      <c r="T187" s="210"/>
      <c r="AT187" s="211" t="s">
        <v>158</v>
      </c>
      <c r="AU187" s="211" t="s">
        <v>91</v>
      </c>
      <c r="AV187" s="13" t="s">
        <v>89</v>
      </c>
      <c r="AW187" s="13" t="s">
        <v>35</v>
      </c>
      <c r="AX187" s="13" t="s">
        <v>81</v>
      </c>
      <c r="AY187" s="211" t="s">
        <v>150</v>
      </c>
    </row>
    <row r="188" spans="1:65" s="14" customFormat="1">
      <c r="B188" s="212"/>
      <c r="C188" s="213"/>
      <c r="D188" s="203" t="s">
        <v>158</v>
      </c>
      <c r="E188" s="214" t="s">
        <v>1</v>
      </c>
      <c r="F188" s="215" t="s">
        <v>242</v>
      </c>
      <c r="G188" s="213"/>
      <c r="H188" s="216">
        <v>11.116</v>
      </c>
      <c r="I188" s="217"/>
      <c r="J188" s="213"/>
      <c r="K188" s="213"/>
      <c r="L188" s="218"/>
      <c r="M188" s="219"/>
      <c r="N188" s="220"/>
      <c r="O188" s="220"/>
      <c r="P188" s="220"/>
      <c r="Q188" s="220"/>
      <c r="R188" s="220"/>
      <c r="S188" s="220"/>
      <c r="T188" s="221"/>
      <c r="AT188" s="222" t="s">
        <v>158</v>
      </c>
      <c r="AU188" s="222" t="s">
        <v>91</v>
      </c>
      <c r="AV188" s="14" t="s">
        <v>91</v>
      </c>
      <c r="AW188" s="14" t="s">
        <v>35</v>
      </c>
      <c r="AX188" s="14" t="s">
        <v>81</v>
      </c>
      <c r="AY188" s="222" t="s">
        <v>150</v>
      </c>
    </row>
    <row r="189" spans="1:65" s="15" customFormat="1">
      <c r="B189" s="223"/>
      <c r="C189" s="224"/>
      <c r="D189" s="203" t="s">
        <v>158</v>
      </c>
      <c r="E189" s="225" t="s">
        <v>1</v>
      </c>
      <c r="F189" s="226" t="s">
        <v>161</v>
      </c>
      <c r="G189" s="224"/>
      <c r="H189" s="227">
        <v>11.116</v>
      </c>
      <c r="I189" s="228"/>
      <c r="J189" s="224"/>
      <c r="K189" s="224"/>
      <c r="L189" s="229"/>
      <c r="M189" s="230"/>
      <c r="N189" s="231"/>
      <c r="O189" s="231"/>
      <c r="P189" s="231"/>
      <c r="Q189" s="231"/>
      <c r="R189" s="231"/>
      <c r="S189" s="231"/>
      <c r="T189" s="232"/>
      <c r="AT189" s="233" t="s">
        <v>158</v>
      </c>
      <c r="AU189" s="233" t="s">
        <v>91</v>
      </c>
      <c r="AV189" s="15" t="s">
        <v>156</v>
      </c>
      <c r="AW189" s="15" t="s">
        <v>35</v>
      </c>
      <c r="AX189" s="15" t="s">
        <v>89</v>
      </c>
      <c r="AY189" s="233" t="s">
        <v>150</v>
      </c>
    </row>
    <row r="190" spans="1:65" s="2" customFormat="1" ht="16.5" customHeight="1">
      <c r="A190" s="34"/>
      <c r="B190" s="35"/>
      <c r="C190" s="234" t="s">
        <v>243</v>
      </c>
      <c r="D190" s="234" t="s">
        <v>211</v>
      </c>
      <c r="E190" s="235" t="s">
        <v>244</v>
      </c>
      <c r="F190" s="236" t="s">
        <v>245</v>
      </c>
      <c r="G190" s="237" t="s">
        <v>228</v>
      </c>
      <c r="H190" s="238">
        <v>22.231999999999999</v>
      </c>
      <c r="I190" s="239"/>
      <c r="J190" s="240">
        <f>ROUND(I190*H190,2)</f>
        <v>0</v>
      </c>
      <c r="K190" s="241"/>
      <c r="L190" s="242"/>
      <c r="M190" s="243" t="s">
        <v>1</v>
      </c>
      <c r="N190" s="244" t="s">
        <v>46</v>
      </c>
      <c r="O190" s="71"/>
      <c r="P190" s="197">
        <f>O190*H190</f>
        <v>0</v>
      </c>
      <c r="Q190" s="197">
        <v>1</v>
      </c>
      <c r="R190" s="197">
        <f>Q190*H190</f>
        <v>22.231999999999999</v>
      </c>
      <c r="S190" s="197">
        <v>0</v>
      </c>
      <c r="T190" s="198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99" t="s">
        <v>193</v>
      </c>
      <c r="AT190" s="199" t="s">
        <v>211</v>
      </c>
      <c r="AU190" s="199" t="s">
        <v>91</v>
      </c>
      <c r="AY190" s="17" t="s">
        <v>150</v>
      </c>
      <c r="BE190" s="200">
        <f>IF(N190="základní",J190,0)</f>
        <v>0</v>
      </c>
      <c r="BF190" s="200">
        <f>IF(N190="snížená",J190,0)</f>
        <v>0</v>
      </c>
      <c r="BG190" s="200">
        <f>IF(N190="zákl. přenesená",J190,0)</f>
        <v>0</v>
      </c>
      <c r="BH190" s="200">
        <f>IF(N190="sníž. přenesená",J190,0)</f>
        <v>0</v>
      </c>
      <c r="BI190" s="200">
        <f>IF(N190="nulová",J190,0)</f>
        <v>0</v>
      </c>
      <c r="BJ190" s="17" t="s">
        <v>89</v>
      </c>
      <c r="BK190" s="200">
        <f>ROUND(I190*H190,2)</f>
        <v>0</v>
      </c>
      <c r="BL190" s="17" t="s">
        <v>156</v>
      </c>
      <c r="BM190" s="199" t="s">
        <v>246</v>
      </c>
    </row>
    <row r="191" spans="1:65" s="14" customFormat="1">
      <c r="B191" s="212"/>
      <c r="C191" s="213"/>
      <c r="D191" s="203" t="s">
        <v>158</v>
      </c>
      <c r="E191" s="214" t="s">
        <v>1</v>
      </c>
      <c r="F191" s="215" t="s">
        <v>247</v>
      </c>
      <c r="G191" s="213"/>
      <c r="H191" s="216">
        <v>11.116</v>
      </c>
      <c r="I191" s="217"/>
      <c r="J191" s="213"/>
      <c r="K191" s="213"/>
      <c r="L191" s="218"/>
      <c r="M191" s="219"/>
      <c r="N191" s="220"/>
      <c r="O191" s="220"/>
      <c r="P191" s="220"/>
      <c r="Q191" s="220"/>
      <c r="R191" s="220"/>
      <c r="S191" s="220"/>
      <c r="T191" s="221"/>
      <c r="AT191" s="222" t="s">
        <v>158</v>
      </c>
      <c r="AU191" s="222" t="s">
        <v>91</v>
      </c>
      <c r="AV191" s="14" t="s">
        <v>91</v>
      </c>
      <c r="AW191" s="14" t="s">
        <v>35</v>
      </c>
      <c r="AX191" s="14" t="s">
        <v>81</v>
      </c>
      <c r="AY191" s="222" t="s">
        <v>150</v>
      </c>
    </row>
    <row r="192" spans="1:65" s="15" customFormat="1">
      <c r="B192" s="223"/>
      <c r="C192" s="224"/>
      <c r="D192" s="203" t="s">
        <v>158</v>
      </c>
      <c r="E192" s="225" t="s">
        <v>1</v>
      </c>
      <c r="F192" s="226" t="s">
        <v>161</v>
      </c>
      <c r="G192" s="224"/>
      <c r="H192" s="227">
        <v>11.116</v>
      </c>
      <c r="I192" s="228"/>
      <c r="J192" s="224"/>
      <c r="K192" s="224"/>
      <c r="L192" s="229"/>
      <c r="M192" s="230"/>
      <c r="N192" s="231"/>
      <c r="O192" s="231"/>
      <c r="P192" s="231"/>
      <c r="Q192" s="231"/>
      <c r="R192" s="231"/>
      <c r="S192" s="231"/>
      <c r="T192" s="232"/>
      <c r="AT192" s="233" t="s">
        <v>158</v>
      </c>
      <c r="AU192" s="233" t="s">
        <v>91</v>
      </c>
      <c r="AV192" s="15" t="s">
        <v>156</v>
      </c>
      <c r="AW192" s="15" t="s">
        <v>35</v>
      </c>
      <c r="AX192" s="15" t="s">
        <v>89</v>
      </c>
      <c r="AY192" s="233" t="s">
        <v>150</v>
      </c>
    </row>
    <row r="193" spans="1:65" s="14" customFormat="1">
      <c r="B193" s="212"/>
      <c r="C193" s="213"/>
      <c r="D193" s="203" t="s">
        <v>158</v>
      </c>
      <c r="E193" s="213"/>
      <c r="F193" s="215" t="s">
        <v>248</v>
      </c>
      <c r="G193" s="213"/>
      <c r="H193" s="216">
        <v>22.231999999999999</v>
      </c>
      <c r="I193" s="217"/>
      <c r="J193" s="213"/>
      <c r="K193" s="213"/>
      <c r="L193" s="218"/>
      <c r="M193" s="219"/>
      <c r="N193" s="220"/>
      <c r="O193" s="220"/>
      <c r="P193" s="220"/>
      <c r="Q193" s="220"/>
      <c r="R193" s="220"/>
      <c r="S193" s="220"/>
      <c r="T193" s="221"/>
      <c r="AT193" s="222" t="s">
        <v>158</v>
      </c>
      <c r="AU193" s="222" t="s">
        <v>91</v>
      </c>
      <c r="AV193" s="14" t="s">
        <v>91</v>
      </c>
      <c r="AW193" s="14" t="s">
        <v>4</v>
      </c>
      <c r="AX193" s="14" t="s">
        <v>89</v>
      </c>
      <c r="AY193" s="222" t="s">
        <v>150</v>
      </c>
    </row>
    <row r="194" spans="1:65" s="2" customFormat="1" ht="24.2" customHeight="1">
      <c r="A194" s="34"/>
      <c r="B194" s="35"/>
      <c r="C194" s="187" t="s">
        <v>249</v>
      </c>
      <c r="D194" s="187" t="s">
        <v>152</v>
      </c>
      <c r="E194" s="188" t="s">
        <v>250</v>
      </c>
      <c r="F194" s="189" t="s">
        <v>251</v>
      </c>
      <c r="G194" s="190" t="s">
        <v>155</v>
      </c>
      <c r="H194" s="191">
        <v>10.35</v>
      </c>
      <c r="I194" s="192"/>
      <c r="J194" s="193">
        <f>ROUND(I194*H194,2)</f>
        <v>0</v>
      </c>
      <c r="K194" s="194"/>
      <c r="L194" s="39"/>
      <c r="M194" s="195" t="s">
        <v>1</v>
      </c>
      <c r="N194" s="196" t="s">
        <v>46</v>
      </c>
      <c r="O194" s="71"/>
      <c r="P194" s="197">
        <f>O194*H194</f>
        <v>0</v>
      </c>
      <c r="Q194" s="197">
        <v>0</v>
      </c>
      <c r="R194" s="197">
        <f>Q194*H194</f>
        <v>0</v>
      </c>
      <c r="S194" s="197">
        <v>0</v>
      </c>
      <c r="T194" s="198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99" t="s">
        <v>156</v>
      </c>
      <c r="AT194" s="199" t="s">
        <v>152</v>
      </c>
      <c r="AU194" s="199" t="s">
        <v>91</v>
      </c>
      <c r="AY194" s="17" t="s">
        <v>150</v>
      </c>
      <c r="BE194" s="200">
        <f>IF(N194="základní",J194,0)</f>
        <v>0</v>
      </c>
      <c r="BF194" s="200">
        <f>IF(N194="snížená",J194,0)</f>
        <v>0</v>
      </c>
      <c r="BG194" s="200">
        <f>IF(N194="zákl. přenesená",J194,0)</f>
        <v>0</v>
      </c>
      <c r="BH194" s="200">
        <f>IF(N194="sníž. přenesená",J194,0)</f>
        <v>0</v>
      </c>
      <c r="BI194" s="200">
        <f>IF(N194="nulová",J194,0)</f>
        <v>0</v>
      </c>
      <c r="BJ194" s="17" t="s">
        <v>89</v>
      </c>
      <c r="BK194" s="200">
        <f>ROUND(I194*H194,2)</f>
        <v>0</v>
      </c>
      <c r="BL194" s="17" t="s">
        <v>156</v>
      </c>
      <c r="BM194" s="199" t="s">
        <v>252</v>
      </c>
    </row>
    <row r="195" spans="1:65" s="13" customFormat="1">
      <c r="B195" s="201"/>
      <c r="C195" s="202"/>
      <c r="D195" s="203" t="s">
        <v>158</v>
      </c>
      <c r="E195" s="204" t="s">
        <v>1</v>
      </c>
      <c r="F195" s="205" t="s">
        <v>253</v>
      </c>
      <c r="G195" s="202"/>
      <c r="H195" s="204" t="s">
        <v>1</v>
      </c>
      <c r="I195" s="206"/>
      <c r="J195" s="202"/>
      <c r="K195" s="202"/>
      <c r="L195" s="207"/>
      <c r="M195" s="208"/>
      <c r="N195" s="209"/>
      <c r="O195" s="209"/>
      <c r="P195" s="209"/>
      <c r="Q195" s="209"/>
      <c r="R195" s="209"/>
      <c r="S195" s="209"/>
      <c r="T195" s="210"/>
      <c r="AT195" s="211" t="s">
        <v>158</v>
      </c>
      <c r="AU195" s="211" t="s">
        <v>91</v>
      </c>
      <c r="AV195" s="13" t="s">
        <v>89</v>
      </c>
      <c r="AW195" s="13" t="s">
        <v>35</v>
      </c>
      <c r="AX195" s="13" t="s">
        <v>81</v>
      </c>
      <c r="AY195" s="211" t="s">
        <v>150</v>
      </c>
    </row>
    <row r="196" spans="1:65" s="14" customFormat="1">
      <c r="B196" s="212"/>
      <c r="C196" s="213"/>
      <c r="D196" s="203" t="s">
        <v>158</v>
      </c>
      <c r="E196" s="214" t="s">
        <v>1</v>
      </c>
      <c r="F196" s="215" t="s">
        <v>254</v>
      </c>
      <c r="G196" s="213"/>
      <c r="H196" s="216">
        <v>10.35</v>
      </c>
      <c r="I196" s="217"/>
      <c r="J196" s="213"/>
      <c r="K196" s="213"/>
      <c r="L196" s="218"/>
      <c r="M196" s="219"/>
      <c r="N196" s="220"/>
      <c r="O196" s="220"/>
      <c r="P196" s="220"/>
      <c r="Q196" s="220"/>
      <c r="R196" s="220"/>
      <c r="S196" s="220"/>
      <c r="T196" s="221"/>
      <c r="AT196" s="222" t="s">
        <v>158</v>
      </c>
      <c r="AU196" s="222" t="s">
        <v>91</v>
      </c>
      <c r="AV196" s="14" t="s">
        <v>91</v>
      </c>
      <c r="AW196" s="14" t="s">
        <v>35</v>
      </c>
      <c r="AX196" s="14" t="s">
        <v>81</v>
      </c>
      <c r="AY196" s="222" t="s">
        <v>150</v>
      </c>
    </row>
    <row r="197" spans="1:65" s="15" customFormat="1">
      <c r="B197" s="223"/>
      <c r="C197" s="224"/>
      <c r="D197" s="203" t="s">
        <v>158</v>
      </c>
      <c r="E197" s="225" t="s">
        <v>1</v>
      </c>
      <c r="F197" s="226" t="s">
        <v>161</v>
      </c>
      <c r="G197" s="224"/>
      <c r="H197" s="227">
        <v>10.35</v>
      </c>
      <c r="I197" s="228"/>
      <c r="J197" s="224"/>
      <c r="K197" s="224"/>
      <c r="L197" s="229"/>
      <c r="M197" s="230"/>
      <c r="N197" s="231"/>
      <c r="O197" s="231"/>
      <c r="P197" s="231"/>
      <c r="Q197" s="231"/>
      <c r="R197" s="231"/>
      <c r="S197" s="231"/>
      <c r="T197" s="232"/>
      <c r="AT197" s="233" t="s">
        <v>158</v>
      </c>
      <c r="AU197" s="233" t="s">
        <v>91</v>
      </c>
      <c r="AV197" s="15" t="s">
        <v>156</v>
      </c>
      <c r="AW197" s="15" t="s">
        <v>35</v>
      </c>
      <c r="AX197" s="15" t="s">
        <v>89</v>
      </c>
      <c r="AY197" s="233" t="s">
        <v>150</v>
      </c>
    </row>
    <row r="198" spans="1:65" s="12" customFormat="1" ht="22.9" customHeight="1">
      <c r="B198" s="171"/>
      <c r="C198" s="172"/>
      <c r="D198" s="173" t="s">
        <v>80</v>
      </c>
      <c r="E198" s="185" t="s">
        <v>91</v>
      </c>
      <c r="F198" s="185" t="s">
        <v>255</v>
      </c>
      <c r="G198" s="172"/>
      <c r="H198" s="172"/>
      <c r="I198" s="175"/>
      <c r="J198" s="186">
        <f>BK198</f>
        <v>0</v>
      </c>
      <c r="K198" s="172"/>
      <c r="L198" s="177"/>
      <c r="M198" s="178"/>
      <c r="N198" s="179"/>
      <c r="O198" s="179"/>
      <c r="P198" s="180">
        <f>SUM(P199:P218)</f>
        <v>0</v>
      </c>
      <c r="Q198" s="179"/>
      <c r="R198" s="180">
        <f>SUM(R199:R218)</f>
        <v>7.3505878500000001</v>
      </c>
      <c r="S198" s="179"/>
      <c r="T198" s="181">
        <f>SUM(T199:T218)</f>
        <v>0</v>
      </c>
      <c r="AR198" s="182" t="s">
        <v>89</v>
      </c>
      <c r="AT198" s="183" t="s">
        <v>80</v>
      </c>
      <c r="AU198" s="183" t="s">
        <v>89</v>
      </c>
      <c r="AY198" s="182" t="s">
        <v>150</v>
      </c>
      <c r="BK198" s="184">
        <f>SUM(BK199:BK218)</f>
        <v>0</v>
      </c>
    </row>
    <row r="199" spans="1:65" s="2" customFormat="1" ht="24.2" customHeight="1">
      <c r="A199" s="34"/>
      <c r="B199" s="35"/>
      <c r="C199" s="187" t="s">
        <v>256</v>
      </c>
      <c r="D199" s="187" t="s">
        <v>152</v>
      </c>
      <c r="E199" s="188" t="s">
        <v>257</v>
      </c>
      <c r="F199" s="189" t="s">
        <v>258</v>
      </c>
      <c r="G199" s="190" t="s">
        <v>189</v>
      </c>
      <c r="H199" s="191">
        <v>1.5529999999999999</v>
      </c>
      <c r="I199" s="192"/>
      <c r="J199" s="193">
        <f>ROUND(I199*H199,2)</f>
        <v>0</v>
      </c>
      <c r="K199" s="194"/>
      <c r="L199" s="39"/>
      <c r="M199" s="195" t="s">
        <v>1</v>
      </c>
      <c r="N199" s="196" t="s">
        <v>46</v>
      </c>
      <c r="O199" s="71"/>
      <c r="P199" s="197">
        <f>O199*H199</f>
        <v>0</v>
      </c>
      <c r="Q199" s="197">
        <v>2.16</v>
      </c>
      <c r="R199" s="197">
        <f>Q199*H199</f>
        <v>3.3544800000000001</v>
      </c>
      <c r="S199" s="197">
        <v>0</v>
      </c>
      <c r="T199" s="198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99" t="s">
        <v>156</v>
      </c>
      <c r="AT199" s="199" t="s">
        <v>152</v>
      </c>
      <c r="AU199" s="199" t="s">
        <v>91</v>
      </c>
      <c r="AY199" s="17" t="s">
        <v>150</v>
      </c>
      <c r="BE199" s="200">
        <f>IF(N199="základní",J199,0)</f>
        <v>0</v>
      </c>
      <c r="BF199" s="200">
        <f>IF(N199="snížená",J199,0)</f>
        <v>0</v>
      </c>
      <c r="BG199" s="200">
        <f>IF(N199="zákl. přenesená",J199,0)</f>
        <v>0</v>
      </c>
      <c r="BH199" s="200">
        <f>IF(N199="sníž. přenesená",J199,0)</f>
        <v>0</v>
      </c>
      <c r="BI199" s="200">
        <f>IF(N199="nulová",J199,0)</f>
        <v>0</v>
      </c>
      <c r="BJ199" s="17" t="s">
        <v>89</v>
      </c>
      <c r="BK199" s="200">
        <f>ROUND(I199*H199,2)</f>
        <v>0</v>
      </c>
      <c r="BL199" s="17" t="s">
        <v>156</v>
      </c>
      <c r="BM199" s="199" t="s">
        <v>259</v>
      </c>
    </row>
    <row r="200" spans="1:65" s="13" customFormat="1">
      <c r="B200" s="201"/>
      <c r="C200" s="202"/>
      <c r="D200" s="203" t="s">
        <v>158</v>
      </c>
      <c r="E200" s="204" t="s">
        <v>1</v>
      </c>
      <c r="F200" s="205" t="s">
        <v>260</v>
      </c>
      <c r="G200" s="202"/>
      <c r="H200" s="204" t="s">
        <v>1</v>
      </c>
      <c r="I200" s="206"/>
      <c r="J200" s="202"/>
      <c r="K200" s="202"/>
      <c r="L200" s="207"/>
      <c r="M200" s="208"/>
      <c r="N200" s="209"/>
      <c r="O200" s="209"/>
      <c r="P200" s="209"/>
      <c r="Q200" s="209"/>
      <c r="R200" s="209"/>
      <c r="S200" s="209"/>
      <c r="T200" s="210"/>
      <c r="AT200" s="211" t="s">
        <v>158</v>
      </c>
      <c r="AU200" s="211" t="s">
        <v>91</v>
      </c>
      <c r="AV200" s="13" t="s">
        <v>89</v>
      </c>
      <c r="AW200" s="13" t="s">
        <v>35</v>
      </c>
      <c r="AX200" s="13" t="s">
        <v>81</v>
      </c>
      <c r="AY200" s="211" t="s">
        <v>150</v>
      </c>
    </row>
    <row r="201" spans="1:65" s="14" customFormat="1">
      <c r="B201" s="212"/>
      <c r="C201" s="213"/>
      <c r="D201" s="203" t="s">
        <v>158</v>
      </c>
      <c r="E201" s="214" t="s">
        <v>1</v>
      </c>
      <c r="F201" s="215" t="s">
        <v>261</v>
      </c>
      <c r="G201" s="213"/>
      <c r="H201" s="216">
        <v>1.5529999999999999</v>
      </c>
      <c r="I201" s="217"/>
      <c r="J201" s="213"/>
      <c r="K201" s="213"/>
      <c r="L201" s="218"/>
      <c r="M201" s="219"/>
      <c r="N201" s="220"/>
      <c r="O201" s="220"/>
      <c r="P201" s="220"/>
      <c r="Q201" s="220"/>
      <c r="R201" s="220"/>
      <c r="S201" s="220"/>
      <c r="T201" s="221"/>
      <c r="AT201" s="222" t="s">
        <v>158</v>
      </c>
      <c r="AU201" s="222" t="s">
        <v>91</v>
      </c>
      <c r="AV201" s="14" t="s">
        <v>91</v>
      </c>
      <c r="AW201" s="14" t="s">
        <v>35</v>
      </c>
      <c r="AX201" s="14" t="s">
        <v>81</v>
      </c>
      <c r="AY201" s="222" t="s">
        <v>150</v>
      </c>
    </row>
    <row r="202" spans="1:65" s="15" customFormat="1">
      <c r="B202" s="223"/>
      <c r="C202" s="224"/>
      <c r="D202" s="203" t="s">
        <v>158</v>
      </c>
      <c r="E202" s="225" t="s">
        <v>1</v>
      </c>
      <c r="F202" s="226" t="s">
        <v>161</v>
      </c>
      <c r="G202" s="224"/>
      <c r="H202" s="227">
        <v>1.5529999999999999</v>
      </c>
      <c r="I202" s="228"/>
      <c r="J202" s="224"/>
      <c r="K202" s="224"/>
      <c r="L202" s="229"/>
      <c r="M202" s="230"/>
      <c r="N202" s="231"/>
      <c r="O202" s="231"/>
      <c r="P202" s="231"/>
      <c r="Q202" s="231"/>
      <c r="R202" s="231"/>
      <c r="S202" s="231"/>
      <c r="T202" s="232"/>
      <c r="AT202" s="233" t="s">
        <v>158</v>
      </c>
      <c r="AU202" s="233" t="s">
        <v>91</v>
      </c>
      <c r="AV202" s="15" t="s">
        <v>156</v>
      </c>
      <c r="AW202" s="15" t="s">
        <v>35</v>
      </c>
      <c r="AX202" s="15" t="s">
        <v>89</v>
      </c>
      <c r="AY202" s="233" t="s">
        <v>150</v>
      </c>
    </row>
    <row r="203" spans="1:65" s="2" customFormat="1" ht="24.2" customHeight="1">
      <c r="A203" s="34"/>
      <c r="B203" s="35"/>
      <c r="C203" s="187" t="s">
        <v>262</v>
      </c>
      <c r="D203" s="187" t="s">
        <v>152</v>
      </c>
      <c r="E203" s="188" t="s">
        <v>263</v>
      </c>
      <c r="F203" s="189" t="s">
        <v>264</v>
      </c>
      <c r="G203" s="190" t="s">
        <v>189</v>
      </c>
      <c r="H203" s="191">
        <v>0.34200000000000003</v>
      </c>
      <c r="I203" s="192"/>
      <c r="J203" s="193">
        <f>ROUND(I203*H203,2)</f>
        <v>0</v>
      </c>
      <c r="K203" s="194"/>
      <c r="L203" s="39"/>
      <c r="M203" s="195" t="s">
        <v>1</v>
      </c>
      <c r="N203" s="196" t="s">
        <v>46</v>
      </c>
      <c r="O203" s="71"/>
      <c r="P203" s="197">
        <f>O203*H203</f>
        <v>0</v>
      </c>
      <c r="Q203" s="197">
        <v>2.45329</v>
      </c>
      <c r="R203" s="197">
        <f>Q203*H203</f>
        <v>0.83902518000000004</v>
      </c>
      <c r="S203" s="197">
        <v>0</v>
      </c>
      <c r="T203" s="198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99" t="s">
        <v>156</v>
      </c>
      <c r="AT203" s="199" t="s">
        <v>152</v>
      </c>
      <c r="AU203" s="199" t="s">
        <v>91</v>
      </c>
      <c r="AY203" s="17" t="s">
        <v>150</v>
      </c>
      <c r="BE203" s="200">
        <f>IF(N203="základní",J203,0)</f>
        <v>0</v>
      </c>
      <c r="BF203" s="200">
        <f>IF(N203="snížená",J203,0)</f>
        <v>0</v>
      </c>
      <c r="BG203" s="200">
        <f>IF(N203="zákl. přenesená",J203,0)</f>
        <v>0</v>
      </c>
      <c r="BH203" s="200">
        <f>IF(N203="sníž. přenesená",J203,0)</f>
        <v>0</v>
      </c>
      <c r="BI203" s="200">
        <f>IF(N203="nulová",J203,0)</f>
        <v>0</v>
      </c>
      <c r="BJ203" s="17" t="s">
        <v>89</v>
      </c>
      <c r="BK203" s="200">
        <f>ROUND(I203*H203,2)</f>
        <v>0</v>
      </c>
      <c r="BL203" s="17" t="s">
        <v>156</v>
      </c>
      <c r="BM203" s="199" t="s">
        <v>265</v>
      </c>
    </row>
    <row r="204" spans="1:65" s="13" customFormat="1">
      <c r="B204" s="201"/>
      <c r="C204" s="202"/>
      <c r="D204" s="203" t="s">
        <v>158</v>
      </c>
      <c r="E204" s="204" t="s">
        <v>1</v>
      </c>
      <c r="F204" s="205" t="s">
        <v>266</v>
      </c>
      <c r="G204" s="202"/>
      <c r="H204" s="204" t="s">
        <v>1</v>
      </c>
      <c r="I204" s="206"/>
      <c r="J204" s="202"/>
      <c r="K204" s="202"/>
      <c r="L204" s="207"/>
      <c r="M204" s="208"/>
      <c r="N204" s="209"/>
      <c r="O204" s="209"/>
      <c r="P204" s="209"/>
      <c r="Q204" s="209"/>
      <c r="R204" s="209"/>
      <c r="S204" s="209"/>
      <c r="T204" s="210"/>
      <c r="AT204" s="211" t="s">
        <v>158</v>
      </c>
      <c r="AU204" s="211" t="s">
        <v>91</v>
      </c>
      <c r="AV204" s="13" t="s">
        <v>89</v>
      </c>
      <c r="AW204" s="13" t="s">
        <v>35</v>
      </c>
      <c r="AX204" s="13" t="s">
        <v>81</v>
      </c>
      <c r="AY204" s="211" t="s">
        <v>150</v>
      </c>
    </row>
    <row r="205" spans="1:65" s="14" customFormat="1">
      <c r="B205" s="212"/>
      <c r="C205" s="213"/>
      <c r="D205" s="203" t="s">
        <v>158</v>
      </c>
      <c r="E205" s="214" t="s">
        <v>1</v>
      </c>
      <c r="F205" s="215" t="s">
        <v>267</v>
      </c>
      <c r="G205" s="213"/>
      <c r="H205" s="216">
        <v>0.34200000000000003</v>
      </c>
      <c r="I205" s="217"/>
      <c r="J205" s="213"/>
      <c r="K205" s="213"/>
      <c r="L205" s="218"/>
      <c r="M205" s="219"/>
      <c r="N205" s="220"/>
      <c r="O205" s="220"/>
      <c r="P205" s="220"/>
      <c r="Q205" s="220"/>
      <c r="R205" s="220"/>
      <c r="S205" s="220"/>
      <c r="T205" s="221"/>
      <c r="AT205" s="222" t="s">
        <v>158</v>
      </c>
      <c r="AU205" s="222" t="s">
        <v>91</v>
      </c>
      <c r="AV205" s="14" t="s">
        <v>91</v>
      </c>
      <c r="AW205" s="14" t="s">
        <v>35</v>
      </c>
      <c r="AX205" s="14" t="s">
        <v>81</v>
      </c>
      <c r="AY205" s="222" t="s">
        <v>150</v>
      </c>
    </row>
    <row r="206" spans="1:65" s="15" customFormat="1">
      <c r="B206" s="223"/>
      <c r="C206" s="224"/>
      <c r="D206" s="203" t="s">
        <v>158</v>
      </c>
      <c r="E206" s="225" t="s">
        <v>1</v>
      </c>
      <c r="F206" s="226" t="s">
        <v>161</v>
      </c>
      <c r="G206" s="224"/>
      <c r="H206" s="227">
        <v>0.34200000000000003</v>
      </c>
      <c r="I206" s="228"/>
      <c r="J206" s="224"/>
      <c r="K206" s="224"/>
      <c r="L206" s="229"/>
      <c r="M206" s="230"/>
      <c r="N206" s="231"/>
      <c r="O206" s="231"/>
      <c r="P206" s="231"/>
      <c r="Q206" s="231"/>
      <c r="R206" s="231"/>
      <c r="S206" s="231"/>
      <c r="T206" s="232"/>
      <c r="AT206" s="233" t="s">
        <v>158</v>
      </c>
      <c r="AU206" s="233" t="s">
        <v>91</v>
      </c>
      <c r="AV206" s="15" t="s">
        <v>156</v>
      </c>
      <c r="AW206" s="15" t="s">
        <v>35</v>
      </c>
      <c r="AX206" s="15" t="s">
        <v>89</v>
      </c>
      <c r="AY206" s="233" t="s">
        <v>150</v>
      </c>
    </row>
    <row r="207" spans="1:65" s="2" customFormat="1" ht="21.75" customHeight="1">
      <c r="A207" s="34"/>
      <c r="B207" s="35"/>
      <c r="C207" s="187" t="s">
        <v>268</v>
      </c>
      <c r="D207" s="187" t="s">
        <v>152</v>
      </c>
      <c r="E207" s="188" t="s">
        <v>269</v>
      </c>
      <c r="F207" s="189" t="s">
        <v>270</v>
      </c>
      <c r="G207" s="190" t="s">
        <v>155</v>
      </c>
      <c r="H207" s="191">
        <v>2.96</v>
      </c>
      <c r="I207" s="192"/>
      <c r="J207" s="193">
        <f>ROUND(I207*H207,2)</f>
        <v>0</v>
      </c>
      <c r="K207" s="194"/>
      <c r="L207" s="39"/>
      <c r="M207" s="195" t="s">
        <v>1</v>
      </c>
      <c r="N207" s="196" t="s">
        <v>46</v>
      </c>
      <c r="O207" s="71"/>
      <c r="P207" s="197">
        <f>O207*H207</f>
        <v>0</v>
      </c>
      <c r="Q207" s="197">
        <v>4.5799999999999999E-3</v>
      </c>
      <c r="R207" s="197">
        <f>Q207*H207</f>
        <v>1.3556799999999999E-2</v>
      </c>
      <c r="S207" s="197">
        <v>0</v>
      </c>
      <c r="T207" s="198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99" t="s">
        <v>156</v>
      </c>
      <c r="AT207" s="199" t="s">
        <v>152</v>
      </c>
      <c r="AU207" s="199" t="s">
        <v>91</v>
      </c>
      <c r="AY207" s="17" t="s">
        <v>150</v>
      </c>
      <c r="BE207" s="200">
        <f>IF(N207="základní",J207,0)</f>
        <v>0</v>
      </c>
      <c r="BF207" s="200">
        <f>IF(N207="snížená",J207,0)</f>
        <v>0</v>
      </c>
      <c r="BG207" s="200">
        <f>IF(N207="zákl. přenesená",J207,0)</f>
        <v>0</v>
      </c>
      <c r="BH207" s="200">
        <f>IF(N207="sníž. přenesená",J207,0)</f>
        <v>0</v>
      </c>
      <c r="BI207" s="200">
        <f>IF(N207="nulová",J207,0)</f>
        <v>0</v>
      </c>
      <c r="BJ207" s="17" t="s">
        <v>89</v>
      </c>
      <c r="BK207" s="200">
        <f>ROUND(I207*H207,2)</f>
        <v>0</v>
      </c>
      <c r="BL207" s="17" t="s">
        <v>156</v>
      </c>
      <c r="BM207" s="199" t="s">
        <v>271</v>
      </c>
    </row>
    <row r="208" spans="1:65" s="14" customFormat="1">
      <c r="B208" s="212"/>
      <c r="C208" s="213"/>
      <c r="D208" s="203" t="s">
        <v>158</v>
      </c>
      <c r="E208" s="214" t="s">
        <v>1</v>
      </c>
      <c r="F208" s="215" t="s">
        <v>272</v>
      </c>
      <c r="G208" s="213"/>
      <c r="H208" s="216">
        <v>2.96</v>
      </c>
      <c r="I208" s="217"/>
      <c r="J208" s="213"/>
      <c r="K208" s="213"/>
      <c r="L208" s="218"/>
      <c r="M208" s="219"/>
      <c r="N208" s="220"/>
      <c r="O208" s="220"/>
      <c r="P208" s="220"/>
      <c r="Q208" s="220"/>
      <c r="R208" s="220"/>
      <c r="S208" s="220"/>
      <c r="T208" s="221"/>
      <c r="AT208" s="222" t="s">
        <v>158</v>
      </c>
      <c r="AU208" s="222" t="s">
        <v>91</v>
      </c>
      <c r="AV208" s="14" t="s">
        <v>91</v>
      </c>
      <c r="AW208" s="14" t="s">
        <v>35</v>
      </c>
      <c r="AX208" s="14" t="s">
        <v>81</v>
      </c>
      <c r="AY208" s="222" t="s">
        <v>150</v>
      </c>
    </row>
    <row r="209" spans="1:65" s="15" customFormat="1">
      <c r="B209" s="223"/>
      <c r="C209" s="224"/>
      <c r="D209" s="203" t="s">
        <v>158</v>
      </c>
      <c r="E209" s="225" t="s">
        <v>1</v>
      </c>
      <c r="F209" s="226" t="s">
        <v>161</v>
      </c>
      <c r="G209" s="224"/>
      <c r="H209" s="227">
        <v>2.96</v>
      </c>
      <c r="I209" s="228"/>
      <c r="J209" s="224"/>
      <c r="K209" s="224"/>
      <c r="L209" s="229"/>
      <c r="M209" s="230"/>
      <c r="N209" s="231"/>
      <c r="O209" s="231"/>
      <c r="P209" s="231"/>
      <c r="Q209" s="231"/>
      <c r="R209" s="231"/>
      <c r="S209" s="231"/>
      <c r="T209" s="232"/>
      <c r="AT209" s="233" t="s">
        <v>158</v>
      </c>
      <c r="AU209" s="233" t="s">
        <v>91</v>
      </c>
      <c r="AV209" s="15" t="s">
        <v>156</v>
      </c>
      <c r="AW209" s="15" t="s">
        <v>35</v>
      </c>
      <c r="AX209" s="15" t="s">
        <v>89</v>
      </c>
      <c r="AY209" s="233" t="s">
        <v>150</v>
      </c>
    </row>
    <row r="210" spans="1:65" s="2" customFormat="1" ht="21.75" customHeight="1">
      <c r="A210" s="34"/>
      <c r="B210" s="35"/>
      <c r="C210" s="187" t="s">
        <v>7</v>
      </c>
      <c r="D210" s="187" t="s">
        <v>152</v>
      </c>
      <c r="E210" s="188" t="s">
        <v>273</v>
      </c>
      <c r="F210" s="189" t="s">
        <v>274</v>
      </c>
      <c r="G210" s="190" t="s">
        <v>155</v>
      </c>
      <c r="H210" s="191">
        <v>2.96</v>
      </c>
      <c r="I210" s="192"/>
      <c r="J210" s="193">
        <f>ROUND(I210*H210,2)</f>
        <v>0</v>
      </c>
      <c r="K210" s="194"/>
      <c r="L210" s="39"/>
      <c r="M210" s="195" t="s">
        <v>1</v>
      </c>
      <c r="N210" s="196" t="s">
        <v>46</v>
      </c>
      <c r="O210" s="71"/>
      <c r="P210" s="197">
        <f>O210*H210</f>
        <v>0</v>
      </c>
      <c r="Q210" s="197">
        <v>0</v>
      </c>
      <c r="R210" s="197">
        <f>Q210*H210</f>
        <v>0</v>
      </c>
      <c r="S210" s="197">
        <v>0</v>
      </c>
      <c r="T210" s="198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99" t="s">
        <v>156</v>
      </c>
      <c r="AT210" s="199" t="s">
        <v>152</v>
      </c>
      <c r="AU210" s="199" t="s">
        <v>91</v>
      </c>
      <c r="AY210" s="17" t="s">
        <v>150</v>
      </c>
      <c r="BE210" s="200">
        <f>IF(N210="základní",J210,0)</f>
        <v>0</v>
      </c>
      <c r="BF210" s="200">
        <f>IF(N210="snížená",J210,0)</f>
        <v>0</v>
      </c>
      <c r="BG210" s="200">
        <f>IF(N210="zákl. přenesená",J210,0)</f>
        <v>0</v>
      </c>
      <c r="BH210" s="200">
        <f>IF(N210="sníž. přenesená",J210,0)</f>
        <v>0</v>
      </c>
      <c r="BI210" s="200">
        <f>IF(N210="nulová",J210,0)</f>
        <v>0</v>
      </c>
      <c r="BJ210" s="17" t="s">
        <v>89</v>
      </c>
      <c r="BK210" s="200">
        <f>ROUND(I210*H210,2)</f>
        <v>0</v>
      </c>
      <c r="BL210" s="17" t="s">
        <v>156</v>
      </c>
      <c r="BM210" s="199" t="s">
        <v>275</v>
      </c>
    </row>
    <row r="211" spans="1:65" s="2" customFormat="1" ht="16.5" customHeight="1">
      <c r="A211" s="34"/>
      <c r="B211" s="35"/>
      <c r="C211" s="187" t="s">
        <v>276</v>
      </c>
      <c r="D211" s="187" t="s">
        <v>152</v>
      </c>
      <c r="E211" s="188" t="s">
        <v>277</v>
      </c>
      <c r="F211" s="189" t="s">
        <v>278</v>
      </c>
      <c r="G211" s="190" t="s">
        <v>228</v>
      </c>
      <c r="H211" s="191">
        <v>3.1E-2</v>
      </c>
      <c r="I211" s="192"/>
      <c r="J211" s="193">
        <f>ROUND(I211*H211,2)</f>
        <v>0</v>
      </c>
      <c r="K211" s="194"/>
      <c r="L211" s="39"/>
      <c r="M211" s="195" t="s">
        <v>1</v>
      </c>
      <c r="N211" s="196" t="s">
        <v>46</v>
      </c>
      <c r="O211" s="71"/>
      <c r="P211" s="197">
        <f>O211*H211</f>
        <v>0</v>
      </c>
      <c r="Q211" s="197">
        <v>1.06277</v>
      </c>
      <c r="R211" s="197">
        <f>Q211*H211</f>
        <v>3.2945870000000002E-2</v>
      </c>
      <c r="S211" s="197">
        <v>0</v>
      </c>
      <c r="T211" s="198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99" t="s">
        <v>156</v>
      </c>
      <c r="AT211" s="199" t="s">
        <v>152</v>
      </c>
      <c r="AU211" s="199" t="s">
        <v>91</v>
      </c>
      <c r="AY211" s="17" t="s">
        <v>150</v>
      </c>
      <c r="BE211" s="200">
        <f>IF(N211="základní",J211,0)</f>
        <v>0</v>
      </c>
      <c r="BF211" s="200">
        <f>IF(N211="snížená",J211,0)</f>
        <v>0</v>
      </c>
      <c r="BG211" s="200">
        <f>IF(N211="zákl. přenesená",J211,0)</f>
        <v>0</v>
      </c>
      <c r="BH211" s="200">
        <f>IF(N211="sníž. přenesená",J211,0)</f>
        <v>0</v>
      </c>
      <c r="BI211" s="200">
        <f>IF(N211="nulová",J211,0)</f>
        <v>0</v>
      </c>
      <c r="BJ211" s="17" t="s">
        <v>89</v>
      </c>
      <c r="BK211" s="200">
        <f>ROUND(I211*H211,2)</f>
        <v>0</v>
      </c>
      <c r="BL211" s="17" t="s">
        <v>156</v>
      </c>
      <c r="BM211" s="199" t="s">
        <v>279</v>
      </c>
    </row>
    <row r="212" spans="1:65" s="13" customFormat="1" ht="22.5">
      <c r="B212" s="201"/>
      <c r="C212" s="202"/>
      <c r="D212" s="203" t="s">
        <v>158</v>
      </c>
      <c r="E212" s="204" t="s">
        <v>1</v>
      </c>
      <c r="F212" s="205" t="s">
        <v>280</v>
      </c>
      <c r="G212" s="202"/>
      <c r="H212" s="204" t="s">
        <v>1</v>
      </c>
      <c r="I212" s="206"/>
      <c r="J212" s="202"/>
      <c r="K212" s="202"/>
      <c r="L212" s="207"/>
      <c r="M212" s="208"/>
      <c r="N212" s="209"/>
      <c r="O212" s="209"/>
      <c r="P212" s="209"/>
      <c r="Q212" s="209"/>
      <c r="R212" s="209"/>
      <c r="S212" s="209"/>
      <c r="T212" s="210"/>
      <c r="AT212" s="211" t="s">
        <v>158</v>
      </c>
      <c r="AU212" s="211" t="s">
        <v>91</v>
      </c>
      <c r="AV212" s="13" t="s">
        <v>89</v>
      </c>
      <c r="AW212" s="13" t="s">
        <v>35</v>
      </c>
      <c r="AX212" s="13" t="s">
        <v>81</v>
      </c>
      <c r="AY212" s="211" t="s">
        <v>150</v>
      </c>
    </row>
    <row r="213" spans="1:65" s="14" customFormat="1">
      <c r="B213" s="212"/>
      <c r="C213" s="213"/>
      <c r="D213" s="203" t="s">
        <v>158</v>
      </c>
      <c r="E213" s="214" t="s">
        <v>1</v>
      </c>
      <c r="F213" s="215" t="s">
        <v>281</v>
      </c>
      <c r="G213" s="213"/>
      <c r="H213" s="216">
        <v>3.1E-2</v>
      </c>
      <c r="I213" s="217"/>
      <c r="J213" s="213"/>
      <c r="K213" s="213"/>
      <c r="L213" s="218"/>
      <c r="M213" s="219"/>
      <c r="N213" s="220"/>
      <c r="O213" s="220"/>
      <c r="P213" s="220"/>
      <c r="Q213" s="220"/>
      <c r="R213" s="220"/>
      <c r="S213" s="220"/>
      <c r="T213" s="221"/>
      <c r="AT213" s="222" t="s">
        <v>158</v>
      </c>
      <c r="AU213" s="222" t="s">
        <v>91</v>
      </c>
      <c r="AV213" s="14" t="s">
        <v>91</v>
      </c>
      <c r="AW213" s="14" t="s">
        <v>35</v>
      </c>
      <c r="AX213" s="14" t="s">
        <v>81</v>
      </c>
      <c r="AY213" s="222" t="s">
        <v>150</v>
      </c>
    </row>
    <row r="214" spans="1:65" s="15" customFormat="1">
      <c r="B214" s="223"/>
      <c r="C214" s="224"/>
      <c r="D214" s="203" t="s">
        <v>158</v>
      </c>
      <c r="E214" s="225" t="s">
        <v>1</v>
      </c>
      <c r="F214" s="226" t="s">
        <v>161</v>
      </c>
      <c r="G214" s="224"/>
      <c r="H214" s="227">
        <v>3.1E-2</v>
      </c>
      <c r="I214" s="228"/>
      <c r="J214" s="224"/>
      <c r="K214" s="224"/>
      <c r="L214" s="229"/>
      <c r="M214" s="230"/>
      <c r="N214" s="231"/>
      <c r="O214" s="231"/>
      <c r="P214" s="231"/>
      <c r="Q214" s="231"/>
      <c r="R214" s="231"/>
      <c r="S214" s="231"/>
      <c r="T214" s="232"/>
      <c r="AT214" s="233" t="s">
        <v>158</v>
      </c>
      <c r="AU214" s="233" t="s">
        <v>91</v>
      </c>
      <c r="AV214" s="15" t="s">
        <v>156</v>
      </c>
      <c r="AW214" s="15" t="s">
        <v>35</v>
      </c>
      <c r="AX214" s="15" t="s">
        <v>89</v>
      </c>
      <c r="AY214" s="233" t="s">
        <v>150</v>
      </c>
    </row>
    <row r="215" spans="1:65" s="2" customFormat="1" ht="24.2" customHeight="1">
      <c r="A215" s="34"/>
      <c r="B215" s="35"/>
      <c r="C215" s="187" t="s">
        <v>282</v>
      </c>
      <c r="D215" s="187" t="s">
        <v>152</v>
      </c>
      <c r="E215" s="188" t="s">
        <v>283</v>
      </c>
      <c r="F215" s="189" t="s">
        <v>284</v>
      </c>
      <c r="G215" s="190" t="s">
        <v>285</v>
      </c>
      <c r="H215" s="191">
        <v>1</v>
      </c>
      <c r="I215" s="192"/>
      <c r="J215" s="193">
        <f>ROUND(I215*H215,2)</f>
        <v>0</v>
      </c>
      <c r="K215" s="194"/>
      <c r="L215" s="39"/>
      <c r="M215" s="195" t="s">
        <v>1</v>
      </c>
      <c r="N215" s="196" t="s">
        <v>46</v>
      </c>
      <c r="O215" s="71"/>
      <c r="P215" s="197">
        <f>O215*H215</f>
        <v>0</v>
      </c>
      <c r="Q215" s="197">
        <v>0.16058</v>
      </c>
      <c r="R215" s="197">
        <f>Q215*H215</f>
        <v>0.16058</v>
      </c>
      <c r="S215" s="197">
        <v>0</v>
      </c>
      <c r="T215" s="198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99" t="s">
        <v>156</v>
      </c>
      <c r="AT215" s="199" t="s">
        <v>152</v>
      </c>
      <c r="AU215" s="199" t="s">
        <v>91</v>
      </c>
      <c r="AY215" s="17" t="s">
        <v>150</v>
      </c>
      <c r="BE215" s="200">
        <f>IF(N215="základní",J215,0)</f>
        <v>0</v>
      </c>
      <c r="BF215" s="200">
        <f>IF(N215="snížená",J215,0)</f>
        <v>0</v>
      </c>
      <c r="BG215" s="200">
        <f>IF(N215="zákl. přenesená",J215,0)</f>
        <v>0</v>
      </c>
      <c r="BH215" s="200">
        <f>IF(N215="sníž. přenesená",J215,0)</f>
        <v>0</v>
      </c>
      <c r="BI215" s="200">
        <f>IF(N215="nulová",J215,0)</f>
        <v>0</v>
      </c>
      <c r="BJ215" s="17" t="s">
        <v>89</v>
      </c>
      <c r="BK215" s="200">
        <f>ROUND(I215*H215,2)</f>
        <v>0</v>
      </c>
      <c r="BL215" s="17" t="s">
        <v>156</v>
      </c>
      <c r="BM215" s="199" t="s">
        <v>286</v>
      </c>
    </row>
    <row r="216" spans="1:65" s="14" customFormat="1">
      <c r="B216" s="212"/>
      <c r="C216" s="213"/>
      <c r="D216" s="203" t="s">
        <v>158</v>
      </c>
      <c r="E216" s="214" t="s">
        <v>1</v>
      </c>
      <c r="F216" s="215" t="s">
        <v>89</v>
      </c>
      <c r="G216" s="213"/>
      <c r="H216" s="216">
        <v>1</v>
      </c>
      <c r="I216" s="217"/>
      <c r="J216" s="213"/>
      <c r="K216" s="213"/>
      <c r="L216" s="218"/>
      <c r="M216" s="219"/>
      <c r="N216" s="220"/>
      <c r="O216" s="220"/>
      <c r="P216" s="220"/>
      <c r="Q216" s="220"/>
      <c r="R216" s="220"/>
      <c r="S216" s="220"/>
      <c r="T216" s="221"/>
      <c r="AT216" s="222" t="s">
        <v>158</v>
      </c>
      <c r="AU216" s="222" t="s">
        <v>91</v>
      </c>
      <c r="AV216" s="14" t="s">
        <v>91</v>
      </c>
      <c r="AW216" s="14" t="s">
        <v>35</v>
      </c>
      <c r="AX216" s="14" t="s">
        <v>81</v>
      </c>
      <c r="AY216" s="222" t="s">
        <v>150</v>
      </c>
    </row>
    <row r="217" spans="1:65" s="15" customFormat="1">
      <c r="B217" s="223"/>
      <c r="C217" s="224"/>
      <c r="D217" s="203" t="s">
        <v>158</v>
      </c>
      <c r="E217" s="225" t="s">
        <v>1</v>
      </c>
      <c r="F217" s="226" t="s">
        <v>161</v>
      </c>
      <c r="G217" s="224"/>
      <c r="H217" s="227">
        <v>1</v>
      </c>
      <c r="I217" s="228"/>
      <c r="J217" s="224"/>
      <c r="K217" s="224"/>
      <c r="L217" s="229"/>
      <c r="M217" s="230"/>
      <c r="N217" s="231"/>
      <c r="O217" s="231"/>
      <c r="P217" s="231"/>
      <c r="Q217" s="231"/>
      <c r="R217" s="231"/>
      <c r="S217" s="231"/>
      <c r="T217" s="232"/>
      <c r="AT217" s="233" t="s">
        <v>158</v>
      </c>
      <c r="AU217" s="233" t="s">
        <v>91</v>
      </c>
      <c r="AV217" s="15" t="s">
        <v>156</v>
      </c>
      <c r="AW217" s="15" t="s">
        <v>35</v>
      </c>
      <c r="AX217" s="15" t="s">
        <v>89</v>
      </c>
      <c r="AY217" s="233" t="s">
        <v>150</v>
      </c>
    </row>
    <row r="218" spans="1:65" s="2" customFormat="1" ht="24.2" customHeight="1">
      <c r="A218" s="34"/>
      <c r="B218" s="35"/>
      <c r="C218" s="234" t="s">
        <v>287</v>
      </c>
      <c r="D218" s="234" t="s">
        <v>211</v>
      </c>
      <c r="E218" s="235" t="s">
        <v>288</v>
      </c>
      <c r="F218" s="236" t="s">
        <v>289</v>
      </c>
      <c r="G218" s="237" t="s">
        <v>285</v>
      </c>
      <c r="H218" s="238">
        <v>1</v>
      </c>
      <c r="I218" s="239"/>
      <c r="J218" s="240">
        <f>ROUND(I218*H218,2)</f>
        <v>0</v>
      </c>
      <c r="K218" s="241"/>
      <c r="L218" s="242"/>
      <c r="M218" s="243" t="s">
        <v>1</v>
      </c>
      <c r="N218" s="244" t="s">
        <v>46</v>
      </c>
      <c r="O218" s="71"/>
      <c r="P218" s="197">
        <f>O218*H218</f>
        <v>0</v>
      </c>
      <c r="Q218" s="197">
        <v>2.95</v>
      </c>
      <c r="R218" s="197">
        <f>Q218*H218</f>
        <v>2.95</v>
      </c>
      <c r="S218" s="197">
        <v>0</v>
      </c>
      <c r="T218" s="198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99" t="s">
        <v>193</v>
      </c>
      <c r="AT218" s="199" t="s">
        <v>211</v>
      </c>
      <c r="AU218" s="199" t="s">
        <v>91</v>
      </c>
      <c r="AY218" s="17" t="s">
        <v>150</v>
      </c>
      <c r="BE218" s="200">
        <f>IF(N218="základní",J218,0)</f>
        <v>0</v>
      </c>
      <c r="BF218" s="200">
        <f>IF(N218="snížená",J218,0)</f>
        <v>0</v>
      </c>
      <c r="BG218" s="200">
        <f>IF(N218="zákl. přenesená",J218,0)</f>
        <v>0</v>
      </c>
      <c r="BH218" s="200">
        <f>IF(N218="sníž. přenesená",J218,0)</f>
        <v>0</v>
      </c>
      <c r="BI218" s="200">
        <f>IF(N218="nulová",J218,0)</f>
        <v>0</v>
      </c>
      <c r="BJ218" s="17" t="s">
        <v>89</v>
      </c>
      <c r="BK218" s="200">
        <f>ROUND(I218*H218,2)</f>
        <v>0</v>
      </c>
      <c r="BL218" s="17" t="s">
        <v>156</v>
      </c>
      <c r="BM218" s="199" t="s">
        <v>290</v>
      </c>
    </row>
    <row r="219" spans="1:65" s="12" customFormat="1" ht="22.9" customHeight="1">
      <c r="B219" s="171"/>
      <c r="C219" s="172"/>
      <c r="D219" s="173" t="s">
        <v>80</v>
      </c>
      <c r="E219" s="185" t="s">
        <v>174</v>
      </c>
      <c r="F219" s="185" t="s">
        <v>291</v>
      </c>
      <c r="G219" s="172"/>
      <c r="H219" s="172"/>
      <c r="I219" s="175"/>
      <c r="J219" s="186">
        <f>BK219</f>
        <v>0</v>
      </c>
      <c r="K219" s="172"/>
      <c r="L219" s="177"/>
      <c r="M219" s="178"/>
      <c r="N219" s="179"/>
      <c r="O219" s="179"/>
      <c r="P219" s="180">
        <f>SUM(P220:P245)</f>
        <v>0</v>
      </c>
      <c r="Q219" s="179"/>
      <c r="R219" s="180">
        <f>SUM(R220:R245)</f>
        <v>5.8925359000000004</v>
      </c>
      <c r="S219" s="179"/>
      <c r="T219" s="181">
        <f>SUM(T220:T245)</f>
        <v>0</v>
      </c>
      <c r="AR219" s="182" t="s">
        <v>89</v>
      </c>
      <c r="AT219" s="183" t="s">
        <v>80</v>
      </c>
      <c r="AU219" s="183" t="s">
        <v>89</v>
      </c>
      <c r="AY219" s="182" t="s">
        <v>150</v>
      </c>
      <c r="BK219" s="184">
        <f>SUM(BK220:BK245)</f>
        <v>0</v>
      </c>
    </row>
    <row r="220" spans="1:65" s="2" customFormat="1" ht="16.5" customHeight="1">
      <c r="A220" s="34"/>
      <c r="B220" s="35"/>
      <c r="C220" s="187" t="s">
        <v>292</v>
      </c>
      <c r="D220" s="187" t="s">
        <v>152</v>
      </c>
      <c r="E220" s="188" t="s">
        <v>293</v>
      </c>
      <c r="F220" s="189" t="s">
        <v>294</v>
      </c>
      <c r="G220" s="190" t="s">
        <v>155</v>
      </c>
      <c r="H220" s="191">
        <v>11.03</v>
      </c>
      <c r="I220" s="192"/>
      <c r="J220" s="193">
        <f>ROUND(I220*H220,2)</f>
        <v>0</v>
      </c>
      <c r="K220" s="194"/>
      <c r="L220" s="39"/>
      <c r="M220" s="195" t="s">
        <v>1</v>
      </c>
      <c r="N220" s="196" t="s">
        <v>46</v>
      </c>
      <c r="O220" s="71"/>
      <c r="P220" s="197">
        <f>O220*H220</f>
        <v>0</v>
      </c>
      <c r="Q220" s="197">
        <v>9.1999999999999998E-2</v>
      </c>
      <c r="R220" s="197">
        <f>Q220*H220</f>
        <v>1.0147599999999999</v>
      </c>
      <c r="S220" s="197">
        <v>0</v>
      </c>
      <c r="T220" s="198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99" t="s">
        <v>156</v>
      </c>
      <c r="AT220" s="199" t="s">
        <v>152</v>
      </c>
      <c r="AU220" s="199" t="s">
        <v>91</v>
      </c>
      <c r="AY220" s="17" t="s">
        <v>150</v>
      </c>
      <c r="BE220" s="200">
        <f>IF(N220="základní",J220,0)</f>
        <v>0</v>
      </c>
      <c r="BF220" s="200">
        <f>IF(N220="snížená",J220,0)</f>
        <v>0</v>
      </c>
      <c r="BG220" s="200">
        <f>IF(N220="zákl. přenesená",J220,0)</f>
        <v>0</v>
      </c>
      <c r="BH220" s="200">
        <f>IF(N220="sníž. přenesená",J220,0)</f>
        <v>0</v>
      </c>
      <c r="BI220" s="200">
        <f>IF(N220="nulová",J220,0)</f>
        <v>0</v>
      </c>
      <c r="BJ220" s="17" t="s">
        <v>89</v>
      </c>
      <c r="BK220" s="200">
        <f>ROUND(I220*H220,2)</f>
        <v>0</v>
      </c>
      <c r="BL220" s="17" t="s">
        <v>156</v>
      </c>
      <c r="BM220" s="199" t="s">
        <v>295</v>
      </c>
    </row>
    <row r="221" spans="1:65" s="13" customFormat="1">
      <c r="B221" s="201"/>
      <c r="C221" s="202"/>
      <c r="D221" s="203" t="s">
        <v>158</v>
      </c>
      <c r="E221" s="204" t="s">
        <v>1</v>
      </c>
      <c r="F221" s="205" t="s">
        <v>296</v>
      </c>
      <c r="G221" s="202"/>
      <c r="H221" s="204" t="s">
        <v>1</v>
      </c>
      <c r="I221" s="206"/>
      <c r="J221" s="202"/>
      <c r="K221" s="202"/>
      <c r="L221" s="207"/>
      <c r="M221" s="208"/>
      <c r="N221" s="209"/>
      <c r="O221" s="209"/>
      <c r="P221" s="209"/>
      <c r="Q221" s="209"/>
      <c r="R221" s="209"/>
      <c r="S221" s="209"/>
      <c r="T221" s="210"/>
      <c r="AT221" s="211" t="s">
        <v>158</v>
      </c>
      <c r="AU221" s="211" t="s">
        <v>91</v>
      </c>
      <c r="AV221" s="13" t="s">
        <v>89</v>
      </c>
      <c r="AW221" s="13" t="s">
        <v>35</v>
      </c>
      <c r="AX221" s="13" t="s">
        <v>81</v>
      </c>
      <c r="AY221" s="211" t="s">
        <v>150</v>
      </c>
    </row>
    <row r="222" spans="1:65" s="14" customFormat="1">
      <c r="B222" s="212"/>
      <c r="C222" s="213"/>
      <c r="D222" s="203" t="s">
        <v>158</v>
      </c>
      <c r="E222" s="214" t="s">
        <v>1</v>
      </c>
      <c r="F222" s="215" t="s">
        <v>160</v>
      </c>
      <c r="G222" s="213"/>
      <c r="H222" s="216">
        <v>3.55</v>
      </c>
      <c r="I222" s="217"/>
      <c r="J222" s="213"/>
      <c r="K222" s="213"/>
      <c r="L222" s="218"/>
      <c r="M222" s="219"/>
      <c r="N222" s="220"/>
      <c r="O222" s="220"/>
      <c r="P222" s="220"/>
      <c r="Q222" s="220"/>
      <c r="R222" s="220"/>
      <c r="S222" s="220"/>
      <c r="T222" s="221"/>
      <c r="AT222" s="222" t="s">
        <v>158</v>
      </c>
      <c r="AU222" s="222" t="s">
        <v>91</v>
      </c>
      <c r="AV222" s="14" t="s">
        <v>91</v>
      </c>
      <c r="AW222" s="14" t="s">
        <v>35</v>
      </c>
      <c r="AX222" s="14" t="s">
        <v>81</v>
      </c>
      <c r="AY222" s="222" t="s">
        <v>150</v>
      </c>
    </row>
    <row r="223" spans="1:65" s="13" customFormat="1">
      <c r="B223" s="201"/>
      <c r="C223" s="202"/>
      <c r="D223" s="203" t="s">
        <v>158</v>
      </c>
      <c r="E223" s="204" t="s">
        <v>1</v>
      </c>
      <c r="F223" s="205" t="s">
        <v>297</v>
      </c>
      <c r="G223" s="202"/>
      <c r="H223" s="204" t="s">
        <v>1</v>
      </c>
      <c r="I223" s="206"/>
      <c r="J223" s="202"/>
      <c r="K223" s="202"/>
      <c r="L223" s="207"/>
      <c r="M223" s="208"/>
      <c r="N223" s="209"/>
      <c r="O223" s="209"/>
      <c r="P223" s="209"/>
      <c r="Q223" s="209"/>
      <c r="R223" s="209"/>
      <c r="S223" s="209"/>
      <c r="T223" s="210"/>
      <c r="AT223" s="211" t="s">
        <v>158</v>
      </c>
      <c r="AU223" s="211" t="s">
        <v>91</v>
      </c>
      <c r="AV223" s="13" t="s">
        <v>89</v>
      </c>
      <c r="AW223" s="13" t="s">
        <v>35</v>
      </c>
      <c r="AX223" s="13" t="s">
        <v>81</v>
      </c>
      <c r="AY223" s="211" t="s">
        <v>150</v>
      </c>
    </row>
    <row r="224" spans="1:65" s="14" customFormat="1">
      <c r="B224" s="212"/>
      <c r="C224" s="213"/>
      <c r="D224" s="203" t="s">
        <v>158</v>
      </c>
      <c r="E224" s="214" t="s">
        <v>1</v>
      </c>
      <c r="F224" s="215" t="s">
        <v>298</v>
      </c>
      <c r="G224" s="213"/>
      <c r="H224" s="216">
        <v>10.039999999999999</v>
      </c>
      <c r="I224" s="217"/>
      <c r="J224" s="213"/>
      <c r="K224" s="213"/>
      <c r="L224" s="218"/>
      <c r="M224" s="219"/>
      <c r="N224" s="220"/>
      <c r="O224" s="220"/>
      <c r="P224" s="220"/>
      <c r="Q224" s="220"/>
      <c r="R224" s="220"/>
      <c r="S224" s="220"/>
      <c r="T224" s="221"/>
      <c r="AT224" s="222" t="s">
        <v>158</v>
      </c>
      <c r="AU224" s="222" t="s">
        <v>91</v>
      </c>
      <c r="AV224" s="14" t="s">
        <v>91</v>
      </c>
      <c r="AW224" s="14" t="s">
        <v>35</v>
      </c>
      <c r="AX224" s="14" t="s">
        <v>81</v>
      </c>
      <c r="AY224" s="222" t="s">
        <v>150</v>
      </c>
    </row>
    <row r="225" spans="1:65" s="13" customFormat="1">
      <c r="B225" s="201"/>
      <c r="C225" s="202"/>
      <c r="D225" s="203" t="s">
        <v>158</v>
      </c>
      <c r="E225" s="204" t="s">
        <v>1</v>
      </c>
      <c r="F225" s="205" t="s">
        <v>299</v>
      </c>
      <c r="G225" s="202"/>
      <c r="H225" s="204" t="s">
        <v>1</v>
      </c>
      <c r="I225" s="206"/>
      <c r="J225" s="202"/>
      <c r="K225" s="202"/>
      <c r="L225" s="207"/>
      <c r="M225" s="208"/>
      <c r="N225" s="209"/>
      <c r="O225" s="209"/>
      <c r="P225" s="209"/>
      <c r="Q225" s="209"/>
      <c r="R225" s="209"/>
      <c r="S225" s="209"/>
      <c r="T225" s="210"/>
      <c r="AT225" s="211" t="s">
        <v>158</v>
      </c>
      <c r="AU225" s="211" t="s">
        <v>91</v>
      </c>
      <c r="AV225" s="13" t="s">
        <v>89</v>
      </c>
      <c r="AW225" s="13" t="s">
        <v>35</v>
      </c>
      <c r="AX225" s="13" t="s">
        <v>81</v>
      </c>
      <c r="AY225" s="211" t="s">
        <v>150</v>
      </c>
    </row>
    <row r="226" spans="1:65" s="14" customFormat="1">
      <c r="B226" s="212"/>
      <c r="C226" s="213"/>
      <c r="D226" s="203" t="s">
        <v>158</v>
      </c>
      <c r="E226" s="214" t="s">
        <v>1</v>
      </c>
      <c r="F226" s="215" t="s">
        <v>300</v>
      </c>
      <c r="G226" s="213"/>
      <c r="H226" s="216">
        <v>-2.56</v>
      </c>
      <c r="I226" s="217"/>
      <c r="J226" s="213"/>
      <c r="K226" s="213"/>
      <c r="L226" s="218"/>
      <c r="M226" s="219"/>
      <c r="N226" s="220"/>
      <c r="O226" s="220"/>
      <c r="P226" s="220"/>
      <c r="Q226" s="220"/>
      <c r="R226" s="220"/>
      <c r="S226" s="220"/>
      <c r="T226" s="221"/>
      <c r="AT226" s="222" t="s">
        <v>158</v>
      </c>
      <c r="AU226" s="222" t="s">
        <v>91</v>
      </c>
      <c r="AV226" s="14" t="s">
        <v>91</v>
      </c>
      <c r="AW226" s="14" t="s">
        <v>35</v>
      </c>
      <c r="AX226" s="14" t="s">
        <v>81</v>
      </c>
      <c r="AY226" s="222" t="s">
        <v>150</v>
      </c>
    </row>
    <row r="227" spans="1:65" s="15" customFormat="1">
      <c r="B227" s="223"/>
      <c r="C227" s="224"/>
      <c r="D227" s="203" t="s">
        <v>158</v>
      </c>
      <c r="E227" s="225" t="s">
        <v>1</v>
      </c>
      <c r="F227" s="226" t="s">
        <v>161</v>
      </c>
      <c r="G227" s="224"/>
      <c r="H227" s="227">
        <v>11.03</v>
      </c>
      <c r="I227" s="228"/>
      <c r="J227" s="224"/>
      <c r="K227" s="224"/>
      <c r="L227" s="229"/>
      <c r="M227" s="230"/>
      <c r="N227" s="231"/>
      <c r="O227" s="231"/>
      <c r="P227" s="231"/>
      <c r="Q227" s="231"/>
      <c r="R227" s="231"/>
      <c r="S227" s="231"/>
      <c r="T227" s="232"/>
      <c r="AT227" s="233" t="s">
        <v>158</v>
      </c>
      <c r="AU227" s="233" t="s">
        <v>91</v>
      </c>
      <c r="AV227" s="15" t="s">
        <v>156</v>
      </c>
      <c r="AW227" s="15" t="s">
        <v>35</v>
      </c>
      <c r="AX227" s="15" t="s">
        <v>89</v>
      </c>
      <c r="AY227" s="233" t="s">
        <v>150</v>
      </c>
    </row>
    <row r="228" spans="1:65" s="2" customFormat="1" ht="16.5" customHeight="1">
      <c r="A228" s="34"/>
      <c r="B228" s="35"/>
      <c r="C228" s="187" t="s">
        <v>301</v>
      </c>
      <c r="D228" s="187" t="s">
        <v>152</v>
      </c>
      <c r="E228" s="188" t="s">
        <v>302</v>
      </c>
      <c r="F228" s="189" t="s">
        <v>303</v>
      </c>
      <c r="G228" s="190" t="s">
        <v>155</v>
      </c>
      <c r="H228" s="191">
        <v>7.48</v>
      </c>
      <c r="I228" s="192"/>
      <c r="J228" s="193">
        <f>ROUND(I228*H228,2)</f>
        <v>0</v>
      </c>
      <c r="K228" s="194"/>
      <c r="L228" s="39"/>
      <c r="M228" s="195" t="s">
        <v>1</v>
      </c>
      <c r="N228" s="196" t="s">
        <v>46</v>
      </c>
      <c r="O228" s="71"/>
      <c r="P228" s="197">
        <f>O228*H228</f>
        <v>0</v>
      </c>
      <c r="Q228" s="197">
        <v>0.34499999999999997</v>
      </c>
      <c r="R228" s="197">
        <f>Q228*H228</f>
        <v>2.5806</v>
      </c>
      <c r="S228" s="197">
        <v>0</v>
      </c>
      <c r="T228" s="198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199" t="s">
        <v>156</v>
      </c>
      <c r="AT228" s="199" t="s">
        <v>152</v>
      </c>
      <c r="AU228" s="199" t="s">
        <v>91</v>
      </c>
      <c r="AY228" s="17" t="s">
        <v>150</v>
      </c>
      <c r="BE228" s="200">
        <f>IF(N228="základní",J228,0)</f>
        <v>0</v>
      </c>
      <c r="BF228" s="200">
        <f>IF(N228="snížená",J228,0)</f>
        <v>0</v>
      </c>
      <c r="BG228" s="200">
        <f>IF(N228="zákl. přenesená",J228,0)</f>
        <v>0</v>
      </c>
      <c r="BH228" s="200">
        <f>IF(N228="sníž. přenesená",J228,0)</f>
        <v>0</v>
      </c>
      <c r="BI228" s="200">
        <f>IF(N228="nulová",J228,0)</f>
        <v>0</v>
      </c>
      <c r="BJ228" s="17" t="s">
        <v>89</v>
      </c>
      <c r="BK228" s="200">
        <f>ROUND(I228*H228,2)</f>
        <v>0</v>
      </c>
      <c r="BL228" s="17" t="s">
        <v>156</v>
      </c>
      <c r="BM228" s="199" t="s">
        <v>304</v>
      </c>
    </row>
    <row r="229" spans="1:65" s="13" customFormat="1">
      <c r="B229" s="201"/>
      <c r="C229" s="202"/>
      <c r="D229" s="203" t="s">
        <v>158</v>
      </c>
      <c r="E229" s="204" t="s">
        <v>1</v>
      </c>
      <c r="F229" s="205" t="s">
        <v>297</v>
      </c>
      <c r="G229" s="202"/>
      <c r="H229" s="204" t="s">
        <v>1</v>
      </c>
      <c r="I229" s="206"/>
      <c r="J229" s="202"/>
      <c r="K229" s="202"/>
      <c r="L229" s="207"/>
      <c r="M229" s="208"/>
      <c r="N229" s="209"/>
      <c r="O229" s="209"/>
      <c r="P229" s="209"/>
      <c r="Q229" s="209"/>
      <c r="R229" s="209"/>
      <c r="S229" s="209"/>
      <c r="T229" s="210"/>
      <c r="AT229" s="211" t="s">
        <v>158</v>
      </c>
      <c r="AU229" s="211" t="s">
        <v>91</v>
      </c>
      <c r="AV229" s="13" t="s">
        <v>89</v>
      </c>
      <c r="AW229" s="13" t="s">
        <v>35</v>
      </c>
      <c r="AX229" s="13" t="s">
        <v>81</v>
      </c>
      <c r="AY229" s="211" t="s">
        <v>150</v>
      </c>
    </row>
    <row r="230" spans="1:65" s="14" customFormat="1">
      <c r="B230" s="212"/>
      <c r="C230" s="213"/>
      <c r="D230" s="203" t="s">
        <v>158</v>
      </c>
      <c r="E230" s="214" t="s">
        <v>1</v>
      </c>
      <c r="F230" s="215" t="s">
        <v>298</v>
      </c>
      <c r="G230" s="213"/>
      <c r="H230" s="216">
        <v>10.039999999999999</v>
      </c>
      <c r="I230" s="217"/>
      <c r="J230" s="213"/>
      <c r="K230" s="213"/>
      <c r="L230" s="218"/>
      <c r="M230" s="219"/>
      <c r="N230" s="220"/>
      <c r="O230" s="220"/>
      <c r="P230" s="220"/>
      <c r="Q230" s="220"/>
      <c r="R230" s="220"/>
      <c r="S230" s="220"/>
      <c r="T230" s="221"/>
      <c r="AT230" s="222" t="s">
        <v>158</v>
      </c>
      <c r="AU230" s="222" t="s">
        <v>91</v>
      </c>
      <c r="AV230" s="14" t="s">
        <v>91</v>
      </c>
      <c r="AW230" s="14" t="s">
        <v>35</v>
      </c>
      <c r="AX230" s="14" t="s">
        <v>81</v>
      </c>
      <c r="AY230" s="222" t="s">
        <v>150</v>
      </c>
    </row>
    <row r="231" spans="1:65" s="13" customFormat="1">
      <c r="B231" s="201"/>
      <c r="C231" s="202"/>
      <c r="D231" s="203" t="s">
        <v>158</v>
      </c>
      <c r="E231" s="204" t="s">
        <v>1</v>
      </c>
      <c r="F231" s="205" t="s">
        <v>299</v>
      </c>
      <c r="G231" s="202"/>
      <c r="H231" s="204" t="s">
        <v>1</v>
      </c>
      <c r="I231" s="206"/>
      <c r="J231" s="202"/>
      <c r="K231" s="202"/>
      <c r="L231" s="207"/>
      <c r="M231" s="208"/>
      <c r="N231" s="209"/>
      <c r="O231" s="209"/>
      <c r="P231" s="209"/>
      <c r="Q231" s="209"/>
      <c r="R231" s="209"/>
      <c r="S231" s="209"/>
      <c r="T231" s="210"/>
      <c r="AT231" s="211" t="s">
        <v>158</v>
      </c>
      <c r="AU231" s="211" t="s">
        <v>91</v>
      </c>
      <c r="AV231" s="13" t="s">
        <v>89</v>
      </c>
      <c r="AW231" s="13" t="s">
        <v>35</v>
      </c>
      <c r="AX231" s="13" t="s">
        <v>81</v>
      </c>
      <c r="AY231" s="211" t="s">
        <v>150</v>
      </c>
    </row>
    <row r="232" spans="1:65" s="14" customFormat="1">
      <c r="B232" s="212"/>
      <c r="C232" s="213"/>
      <c r="D232" s="203" t="s">
        <v>158</v>
      </c>
      <c r="E232" s="214" t="s">
        <v>1</v>
      </c>
      <c r="F232" s="215" t="s">
        <v>300</v>
      </c>
      <c r="G232" s="213"/>
      <c r="H232" s="216">
        <v>-2.56</v>
      </c>
      <c r="I232" s="217"/>
      <c r="J232" s="213"/>
      <c r="K232" s="213"/>
      <c r="L232" s="218"/>
      <c r="M232" s="219"/>
      <c r="N232" s="220"/>
      <c r="O232" s="220"/>
      <c r="P232" s="220"/>
      <c r="Q232" s="220"/>
      <c r="R232" s="220"/>
      <c r="S232" s="220"/>
      <c r="T232" s="221"/>
      <c r="AT232" s="222" t="s">
        <v>158</v>
      </c>
      <c r="AU232" s="222" t="s">
        <v>91</v>
      </c>
      <c r="AV232" s="14" t="s">
        <v>91</v>
      </c>
      <c r="AW232" s="14" t="s">
        <v>35</v>
      </c>
      <c r="AX232" s="14" t="s">
        <v>81</v>
      </c>
      <c r="AY232" s="222" t="s">
        <v>150</v>
      </c>
    </row>
    <row r="233" spans="1:65" s="15" customFormat="1">
      <c r="B233" s="223"/>
      <c r="C233" s="224"/>
      <c r="D233" s="203" t="s">
        <v>158</v>
      </c>
      <c r="E233" s="225" t="s">
        <v>1</v>
      </c>
      <c r="F233" s="226" t="s">
        <v>161</v>
      </c>
      <c r="G233" s="224"/>
      <c r="H233" s="227">
        <v>7.4799999999999986</v>
      </c>
      <c r="I233" s="228"/>
      <c r="J233" s="224"/>
      <c r="K233" s="224"/>
      <c r="L233" s="229"/>
      <c r="M233" s="230"/>
      <c r="N233" s="231"/>
      <c r="O233" s="231"/>
      <c r="P233" s="231"/>
      <c r="Q233" s="231"/>
      <c r="R233" s="231"/>
      <c r="S233" s="231"/>
      <c r="T233" s="232"/>
      <c r="AT233" s="233" t="s">
        <v>158</v>
      </c>
      <c r="AU233" s="233" t="s">
        <v>91</v>
      </c>
      <c r="AV233" s="15" t="s">
        <v>156</v>
      </c>
      <c r="AW233" s="15" t="s">
        <v>35</v>
      </c>
      <c r="AX233" s="15" t="s">
        <v>89</v>
      </c>
      <c r="AY233" s="233" t="s">
        <v>150</v>
      </c>
    </row>
    <row r="234" spans="1:65" s="2" customFormat="1" ht="33" customHeight="1">
      <c r="A234" s="34"/>
      <c r="B234" s="35"/>
      <c r="C234" s="187" t="s">
        <v>305</v>
      </c>
      <c r="D234" s="187" t="s">
        <v>152</v>
      </c>
      <c r="E234" s="188" t="s">
        <v>306</v>
      </c>
      <c r="F234" s="189" t="s">
        <v>307</v>
      </c>
      <c r="G234" s="190" t="s">
        <v>155</v>
      </c>
      <c r="H234" s="191">
        <v>2.1120000000000001</v>
      </c>
      <c r="I234" s="192"/>
      <c r="J234" s="193">
        <f>ROUND(I234*H234,2)</f>
        <v>0</v>
      </c>
      <c r="K234" s="194"/>
      <c r="L234" s="39"/>
      <c r="M234" s="195" t="s">
        <v>1</v>
      </c>
      <c r="N234" s="196" t="s">
        <v>46</v>
      </c>
      <c r="O234" s="71"/>
      <c r="P234" s="197">
        <f>O234*H234</f>
        <v>0</v>
      </c>
      <c r="Q234" s="197">
        <v>0.20745</v>
      </c>
      <c r="R234" s="197">
        <f>Q234*H234</f>
        <v>0.43813440000000003</v>
      </c>
      <c r="S234" s="197">
        <v>0</v>
      </c>
      <c r="T234" s="198">
        <f>S234*H234</f>
        <v>0</v>
      </c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R234" s="199" t="s">
        <v>156</v>
      </c>
      <c r="AT234" s="199" t="s">
        <v>152</v>
      </c>
      <c r="AU234" s="199" t="s">
        <v>91</v>
      </c>
      <c r="AY234" s="17" t="s">
        <v>150</v>
      </c>
      <c r="BE234" s="200">
        <f>IF(N234="základní",J234,0)</f>
        <v>0</v>
      </c>
      <c r="BF234" s="200">
        <f>IF(N234="snížená",J234,0)</f>
        <v>0</v>
      </c>
      <c r="BG234" s="200">
        <f>IF(N234="zákl. přenesená",J234,0)</f>
        <v>0</v>
      </c>
      <c r="BH234" s="200">
        <f>IF(N234="sníž. přenesená",J234,0)</f>
        <v>0</v>
      </c>
      <c r="BI234" s="200">
        <f>IF(N234="nulová",J234,0)</f>
        <v>0</v>
      </c>
      <c r="BJ234" s="17" t="s">
        <v>89</v>
      </c>
      <c r="BK234" s="200">
        <f>ROUND(I234*H234,2)</f>
        <v>0</v>
      </c>
      <c r="BL234" s="17" t="s">
        <v>156</v>
      </c>
      <c r="BM234" s="199" t="s">
        <v>308</v>
      </c>
    </row>
    <row r="235" spans="1:65" s="13" customFormat="1">
      <c r="B235" s="201"/>
      <c r="C235" s="202"/>
      <c r="D235" s="203" t="s">
        <v>158</v>
      </c>
      <c r="E235" s="204" t="s">
        <v>1</v>
      </c>
      <c r="F235" s="205" t="s">
        <v>309</v>
      </c>
      <c r="G235" s="202"/>
      <c r="H235" s="204" t="s">
        <v>1</v>
      </c>
      <c r="I235" s="206"/>
      <c r="J235" s="202"/>
      <c r="K235" s="202"/>
      <c r="L235" s="207"/>
      <c r="M235" s="208"/>
      <c r="N235" s="209"/>
      <c r="O235" s="209"/>
      <c r="P235" s="209"/>
      <c r="Q235" s="209"/>
      <c r="R235" s="209"/>
      <c r="S235" s="209"/>
      <c r="T235" s="210"/>
      <c r="AT235" s="211" t="s">
        <v>158</v>
      </c>
      <c r="AU235" s="211" t="s">
        <v>91</v>
      </c>
      <c r="AV235" s="13" t="s">
        <v>89</v>
      </c>
      <c r="AW235" s="13" t="s">
        <v>35</v>
      </c>
      <c r="AX235" s="13" t="s">
        <v>81</v>
      </c>
      <c r="AY235" s="211" t="s">
        <v>150</v>
      </c>
    </row>
    <row r="236" spans="1:65" s="14" customFormat="1">
      <c r="B236" s="212"/>
      <c r="C236" s="213"/>
      <c r="D236" s="203" t="s">
        <v>158</v>
      </c>
      <c r="E236" s="214" t="s">
        <v>1</v>
      </c>
      <c r="F236" s="215" t="s">
        <v>170</v>
      </c>
      <c r="G236" s="213"/>
      <c r="H236" s="216">
        <v>2.1120000000000001</v>
      </c>
      <c r="I236" s="217"/>
      <c r="J236" s="213"/>
      <c r="K236" s="213"/>
      <c r="L236" s="218"/>
      <c r="M236" s="219"/>
      <c r="N236" s="220"/>
      <c r="O236" s="220"/>
      <c r="P236" s="220"/>
      <c r="Q236" s="220"/>
      <c r="R236" s="220"/>
      <c r="S236" s="220"/>
      <c r="T236" s="221"/>
      <c r="AT236" s="222" t="s">
        <v>158</v>
      </c>
      <c r="AU236" s="222" t="s">
        <v>91</v>
      </c>
      <c r="AV236" s="14" t="s">
        <v>91</v>
      </c>
      <c r="AW236" s="14" t="s">
        <v>35</v>
      </c>
      <c r="AX236" s="14" t="s">
        <v>81</v>
      </c>
      <c r="AY236" s="222" t="s">
        <v>150</v>
      </c>
    </row>
    <row r="237" spans="1:65" s="15" customFormat="1">
      <c r="B237" s="223"/>
      <c r="C237" s="224"/>
      <c r="D237" s="203" t="s">
        <v>158</v>
      </c>
      <c r="E237" s="225" t="s">
        <v>1</v>
      </c>
      <c r="F237" s="226" t="s">
        <v>161</v>
      </c>
      <c r="G237" s="224"/>
      <c r="H237" s="227">
        <v>2.1120000000000001</v>
      </c>
      <c r="I237" s="228"/>
      <c r="J237" s="224"/>
      <c r="K237" s="224"/>
      <c r="L237" s="229"/>
      <c r="M237" s="230"/>
      <c r="N237" s="231"/>
      <c r="O237" s="231"/>
      <c r="P237" s="231"/>
      <c r="Q237" s="231"/>
      <c r="R237" s="231"/>
      <c r="S237" s="231"/>
      <c r="T237" s="232"/>
      <c r="AT237" s="233" t="s">
        <v>158</v>
      </c>
      <c r="AU237" s="233" t="s">
        <v>91</v>
      </c>
      <c r="AV237" s="15" t="s">
        <v>156</v>
      </c>
      <c r="AW237" s="15" t="s">
        <v>35</v>
      </c>
      <c r="AX237" s="15" t="s">
        <v>89</v>
      </c>
      <c r="AY237" s="233" t="s">
        <v>150</v>
      </c>
    </row>
    <row r="238" spans="1:65" s="2" customFormat="1" ht="24.2" customHeight="1">
      <c r="A238" s="34"/>
      <c r="B238" s="35"/>
      <c r="C238" s="187" t="s">
        <v>310</v>
      </c>
      <c r="D238" s="187" t="s">
        <v>152</v>
      </c>
      <c r="E238" s="188" t="s">
        <v>311</v>
      </c>
      <c r="F238" s="189" t="s">
        <v>312</v>
      </c>
      <c r="G238" s="190" t="s">
        <v>155</v>
      </c>
      <c r="H238" s="191">
        <v>11.03</v>
      </c>
      <c r="I238" s="192"/>
      <c r="J238" s="193">
        <f>ROUND(I238*H238,2)</f>
        <v>0</v>
      </c>
      <c r="K238" s="194"/>
      <c r="L238" s="39"/>
      <c r="M238" s="195" t="s">
        <v>1</v>
      </c>
      <c r="N238" s="196" t="s">
        <v>46</v>
      </c>
      <c r="O238" s="71"/>
      <c r="P238" s="197">
        <f>O238*H238</f>
        <v>0</v>
      </c>
      <c r="Q238" s="197">
        <v>8.4250000000000005E-2</v>
      </c>
      <c r="R238" s="197">
        <f>Q238*H238</f>
        <v>0.92927749999999998</v>
      </c>
      <c r="S238" s="197">
        <v>0</v>
      </c>
      <c r="T238" s="198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199" t="s">
        <v>156</v>
      </c>
      <c r="AT238" s="199" t="s">
        <v>152</v>
      </c>
      <c r="AU238" s="199" t="s">
        <v>91</v>
      </c>
      <c r="AY238" s="17" t="s">
        <v>150</v>
      </c>
      <c r="BE238" s="200">
        <f>IF(N238="základní",J238,0)</f>
        <v>0</v>
      </c>
      <c r="BF238" s="200">
        <f>IF(N238="snížená",J238,0)</f>
        <v>0</v>
      </c>
      <c r="BG238" s="200">
        <f>IF(N238="zákl. přenesená",J238,0)</f>
        <v>0</v>
      </c>
      <c r="BH238" s="200">
        <f>IF(N238="sníž. přenesená",J238,0)</f>
        <v>0</v>
      </c>
      <c r="BI238" s="200">
        <f>IF(N238="nulová",J238,0)</f>
        <v>0</v>
      </c>
      <c r="BJ238" s="17" t="s">
        <v>89</v>
      </c>
      <c r="BK238" s="200">
        <f>ROUND(I238*H238,2)</f>
        <v>0</v>
      </c>
      <c r="BL238" s="17" t="s">
        <v>156</v>
      </c>
      <c r="BM238" s="199" t="s">
        <v>313</v>
      </c>
    </row>
    <row r="239" spans="1:65" s="2" customFormat="1" ht="16.5" customHeight="1">
      <c r="A239" s="34"/>
      <c r="B239" s="35"/>
      <c r="C239" s="234" t="s">
        <v>314</v>
      </c>
      <c r="D239" s="234" t="s">
        <v>211</v>
      </c>
      <c r="E239" s="235" t="s">
        <v>315</v>
      </c>
      <c r="F239" s="236" t="s">
        <v>316</v>
      </c>
      <c r="G239" s="237" t="s">
        <v>155</v>
      </c>
      <c r="H239" s="238">
        <v>8.2279999999999998</v>
      </c>
      <c r="I239" s="239"/>
      <c r="J239" s="240">
        <f>ROUND(I239*H239,2)</f>
        <v>0</v>
      </c>
      <c r="K239" s="241"/>
      <c r="L239" s="242"/>
      <c r="M239" s="243" t="s">
        <v>1</v>
      </c>
      <c r="N239" s="244" t="s">
        <v>46</v>
      </c>
      <c r="O239" s="71"/>
      <c r="P239" s="197">
        <f>O239*H239</f>
        <v>0</v>
      </c>
      <c r="Q239" s="197">
        <v>0.113</v>
      </c>
      <c r="R239" s="197">
        <f>Q239*H239</f>
        <v>0.92976400000000003</v>
      </c>
      <c r="S239" s="197">
        <v>0</v>
      </c>
      <c r="T239" s="198">
        <f>S239*H239</f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199" t="s">
        <v>193</v>
      </c>
      <c r="AT239" s="199" t="s">
        <v>211</v>
      </c>
      <c r="AU239" s="199" t="s">
        <v>91</v>
      </c>
      <c r="AY239" s="17" t="s">
        <v>150</v>
      </c>
      <c r="BE239" s="200">
        <f>IF(N239="základní",J239,0)</f>
        <v>0</v>
      </c>
      <c r="BF239" s="200">
        <f>IF(N239="snížená",J239,0)</f>
        <v>0</v>
      </c>
      <c r="BG239" s="200">
        <f>IF(N239="zákl. přenesená",J239,0)</f>
        <v>0</v>
      </c>
      <c r="BH239" s="200">
        <f>IF(N239="sníž. přenesená",J239,0)</f>
        <v>0</v>
      </c>
      <c r="BI239" s="200">
        <f>IF(N239="nulová",J239,0)</f>
        <v>0</v>
      </c>
      <c r="BJ239" s="17" t="s">
        <v>89</v>
      </c>
      <c r="BK239" s="200">
        <f>ROUND(I239*H239,2)</f>
        <v>0</v>
      </c>
      <c r="BL239" s="17" t="s">
        <v>156</v>
      </c>
      <c r="BM239" s="199" t="s">
        <v>317</v>
      </c>
    </row>
    <row r="240" spans="1:65" s="13" customFormat="1">
      <c r="B240" s="201"/>
      <c r="C240" s="202"/>
      <c r="D240" s="203" t="s">
        <v>158</v>
      </c>
      <c r="E240" s="204" t="s">
        <v>1</v>
      </c>
      <c r="F240" s="205" t="s">
        <v>297</v>
      </c>
      <c r="G240" s="202"/>
      <c r="H240" s="204" t="s">
        <v>1</v>
      </c>
      <c r="I240" s="206"/>
      <c r="J240" s="202"/>
      <c r="K240" s="202"/>
      <c r="L240" s="207"/>
      <c r="M240" s="208"/>
      <c r="N240" s="209"/>
      <c r="O240" s="209"/>
      <c r="P240" s="209"/>
      <c r="Q240" s="209"/>
      <c r="R240" s="209"/>
      <c r="S240" s="209"/>
      <c r="T240" s="210"/>
      <c r="AT240" s="211" t="s">
        <v>158</v>
      </c>
      <c r="AU240" s="211" t="s">
        <v>91</v>
      </c>
      <c r="AV240" s="13" t="s">
        <v>89</v>
      </c>
      <c r="AW240" s="13" t="s">
        <v>35</v>
      </c>
      <c r="AX240" s="13" t="s">
        <v>81</v>
      </c>
      <c r="AY240" s="211" t="s">
        <v>150</v>
      </c>
    </row>
    <row r="241" spans="1:65" s="14" customFormat="1">
      <c r="B241" s="212"/>
      <c r="C241" s="213"/>
      <c r="D241" s="203" t="s">
        <v>158</v>
      </c>
      <c r="E241" s="214" t="s">
        <v>1</v>
      </c>
      <c r="F241" s="215" t="s">
        <v>298</v>
      </c>
      <c r="G241" s="213"/>
      <c r="H241" s="216">
        <v>10.039999999999999</v>
      </c>
      <c r="I241" s="217"/>
      <c r="J241" s="213"/>
      <c r="K241" s="213"/>
      <c r="L241" s="218"/>
      <c r="M241" s="219"/>
      <c r="N241" s="220"/>
      <c r="O241" s="220"/>
      <c r="P241" s="220"/>
      <c r="Q241" s="220"/>
      <c r="R241" s="220"/>
      <c r="S241" s="220"/>
      <c r="T241" s="221"/>
      <c r="AT241" s="222" t="s">
        <v>158</v>
      </c>
      <c r="AU241" s="222" t="s">
        <v>91</v>
      </c>
      <c r="AV241" s="14" t="s">
        <v>91</v>
      </c>
      <c r="AW241" s="14" t="s">
        <v>35</v>
      </c>
      <c r="AX241" s="14" t="s">
        <v>81</v>
      </c>
      <c r="AY241" s="222" t="s">
        <v>150</v>
      </c>
    </row>
    <row r="242" spans="1:65" s="13" customFormat="1">
      <c r="B242" s="201"/>
      <c r="C242" s="202"/>
      <c r="D242" s="203" t="s">
        <v>158</v>
      </c>
      <c r="E242" s="204" t="s">
        <v>1</v>
      </c>
      <c r="F242" s="205" t="s">
        <v>299</v>
      </c>
      <c r="G242" s="202"/>
      <c r="H242" s="204" t="s">
        <v>1</v>
      </c>
      <c r="I242" s="206"/>
      <c r="J242" s="202"/>
      <c r="K242" s="202"/>
      <c r="L242" s="207"/>
      <c r="M242" s="208"/>
      <c r="N242" s="209"/>
      <c r="O242" s="209"/>
      <c r="P242" s="209"/>
      <c r="Q242" s="209"/>
      <c r="R242" s="209"/>
      <c r="S242" s="209"/>
      <c r="T242" s="210"/>
      <c r="AT242" s="211" t="s">
        <v>158</v>
      </c>
      <c r="AU242" s="211" t="s">
        <v>91</v>
      </c>
      <c r="AV242" s="13" t="s">
        <v>89</v>
      </c>
      <c r="AW242" s="13" t="s">
        <v>35</v>
      </c>
      <c r="AX242" s="13" t="s">
        <v>81</v>
      </c>
      <c r="AY242" s="211" t="s">
        <v>150</v>
      </c>
    </row>
    <row r="243" spans="1:65" s="14" customFormat="1">
      <c r="B243" s="212"/>
      <c r="C243" s="213"/>
      <c r="D243" s="203" t="s">
        <v>158</v>
      </c>
      <c r="E243" s="214" t="s">
        <v>1</v>
      </c>
      <c r="F243" s="215" t="s">
        <v>300</v>
      </c>
      <c r="G243" s="213"/>
      <c r="H243" s="216">
        <v>-2.56</v>
      </c>
      <c r="I243" s="217"/>
      <c r="J243" s="213"/>
      <c r="K243" s="213"/>
      <c r="L243" s="218"/>
      <c r="M243" s="219"/>
      <c r="N243" s="220"/>
      <c r="O243" s="220"/>
      <c r="P243" s="220"/>
      <c r="Q243" s="220"/>
      <c r="R243" s="220"/>
      <c r="S243" s="220"/>
      <c r="T243" s="221"/>
      <c r="AT243" s="222" t="s">
        <v>158</v>
      </c>
      <c r="AU243" s="222" t="s">
        <v>91</v>
      </c>
      <c r="AV243" s="14" t="s">
        <v>91</v>
      </c>
      <c r="AW243" s="14" t="s">
        <v>35</v>
      </c>
      <c r="AX243" s="14" t="s">
        <v>81</v>
      </c>
      <c r="AY243" s="222" t="s">
        <v>150</v>
      </c>
    </row>
    <row r="244" spans="1:65" s="15" customFormat="1">
      <c r="B244" s="223"/>
      <c r="C244" s="224"/>
      <c r="D244" s="203" t="s">
        <v>158</v>
      </c>
      <c r="E244" s="225" t="s">
        <v>1</v>
      </c>
      <c r="F244" s="226" t="s">
        <v>161</v>
      </c>
      <c r="G244" s="224"/>
      <c r="H244" s="227">
        <v>7.4799999999999986</v>
      </c>
      <c r="I244" s="228"/>
      <c r="J244" s="224"/>
      <c r="K244" s="224"/>
      <c r="L244" s="229"/>
      <c r="M244" s="230"/>
      <c r="N244" s="231"/>
      <c r="O244" s="231"/>
      <c r="P244" s="231"/>
      <c r="Q244" s="231"/>
      <c r="R244" s="231"/>
      <c r="S244" s="231"/>
      <c r="T244" s="232"/>
      <c r="AT244" s="233" t="s">
        <v>158</v>
      </c>
      <c r="AU244" s="233" t="s">
        <v>91</v>
      </c>
      <c r="AV244" s="15" t="s">
        <v>156</v>
      </c>
      <c r="AW244" s="15" t="s">
        <v>35</v>
      </c>
      <c r="AX244" s="15" t="s">
        <v>89</v>
      </c>
      <c r="AY244" s="233" t="s">
        <v>150</v>
      </c>
    </row>
    <row r="245" spans="1:65" s="14" customFormat="1">
      <c r="B245" s="212"/>
      <c r="C245" s="213"/>
      <c r="D245" s="203" t="s">
        <v>158</v>
      </c>
      <c r="E245" s="213"/>
      <c r="F245" s="215" t="s">
        <v>318</v>
      </c>
      <c r="G245" s="213"/>
      <c r="H245" s="216">
        <v>8.2279999999999998</v>
      </c>
      <c r="I245" s="217"/>
      <c r="J245" s="213"/>
      <c r="K245" s="213"/>
      <c r="L245" s="218"/>
      <c r="M245" s="219"/>
      <c r="N245" s="220"/>
      <c r="O245" s="220"/>
      <c r="P245" s="220"/>
      <c r="Q245" s="220"/>
      <c r="R245" s="220"/>
      <c r="S245" s="220"/>
      <c r="T245" s="221"/>
      <c r="AT245" s="222" t="s">
        <v>158</v>
      </c>
      <c r="AU245" s="222" t="s">
        <v>91</v>
      </c>
      <c r="AV245" s="14" t="s">
        <v>91</v>
      </c>
      <c r="AW245" s="14" t="s">
        <v>4</v>
      </c>
      <c r="AX245" s="14" t="s">
        <v>89</v>
      </c>
      <c r="AY245" s="222" t="s">
        <v>150</v>
      </c>
    </row>
    <row r="246" spans="1:65" s="12" customFormat="1" ht="22.9" customHeight="1">
      <c r="B246" s="171"/>
      <c r="C246" s="172"/>
      <c r="D246" s="173" t="s">
        <v>80</v>
      </c>
      <c r="E246" s="185" t="s">
        <v>199</v>
      </c>
      <c r="F246" s="185" t="s">
        <v>319</v>
      </c>
      <c r="G246" s="172"/>
      <c r="H246" s="172"/>
      <c r="I246" s="175"/>
      <c r="J246" s="186">
        <f>BK246</f>
        <v>0</v>
      </c>
      <c r="K246" s="172"/>
      <c r="L246" s="177"/>
      <c r="M246" s="178"/>
      <c r="N246" s="179"/>
      <c r="O246" s="179"/>
      <c r="P246" s="180">
        <f>SUM(P247:P284)</f>
        <v>0</v>
      </c>
      <c r="Q246" s="179"/>
      <c r="R246" s="180">
        <f>SUM(R247:R284)</f>
        <v>2.8524803200000002</v>
      </c>
      <c r="S246" s="179"/>
      <c r="T246" s="181">
        <f>SUM(T247:T284)</f>
        <v>0.37460000000000004</v>
      </c>
      <c r="AR246" s="182" t="s">
        <v>89</v>
      </c>
      <c r="AT246" s="183" t="s">
        <v>80</v>
      </c>
      <c r="AU246" s="183" t="s">
        <v>89</v>
      </c>
      <c r="AY246" s="182" t="s">
        <v>150</v>
      </c>
      <c r="BK246" s="184">
        <f>SUM(BK247:BK284)</f>
        <v>0</v>
      </c>
    </row>
    <row r="247" spans="1:65" s="2" customFormat="1" ht="24.2" customHeight="1">
      <c r="A247" s="34"/>
      <c r="B247" s="35"/>
      <c r="C247" s="187" t="s">
        <v>320</v>
      </c>
      <c r="D247" s="187" t="s">
        <v>152</v>
      </c>
      <c r="E247" s="188" t="s">
        <v>321</v>
      </c>
      <c r="F247" s="189" t="s">
        <v>322</v>
      </c>
      <c r="G247" s="190" t="s">
        <v>285</v>
      </c>
      <c r="H247" s="191">
        <v>1</v>
      </c>
      <c r="I247" s="192"/>
      <c r="J247" s="193">
        <f>ROUND(I247*H247,2)</f>
        <v>0</v>
      </c>
      <c r="K247" s="194"/>
      <c r="L247" s="39"/>
      <c r="M247" s="195" t="s">
        <v>1</v>
      </c>
      <c r="N247" s="196" t="s">
        <v>46</v>
      </c>
      <c r="O247" s="71"/>
      <c r="P247" s="197">
        <f>O247*H247</f>
        <v>0</v>
      </c>
      <c r="Q247" s="197">
        <v>6.9999999999999999E-4</v>
      </c>
      <c r="R247" s="197">
        <f>Q247*H247</f>
        <v>6.9999999999999999E-4</v>
      </c>
      <c r="S247" s="197">
        <v>0</v>
      </c>
      <c r="T247" s="198">
        <f>S247*H247</f>
        <v>0</v>
      </c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R247" s="199" t="s">
        <v>156</v>
      </c>
      <c r="AT247" s="199" t="s">
        <v>152</v>
      </c>
      <c r="AU247" s="199" t="s">
        <v>91</v>
      </c>
      <c r="AY247" s="17" t="s">
        <v>150</v>
      </c>
      <c r="BE247" s="200">
        <f>IF(N247="základní",J247,0)</f>
        <v>0</v>
      </c>
      <c r="BF247" s="200">
        <f>IF(N247="snížená",J247,0)</f>
        <v>0</v>
      </c>
      <c r="BG247" s="200">
        <f>IF(N247="zákl. přenesená",J247,0)</f>
        <v>0</v>
      </c>
      <c r="BH247" s="200">
        <f>IF(N247="sníž. přenesená",J247,0)</f>
        <v>0</v>
      </c>
      <c r="BI247" s="200">
        <f>IF(N247="nulová",J247,0)</f>
        <v>0</v>
      </c>
      <c r="BJ247" s="17" t="s">
        <v>89</v>
      </c>
      <c r="BK247" s="200">
        <f>ROUND(I247*H247,2)</f>
        <v>0</v>
      </c>
      <c r="BL247" s="17" t="s">
        <v>156</v>
      </c>
      <c r="BM247" s="199" t="s">
        <v>323</v>
      </c>
    </row>
    <row r="248" spans="1:65" s="2" customFormat="1" ht="24.2" customHeight="1">
      <c r="A248" s="34"/>
      <c r="B248" s="35"/>
      <c r="C248" s="187" t="s">
        <v>324</v>
      </c>
      <c r="D248" s="187" t="s">
        <v>152</v>
      </c>
      <c r="E248" s="188" t="s">
        <v>325</v>
      </c>
      <c r="F248" s="189" t="s">
        <v>326</v>
      </c>
      <c r="G248" s="190" t="s">
        <v>285</v>
      </c>
      <c r="H248" s="191">
        <v>1</v>
      </c>
      <c r="I248" s="192"/>
      <c r="J248" s="193">
        <f>ROUND(I248*H248,2)</f>
        <v>0</v>
      </c>
      <c r="K248" s="194"/>
      <c r="L248" s="39"/>
      <c r="M248" s="195" t="s">
        <v>1</v>
      </c>
      <c r="N248" s="196" t="s">
        <v>46</v>
      </c>
      <c r="O248" s="71"/>
      <c r="P248" s="197">
        <f>O248*H248</f>
        <v>0</v>
      </c>
      <c r="Q248" s="197">
        <v>0.10940999999999999</v>
      </c>
      <c r="R248" s="197">
        <f>Q248*H248</f>
        <v>0.10940999999999999</v>
      </c>
      <c r="S248" s="197">
        <v>0</v>
      </c>
      <c r="T248" s="198">
        <f>S248*H248</f>
        <v>0</v>
      </c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R248" s="199" t="s">
        <v>156</v>
      </c>
      <c r="AT248" s="199" t="s">
        <v>152</v>
      </c>
      <c r="AU248" s="199" t="s">
        <v>91</v>
      </c>
      <c r="AY248" s="17" t="s">
        <v>150</v>
      </c>
      <c r="BE248" s="200">
        <f>IF(N248="základní",J248,0)</f>
        <v>0</v>
      </c>
      <c r="BF248" s="200">
        <f>IF(N248="snížená",J248,0)</f>
        <v>0</v>
      </c>
      <c r="BG248" s="200">
        <f>IF(N248="zákl. přenesená",J248,0)</f>
        <v>0</v>
      </c>
      <c r="BH248" s="200">
        <f>IF(N248="sníž. přenesená",J248,0)</f>
        <v>0</v>
      </c>
      <c r="BI248" s="200">
        <f>IF(N248="nulová",J248,0)</f>
        <v>0</v>
      </c>
      <c r="BJ248" s="17" t="s">
        <v>89</v>
      </c>
      <c r="BK248" s="200">
        <f>ROUND(I248*H248,2)</f>
        <v>0</v>
      </c>
      <c r="BL248" s="17" t="s">
        <v>156</v>
      </c>
      <c r="BM248" s="199" t="s">
        <v>327</v>
      </c>
    </row>
    <row r="249" spans="1:65" s="2" customFormat="1" ht="24.2" customHeight="1">
      <c r="A249" s="34"/>
      <c r="B249" s="35"/>
      <c r="C249" s="187" t="s">
        <v>328</v>
      </c>
      <c r="D249" s="187" t="s">
        <v>152</v>
      </c>
      <c r="E249" s="188" t="s">
        <v>329</v>
      </c>
      <c r="F249" s="189" t="s">
        <v>330</v>
      </c>
      <c r="G249" s="190" t="s">
        <v>177</v>
      </c>
      <c r="H249" s="191">
        <v>3.52</v>
      </c>
      <c r="I249" s="192"/>
      <c r="J249" s="193">
        <f>ROUND(I249*H249,2)</f>
        <v>0</v>
      </c>
      <c r="K249" s="194"/>
      <c r="L249" s="39"/>
      <c r="M249" s="195" t="s">
        <v>1</v>
      </c>
      <c r="N249" s="196" t="s">
        <v>46</v>
      </c>
      <c r="O249" s="71"/>
      <c r="P249" s="197">
        <f>O249*H249</f>
        <v>0</v>
      </c>
      <c r="Q249" s="197">
        <v>0.20219000000000001</v>
      </c>
      <c r="R249" s="197">
        <f>Q249*H249</f>
        <v>0.71170880000000003</v>
      </c>
      <c r="S249" s="197">
        <v>0</v>
      </c>
      <c r="T249" s="198">
        <f>S249*H249</f>
        <v>0</v>
      </c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R249" s="199" t="s">
        <v>156</v>
      </c>
      <c r="AT249" s="199" t="s">
        <v>152</v>
      </c>
      <c r="AU249" s="199" t="s">
        <v>91</v>
      </c>
      <c r="AY249" s="17" t="s">
        <v>150</v>
      </c>
      <c r="BE249" s="200">
        <f>IF(N249="základní",J249,0)</f>
        <v>0</v>
      </c>
      <c r="BF249" s="200">
        <f>IF(N249="snížená",J249,0)</f>
        <v>0</v>
      </c>
      <c r="BG249" s="200">
        <f>IF(N249="zákl. přenesená",J249,0)</f>
        <v>0</v>
      </c>
      <c r="BH249" s="200">
        <f>IF(N249="sníž. přenesená",J249,0)</f>
        <v>0</v>
      </c>
      <c r="BI249" s="200">
        <f>IF(N249="nulová",J249,0)</f>
        <v>0</v>
      </c>
      <c r="BJ249" s="17" t="s">
        <v>89</v>
      </c>
      <c r="BK249" s="200">
        <f>ROUND(I249*H249,2)</f>
        <v>0</v>
      </c>
      <c r="BL249" s="17" t="s">
        <v>156</v>
      </c>
      <c r="BM249" s="199" t="s">
        <v>331</v>
      </c>
    </row>
    <row r="250" spans="1:65" s="14" customFormat="1">
      <c r="B250" s="212"/>
      <c r="C250" s="213"/>
      <c r="D250" s="203" t="s">
        <v>158</v>
      </c>
      <c r="E250" s="214" t="s">
        <v>1</v>
      </c>
      <c r="F250" s="215" t="s">
        <v>332</v>
      </c>
      <c r="G250" s="213"/>
      <c r="H250" s="216">
        <v>3.52</v>
      </c>
      <c r="I250" s="217"/>
      <c r="J250" s="213"/>
      <c r="K250" s="213"/>
      <c r="L250" s="218"/>
      <c r="M250" s="219"/>
      <c r="N250" s="220"/>
      <c r="O250" s="220"/>
      <c r="P250" s="220"/>
      <c r="Q250" s="220"/>
      <c r="R250" s="220"/>
      <c r="S250" s="220"/>
      <c r="T250" s="221"/>
      <c r="AT250" s="222" t="s">
        <v>158</v>
      </c>
      <c r="AU250" s="222" t="s">
        <v>91</v>
      </c>
      <c r="AV250" s="14" t="s">
        <v>91</v>
      </c>
      <c r="AW250" s="14" t="s">
        <v>35</v>
      </c>
      <c r="AX250" s="14" t="s">
        <v>81</v>
      </c>
      <c r="AY250" s="222" t="s">
        <v>150</v>
      </c>
    </row>
    <row r="251" spans="1:65" s="15" customFormat="1">
      <c r="B251" s="223"/>
      <c r="C251" s="224"/>
      <c r="D251" s="203" t="s">
        <v>158</v>
      </c>
      <c r="E251" s="225" t="s">
        <v>1</v>
      </c>
      <c r="F251" s="226" t="s">
        <v>161</v>
      </c>
      <c r="G251" s="224"/>
      <c r="H251" s="227">
        <v>3.52</v>
      </c>
      <c r="I251" s="228"/>
      <c r="J251" s="224"/>
      <c r="K251" s="224"/>
      <c r="L251" s="229"/>
      <c r="M251" s="230"/>
      <c r="N251" s="231"/>
      <c r="O251" s="231"/>
      <c r="P251" s="231"/>
      <c r="Q251" s="231"/>
      <c r="R251" s="231"/>
      <c r="S251" s="231"/>
      <c r="T251" s="232"/>
      <c r="AT251" s="233" t="s">
        <v>158</v>
      </c>
      <c r="AU251" s="233" t="s">
        <v>91</v>
      </c>
      <c r="AV251" s="15" t="s">
        <v>156</v>
      </c>
      <c r="AW251" s="15" t="s">
        <v>35</v>
      </c>
      <c r="AX251" s="15" t="s">
        <v>89</v>
      </c>
      <c r="AY251" s="233" t="s">
        <v>150</v>
      </c>
    </row>
    <row r="252" spans="1:65" s="2" customFormat="1" ht="16.5" customHeight="1">
      <c r="A252" s="34"/>
      <c r="B252" s="35"/>
      <c r="C252" s="234" t="s">
        <v>333</v>
      </c>
      <c r="D252" s="234" t="s">
        <v>211</v>
      </c>
      <c r="E252" s="235" t="s">
        <v>334</v>
      </c>
      <c r="F252" s="236" t="s">
        <v>335</v>
      </c>
      <c r="G252" s="237" t="s">
        <v>177</v>
      </c>
      <c r="H252" s="238">
        <v>3.59</v>
      </c>
      <c r="I252" s="239"/>
      <c r="J252" s="240">
        <f>ROUND(I252*H252,2)</f>
        <v>0</v>
      </c>
      <c r="K252" s="241"/>
      <c r="L252" s="242"/>
      <c r="M252" s="243" t="s">
        <v>1</v>
      </c>
      <c r="N252" s="244" t="s">
        <v>46</v>
      </c>
      <c r="O252" s="71"/>
      <c r="P252" s="197">
        <f>O252*H252</f>
        <v>0</v>
      </c>
      <c r="Q252" s="197">
        <v>8.5000000000000006E-2</v>
      </c>
      <c r="R252" s="197">
        <f>Q252*H252</f>
        <v>0.30515000000000003</v>
      </c>
      <c r="S252" s="197">
        <v>0</v>
      </c>
      <c r="T252" s="198">
        <f>S252*H252</f>
        <v>0</v>
      </c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R252" s="199" t="s">
        <v>193</v>
      </c>
      <c r="AT252" s="199" t="s">
        <v>211</v>
      </c>
      <c r="AU252" s="199" t="s">
        <v>91</v>
      </c>
      <c r="AY252" s="17" t="s">
        <v>150</v>
      </c>
      <c r="BE252" s="200">
        <f>IF(N252="základní",J252,0)</f>
        <v>0</v>
      </c>
      <c r="BF252" s="200">
        <f>IF(N252="snížená",J252,0)</f>
        <v>0</v>
      </c>
      <c r="BG252" s="200">
        <f>IF(N252="zákl. přenesená",J252,0)</f>
        <v>0</v>
      </c>
      <c r="BH252" s="200">
        <f>IF(N252="sníž. přenesená",J252,0)</f>
        <v>0</v>
      </c>
      <c r="BI252" s="200">
        <f>IF(N252="nulová",J252,0)</f>
        <v>0</v>
      </c>
      <c r="BJ252" s="17" t="s">
        <v>89</v>
      </c>
      <c r="BK252" s="200">
        <f>ROUND(I252*H252,2)</f>
        <v>0</v>
      </c>
      <c r="BL252" s="17" t="s">
        <v>156</v>
      </c>
      <c r="BM252" s="199" t="s">
        <v>336</v>
      </c>
    </row>
    <row r="253" spans="1:65" s="14" customFormat="1">
      <c r="B253" s="212"/>
      <c r="C253" s="213"/>
      <c r="D253" s="203" t="s">
        <v>158</v>
      </c>
      <c r="E253" s="214" t="s">
        <v>1</v>
      </c>
      <c r="F253" s="215" t="s">
        <v>332</v>
      </c>
      <c r="G253" s="213"/>
      <c r="H253" s="216">
        <v>3.52</v>
      </c>
      <c r="I253" s="217"/>
      <c r="J253" s="213"/>
      <c r="K253" s="213"/>
      <c r="L253" s="218"/>
      <c r="M253" s="219"/>
      <c r="N253" s="220"/>
      <c r="O253" s="220"/>
      <c r="P253" s="220"/>
      <c r="Q253" s="220"/>
      <c r="R253" s="220"/>
      <c r="S253" s="220"/>
      <c r="T253" s="221"/>
      <c r="AT253" s="222" t="s">
        <v>158</v>
      </c>
      <c r="AU253" s="222" t="s">
        <v>91</v>
      </c>
      <c r="AV253" s="14" t="s">
        <v>91</v>
      </c>
      <c r="AW253" s="14" t="s">
        <v>35</v>
      </c>
      <c r="AX253" s="14" t="s">
        <v>81</v>
      </c>
      <c r="AY253" s="222" t="s">
        <v>150</v>
      </c>
    </row>
    <row r="254" spans="1:65" s="15" customFormat="1">
      <c r="B254" s="223"/>
      <c r="C254" s="224"/>
      <c r="D254" s="203" t="s">
        <v>158</v>
      </c>
      <c r="E254" s="225" t="s">
        <v>1</v>
      </c>
      <c r="F254" s="226" t="s">
        <v>161</v>
      </c>
      <c r="G254" s="224"/>
      <c r="H254" s="227">
        <v>3.52</v>
      </c>
      <c r="I254" s="228"/>
      <c r="J254" s="224"/>
      <c r="K254" s="224"/>
      <c r="L254" s="229"/>
      <c r="M254" s="230"/>
      <c r="N254" s="231"/>
      <c r="O254" s="231"/>
      <c r="P254" s="231"/>
      <c r="Q254" s="231"/>
      <c r="R254" s="231"/>
      <c r="S254" s="231"/>
      <c r="T254" s="232"/>
      <c r="AT254" s="233" t="s">
        <v>158</v>
      </c>
      <c r="AU254" s="233" t="s">
        <v>91</v>
      </c>
      <c r="AV254" s="15" t="s">
        <v>156</v>
      </c>
      <c r="AW254" s="15" t="s">
        <v>35</v>
      </c>
      <c r="AX254" s="15" t="s">
        <v>89</v>
      </c>
      <c r="AY254" s="233" t="s">
        <v>150</v>
      </c>
    </row>
    <row r="255" spans="1:65" s="14" customFormat="1">
      <c r="B255" s="212"/>
      <c r="C255" s="213"/>
      <c r="D255" s="203" t="s">
        <v>158</v>
      </c>
      <c r="E255" s="213"/>
      <c r="F255" s="215" t="s">
        <v>337</v>
      </c>
      <c r="G255" s="213"/>
      <c r="H255" s="216">
        <v>3.59</v>
      </c>
      <c r="I255" s="217"/>
      <c r="J255" s="213"/>
      <c r="K255" s="213"/>
      <c r="L255" s="218"/>
      <c r="M255" s="219"/>
      <c r="N255" s="220"/>
      <c r="O255" s="220"/>
      <c r="P255" s="220"/>
      <c r="Q255" s="220"/>
      <c r="R255" s="220"/>
      <c r="S255" s="220"/>
      <c r="T255" s="221"/>
      <c r="AT255" s="222" t="s">
        <v>158</v>
      </c>
      <c r="AU255" s="222" t="s">
        <v>91</v>
      </c>
      <c r="AV255" s="14" t="s">
        <v>91</v>
      </c>
      <c r="AW255" s="14" t="s">
        <v>4</v>
      </c>
      <c r="AX255" s="14" t="s">
        <v>89</v>
      </c>
      <c r="AY255" s="222" t="s">
        <v>150</v>
      </c>
    </row>
    <row r="256" spans="1:65" s="2" customFormat="1" ht="33" customHeight="1">
      <c r="A256" s="34"/>
      <c r="B256" s="35"/>
      <c r="C256" s="187" t="s">
        <v>338</v>
      </c>
      <c r="D256" s="187" t="s">
        <v>152</v>
      </c>
      <c r="E256" s="188" t="s">
        <v>339</v>
      </c>
      <c r="F256" s="189" t="s">
        <v>340</v>
      </c>
      <c r="G256" s="190" t="s">
        <v>177</v>
      </c>
      <c r="H256" s="191">
        <v>3.45</v>
      </c>
      <c r="I256" s="192"/>
      <c r="J256" s="193">
        <f>ROUND(I256*H256,2)</f>
        <v>0</v>
      </c>
      <c r="K256" s="194"/>
      <c r="L256" s="39"/>
      <c r="M256" s="195" t="s">
        <v>1</v>
      </c>
      <c r="N256" s="196" t="s">
        <v>46</v>
      </c>
      <c r="O256" s="71"/>
      <c r="P256" s="197">
        <f>O256*H256</f>
        <v>0</v>
      </c>
      <c r="Q256" s="197">
        <v>0.15540000000000001</v>
      </c>
      <c r="R256" s="197">
        <f>Q256*H256</f>
        <v>0.53613000000000011</v>
      </c>
      <c r="S256" s="197">
        <v>0</v>
      </c>
      <c r="T256" s="198">
        <f>S256*H256</f>
        <v>0</v>
      </c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R256" s="199" t="s">
        <v>156</v>
      </c>
      <c r="AT256" s="199" t="s">
        <v>152</v>
      </c>
      <c r="AU256" s="199" t="s">
        <v>91</v>
      </c>
      <c r="AY256" s="17" t="s">
        <v>150</v>
      </c>
      <c r="BE256" s="200">
        <f>IF(N256="základní",J256,0)</f>
        <v>0</v>
      </c>
      <c r="BF256" s="200">
        <f>IF(N256="snížená",J256,0)</f>
        <v>0</v>
      </c>
      <c r="BG256" s="200">
        <f>IF(N256="zákl. přenesená",J256,0)</f>
        <v>0</v>
      </c>
      <c r="BH256" s="200">
        <f>IF(N256="sníž. přenesená",J256,0)</f>
        <v>0</v>
      </c>
      <c r="BI256" s="200">
        <f>IF(N256="nulová",J256,0)</f>
        <v>0</v>
      </c>
      <c r="BJ256" s="17" t="s">
        <v>89</v>
      </c>
      <c r="BK256" s="200">
        <f>ROUND(I256*H256,2)</f>
        <v>0</v>
      </c>
      <c r="BL256" s="17" t="s">
        <v>156</v>
      </c>
      <c r="BM256" s="199" t="s">
        <v>341</v>
      </c>
    </row>
    <row r="257" spans="1:65" s="13" customFormat="1">
      <c r="B257" s="201"/>
      <c r="C257" s="202"/>
      <c r="D257" s="203" t="s">
        <v>158</v>
      </c>
      <c r="E257" s="204" t="s">
        <v>1</v>
      </c>
      <c r="F257" s="205" t="s">
        <v>342</v>
      </c>
      <c r="G257" s="202"/>
      <c r="H257" s="204" t="s">
        <v>1</v>
      </c>
      <c r="I257" s="206"/>
      <c r="J257" s="202"/>
      <c r="K257" s="202"/>
      <c r="L257" s="207"/>
      <c r="M257" s="208"/>
      <c r="N257" s="209"/>
      <c r="O257" s="209"/>
      <c r="P257" s="209"/>
      <c r="Q257" s="209"/>
      <c r="R257" s="209"/>
      <c r="S257" s="209"/>
      <c r="T257" s="210"/>
      <c r="AT257" s="211" t="s">
        <v>158</v>
      </c>
      <c r="AU257" s="211" t="s">
        <v>91</v>
      </c>
      <c r="AV257" s="13" t="s">
        <v>89</v>
      </c>
      <c r="AW257" s="13" t="s">
        <v>35</v>
      </c>
      <c r="AX257" s="13" t="s">
        <v>81</v>
      </c>
      <c r="AY257" s="211" t="s">
        <v>150</v>
      </c>
    </row>
    <row r="258" spans="1:65" s="14" customFormat="1">
      <c r="B258" s="212"/>
      <c r="C258" s="213"/>
      <c r="D258" s="203" t="s">
        <v>158</v>
      </c>
      <c r="E258" s="214" t="s">
        <v>1</v>
      </c>
      <c r="F258" s="215" t="s">
        <v>343</v>
      </c>
      <c r="G258" s="213"/>
      <c r="H258" s="216">
        <v>3.45</v>
      </c>
      <c r="I258" s="217"/>
      <c r="J258" s="213"/>
      <c r="K258" s="213"/>
      <c r="L258" s="218"/>
      <c r="M258" s="219"/>
      <c r="N258" s="220"/>
      <c r="O258" s="220"/>
      <c r="P258" s="220"/>
      <c r="Q258" s="220"/>
      <c r="R258" s="220"/>
      <c r="S258" s="220"/>
      <c r="T258" s="221"/>
      <c r="AT258" s="222" t="s">
        <v>158</v>
      </c>
      <c r="AU258" s="222" t="s">
        <v>91</v>
      </c>
      <c r="AV258" s="14" t="s">
        <v>91</v>
      </c>
      <c r="AW258" s="14" t="s">
        <v>35</v>
      </c>
      <c r="AX258" s="14" t="s">
        <v>81</v>
      </c>
      <c r="AY258" s="222" t="s">
        <v>150</v>
      </c>
    </row>
    <row r="259" spans="1:65" s="15" customFormat="1">
      <c r="B259" s="223"/>
      <c r="C259" s="224"/>
      <c r="D259" s="203" t="s">
        <v>158</v>
      </c>
      <c r="E259" s="225" t="s">
        <v>1</v>
      </c>
      <c r="F259" s="226" t="s">
        <v>161</v>
      </c>
      <c r="G259" s="224"/>
      <c r="H259" s="227">
        <v>3.45</v>
      </c>
      <c r="I259" s="228"/>
      <c r="J259" s="224"/>
      <c r="K259" s="224"/>
      <c r="L259" s="229"/>
      <c r="M259" s="230"/>
      <c r="N259" s="231"/>
      <c r="O259" s="231"/>
      <c r="P259" s="231"/>
      <c r="Q259" s="231"/>
      <c r="R259" s="231"/>
      <c r="S259" s="231"/>
      <c r="T259" s="232"/>
      <c r="AT259" s="233" t="s">
        <v>158</v>
      </c>
      <c r="AU259" s="233" t="s">
        <v>91</v>
      </c>
      <c r="AV259" s="15" t="s">
        <v>156</v>
      </c>
      <c r="AW259" s="15" t="s">
        <v>35</v>
      </c>
      <c r="AX259" s="15" t="s">
        <v>89</v>
      </c>
      <c r="AY259" s="233" t="s">
        <v>150</v>
      </c>
    </row>
    <row r="260" spans="1:65" s="2" customFormat="1" ht="33" customHeight="1">
      <c r="A260" s="34"/>
      <c r="B260" s="35"/>
      <c r="C260" s="187" t="s">
        <v>344</v>
      </c>
      <c r="D260" s="187" t="s">
        <v>152</v>
      </c>
      <c r="E260" s="188" t="s">
        <v>345</v>
      </c>
      <c r="F260" s="189" t="s">
        <v>346</v>
      </c>
      <c r="G260" s="190" t="s">
        <v>177</v>
      </c>
      <c r="H260" s="191">
        <v>2.2999999999999998</v>
      </c>
      <c r="I260" s="192"/>
      <c r="J260" s="193">
        <f>ROUND(I260*H260,2)</f>
        <v>0</v>
      </c>
      <c r="K260" s="194"/>
      <c r="L260" s="39"/>
      <c r="M260" s="195" t="s">
        <v>1</v>
      </c>
      <c r="N260" s="196" t="s">
        <v>46</v>
      </c>
      <c r="O260" s="71"/>
      <c r="P260" s="197">
        <f>O260*H260</f>
        <v>0</v>
      </c>
      <c r="Q260" s="197">
        <v>0.1295</v>
      </c>
      <c r="R260" s="197">
        <f>Q260*H260</f>
        <v>0.29785</v>
      </c>
      <c r="S260" s="197">
        <v>0</v>
      </c>
      <c r="T260" s="198">
        <f>S260*H260</f>
        <v>0</v>
      </c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R260" s="199" t="s">
        <v>156</v>
      </c>
      <c r="AT260" s="199" t="s">
        <v>152</v>
      </c>
      <c r="AU260" s="199" t="s">
        <v>91</v>
      </c>
      <c r="AY260" s="17" t="s">
        <v>150</v>
      </c>
      <c r="BE260" s="200">
        <f>IF(N260="základní",J260,0)</f>
        <v>0</v>
      </c>
      <c r="BF260" s="200">
        <f>IF(N260="snížená",J260,0)</f>
        <v>0</v>
      </c>
      <c r="BG260" s="200">
        <f>IF(N260="zákl. přenesená",J260,0)</f>
        <v>0</v>
      </c>
      <c r="BH260" s="200">
        <f>IF(N260="sníž. přenesená",J260,0)</f>
        <v>0</v>
      </c>
      <c r="BI260" s="200">
        <f>IF(N260="nulová",J260,0)</f>
        <v>0</v>
      </c>
      <c r="BJ260" s="17" t="s">
        <v>89</v>
      </c>
      <c r="BK260" s="200">
        <f>ROUND(I260*H260,2)</f>
        <v>0</v>
      </c>
      <c r="BL260" s="17" t="s">
        <v>156</v>
      </c>
      <c r="BM260" s="199" t="s">
        <v>347</v>
      </c>
    </row>
    <row r="261" spans="1:65" s="14" customFormat="1">
      <c r="B261" s="212"/>
      <c r="C261" s="213"/>
      <c r="D261" s="203" t="s">
        <v>158</v>
      </c>
      <c r="E261" s="214" t="s">
        <v>1</v>
      </c>
      <c r="F261" s="215" t="s">
        <v>348</v>
      </c>
      <c r="G261" s="213"/>
      <c r="H261" s="216">
        <v>2.2999999999999998</v>
      </c>
      <c r="I261" s="217"/>
      <c r="J261" s="213"/>
      <c r="K261" s="213"/>
      <c r="L261" s="218"/>
      <c r="M261" s="219"/>
      <c r="N261" s="220"/>
      <c r="O261" s="220"/>
      <c r="P261" s="220"/>
      <c r="Q261" s="220"/>
      <c r="R261" s="220"/>
      <c r="S261" s="220"/>
      <c r="T261" s="221"/>
      <c r="AT261" s="222" t="s">
        <v>158</v>
      </c>
      <c r="AU261" s="222" t="s">
        <v>91</v>
      </c>
      <c r="AV261" s="14" t="s">
        <v>91</v>
      </c>
      <c r="AW261" s="14" t="s">
        <v>35</v>
      </c>
      <c r="AX261" s="14" t="s">
        <v>81</v>
      </c>
      <c r="AY261" s="222" t="s">
        <v>150</v>
      </c>
    </row>
    <row r="262" spans="1:65" s="15" customFormat="1">
      <c r="B262" s="223"/>
      <c r="C262" s="224"/>
      <c r="D262" s="203" t="s">
        <v>158</v>
      </c>
      <c r="E262" s="225" t="s">
        <v>1</v>
      </c>
      <c r="F262" s="226" t="s">
        <v>161</v>
      </c>
      <c r="G262" s="224"/>
      <c r="H262" s="227">
        <v>2.2999999999999998</v>
      </c>
      <c r="I262" s="228"/>
      <c r="J262" s="224"/>
      <c r="K262" s="224"/>
      <c r="L262" s="229"/>
      <c r="M262" s="230"/>
      <c r="N262" s="231"/>
      <c r="O262" s="231"/>
      <c r="P262" s="231"/>
      <c r="Q262" s="231"/>
      <c r="R262" s="231"/>
      <c r="S262" s="231"/>
      <c r="T262" s="232"/>
      <c r="AT262" s="233" t="s">
        <v>158</v>
      </c>
      <c r="AU262" s="233" t="s">
        <v>91</v>
      </c>
      <c r="AV262" s="15" t="s">
        <v>156</v>
      </c>
      <c r="AW262" s="15" t="s">
        <v>35</v>
      </c>
      <c r="AX262" s="15" t="s">
        <v>89</v>
      </c>
      <c r="AY262" s="233" t="s">
        <v>150</v>
      </c>
    </row>
    <row r="263" spans="1:65" s="2" customFormat="1" ht="16.5" customHeight="1">
      <c r="A263" s="34"/>
      <c r="B263" s="35"/>
      <c r="C263" s="234" t="s">
        <v>349</v>
      </c>
      <c r="D263" s="234" t="s">
        <v>211</v>
      </c>
      <c r="E263" s="235" t="s">
        <v>350</v>
      </c>
      <c r="F263" s="236" t="s">
        <v>351</v>
      </c>
      <c r="G263" s="237" t="s">
        <v>177</v>
      </c>
      <c r="H263" s="238">
        <v>2.3460000000000001</v>
      </c>
      <c r="I263" s="239"/>
      <c r="J263" s="240">
        <f>ROUND(I263*H263,2)</f>
        <v>0</v>
      </c>
      <c r="K263" s="241"/>
      <c r="L263" s="242"/>
      <c r="M263" s="243" t="s">
        <v>1</v>
      </c>
      <c r="N263" s="244" t="s">
        <v>46</v>
      </c>
      <c r="O263" s="71"/>
      <c r="P263" s="197">
        <f>O263*H263</f>
        <v>0</v>
      </c>
      <c r="Q263" s="197">
        <v>4.4999999999999998E-2</v>
      </c>
      <c r="R263" s="197">
        <f>Q263*H263</f>
        <v>0.10557</v>
      </c>
      <c r="S263" s="197">
        <v>0</v>
      </c>
      <c r="T263" s="198">
        <f>S263*H263</f>
        <v>0</v>
      </c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R263" s="199" t="s">
        <v>193</v>
      </c>
      <c r="AT263" s="199" t="s">
        <v>211</v>
      </c>
      <c r="AU263" s="199" t="s">
        <v>91</v>
      </c>
      <c r="AY263" s="17" t="s">
        <v>150</v>
      </c>
      <c r="BE263" s="200">
        <f>IF(N263="základní",J263,0)</f>
        <v>0</v>
      </c>
      <c r="BF263" s="200">
        <f>IF(N263="snížená",J263,0)</f>
        <v>0</v>
      </c>
      <c r="BG263" s="200">
        <f>IF(N263="zákl. přenesená",J263,0)</f>
        <v>0</v>
      </c>
      <c r="BH263" s="200">
        <f>IF(N263="sníž. přenesená",J263,0)</f>
        <v>0</v>
      </c>
      <c r="BI263" s="200">
        <f>IF(N263="nulová",J263,0)</f>
        <v>0</v>
      </c>
      <c r="BJ263" s="17" t="s">
        <v>89</v>
      </c>
      <c r="BK263" s="200">
        <f>ROUND(I263*H263,2)</f>
        <v>0</v>
      </c>
      <c r="BL263" s="17" t="s">
        <v>156</v>
      </c>
      <c r="BM263" s="199" t="s">
        <v>352</v>
      </c>
    </row>
    <row r="264" spans="1:65" s="14" customFormat="1">
      <c r="B264" s="212"/>
      <c r="C264" s="213"/>
      <c r="D264" s="203" t="s">
        <v>158</v>
      </c>
      <c r="E264" s="213"/>
      <c r="F264" s="215" t="s">
        <v>353</v>
      </c>
      <c r="G264" s="213"/>
      <c r="H264" s="216">
        <v>2.3460000000000001</v>
      </c>
      <c r="I264" s="217"/>
      <c r="J264" s="213"/>
      <c r="K264" s="213"/>
      <c r="L264" s="218"/>
      <c r="M264" s="219"/>
      <c r="N264" s="220"/>
      <c r="O264" s="220"/>
      <c r="P264" s="220"/>
      <c r="Q264" s="220"/>
      <c r="R264" s="220"/>
      <c r="S264" s="220"/>
      <c r="T264" s="221"/>
      <c r="AT264" s="222" t="s">
        <v>158</v>
      </c>
      <c r="AU264" s="222" t="s">
        <v>91</v>
      </c>
      <c r="AV264" s="14" t="s">
        <v>91</v>
      </c>
      <c r="AW264" s="14" t="s">
        <v>4</v>
      </c>
      <c r="AX264" s="14" t="s">
        <v>89</v>
      </c>
      <c r="AY264" s="222" t="s">
        <v>150</v>
      </c>
    </row>
    <row r="265" spans="1:65" s="2" customFormat="1" ht="24.2" customHeight="1">
      <c r="A265" s="34"/>
      <c r="B265" s="35"/>
      <c r="C265" s="187" t="s">
        <v>354</v>
      </c>
      <c r="D265" s="187" t="s">
        <v>152</v>
      </c>
      <c r="E265" s="188" t="s">
        <v>355</v>
      </c>
      <c r="F265" s="189" t="s">
        <v>356</v>
      </c>
      <c r="G265" s="190" t="s">
        <v>189</v>
      </c>
      <c r="H265" s="191">
        <v>0.34799999999999998</v>
      </c>
      <c r="I265" s="192"/>
      <c r="J265" s="193">
        <f>ROUND(I265*H265,2)</f>
        <v>0</v>
      </c>
      <c r="K265" s="194"/>
      <c r="L265" s="39"/>
      <c r="M265" s="195" t="s">
        <v>1</v>
      </c>
      <c r="N265" s="196" t="s">
        <v>46</v>
      </c>
      <c r="O265" s="71"/>
      <c r="P265" s="197">
        <f>O265*H265</f>
        <v>0</v>
      </c>
      <c r="Q265" s="197">
        <v>2.2563399999999998</v>
      </c>
      <c r="R265" s="197">
        <f>Q265*H265</f>
        <v>0.7852063199999999</v>
      </c>
      <c r="S265" s="197">
        <v>0</v>
      </c>
      <c r="T265" s="198">
        <f>S265*H265</f>
        <v>0</v>
      </c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R265" s="199" t="s">
        <v>156</v>
      </c>
      <c r="AT265" s="199" t="s">
        <v>152</v>
      </c>
      <c r="AU265" s="199" t="s">
        <v>91</v>
      </c>
      <c r="AY265" s="17" t="s">
        <v>150</v>
      </c>
      <c r="BE265" s="200">
        <f>IF(N265="základní",J265,0)</f>
        <v>0</v>
      </c>
      <c r="BF265" s="200">
        <f>IF(N265="snížená",J265,0)</f>
        <v>0</v>
      </c>
      <c r="BG265" s="200">
        <f>IF(N265="zákl. přenesená",J265,0)</f>
        <v>0</v>
      </c>
      <c r="BH265" s="200">
        <f>IF(N265="sníž. přenesená",J265,0)</f>
        <v>0</v>
      </c>
      <c r="BI265" s="200">
        <f>IF(N265="nulová",J265,0)</f>
        <v>0</v>
      </c>
      <c r="BJ265" s="17" t="s">
        <v>89</v>
      </c>
      <c r="BK265" s="200">
        <f>ROUND(I265*H265,2)</f>
        <v>0</v>
      </c>
      <c r="BL265" s="17" t="s">
        <v>156</v>
      </c>
      <c r="BM265" s="199" t="s">
        <v>357</v>
      </c>
    </row>
    <row r="266" spans="1:65" s="14" customFormat="1">
      <c r="B266" s="212"/>
      <c r="C266" s="213"/>
      <c r="D266" s="203" t="s">
        <v>158</v>
      </c>
      <c r="E266" s="214" t="s">
        <v>1</v>
      </c>
      <c r="F266" s="215" t="s">
        <v>358</v>
      </c>
      <c r="G266" s="213"/>
      <c r="H266" s="216">
        <v>0.34799999999999998</v>
      </c>
      <c r="I266" s="217"/>
      <c r="J266" s="213"/>
      <c r="K266" s="213"/>
      <c r="L266" s="218"/>
      <c r="M266" s="219"/>
      <c r="N266" s="220"/>
      <c r="O266" s="220"/>
      <c r="P266" s="220"/>
      <c r="Q266" s="220"/>
      <c r="R266" s="220"/>
      <c r="S266" s="220"/>
      <c r="T266" s="221"/>
      <c r="AT266" s="222" t="s">
        <v>158</v>
      </c>
      <c r="AU266" s="222" t="s">
        <v>91</v>
      </c>
      <c r="AV266" s="14" t="s">
        <v>91</v>
      </c>
      <c r="AW266" s="14" t="s">
        <v>35</v>
      </c>
      <c r="AX266" s="14" t="s">
        <v>81</v>
      </c>
      <c r="AY266" s="222" t="s">
        <v>150</v>
      </c>
    </row>
    <row r="267" spans="1:65" s="15" customFormat="1">
      <c r="B267" s="223"/>
      <c r="C267" s="224"/>
      <c r="D267" s="203" t="s">
        <v>158</v>
      </c>
      <c r="E267" s="225" t="s">
        <v>1</v>
      </c>
      <c r="F267" s="226" t="s">
        <v>161</v>
      </c>
      <c r="G267" s="224"/>
      <c r="H267" s="227">
        <v>0.34799999999999998</v>
      </c>
      <c r="I267" s="228"/>
      <c r="J267" s="224"/>
      <c r="K267" s="224"/>
      <c r="L267" s="229"/>
      <c r="M267" s="230"/>
      <c r="N267" s="231"/>
      <c r="O267" s="231"/>
      <c r="P267" s="231"/>
      <c r="Q267" s="231"/>
      <c r="R267" s="231"/>
      <c r="S267" s="231"/>
      <c r="T267" s="232"/>
      <c r="AT267" s="233" t="s">
        <v>158</v>
      </c>
      <c r="AU267" s="233" t="s">
        <v>91</v>
      </c>
      <c r="AV267" s="15" t="s">
        <v>156</v>
      </c>
      <c r="AW267" s="15" t="s">
        <v>35</v>
      </c>
      <c r="AX267" s="15" t="s">
        <v>89</v>
      </c>
      <c r="AY267" s="233" t="s">
        <v>150</v>
      </c>
    </row>
    <row r="268" spans="1:65" s="2" customFormat="1" ht="24.2" customHeight="1">
      <c r="A268" s="34"/>
      <c r="B268" s="35"/>
      <c r="C268" s="187" t="s">
        <v>359</v>
      </c>
      <c r="D268" s="187" t="s">
        <v>152</v>
      </c>
      <c r="E268" s="188" t="s">
        <v>360</v>
      </c>
      <c r="F268" s="189" t="s">
        <v>361</v>
      </c>
      <c r="G268" s="190" t="s">
        <v>177</v>
      </c>
      <c r="H268" s="191">
        <v>4.72</v>
      </c>
      <c r="I268" s="192"/>
      <c r="J268" s="193">
        <f>ROUND(I268*H268,2)</f>
        <v>0</v>
      </c>
      <c r="K268" s="194"/>
      <c r="L268" s="39"/>
      <c r="M268" s="195" t="s">
        <v>1</v>
      </c>
      <c r="N268" s="196" t="s">
        <v>46</v>
      </c>
      <c r="O268" s="71"/>
      <c r="P268" s="197">
        <f>O268*H268</f>
        <v>0</v>
      </c>
      <c r="Q268" s="197">
        <v>1.6000000000000001E-4</v>
      </c>
      <c r="R268" s="197">
        <f>Q268*H268</f>
        <v>7.5520000000000003E-4</v>
      </c>
      <c r="S268" s="197">
        <v>0</v>
      </c>
      <c r="T268" s="198">
        <f>S268*H268</f>
        <v>0</v>
      </c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R268" s="199" t="s">
        <v>156</v>
      </c>
      <c r="AT268" s="199" t="s">
        <v>152</v>
      </c>
      <c r="AU268" s="199" t="s">
        <v>91</v>
      </c>
      <c r="AY268" s="17" t="s">
        <v>150</v>
      </c>
      <c r="BE268" s="200">
        <f>IF(N268="základní",J268,0)</f>
        <v>0</v>
      </c>
      <c r="BF268" s="200">
        <f>IF(N268="snížená",J268,0)</f>
        <v>0</v>
      </c>
      <c r="BG268" s="200">
        <f>IF(N268="zákl. přenesená",J268,0)</f>
        <v>0</v>
      </c>
      <c r="BH268" s="200">
        <f>IF(N268="sníž. přenesená",J268,0)</f>
        <v>0</v>
      </c>
      <c r="BI268" s="200">
        <f>IF(N268="nulová",J268,0)</f>
        <v>0</v>
      </c>
      <c r="BJ268" s="17" t="s">
        <v>89</v>
      </c>
      <c r="BK268" s="200">
        <f>ROUND(I268*H268,2)</f>
        <v>0</v>
      </c>
      <c r="BL268" s="17" t="s">
        <v>156</v>
      </c>
      <c r="BM268" s="199" t="s">
        <v>362</v>
      </c>
    </row>
    <row r="269" spans="1:65" s="13" customFormat="1">
      <c r="B269" s="201"/>
      <c r="C269" s="202"/>
      <c r="D269" s="203" t="s">
        <v>158</v>
      </c>
      <c r="E269" s="204" t="s">
        <v>1</v>
      </c>
      <c r="F269" s="205" t="s">
        <v>363</v>
      </c>
      <c r="G269" s="202"/>
      <c r="H269" s="204" t="s">
        <v>1</v>
      </c>
      <c r="I269" s="206"/>
      <c r="J269" s="202"/>
      <c r="K269" s="202"/>
      <c r="L269" s="207"/>
      <c r="M269" s="208"/>
      <c r="N269" s="209"/>
      <c r="O269" s="209"/>
      <c r="P269" s="209"/>
      <c r="Q269" s="209"/>
      <c r="R269" s="209"/>
      <c r="S269" s="209"/>
      <c r="T269" s="210"/>
      <c r="AT269" s="211" t="s">
        <v>158</v>
      </c>
      <c r="AU269" s="211" t="s">
        <v>91</v>
      </c>
      <c r="AV269" s="13" t="s">
        <v>89</v>
      </c>
      <c r="AW269" s="13" t="s">
        <v>35</v>
      </c>
      <c r="AX269" s="13" t="s">
        <v>81</v>
      </c>
      <c r="AY269" s="211" t="s">
        <v>150</v>
      </c>
    </row>
    <row r="270" spans="1:65" s="14" customFormat="1">
      <c r="B270" s="212"/>
      <c r="C270" s="213"/>
      <c r="D270" s="203" t="s">
        <v>158</v>
      </c>
      <c r="E270" s="214" t="s">
        <v>1</v>
      </c>
      <c r="F270" s="215" t="s">
        <v>364</v>
      </c>
      <c r="G270" s="213"/>
      <c r="H270" s="216">
        <v>4.72</v>
      </c>
      <c r="I270" s="217"/>
      <c r="J270" s="213"/>
      <c r="K270" s="213"/>
      <c r="L270" s="218"/>
      <c r="M270" s="219"/>
      <c r="N270" s="220"/>
      <c r="O270" s="220"/>
      <c r="P270" s="220"/>
      <c r="Q270" s="220"/>
      <c r="R270" s="220"/>
      <c r="S270" s="220"/>
      <c r="T270" s="221"/>
      <c r="AT270" s="222" t="s">
        <v>158</v>
      </c>
      <c r="AU270" s="222" t="s">
        <v>91</v>
      </c>
      <c r="AV270" s="14" t="s">
        <v>91</v>
      </c>
      <c r="AW270" s="14" t="s">
        <v>35</v>
      </c>
      <c r="AX270" s="14" t="s">
        <v>81</v>
      </c>
      <c r="AY270" s="222" t="s">
        <v>150</v>
      </c>
    </row>
    <row r="271" spans="1:65" s="15" customFormat="1">
      <c r="B271" s="223"/>
      <c r="C271" s="224"/>
      <c r="D271" s="203" t="s">
        <v>158</v>
      </c>
      <c r="E271" s="225" t="s">
        <v>1</v>
      </c>
      <c r="F271" s="226" t="s">
        <v>161</v>
      </c>
      <c r="G271" s="224"/>
      <c r="H271" s="227">
        <v>4.72</v>
      </c>
      <c r="I271" s="228"/>
      <c r="J271" s="224"/>
      <c r="K271" s="224"/>
      <c r="L271" s="229"/>
      <c r="M271" s="230"/>
      <c r="N271" s="231"/>
      <c r="O271" s="231"/>
      <c r="P271" s="231"/>
      <c r="Q271" s="231"/>
      <c r="R271" s="231"/>
      <c r="S271" s="231"/>
      <c r="T271" s="232"/>
      <c r="AT271" s="233" t="s">
        <v>158</v>
      </c>
      <c r="AU271" s="233" t="s">
        <v>91</v>
      </c>
      <c r="AV271" s="15" t="s">
        <v>156</v>
      </c>
      <c r="AW271" s="15" t="s">
        <v>35</v>
      </c>
      <c r="AX271" s="15" t="s">
        <v>89</v>
      </c>
      <c r="AY271" s="233" t="s">
        <v>150</v>
      </c>
    </row>
    <row r="272" spans="1:65" s="2" customFormat="1" ht="21.75" customHeight="1">
      <c r="A272" s="34"/>
      <c r="B272" s="35"/>
      <c r="C272" s="187" t="s">
        <v>365</v>
      </c>
      <c r="D272" s="187" t="s">
        <v>152</v>
      </c>
      <c r="E272" s="188" t="s">
        <v>366</v>
      </c>
      <c r="F272" s="189" t="s">
        <v>367</v>
      </c>
      <c r="G272" s="190" t="s">
        <v>177</v>
      </c>
      <c r="H272" s="191">
        <v>4.72</v>
      </c>
      <c r="I272" s="192"/>
      <c r="J272" s="193">
        <f>ROUND(I272*H272,2)</f>
        <v>0</v>
      </c>
      <c r="K272" s="194"/>
      <c r="L272" s="39"/>
      <c r="M272" s="195" t="s">
        <v>1</v>
      </c>
      <c r="N272" s="196" t="s">
        <v>46</v>
      </c>
      <c r="O272" s="71"/>
      <c r="P272" s="197">
        <f>O272*H272</f>
        <v>0</v>
      </c>
      <c r="Q272" s="197">
        <v>0</v>
      </c>
      <c r="R272" s="197">
        <f>Q272*H272</f>
        <v>0</v>
      </c>
      <c r="S272" s="197">
        <v>0</v>
      </c>
      <c r="T272" s="198">
        <f>S272*H272</f>
        <v>0</v>
      </c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R272" s="199" t="s">
        <v>156</v>
      </c>
      <c r="AT272" s="199" t="s">
        <v>152</v>
      </c>
      <c r="AU272" s="199" t="s">
        <v>91</v>
      </c>
      <c r="AY272" s="17" t="s">
        <v>150</v>
      </c>
      <c r="BE272" s="200">
        <f>IF(N272="základní",J272,0)</f>
        <v>0</v>
      </c>
      <c r="BF272" s="200">
        <f>IF(N272="snížená",J272,0)</f>
        <v>0</v>
      </c>
      <c r="BG272" s="200">
        <f>IF(N272="zákl. přenesená",J272,0)</f>
        <v>0</v>
      </c>
      <c r="BH272" s="200">
        <f>IF(N272="sníž. přenesená",J272,0)</f>
        <v>0</v>
      </c>
      <c r="BI272" s="200">
        <f>IF(N272="nulová",J272,0)</f>
        <v>0</v>
      </c>
      <c r="BJ272" s="17" t="s">
        <v>89</v>
      </c>
      <c r="BK272" s="200">
        <f>ROUND(I272*H272,2)</f>
        <v>0</v>
      </c>
      <c r="BL272" s="17" t="s">
        <v>156</v>
      </c>
      <c r="BM272" s="199" t="s">
        <v>368</v>
      </c>
    </row>
    <row r="273" spans="1:65" s="13" customFormat="1">
      <c r="B273" s="201"/>
      <c r="C273" s="202"/>
      <c r="D273" s="203" t="s">
        <v>158</v>
      </c>
      <c r="E273" s="204" t="s">
        <v>1</v>
      </c>
      <c r="F273" s="205" t="s">
        <v>363</v>
      </c>
      <c r="G273" s="202"/>
      <c r="H273" s="204" t="s">
        <v>1</v>
      </c>
      <c r="I273" s="206"/>
      <c r="J273" s="202"/>
      <c r="K273" s="202"/>
      <c r="L273" s="207"/>
      <c r="M273" s="208"/>
      <c r="N273" s="209"/>
      <c r="O273" s="209"/>
      <c r="P273" s="209"/>
      <c r="Q273" s="209"/>
      <c r="R273" s="209"/>
      <c r="S273" s="209"/>
      <c r="T273" s="210"/>
      <c r="AT273" s="211" t="s">
        <v>158</v>
      </c>
      <c r="AU273" s="211" t="s">
        <v>91</v>
      </c>
      <c r="AV273" s="13" t="s">
        <v>89</v>
      </c>
      <c r="AW273" s="13" t="s">
        <v>35</v>
      </c>
      <c r="AX273" s="13" t="s">
        <v>81</v>
      </c>
      <c r="AY273" s="211" t="s">
        <v>150</v>
      </c>
    </row>
    <row r="274" spans="1:65" s="14" customFormat="1">
      <c r="B274" s="212"/>
      <c r="C274" s="213"/>
      <c r="D274" s="203" t="s">
        <v>158</v>
      </c>
      <c r="E274" s="214" t="s">
        <v>1</v>
      </c>
      <c r="F274" s="215" t="s">
        <v>364</v>
      </c>
      <c r="G274" s="213"/>
      <c r="H274" s="216">
        <v>4.72</v>
      </c>
      <c r="I274" s="217"/>
      <c r="J274" s="213"/>
      <c r="K274" s="213"/>
      <c r="L274" s="218"/>
      <c r="M274" s="219"/>
      <c r="N274" s="220"/>
      <c r="O274" s="220"/>
      <c r="P274" s="220"/>
      <c r="Q274" s="220"/>
      <c r="R274" s="220"/>
      <c r="S274" s="220"/>
      <c r="T274" s="221"/>
      <c r="AT274" s="222" t="s">
        <v>158</v>
      </c>
      <c r="AU274" s="222" t="s">
        <v>91</v>
      </c>
      <c r="AV274" s="14" t="s">
        <v>91</v>
      </c>
      <c r="AW274" s="14" t="s">
        <v>35</v>
      </c>
      <c r="AX274" s="14" t="s">
        <v>81</v>
      </c>
      <c r="AY274" s="222" t="s">
        <v>150</v>
      </c>
    </row>
    <row r="275" spans="1:65" s="15" customFormat="1">
      <c r="B275" s="223"/>
      <c r="C275" s="224"/>
      <c r="D275" s="203" t="s">
        <v>158</v>
      </c>
      <c r="E275" s="225" t="s">
        <v>1</v>
      </c>
      <c r="F275" s="226" t="s">
        <v>161</v>
      </c>
      <c r="G275" s="224"/>
      <c r="H275" s="227">
        <v>4.72</v>
      </c>
      <c r="I275" s="228"/>
      <c r="J275" s="224"/>
      <c r="K275" s="224"/>
      <c r="L275" s="229"/>
      <c r="M275" s="230"/>
      <c r="N275" s="231"/>
      <c r="O275" s="231"/>
      <c r="P275" s="231"/>
      <c r="Q275" s="231"/>
      <c r="R275" s="231"/>
      <c r="S275" s="231"/>
      <c r="T275" s="232"/>
      <c r="AT275" s="233" t="s">
        <v>158</v>
      </c>
      <c r="AU275" s="233" t="s">
        <v>91</v>
      </c>
      <c r="AV275" s="15" t="s">
        <v>156</v>
      </c>
      <c r="AW275" s="15" t="s">
        <v>35</v>
      </c>
      <c r="AX275" s="15" t="s">
        <v>89</v>
      </c>
      <c r="AY275" s="233" t="s">
        <v>150</v>
      </c>
    </row>
    <row r="276" spans="1:65" s="2" customFormat="1" ht="24.2" customHeight="1">
      <c r="A276" s="34"/>
      <c r="B276" s="35"/>
      <c r="C276" s="187" t="s">
        <v>369</v>
      </c>
      <c r="D276" s="187" t="s">
        <v>152</v>
      </c>
      <c r="E276" s="188" t="s">
        <v>370</v>
      </c>
      <c r="F276" s="189" t="s">
        <v>371</v>
      </c>
      <c r="G276" s="190" t="s">
        <v>189</v>
      </c>
      <c r="H276" s="191">
        <v>0.13300000000000001</v>
      </c>
      <c r="I276" s="192"/>
      <c r="J276" s="193">
        <f>ROUND(I276*H276,2)</f>
        <v>0</v>
      </c>
      <c r="K276" s="194"/>
      <c r="L276" s="39"/>
      <c r="M276" s="195" t="s">
        <v>1</v>
      </c>
      <c r="N276" s="196" t="s">
        <v>46</v>
      </c>
      <c r="O276" s="71"/>
      <c r="P276" s="197">
        <f>O276*H276</f>
        <v>0</v>
      </c>
      <c r="Q276" s="197">
        <v>0</v>
      </c>
      <c r="R276" s="197">
        <f>Q276*H276</f>
        <v>0</v>
      </c>
      <c r="S276" s="197">
        <v>2.2000000000000002</v>
      </c>
      <c r="T276" s="198">
        <f>S276*H276</f>
        <v>0.29260000000000003</v>
      </c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R276" s="199" t="s">
        <v>156</v>
      </c>
      <c r="AT276" s="199" t="s">
        <v>152</v>
      </c>
      <c r="AU276" s="199" t="s">
        <v>91</v>
      </c>
      <c r="AY276" s="17" t="s">
        <v>150</v>
      </c>
      <c r="BE276" s="200">
        <f>IF(N276="základní",J276,0)</f>
        <v>0</v>
      </c>
      <c r="BF276" s="200">
        <f>IF(N276="snížená",J276,0)</f>
        <v>0</v>
      </c>
      <c r="BG276" s="200">
        <f>IF(N276="zákl. přenesená",J276,0)</f>
        <v>0</v>
      </c>
      <c r="BH276" s="200">
        <f>IF(N276="sníž. přenesená",J276,0)</f>
        <v>0</v>
      </c>
      <c r="BI276" s="200">
        <f>IF(N276="nulová",J276,0)</f>
        <v>0</v>
      </c>
      <c r="BJ276" s="17" t="s">
        <v>89</v>
      </c>
      <c r="BK276" s="200">
        <f>ROUND(I276*H276,2)</f>
        <v>0</v>
      </c>
      <c r="BL276" s="17" t="s">
        <v>156</v>
      </c>
      <c r="BM276" s="199" t="s">
        <v>372</v>
      </c>
    </row>
    <row r="277" spans="1:65" s="13" customFormat="1">
      <c r="B277" s="201"/>
      <c r="C277" s="202"/>
      <c r="D277" s="203" t="s">
        <v>158</v>
      </c>
      <c r="E277" s="204" t="s">
        <v>1</v>
      </c>
      <c r="F277" s="205" t="s">
        <v>373</v>
      </c>
      <c r="G277" s="202"/>
      <c r="H277" s="204" t="s">
        <v>1</v>
      </c>
      <c r="I277" s="206"/>
      <c r="J277" s="202"/>
      <c r="K277" s="202"/>
      <c r="L277" s="207"/>
      <c r="M277" s="208"/>
      <c r="N277" s="209"/>
      <c r="O277" s="209"/>
      <c r="P277" s="209"/>
      <c r="Q277" s="209"/>
      <c r="R277" s="209"/>
      <c r="S277" s="209"/>
      <c r="T277" s="210"/>
      <c r="AT277" s="211" t="s">
        <v>158</v>
      </c>
      <c r="AU277" s="211" t="s">
        <v>91</v>
      </c>
      <c r="AV277" s="13" t="s">
        <v>89</v>
      </c>
      <c r="AW277" s="13" t="s">
        <v>35</v>
      </c>
      <c r="AX277" s="13" t="s">
        <v>81</v>
      </c>
      <c r="AY277" s="211" t="s">
        <v>150</v>
      </c>
    </row>
    <row r="278" spans="1:65" s="14" customFormat="1">
      <c r="B278" s="212"/>
      <c r="C278" s="213"/>
      <c r="D278" s="203" t="s">
        <v>158</v>
      </c>
      <c r="E278" s="214" t="s">
        <v>1</v>
      </c>
      <c r="F278" s="215" t="s">
        <v>374</v>
      </c>
      <c r="G278" s="213"/>
      <c r="H278" s="216">
        <v>0.13300000000000001</v>
      </c>
      <c r="I278" s="217"/>
      <c r="J278" s="213"/>
      <c r="K278" s="213"/>
      <c r="L278" s="218"/>
      <c r="M278" s="219"/>
      <c r="N278" s="220"/>
      <c r="O278" s="220"/>
      <c r="P278" s="220"/>
      <c r="Q278" s="220"/>
      <c r="R278" s="220"/>
      <c r="S278" s="220"/>
      <c r="T278" s="221"/>
      <c r="AT278" s="222" t="s">
        <v>158</v>
      </c>
      <c r="AU278" s="222" t="s">
        <v>91</v>
      </c>
      <c r="AV278" s="14" t="s">
        <v>91</v>
      </c>
      <c r="AW278" s="14" t="s">
        <v>35</v>
      </c>
      <c r="AX278" s="14" t="s">
        <v>81</v>
      </c>
      <c r="AY278" s="222" t="s">
        <v>150</v>
      </c>
    </row>
    <row r="279" spans="1:65" s="15" customFormat="1">
      <c r="B279" s="223"/>
      <c r="C279" s="224"/>
      <c r="D279" s="203" t="s">
        <v>158</v>
      </c>
      <c r="E279" s="225" t="s">
        <v>1</v>
      </c>
      <c r="F279" s="226" t="s">
        <v>161</v>
      </c>
      <c r="G279" s="224"/>
      <c r="H279" s="227">
        <v>0.13300000000000001</v>
      </c>
      <c r="I279" s="228"/>
      <c r="J279" s="224"/>
      <c r="K279" s="224"/>
      <c r="L279" s="229"/>
      <c r="M279" s="230"/>
      <c r="N279" s="231"/>
      <c r="O279" s="231"/>
      <c r="P279" s="231"/>
      <c r="Q279" s="231"/>
      <c r="R279" s="231"/>
      <c r="S279" s="231"/>
      <c r="T279" s="232"/>
      <c r="AT279" s="233" t="s">
        <v>158</v>
      </c>
      <c r="AU279" s="233" t="s">
        <v>91</v>
      </c>
      <c r="AV279" s="15" t="s">
        <v>156</v>
      </c>
      <c r="AW279" s="15" t="s">
        <v>35</v>
      </c>
      <c r="AX279" s="15" t="s">
        <v>89</v>
      </c>
      <c r="AY279" s="233" t="s">
        <v>150</v>
      </c>
    </row>
    <row r="280" spans="1:65" s="2" customFormat="1" ht="24.2" customHeight="1">
      <c r="A280" s="34"/>
      <c r="B280" s="35"/>
      <c r="C280" s="187" t="s">
        <v>375</v>
      </c>
      <c r="D280" s="187" t="s">
        <v>152</v>
      </c>
      <c r="E280" s="188" t="s">
        <v>376</v>
      </c>
      <c r="F280" s="189" t="s">
        <v>377</v>
      </c>
      <c r="G280" s="190" t="s">
        <v>285</v>
      </c>
      <c r="H280" s="191">
        <v>1</v>
      </c>
      <c r="I280" s="192"/>
      <c r="J280" s="193">
        <f>ROUND(I280*H280,2)</f>
        <v>0</v>
      </c>
      <c r="K280" s="194"/>
      <c r="L280" s="39"/>
      <c r="M280" s="195" t="s">
        <v>1</v>
      </c>
      <c r="N280" s="196" t="s">
        <v>46</v>
      </c>
      <c r="O280" s="71"/>
      <c r="P280" s="197">
        <f>O280*H280</f>
        <v>0</v>
      </c>
      <c r="Q280" s="197">
        <v>0</v>
      </c>
      <c r="R280" s="197">
        <f>Q280*H280</f>
        <v>0</v>
      </c>
      <c r="S280" s="197">
        <v>8.2000000000000003E-2</v>
      </c>
      <c r="T280" s="198">
        <f>S280*H280</f>
        <v>8.2000000000000003E-2</v>
      </c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R280" s="199" t="s">
        <v>156</v>
      </c>
      <c r="AT280" s="199" t="s">
        <v>152</v>
      </c>
      <c r="AU280" s="199" t="s">
        <v>91</v>
      </c>
      <c r="AY280" s="17" t="s">
        <v>150</v>
      </c>
      <c r="BE280" s="200">
        <f>IF(N280="základní",J280,0)</f>
        <v>0</v>
      </c>
      <c r="BF280" s="200">
        <f>IF(N280="snížená",J280,0)</f>
        <v>0</v>
      </c>
      <c r="BG280" s="200">
        <f>IF(N280="zákl. přenesená",J280,0)</f>
        <v>0</v>
      </c>
      <c r="BH280" s="200">
        <f>IF(N280="sníž. přenesená",J280,0)</f>
        <v>0</v>
      </c>
      <c r="BI280" s="200">
        <f>IF(N280="nulová",J280,0)</f>
        <v>0</v>
      </c>
      <c r="BJ280" s="17" t="s">
        <v>89</v>
      </c>
      <c r="BK280" s="200">
        <f>ROUND(I280*H280,2)</f>
        <v>0</v>
      </c>
      <c r="BL280" s="17" t="s">
        <v>156</v>
      </c>
      <c r="BM280" s="199" t="s">
        <v>378</v>
      </c>
    </row>
    <row r="281" spans="1:65" s="2" customFormat="1" ht="33" customHeight="1">
      <c r="A281" s="34"/>
      <c r="B281" s="35"/>
      <c r="C281" s="187" t="s">
        <v>379</v>
      </c>
      <c r="D281" s="187" t="s">
        <v>152</v>
      </c>
      <c r="E281" s="188" t="s">
        <v>380</v>
      </c>
      <c r="F281" s="189" t="s">
        <v>381</v>
      </c>
      <c r="G281" s="190" t="s">
        <v>155</v>
      </c>
      <c r="H281" s="191">
        <v>3.55</v>
      </c>
      <c r="I281" s="192"/>
      <c r="J281" s="193">
        <f>ROUND(I281*H281,2)</f>
        <v>0</v>
      </c>
      <c r="K281" s="194"/>
      <c r="L281" s="39"/>
      <c r="M281" s="195" t="s">
        <v>1</v>
      </c>
      <c r="N281" s="196" t="s">
        <v>46</v>
      </c>
      <c r="O281" s="71"/>
      <c r="P281" s="197">
        <f>O281*H281</f>
        <v>0</v>
      </c>
      <c r="Q281" s="197">
        <v>0</v>
      </c>
      <c r="R281" s="197">
        <f>Q281*H281</f>
        <v>0</v>
      </c>
      <c r="S281" s="197">
        <v>0</v>
      </c>
      <c r="T281" s="198">
        <f>S281*H281</f>
        <v>0</v>
      </c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R281" s="199" t="s">
        <v>156</v>
      </c>
      <c r="AT281" s="199" t="s">
        <v>152</v>
      </c>
      <c r="AU281" s="199" t="s">
        <v>91</v>
      </c>
      <c r="AY281" s="17" t="s">
        <v>150</v>
      </c>
      <c r="BE281" s="200">
        <f>IF(N281="základní",J281,0)</f>
        <v>0</v>
      </c>
      <c r="BF281" s="200">
        <f>IF(N281="snížená",J281,0)</f>
        <v>0</v>
      </c>
      <c r="BG281" s="200">
        <f>IF(N281="zákl. přenesená",J281,0)</f>
        <v>0</v>
      </c>
      <c r="BH281" s="200">
        <f>IF(N281="sníž. přenesená",J281,0)</f>
        <v>0</v>
      </c>
      <c r="BI281" s="200">
        <f>IF(N281="nulová",J281,0)</f>
        <v>0</v>
      </c>
      <c r="BJ281" s="17" t="s">
        <v>89</v>
      </c>
      <c r="BK281" s="200">
        <f>ROUND(I281*H281,2)</f>
        <v>0</v>
      </c>
      <c r="BL281" s="17" t="s">
        <v>156</v>
      </c>
      <c r="BM281" s="199" t="s">
        <v>382</v>
      </c>
    </row>
    <row r="282" spans="1:65" s="13" customFormat="1">
      <c r="B282" s="201"/>
      <c r="C282" s="202"/>
      <c r="D282" s="203" t="s">
        <v>158</v>
      </c>
      <c r="E282" s="204" t="s">
        <v>1</v>
      </c>
      <c r="F282" s="205" t="s">
        <v>159</v>
      </c>
      <c r="G282" s="202"/>
      <c r="H282" s="204" t="s">
        <v>1</v>
      </c>
      <c r="I282" s="206"/>
      <c r="J282" s="202"/>
      <c r="K282" s="202"/>
      <c r="L282" s="207"/>
      <c r="M282" s="208"/>
      <c r="N282" s="209"/>
      <c r="O282" s="209"/>
      <c r="P282" s="209"/>
      <c r="Q282" s="209"/>
      <c r="R282" s="209"/>
      <c r="S282" s="209"/>
      <c r="T282" s="210"/>
      <c r="AT282" s="211" t="s">
        <v>158</v>
      </c>
      <c r="AU282" s="211" t="s">
        <v>91</v>
      </c>
      <c r="AV282" s="13" t="s">
        <v>89</v>
      </c>
      <c r="AW282" s="13" t="s">
        <v>35</v>
      </c>
      <c r="AX282" s="13" t="s">
        <v>81</v>
      </c>
      <c r="AY282" s="211" t="s">
        <v>150</v>
      </c>
    </row>
    <row r="283" spans="1:65" s="14" customFormat="1">
      <c r="B283" s="212"/>
      <c r="C283" s="213"/>
      <c r="D283" s="203" t="s">
        <v>158</v>
      </c>
      <c r="E283" s="214" t="s">
        <v>1</v>
      </c>
      <c r="F283" s="215" t="s">
        <v>160</v>
      </c>
      <c r="G283" s="213"/>
      <c r="H283" s="216">
        <v>3.55</v>
      </c>
      <c r="I283" s="217"/>
      <c r="J283" s="213"/>
      <c r="K283" s="213"/>
      <c r="L283" s="218"/>
      <c r="M283" s="219"/>
      <c r="N283" s="220"/>
      <c r="O283" s="220"/>
      <c r="P283" s="220"/>
      <c r="Q283" s="220"/>
      <c r="R283" s="220"/>
      <c r="S283" s="220"/>
      <c r="T283" s="221"/>
      <c r="AT283" s="222" t="s">
        <v>158</v>
      </c>
      <c r="AU283" s="222" t="s">
        <v>91</v>
      </c>
      <c r="AV283" s="14" t="s">
        <v>91</v>
      </c>
      <c r="AW283" s="14" t="s">
        <v>35</v>
      </c>
      <c r="AX283" s="14" t="s">
        <v>81</v>
      </c>
      <c r="AY283" s="222" t="s">
        <v>150</v>
      </c>
    </row>
    <row r="284" spans="1:65" s="15" customFormat="1">
      <c r="B284" s="223"/>
      <c r="C284" s="224"/>
      <c r="D284" s="203" t="s">
        <v>158</v>
      </c>
      <c r="E284" s="225" t="s">
        <v>1</v>
      </c>
      <c r="F284" s="226" t="s">
        <v>161</v>
      </c>
      <c r="G284" s="224"/>
      <c r="H284" s="227">
        <v>3.55</v>
      </c>
      <c r="I284" s="228"/>
      <c r="J284" s="224"/>
      <c r="K284" s="224"/>
      <c r="L284" s="229"/>
      <c r="M284" s="230"/>
      <c r="N284" s="231"/>
      <c r="O284" s="231"/>
      <c r="P284" s="231"/>
      <c r="Q284" s="231"/>
      <c r="R284" s="231"/>
      <c r="S284" s="231"/>
      <c r="T284" s="232"/>
      <c r="AT284" s="233" t="s">
        <v>158</v>
      </c>
      <c r="AU284" s="233" t="s">
        <v>91</v>
      </c>
      <c r="AV284" s="15" t="s">
        <v>156</v>
      </c>
      <c r="AW284" s="15" t="s">
        <v>35</v>
      </c>
      <c r="AX284" s="15" t="s">
        <v>89</v>
      </c>
      <c r="AY284" s="233" t="s">
        <v>150</v>
      </c>
    </row>
    <row r="285" spans="1:65" s="12" customFormat="1" ht="22.9" customHeight="1">
      <c r="B285" s="171"/>
      <c r="C285" s="172"/>
      <c r="D285" s="173" t="s">
        <v>80</v>
      </c>
      <c r="E285" s="185" t="s">
        <v>383</v>
      </c>
      <c r="F285" s="185" t="s">
        <v>384</v>
      </c>
      <c r="G285" s="172"/>
      <c r="H285" s="172"/>
      <c r="I285" s="175"/>
      <c r="J285" s="186">
        <f>BK285</f>
        <v>0</v>
      </c>
      <c r="K285" s="172"/>
      <c r="L285" s="177"/>
      <c r="M285" s="178"/>
      <c r="N285" s="179"/>
      <c r="O285" s="179"/>
      <c r="P285" s="180">
        <f>SUM(P286:P302)</f>
        <v>0</v>
      </c>
      <c r="Q285" s="179"/>
      <c r="R285" s="180">
        <f>SUM(R286:R302)</f>
        <v>0</v>
      </c>
      <c r="S285" s="179"/>
      <c r="T285" s="181">
        <f>SUM(T286:T302)</f>
        <v>0</v>
      </c>
      <c r="AR285" s="182" t="s">
        <v>89</v>
      </c>
      <c r="AT285" s="183" t="s">
        <v>80</v>
      </c>
      <c r="AU285" s="183" t="s">
        <v>89</v>
      </c>
      <c r="AY285" s="182" t="s">
        <v>150</v>
      </c>
      <c r="BK285" s="184">
        <f>SUM(BK286:BK302)</f>
        <v>0</v>
      </c>
    </row>
    <row r="286" spans="1:65" s="2" customFormat="1" ht="24.2" customHeight="1">
      <c r="A286" s="34"/>
      <c r="B286" s="35"/>
      <c r="C286" s="187" t="s">
        <v>385</v>
      </c>
      <c r="D286" s="187" t="s">
        <v>152</v>
      </c>
      <c r="E286" s="188" t="s">
        <v>386</v>
      </c>
      <c r="F286" s="189" t="s">
        <v>387</v>
      </c>
      <c r="G286" s="190" t="s">
        <v>228</v>
      </c>
      <c r="H286" s="191">
        <v>2.2330000000000001</v>
      </c>
      <c r="I286" s="192"/>
      <c r="J286" s="193">
        <f>ROUND(I286*H286,2)</f>
        <v>0</v>
      </c>
      <c r="K286" s="194"/>
      <c r="L286" s="39"/>
      <c r="M286" s="195" t="s">
        <v>1</v>
      </c>
      <c r="N286" s="196" t="s">
        <v>46</v>
      </c>
      <c r="O286" s="71"/>
      <c r="P286" s="197">
        <f>O286*H286</f>
        <v>0</v>
      </c>
      <c r="Q286" s="197">
        <v>0</v>
      </c>
      <c r="R286" s="197">
        <f>Q286*H286</f>
        <v>0</v>
      </c>
      <c r="S286" s="197">
        <v>0</v>
      </c>
      <c r="T286" s="198">
        <f>S286*H286</f>
        <v>0</v>
      </c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R286" s="199" t="s">
        <v>156</v>
      </c>
      <c r="AT286" s="199" t="s">
        <v>152</v>
      </c>
      <c r="AU286" s="199" t="s">
        <v>91</v>
      </c>
      <c r="AY286" s="17" t="s">
        <v>150</v>
      </c>
      <c r="BE286" s="200">
        <f>IF(N286="základní",J286,0)</f>
        <v>0</v>
      </c>
      <c r="BF286" s="200">
        <f>IF(N286="snížená",J286,0)</f>
        <v>0</v>
      </c>
      <c r="BG286" s="200">
        <f>IF(N286="zákl. přenesená",J286,0)</f>
        <v>0</v>
      </c>
      <c r="BH286" s="200">
        <f>IF(N286="sníž. přenesená",J286,0)</f>
        <v>0</v>
      </c>
      <c r="BI286" s="200">
        <f>IF(N286="nulová",J286,0)</f>
        <v>0</v>
      </c>
      <c r="BJ286" s="17" t="s">
        <v>89</v>
      </c>
      <c r="BK286" s="200">
        <f>ROUND(I286*H286,2)</f>
        <v>0</v>
      </c>
      <c r="BL286" s="17" t="s">
        <v>156</v>
      </c>
      <c r="BM286" s="199" t="s">
        <v>388</v>
      </c>
    </row>
    <row r="287" spans="1:65" s="14" customFormat="1">
      <c r="B287" s="212"/>
      <c r="C287" s="213"/>
      <c r="D287" s="203" t="s">
        <v>158</v>
      </c>
      <c r="E287" s="214" t="s">
        <v>1</v>
      </c>
      <c r="F287" s="215" t="s">
        <v>389</v>
      </c>
      <c r="G287" s="213"/>
      <c r="H287" s="216">
        <v>2.2330000000000001</v>
      </c>
      <c r="I287" s="217"/>
      <c r="J287" s="213"/>
      <c r="K287" s="213"/>
      <c r="L287" s="218"/>
      <c r="M287" s="219"/>
      <c r="N287" s="220"/>
      <c r="O287" s="220"/>
      <c r="P287" s="220"/>
      <c r="Q287" s="220"/>
      <c r="R287" s="220"/>
      <c r="S287" s="220"/>
      <c r="T287" s="221"/>
      <c r="AT287" s="222" t="s">
        <v>158</v>
      </c>
      <c r="AU287" s="222" t="s">
        <v>91</v>
      </c>
      <c r="AV287" s="14" t="s">
        <v>91</v>
      </c>
      <c r="AW287" s="14" t="s">
        <v>35</v>
      </c>
      <c r="AX287" s="14" t="s">
        <v>81</v>
      </c>
      <c r="AY287" s="222" t="s">
        <v>150</v>
      </c>
    </row>
    <row r="288" spans="1:65" s="15" customFormat="1">
      <c r="B288" s="223"/>
      <c r="C288" s="224"/>
      <c r="D288" s="203" t="s">
        <v>158</v>
      </c>
      <c r="E288" s="225" t="s">
        <v>1</v>
      </c>
      <c r="F288" s="226" t="s">
        <v>161</v>
      </c>
      <c r="G288" s="224"/>
      <c r="H288" s="227">
        <v>2.2330000000000001</v>
      </c>
      <c r="I288" s="228"/>
      <c r="J288" s="224"/>
      <c r="K288" s="224"/>
      <c r="L288" s="229"/>
      <c r="M288" s="230"/>
      <c r="N288" s="231"/>
      <c r="O288" s="231"/>
      <c r="P288" s="231"/>
      <c r="Q288" s="231"/>
      <c r="R288" s="231"/>
      <c r="S288" s="231"/>
      <c r="T288" s="232"/>
      <c r="AT288" s="233" t="s">
        <v>158</v>
      </c>
      <c r="AU288" s="233" t="s">
        <v>91</v>
      </c>
      <c r="AV288" s="15" t="s">
        <v>156</v>
      </c>
      <c r="AW288" s="15" t="s">
        <v>35</v>
      </c>
      <c r="AX288" s="15" t="s">
        <v>89</v>
      </c>
      <c r="AY288" s="233" t="s">
        <v>150</v>
      </c>
    </row>
    <row r="289" spans="1:65" s="2" customFormat="1" ht="24.2" customHeight="1">
      <c r="A289" s="34"/>
      <c r="B289" s="35"/>
      <c r="C289" s="187" t="s">
        <v>390</v>
      </c>
      <c r="D289" s="187" t="s">
        <v>152</v>
      </c>
      <c r="E289" s="188" t="s">
        <v>391</v>
      </c>
      <c r="F289" s="189" t="s">
        <v>392</v>
      </c>
      <c r="G289" s="190" t="s">
        <v>228</v>
      </c>
      <c r="H289" s="191">
        <v>11.164999999999999</v>
      </c>
      <c r="I289" s="192"/>
      <c r="J289" s="193">
        <f>ROUND(I289*H289,2)</f>
        <v>0</v>
      </c>
      <c r="K289" s="194"/>
      <c r="L289" s="39"/>
      <c r="M289" s="195" t="s">
        <v>1</v>
      </c>
      <c r="N289" s="196" t="s">
        <v>46</v>
      </c>
      <c r="O289" s="71"/>
      <c r="P289" s="197">
        <f>O289*H289</f>
        <v>0</v>
      </c>
      <c r="Q289" s="197">
        <v>0</v>
      </c>
      <c r="R289" s="197">
        <f>Q289*H289</f>
        <v>0</v>
      </c>
      <c r="S289" s="197">
        <v>0</v>
      </c>
      <c r="T289" s="198">
        <f>S289*H289</f>
        <v>0</v>
      </c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R289" s="199" t="s">
        <v>156</v>
      </c>
      <c r="AT289" s="199" t="s">
        <v>152</v>
      </c>
      <c r="AU289" s="199" t="s">
        <v>91</v>
      </c>
      <c r="AY289" s="17" t="s">
        <v>150</v>
      </c>
      <c r="BE289" s="200">
        <f>IF(N289="základní",J289,0)</f>
        <v>0</v>
      </c>
      <c r="BF289" s="200">
        <f>IF(N289="snížená",J289,0)</f>
        <v>0</v>
      </c>
      <c r="BG289" s="200">
        <f>IF(N289="zákl. přenesená",J289,0)</f>
        <v>0</v>
      </c>
      <c r="BH289" s="200">
        <f>IF(N289="sníž. přenesená",J289,0)</f>
        <v>0</v>
      </c>
      <c r="BI289" s="200">
        <f>IF(N289="nulová",J289,0)</f>
        <v>0</v>
      </c>
      <c r="BJ289" s="17" t="s">
        <v>89</v>
      </c>
      <c r="BK289" s="200">
        <f>ROUND(I289*H289,2)</f>
        <v>0</v>
      </c>
      <c r="BL289" s="17" t="s">
        <v>156</v>
      </c>
      <c r="BM289" s="199" t="s">
        <v>393</v>
      </c>
    </row>
    <row r="290" spans="1:65" s="14" customFormat="1">
      <c r="B290" s="212"/>
      <c r="C290" s="213"/>
      <c r="D290" s="203" t="s">
        <v>158</v>
      </c>
      <c r="E290" s="214" t="s">
        <v>1</v>
      </c>
      <c r="F290" s="215" t="s">
        <v>394</v>
      </c>
      <c r="G290" s="213"/>
      <c r="H290" s="216">
        <v>2.2330000000000001</v>
      </c>
      <c r="I290" s="217"/>
      <c r="J290" s="213"/>
      <c r="K290" s="213"/>
      <c r="L290" s="218"/>
      <c r="M290" s="219"/>
      <c r="N290" s="220"/>
      <c r="O290" s="220"/>
      <c r="P290" s="220"/>
      <c r="Q290" s="220"/>
      <c r="R290" s="220"/>
      <c r="S290" s="220"/>
      <c r="T290" s="221"/>
      <c r="AT290" s="222" t="s">
        <v>158</v>
      </c>
      <c r="AU290" s="222" t="s">
        <v>91</v>
      </c>
      <c r="AV290" s="14" t="s">
        <v>91</v>
      </c>
      <c r="AW290" s="14" t="s">
        <v>35</v>
      </c>
      <c r="AX290" s="14" t="s">
        <v>81</v>
      </c>
      <c r="AY290" s="222" t="s">
        <v>150</v>
      </c>
    </row>
    <row r="291" spans="1:65" s="15" customFormat="1">
      <c r="B291" s="223"/>
      <c r="C291" s="224"/>
      <c r="D291" s="203" t="s">
        <v>158</v>
      </c>
      <c r="E291" s="225" t="s">
        <v>1</v>
      </c>
      <c r="F291" s="226" t="s">
        <v>161</v>
      </c>
      <c r="G291" s="224"/>
      <c r="H291" s="227">
        <v>2.2330000000000001</v>
      </c>
      <c r="I291" s="228"/>
      <c r="J291" s="224"/>
      <c r="K291" s="224"/>
      <c r="L291" s="229"/>
      <c r="M291" s="230"/>
      <c r="N291" s="231"/>
      <c r="O291" s="231"/>
      <c r="P291" s="231"/>
      <c r="Q291" s="231"/>
      <c r="R291" s="231"/>
      <c r="S291" s="231"/>
      <c r="T291" s="232"/>
      <c r="AT291" s="233" t="s">
        <v>158</v>
      </c>
      <c r="AU291" s="233" t="s">
        <v>91</v>
      </c>
      <c r="AV291" s="15" t="s">
        <v>156</v>
      </c>
      <c r="AW291" s="15" t="s">
        <v>35</v>
      </c>
      <c r="AX291" s="15" t="s">
        <v>89</v>
      </c>
      <c r="AY291" s="233" t="s">
        <v>150</v>
      </c>
    </row>
    <row r="292" spans="1:65" s="14" customFormat="1">
      <c r="B292" s="212"/>
      <c r="C292" s="213"/>
      <c r="D292" s="203" t="s">
        <v>158</v>
      </c>
      <c r="E292" s="213"/>
      <c r="F292" s="215" t="s">
        <v>395</v>
      </c>
      <c r="G292" s="213"/>
      <c r="H292" s="216">
        <v>11.164999999999999</v>
      </c>
      <c r="I292" s="217"/>
      <c r="J292" s="213"/>
      <c r="K292" s="213"/>
      <c r="L292" s="218"/>
      <c r="M292" s="219"/>
      <c r="N292" s="220"/>
      <c r="O292" s="220"/>
      <c r="P292" s="220"/>
      <c r="Q292" s="220"/>
      <c r="R292" s="220"/>
      <c r="S292" s="220"/>
      <c r="T292" s="221"/>
      <c r="AT292" s="222" t="s">
        <v>158</v>
      </c>
      <c r="AU292" s="222" t="s">
        <v>91</v>
      </c>
      <c r="AV292" s="14" t="s">
        <v>91</v>
      </c>
      <c r="AW292" s="14" t="s">
        <v>4</v>
      </c>
      <c r="AX292" s="14" t="s">
        <v>89</v>
      </c>
      <c r="AY292" s="222" t="s">
        <v>150</v>
      </c>
    </row>
    <row r="293" spans="1:65" s="2" customFormat="1" ht="37.9" customHeight="1">
      <c r="A293" s="34"/>
      <c r="B293" s="35"/>
      <c r="C293" s="187" t="s">
        <v>396</v>
      </c>
      <c r="D293" s="187" t="s">
        <v>152</v>
      </c>
      <c r="E293" s="188" t="s">
        <v>397</v>
      </c>
      <c r="F293" s="189" t="s">
        <v>398</v>
      </c>
      <c r="G293" s="190" t="s">
        <v>228</v>
      </c>
      <c r="H293" s="191">
        <v>0.29299999999999998</v>
      </c>
      <c r="I293" s="192"/>
      <c r="J293" s="193">
        <f>ROUND(I293*H293,2)</f>
        <v>0</v>
      </c>
      <c r="K293" s="194"/>
      <c r="L293" s="39"/>
      <c r="M293" s="195" t="s">
        <v>1</v>
      </c>
      <c r="N293" s="196" t="s">
        <v>46</v>
      </c>
      <c r="O293" s="71"/>
      <c r="P293" s="197">
        <f>O293*H293</f>
        <v>0</v>
      </c>
      <c r="Q293" s="197">
        <v>0</v>
      </c>
      <c r="R293" s="197">
        <f>Q293*H293</f>
        <v>0</v>
      </c>
      <c r="S293" s="197">
        <v>0</v>
      </c>
      <c r="T293" s="198">
        <f>S293*H293</f>
        <v>0</v>
      </c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R293" s="199" t="s">
        <v>156</v>
      </c>
      <c r="AT293" s="199" t="s">
        <v>152</v>
      </c>
      <c r="AU293" s="199" t="s">
        <v>91</v>
      </c>
      <c r="AY293" s="17" t="s">
        <v>150</v>
      </c>
      <c r="BE293" s="200">
        <f>IF(N293="základní",J293,0)</f>
        <v>0</v>
      </c>
      <c r="BF293" s="200">
        <f>IF(N293="snížená",J293,0)</f>
        <v>0</v>
      </c>
      <c r="BG293" s="200">
        <f>IF(N293="zákl. přenesená",J293,0)</f>
        <v>0</v>
      </c>
      <c r="BH293" s="200">
        <f>IF(N293="sníž. přenesená",J293,0)</f>
        <v>0</v>
      </c>
      <c r="BI293" s="200">
        <f>IF(N293="nulová",J293,0)</f>
        <v>0</v>
      </c>
      <c r="BJ293" s="17" t="s">
        <v>89</v>
      </c>
      <c r="BK293" s="200">
        <f>ROUND(I293*H293,2)</f>
        <v>0</v>
      </c>
      <c r="BL293" s="17" t="s">
        <v>156</v>
      </c>
      <c r="BM293" s="199" t="s">
        <v>399</v>
      </c>
    </row>
    <row r="294" spans="1:65" s="13" customFormat="1">
      <c r="B294" s="201"/>
      <c r="C294" s="202"/>
      <c r="D294" s="203" t="s">
        <v>158</v>
      </c>
      <c r="E294" s="204" t="s">
        <v>1</v>
      </c>
      <c r="F294" s="205" t="s">
        <v>400</v>
      </c>
      <c r="G294" s="202"/>
      <c r="H294" s="204" t="s">
        <v>1</v>
      </c>
      <c r="I294" s="206"/>
      <c r="J294" s="202"/>
      <c r="K294" s="202"/>
      <c r="L294" s="207"/>
      <c r="M294" s="208"/>
      <c r="N294" s="209"/>
      <c r="O294" s="209"/>
      <c r="P294" s="209"/>
      <c r="Q294" s="209"/>
      <c r="R294" s="209"/>
      <c r="S294" s="209"/>
      <c r="T294" s="210"/>
      <c r="AT294" s="211" t="s">
        <v>158</v>
      </c>
      <c r="AU294" s="211" t="s">
        <v>91</v>
      </c>
      <c r="AV294" s="13" t="s">
        <v>89</v>
      </c>
      <c r="AW294" s="13" t="s">
        <v>35</v>
      </c>
      <c r="AX294" s="13" t="s">
        <v>81</v>
      </c>
      <c r="AY294" s="211" t="s">
        <v>150</v>
      </c>
    </row>
    <row r="295" spans="1:65" s="14" customFormat="1">
      <c r="B295" s="212"/>
      <c r="C295" s="213"/>
      <c r="D295" s="203" t="s">
        <v>158</v>
      </c>
      <c r="E295" s="214" t="s">
        <v>1</v>
      </c>
      <c r="F295" s="215" t="s">
        <v>401</v>
      </c>
      <c r="G295" s="213"/>
      <c r="H295" s="216">
        <v>0.29299999999999998</v>
      </c>
      <c r="I295" s="217"/>
      <c r="J295" s="213"/>
      <c r="K295" s="213"/>
      <c r="L295" s="218"/>
      <c r="M295" s="219"/>
      <c r="N295" s="220"/>
      <c r="O295" s="220"/>
      <c r="P295" s="220"/>
      <c r="Q295" s="220"/>
      <c r="R295" s="220"/>
      <c r="S295" s="220"/>
      <c r="T295" s="221"/>
      <c r="AT295" s="222" t="s">
        <v>158</v>
      </c>
      <c r="AU295" s="222" t="s">
        <v>91</v>
      </c>
      <c r="AV295" s="14" t="s">
        <v>91</v>
      </c>
      <c r="AW295" s="14" t="s">
        <v>35</v>
      </c>
      <c r="AX295" s="14" t="s">
        <v>81</v>
      </c>
      <c r="AY295" s="222" t="s">
        <v>150</v>
      </c>
    </row>
    <row r="296" spans="1:65" s="15" customFormat="1">
      <c r="B296" s="223"/>
      <c r="C296" s="224"/>
      <c r="D296" s="203" t="s">
        <v>158</v>
      </c>
      <c r="E296" s="225" t="s">
        <v>1</v>
      </c>
      <c r="F296" s="226" t="s">
        <v>161</v>
      </c>
      <c r="G296" s="224"/>
      <c r="H296" s="227">
        <v>0.29299999999999998</v>
      </c>
      <c r="I296" s="228"/>
      <c r="J296" s="224"/>
      <c r="K296" s="224"/>
      <c r="L296" s="229"/>
      <c r="M296" s="230"/>
      <c r="N296" s="231"/>
      <c r="O296" s="231"/>
      <c r="P296" s="231"/>
      <c r="Q296" s="231"/>
      <c r="R296" s="231"/>
      <c r="S296" s="231"/>
      <c r="T296" s="232"/>
      <c r="AT296" s="233" t="s">
        <v>158</v>
      </c>
      <c r="AU296" s="233" t="s">
        <v>91</v>
      </c>
      <c r="AV296" s="15" t="s">
        <v>156</v>
      </c>
      <c r="AW296" s="15" t="s">
        <v>35</v>
      </c>
      <c r="AX296" s="15" t="s">
        <v>89</v>
      </c>
      <c r="AY296" s="233" t="s">
        <v>150</v>
      </c>
    </row>
    <row r="297" spans="1:65" s="2" customFormat="1" ht="44.25" customHeight="1">
      <c r="A297" s="34"/>
      <c r="B297" s="35"/>
      <c r="C297" s="187" t="s">
        <v>402</v>
      </c>
      <c r="D297" s="187" t="s">
        <v>152</v>
      </c>
      <c r="E297" s="188" t="s">
        <v>403</v>
      </c>
      <c r="F297" s="189" t="s">
        <v>404</v>
      </c>
      <c r="G297" s="190" t="s">
        <v>228</v>
      </c>
      <c r="H297" s="191">
        <v>1.2729999999999999</v>
      </c>
      <c r="I297" s="192"/>
      <c r="J297" s="193">
        <f>ROUND(I297*H297,2)</f>
        <v>0</v>
      </c>
      <c r="K297" s="194"/>
      <c r="L297" s="39"/>
      <c r="M297" s="195" t="s">
        <v>1</v>
      </c>
      <c r="N297" s="196" t="s">
        <v>46</v>
      </c>
      <c r="O297" s="71"/>
      <c r="P297" s="197">
        <f>O297*H297</f>
        <v>0</v>
      </c>
      <c r="Q297" s="197">
        <v>0</v>
      </c>
      <c r="R297" s="197">
        <f>Q297*H297</f>
        <v>0</v>
      </c>
      <c r="S297" s="197">
        <v>0</v>
      </c>
      <c r="T297" s="198">
        <f>S297*H297</f>
        <v>0</v>
      </c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R297" s="199" t="s">
        <v>156</v>
      </c>
      <c r="AT297" s="199" t="s">
        <v>152</v>
      </c>
      <c r="AU297" s="199" t="s">
        <v>91</v>
      </c>
      <c r="AY297" s="17" t="s">
        <v>150</v>
      </c>
      <c r="BE297" s="200">
        <f>IF(N297="základní",J297,0)</f>
        <v>0</v>
      </c>
      <c r="BF297" s="200">
        <f>IF(N297="snížená",J297,0)</f>
        <v>0</v>
      </c>
      <c r="BG297" s="200">
        <f>IF(N297="zákl. přenesená",J297,0)</f>
        <v>0</v>
      </c>
      <c r="BH297" s="200">
        <f>IF(N297="sníž. přenesená",J297,0)</f>
        <v>0</v>
      </c>
      <c r="BI297" s="200">
        <f>IF(N297="nulová",J297,0)</f>
        <v>0</v>
      </c>
      <c r="BJ297" s="17" t="s">
        <v>89</v>
      </c>
      <c r="BK297" s="200">
        <f>ROUND(I297*H297,2)</f>
        <v>0</v>
      </c>
      <c r="BL297" s="17" t="s">
        <v>156</v>
      </c>
      <c r="BM297" s="199" t="s">
        <v>405</v>
      </c>
    </row>
    <row r="298" spans="1:65" s="14" customFormat="1">
      <c r="B298" s="212"/>
      <c r="C298" s="213"/>
      <c r="D298" s="203" t="s">
        <v>158</v>
      </c>
      <c r="E298" s="214" t="s">
        <v>1</v>
      </c>
      <c r="F298" s="215" t="s">
        <v>406</v>
      </c>
      <c r="G298" s="213"/>
      <c r="H298" s="216">
        <v>1.2729999999999999</v>
      </c>
      <c r="I298" s="217"/>
      <c r="J298" s="213"/>
      <c r="K298" s="213"/>
      <c r="L298" s="218"/>
      <c r="M298" s="219"/>
      <c r="N298" s="220"/>
      <c r="O298" s="220"/>
      <c r="P298" s="220"/>
      <c r="Q298" s="220"/>
      <c r="R298" s="220"/>
      <c r="S298" s="220"/>
      <c r="T298" s="221"/>
      <c r="AT298" s="222" t="s">
        <v>158</v>
      </c>
      <c r="AU298" s="222" t="s">
        <v>91</v>
      </c>
      <c r="AV298" s="14" t="s">
        <v>91</v>
      </c>
      <c r="AW298" s="14" t="s">
        <v>35</v>
      </c>
      <c r="AX298" s="14" t="s">
        <v>81</v>
      </c>
      <c r="AY298" s="222" t="s">
        <v>150</v>
      </c>
    </row>
    <row r="299" spans="1:65" s="15" customFormat="1">
      <c r="B299" s="223"/>
      <c r="C299" s="224"/>
      <c r="D299" s="203" t="s">
        <v>158</v>
      </c>
      <c r="E299" s="225" t="s">
        <v>1</v>
      </c>
      <c r="F299" s="226" t="s">
        <v>161</v>
      </c>
      <c r="G299" s="224"/>
      <c r="H299" s="227">
        <v>1.2729999999999999</v>
      </c>
      <c r="I299" s="228"/>
      <c r="J299" s="224"/>
      <c r="K299" s="224"/>
      <c r="L299" s="229"/>
      <c r="M299" s="230"/>
      <c r="N299" s="231"/>
      <c r="O299" s="231"/>
      <c r="P299" s="231"/>
      <c r="Q299" s="231"/>
      <c r="R299" s="231"/>
      <c r="S299" s="231"/>
      <c r="T299" s="232"/>
      <c r="AT299" s="233" t="s">
        <v>158</v>
      </c>
      <c r="AU299" s="233" t="s">
        <v>91</v>
      </c>
      <c r="AV299" s="15" t="s">
        <v>156</v>
      </c>
      <c r="AW299" s="15" t="s">
        <v>35</v>
      </c>
      <c r="AX299" s="15" t="s">
        <v>89</v>
      </c>
      <c r="AY299" s="233" t="s">
        <v>150</v>
      </c>
    </row>
    <row r="300" spans="1:65" s="2" customFormat="1" ht="44.25" customHeight="1">
      <c r="A300" s="34"/>
      <c r="B300" s="35"/>
      <c r="C300" s="187" t="s">
        <v>407</v>
      </c>
      <c r="D300" s="187" t="s">
        <v>152</v>
      </c>
      <c r="E300" s="188" t="s">
        <v>408</v>
      </c>
      <c r="F300" s="189" t="s">
        <v>409</v>
      </c>
      <c r="G300" s="190" t="s">
        <v>228</v>
      </c>
      <c r="H300" s="191">
        <v>0.66700000000000004</v>
      </c>
      <c r="I300" s="192"/>
      <c r="J300" s="193">
        <f>ROUND(I300*H300,2)</f>
        <v>0</v>
      </c>
      <c r="K300" s="194"/>
      <c r="L300" s="39"/>
      <c r="M300" s="195" t="s">
        <v>1</v>
      </c>
      <c r="N300" s="196" t="s">
        <v>46</v>
      </c>
      <c r="O300" s="71"/>
      <c r="P300" s="197">
        <f>O300*H300</f>
        <v>0</v>
      </c>
      <c r="Q300" s="197">
        <v>0</v>
      </c>
      <c r="R300" s="197">
        <f>Q300*H300</f>
        <v>0</v>
      </c>
      <c r="S300" s="197">
        <v>0</v>
      </c>
      <c r="T300" s="198">
        <f>S300*H300</f>
        <v>0</v>
      </c>
      <c r="U300" s="34"/>
      <c r="V300" s="34"/>
      <c r="W300" s="34"/>
      <c r="X300" s="34"/>
      <c r="Y300" s="34"/>
      <c r="Z300" s="34"/>
      <c r="AA300" s="34"/>
      <c r="AB300" s="34"/>
      <c r="AC300" s="34"/>
      <c r="AD300" s="34"/>
      <c r="AE300" s="34"/>
      <c r="AR300" s="199" t="s">
        <v>156</v>
      </c>
      <c r="AT300" s="199" t="s">
        <v>152</v>
      </c>
      <c r="AU300" s="199" t="s">
        <v>91</v>
      </c>
      <c r="AY300" s="17" t="s">
        <v>150</v>
      </c>
      <c r="BE300" s="200">
        <f>IF(N300="základní",J300,0)</f>
        <v>0</v>
      </c>
      <c r="BF300" s="200">
        <f>IF(N300="snížená",J300,0)</f>
        <v>0</v>
      </c>
      <c r="BG300" s="200">
        <f>IF(N300="zákl. přenesená",J300,0)</f>
        <v>0</v>
      </c>
      <c r="BH300" s="200">
        <f>IF(N300="sníž. přenesená",J300,0)</f>
        <v>0</v>
      </c>
      <c r="BI300" s="200">
        <f>IF(N300="nulová",J300,0)</f>
        <v>0</v>
      </c>
      <c r="BJ300" s="17" t="s">
        <v>89</v>
      </c>
      <c r="BK300" s="200">
        <f>ROUND(I300*H300,2)</f>
        <v>0</v>
      </c>
      <c r="BL300" s="17" t="s">
        <v>156</v>
      </c>
      <c r="BM300" s="199" t="s">
        <v>410</v>
      </c>
    </row>
    <row r="301" spans="1:65" s="14" customFormat="1">
      <c r="B301" s="212"/>
      <c r="C301" s="213"/>
      <c r="D301" s="203" t="s">
        <v>158</v>
      </c>
      <c r="E301" s="214" t="s">
        <v>1</v>
      </c>
      <c r="F301" s="215" t="s">
        <v>411</v>
      </c>
      <c r="G301" s="213"/>
      <c r="H301" s="216">
        <v>0.66700000000000004</v>
      </c>
      <c r="I301" s="217"/>
      <c r="J301" s="213"/>
      <c r="K301" s="213"/>
      <c r="L301" s="218"/>
      <c r="M301" s="219"/>
      <c r="N301" s="220"/>
      <c r="O301" s="220"/>
      <c r="P301" s="220"/>
      <c r="Q301" s="220"/>
      <c r="R301" s="220"/>
      <c r="S301" s="220"/>
      <c r="T301" s="221"/>
      <c r="AT301" s="222" t="s">
        <v>158</v>
      </c>
      <c r="AU301" s="222" t="s">
        <v>91</v>
      </c>
      <c r="AV301" s="14" t="s">
        <v>91</v>
      </c>
      <c r="AW301" s="14" t="s">
        <v>35</v>
      </c>
      <c r="AX301" s="14" t="s">
        <v>81</v>
      </c>
      <c r="AY301" s="222" t="s">
        <v>150</v>
      </c>
    </row>
    <row r="302" spans="1:65" s="15" customFormat="1">
      <c r="B302" s="223"/>
      <c r="C302" s="224"/>
      <c r="D302" s="203" t="s">
        <v>158</v>
      </c>
      <c r="E302" s="225" t="s">
        <v>1</v>
      </c>
      <c r="F302" s="226" t="s">
        <v>161</v>
      </c>
      <c r="G302" s="224"/>
      <c r="H302" s="227">
        <v>0.66700000000000004</v>
      </c>
      <c r="I302" s="228"/>
      <c r="J302" s="224"/>
      <c r="K302" s="224"/>
      <c r="L302" s="229"/>
      <c r="M302" s="230"/>
      <c r="N302" s="231"/>
      <c r="O302" s="231"/>
      <c r="P302" s="231"/>
      <c r="Q302" s="231"/>
      <c r="R302" s="231"/>
      <c r="S302" s="231"/>
      <c r="T302" s="232"/>
      <c r="AT302" s="233" t="s">
        <v>158</v>
      </c>
      <c r="AU302" s="233" t="s">
        <v>91</v>
      </c>
      <c r="AV302" s="15" t="s">
        <v>156</v>
      </c>
      <c r="AW302" s="15" t="s">
        <v>35</v>
      </c>
      <c r="AX302" s="15" t="s">
        <v>89</v>
      </c>
      <c r="AY302" s="233" t="s">
        <v>150</v>
      </c>
    </row>
    <row r="303" spans="1:65" s="12" customFormat="1" ht="22.9" customHeight="1">
      <c r="B303" s="171"/>
      <c r="C303" s="172"/>
      <c r="D303" s="173" t="s">
        <v>80</v>
      </c>
      <c r="E303" s="185" t="s">
        <v>412</v>
      </c>
      <c r="F303" s="185" t="s">
        <v>413</v>
      </c>
      <c r="G303" s="172"/>
      <c r="H303" s="172"/>
      <c r="I303" s="175"/>
      <c r="J303" s="186">
        <f>BK303</f>
        <v>0</v>
      </c>
      <c r="K303" s="172"/>
      <c r="L303" s="177"/>
      <c r="M303" s="178"/>
      <c r="N303" s="179"/>
      <c r="O303" s="179"/>
      <c r="P303" s="180">
        <f>P304</f>
        <v>0</v>
      </c>
      <c r="Q303" s="179"/>
      <c r="R303" s="180">
        <f>R304</f>
        <v>0</v>
      </c>
      <c r="S303" s="179"/>
      <c r="T303" s="181">
        <f>T304</f>
        <v>0</v>
      </c>
      <c r="AR303" s="182" t="s">
        <v>89</v>
      </c>
      <c r="AT303" s="183" t="s">
        <v>80</v>
      </c>
      <c r="AU303" s="183" t="s">
        <v>89</v>
      </c>
      <c r="AY303" s="182" t="s">
        <v>150</v>
      </c>
      <c r="BK303" s="184">
        <f>BK304</f>
        <v>0</v>
      </c>
    </row>
    <row r="304" spans="1:65" s="2" customFormat="1" ht="24.2" customHeight="1">
      <c r="A304" s="34"/>
      <c r="B304" s="35"/>
      <c r="C304" s="187" t="s">
        <v>414</v>
      </c>
      <c r="D304" s="187" t="s">
        <v>152</v>
      </c>
      <c r="E304" s="188" t="s">
        <v>415</v>
      </c>
      <c r="F304" s="189" t="s">
        <v>416</v>
      </c>
      <c r="G304" s="190" t="s">
        <v>228</v>
      </c>
      <c r="H304" s="191">
        <v>40.375999999999998</v>
      </c>
      <c r="I304" s="192"/>
      <c r="J304" s="193">
        <f>ROUND(I304*H304,2)</f>
        <v>0</v>
      </c>
      <c r="K304" s="194"/>
      <c r="L304" s="39"/>
      <c r="M304" s="195" t="s">
        <v>1</v>
      </c>
      <c r="N304" s="196" t="s">
        <v>46</v>
      </c>
      <c r="O304" s="71"/>
      <c r="P304" s="197">
        <f>O304*H304</f>
        <v>0</v>
      </c>
      <c r="Q304" s="197">
        <v>0</v>
      </c>
      <c r="R304" s="197">
        <f>Q304*H304</f>
        <v>0</v>
      </c>
      <c r="S304" s="197">
        <v>0</v>
      </c>
      <c r="T304" s="198">
        <f>S304*H304</f>
        <v>0</v>
      </c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R304" s="199" t="s">
        <v>156</v>
      </c>
      <c r="AT304" s="199" t="s">
        <v>152</v>
      </c>
      <c r="AU304" s="199" t="s">
        <v>91</v>
      </c>
      <c r="AY304" s="17" t="s">
        <v>150</v>
      </c>
      <c r="BE304" s="200">
        <f>IF(N304="základní",J304,0)</f>
        <v>0</v>
      </c>
      <c r="BF304" s="200">
        <f>IF(N304="snížená",J304,0)</f>
        <v>0</v>
      </c>
      <c r="BG304" s="200">
        <f>IF(N304="zákl. přenesená",J304,0)</f>
        <v>0</v>
      </c>
      <c r="BH304" s="200">
        <f>IF(N304="sníž. přenesená",J304,0)</f>
        <v>0</v>
      </c>
      <c r="BI304" s="200">
        <f>IF(N304="nulová",J304,0)</f>
        <v>0</v>
      </c>
      <c r="BJ304" s="17" t="s">
        <v>89</v>
      </c>
      <c r="BK304" s="200">
        <f>ROUND(I304*H304,2)</f>
        <v>0</v>
      </c>
      <c r="BL304" s="17" t="s">
        <v>156</v>
      </c>
      <c r="BM304" s="199" t="s">
        <v>417</v>
      </c>
    </row>
    <row r="305" spans="1:65" s="12" customFormat="1" ht="25.9" customHeight="1">
      <c r="B305" s="171"/>
      <c r="C305" s="172"/>
      <c r="D305" s="173" t="s">
        <v>80</v>
      </c>
      <c r="E305" s="174" t="s">
        <v>418</v>
      </c>
      <c r="F305" s="174" t="s">
        <v>419</v>
      </c>
      <c r="G305" s="172"/>
      <c r="H305" s="172"/>
      <c r="I305" s="175"/>
      <c r="J305" s="176">
        <f>BK305</f>
        <v>0</v>
      </c>
      <c r="K305" s="172"/>
      <c r="L305" s="177"/>
      <c r="M305" s="178"/>
      <c r="N305" s="179"/>
      <c r="O305" s="179"/>
      <c r="P305" s="180">
        <f>P306</f>
        <v>0</v>
      </c>
      <c r="Q305" s="179"/>
      <c r="R305" s="180">
        <f>R306</f>
        <v>2.5</v>
      </c>
      <c r="S305" s="179"/>
      <c r="T305" s="181">
        <f>T306</f>
        <v>0</v>
      </c>
      <c r="AR305" s="182" t="s">
        <v>91</v>
      </c>
      <c r="AT305" s="183" t="s">
        <v>80</v>
      </c>
      <c r="AU305" s="183" t="s">
        <v>81</v>
      </c>
      <c r="AY305" s="182" t="s">
        <v>150</v>
      </c>
      <c r="BK305" s="184">
        <f>BK306</f>
        <v>0</v>
      </c>
    </row>
    <row r="306" spans="1:65" s="12" customFormat="1" ht="22.9" customHeight="1">
      <c r="B306" s="171"/>
      <c r="C306" s="172"/>
      <c r="D306" s="173" t="s">
        <v>80</v>
      </c>
      <c r="E306" s="185" t="s">
        <v>420</v>
      </c>
      <c r="F306" s="185" t="s">
        <v>421</v>
      </c>
      <c r="G306" s="172"/>
      <c r="H306" s="172"/>
      <c r="I306" s="175"/>
      <c r="J306" s="186">
        <f>BK306</f>
        <v>0</v>
      </c>
      <c r="K306" s="172"/>
      <c r="L306" s="177"/>
      <c r="M306" s="178"/>
      <c r="N306" s="179"/>
      <c r="O306" s="179"/>
      <c r="P306" s="180">
        <f>SUM(P307:P309)</f>
        <v>0</v>
      </c>
      <c r="Q306" s="179"/>
      <c r="R306" s="180">
        <f>SUM(R307:R309)</f>
        <v>2.5</v>
      </c>
      <c r="S306" s="179"/>
      <c r="T306" s="181">
        <f>SUM(T307:T309)</f>
        <v>0</v>
      </c>
      <c r="AR306" s="182" t="s">
        <v>91</v>
      </c>
      <c r="AT306" s="183" t="s">
        <v>80</v>
      </c>
      <c r="AU306" s="183" t="s">
        <v>89</v>
      </c>
      <c r="AY306" s="182" t="s">
        <v>150</v>
      </c>
      <c r="BK306" s="184">
        <f>SUM(BK307:BK309)</f>
        <v>0</v>
      </c>
    </row>
    <row r="307" spans="1:65" s="2" customFormat="1" ht="24.2" customHeight="1">
      <c r="A307" s="34"/>
      <c r="B307" s="35"/>
      <c r="C307" s="187" t="s">
        <v>422</v>
      </c>
      <c r="D307" s="187" t="s">
        <v>152</v>
      </c>
      <c r="E307" s="188" t="s">
        <v>423</v>
      </c>
      <c r="F307" s="189" t="s">
        <v>424</v>
      </c>
      <c r="G307" s="190" t="s">
        <v>285</v>
      </c>
      <c r="H307" s="191">
        <v>1</v>
      </c>
      <c r="I307" s="192"/>
      <c r="J307" s="193">
        <f>ROUND(I307*H307,2)</f>
        <v>0</v>
      </c>
      <c r="K307" s="194"/>
      <c r="L307" s="39"/>
      <c r="M307" s="195" t="s">
        <v>1</v>
      </c>
      <c r="N307" s="196" t="s">
        <v>46</v>
      </c>
      <c r="O307" s="71"/>
      <c r="P307" s="197">
        <f>O307*H307</f>
        <v>0</v>
      </c>
      <c r="Q307" s="197">
        <v>1.25</v>
      </c>
      <c r="R307" s="197">
        <f>Q307*H307</f>
        <v>1.25</v>
      </c>
      <c r="S307" s="197">
        <v>0</v>
      </c>
      <c r="T307" s="198">
        <f>S307*H307</f>
        <v>0</v>
      </c>
      <c r="U307" s="34"/>
      <c r="V307" s="34"/>
      <c r="W307" s="34"/>
      <c r="X307" s="34"/>
      <c r="Y307" s="34"/>
      <c r="Z307" s="34"/>
      <c r="AA307" s="34"/>
      <c r="AB307" s="34"/>
      <c r="AC307" s="34"/>
      <c r="AD307" s="34"/>
      <c r="AE307" s="34"/>
      <c r="AR307" s="199" t="s">
        <v>243</v>
      </c>
      <c r="AT307" s="199" t="s">
        <v>152</v>
      </c>
      <c r="AU307" s="199" t="s">
        <v>91</v>
      </c>
      <c r="AY307" s="17" t="s">
        <v>150</v>
      </c>
      <c r="BE307" s="200">
        <f>IF(N307="základní",J307,0)</f>
        <v>0</v>
      </c>
      <c r="BF307" s="200">
        <f>IF(N307="snížená",J307,0)</f>
        <v>0</v>
      </c>
      <c r="BG307" s="200">
        <f>IF(N307="zákl. přenesená",J307,0)</f>
        <v>0</v>
      </c>
      <c r="BH307" s="200">
        <f>IF(N307="sníž. přenesená",J307,0)</f>
        <v>0</v>
      </c>
      <c r="BI307" s="200">
        <f>IF(N307="nulová",J307,0)</f>
        <v>0</v>
      </c>
      <c r="BJ307" s="17" t="s">
        <v>89</v>
      </c>
      <c r="BK307" s="200">
        <f>ROUND(I307*H307,2)</f>
        <v>0</v>
      </c>
      <c r="BL307" s="17" t="s">
        <v>243</v>
      </c>
      <c r="BM307" s="199" t="s">
        <v>425</v>
      </c>
    </row>
    <row r="308" spans="1:65" s="2" customFormat="1" ht="16.5" customHeight="1">
      <c r="A308" s="34"/>
      <c r="B308" s="35"/>
      <c r="C308" s="234" t="s">
        <v>426</v>
      </c>
      <c r="D308" s="234" t="s">
        <v>211</v>
      </c>
      <c r="E308" s="235" t="s">
        <v>427</v>
      </c>
      <c r="F308" s="236" t="s">
        <v>428</v>
      </c>
      <c r="G308" s="237" t="s">
        <v>285</v>
      </c>
      <c r="H308" s="238">
        <v>1</v>
      </c>
      <c r="I308" s="239"/>
      <c r="J308" s="240">
        <f>ROUND(I308*H308,2)</f>
        <v>0</v>
      </c>
      <c r="K308" s="241"/>
      <c r="L308" s="242"/>
      <c r="M308" s="243" t="s">
        <v>1</v>
      </c>
      <c r="N308" s="244" t="s">
        <v>46</v>
      </c>
      <c r="O308" s="71"/>
      <c r="P308" s="197">
        <f>O308*H308</f>
        <v>0</v>
      </c>
      <c r="Q308" s="197">
        <v>1.25</v>
      </c>
      <c r="R308" s="197">
        <f>Q308*H308</f>
        <v>1.25</v>
      </c>
      <c r="S308" s="197">
        <v>0</v>
      </c>
      <c r="T308" s="198">
        <f>S308*H308</f>
        <v>0</v>
      </c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R308" s="199" t="s">
        <v>193</v>
      </c>
      <c r="AT308" s="199" t="s">
        <v>211</v>
      </c>
      <c r="AU308" s="199" t="s">
        <v>91</v>
      </c>
      <c r="AY308" s="17" t="s">
        <v>150</v>
      </c>
      <c r="BE308" s="200">
        <f>IF(N308="základní",J308,0)</f>
        <v>0</v>
      </c>
      <c r="BF308" s="200">
        <f>IF(N308="snížená",J308,0)</f>
        <v>0</v>
      </c>
      <c r="BG308" s="200">
        <f>IF(N308="zákl. přenesená",J308,0)</f>
        <v>0</v>
      </c>
      <c r="BH308" s="200">
        <f>IF(N308="sníž. přenesená",J308,0)</f>
        <v>0</v>
      </c>
      <c r="BI308" s="200">
        <f>IF(N308="nulová",J308,0)</f>
        <v>0</v>
      </c>
      <c r="BJ308" s="17" t="s">
        <v>89</v>
      </c>
      <c r="BK308" s="200">
        <f>ROUND(I308*H308,2)</f>
        <v>0</v>
      </c>
      <c r="BL308" s="17" t="s">
        <v>156</v>
      </c>
      <c r="BM308" s="199" t="s">
        <v>429</v>
      </c>
    </row>
    <row r="309" spans="1:65" s="2" customFormat="1" ht="24.2" customHeight="1">
      <c r="A309" s="34"/>
      <c r="B309" s="35"/>
      <c r="C309" s="187" t="s">
        <v>430</v>
      </c>
      <c r="D309" s="187" t="s">
        <v>152</v>
      </c>
      <c r="E309" s="188" t="s">
        <v>431</v>
      </c>
      <c r="F309" s="189" t="s">
        <v>432</v>
      </c>
      <c r="G309" s="190" t="s">
        <v>228</v>
      </c>
      <c r="H309" s="191">
        <v>1.25</v>
      </c>
      <c r="I309" s="192"/>
      <c r="J309" s="193">
        <f>ROUND(I309*H309,2)</f>
        <v>0</v>
      </c>
      <c r="K309" s="194"/>
      <c r="L309" s="39"/>
      <c r="M309" s="195" t="s">
        <v>1</v>
      </c>
      <c r="N309" s="196" t="s">
        <v>46</v>
      </c>
      <c r="O309" s="71"/>
      <c r="P309" s="197">
        <f>O309*H309</f>
        <v>0</v>
      </c>
      <c r="Q309" s="197">
        <v>0</v>
      </c>
      <c r="R309" s="197">
        <f>Q309*H309</f>
        <v>0</v>
      </c>
      <c r="S309" s="197">
        <v>0</v>
      </c>
      <c r="T309" s="198">
        <f>S309*H309</f>
        <v>0</v>
      </c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R309" s="199" t="s">
        <v>243</v>
      </c>
      <c r="AT309" s="199" t="s">
        <v>152</v>
      </c>
      <c r="AU309" s="199" t="s">
        <v>91</v>
      </c>
      <c r="AY309" s="17" t="s">
        <v>150</v>
      </c>
      <c r="BE309" s="200">
        <f>IF(N309="základní",J309,0)</f>
        <v>0</v>
      </c>
      <c r="BF309" s="200">
        <f>IF(N309="snížená",J309,0)</f>
        <v>0</v>
      </c>
      <c r="BG309" s="200">
        <f>IF(N309="zákl. přenesená",J309,0)</f>
        <v>0</v>
      </c>
      <c r="BH309" s="200">
        <f>IF(N309="sníž. přenesená",J309,0)</f>
        <v>0</v>
      </c>
      <c r="BI309" s="200">
        <f>IF(N309="nulová",J309,0)</f>
        <v>0</v>
      </c>
      <c r="BJ309" s="17" t="s">
        <v>89</v>
      </c>
      <c r="BK309" s="200">
        <f>ROUND(I309*H309,2)</f>
        <v>0</v>
      </c>
      <c r="BL309" s="17" t="s">
        <v>243</v>
      </c>
      <c r="BM309" s="199" t="s">
        <v>433</v>
      </c>
    </row>
    <row r="310" spans="1:65" s="12" customFormat="1" ht="25.9" customHeight="1">
      <c r="B310" s="171"/>
      <c r="C310" s="172"/>
      <c r="D310" s="173" t="s">
        <v>80</v>
      </c>
      <c r="E310" s="174" t="s">
        <v>211</v>
      </c>
      <c r="F310" s="174" t="s">
        <v>434</v>
      </c>
      <c r="G310" s="172"/>
      <c r="H310" s="172"/>
      <c r="I310" s="175"/>
      <c r="J310" s="176">
        <f>BK310</f>
        <v>0</v>
      </c>
      <c r="K310" s="172"/>
      <c r="L310" s="177"/>
      <c r="M310" s="178"/>
      <c r="N310" s="179"/>
      <c r="O310" s="179"/>
      <c r="P310" s="180">
        <f>P311</f>
        <v>0</v>
      </c>
      <c r="Q310" s="179"/>
      <c r="R310" s="180">
        <f>R311</f>
        <v>5.9400000000000007E-5</v>
      </c>
      <c r="S310" s="179"/>
      <c r="T310" s="181">
        <f>T311</f>
        <v>0</v>
      </c>
      <c r="AR310" s="182" t="s">
        <v>165</v>
      </c>
      <c r="AT310" s="183" t="s">
        <v>80</v>
      </c>
      <c r="AU310" s="183" t="s">
        <v>81</v>
      </c>
      <c r="AY310" s="182" t="s">
        <v>150</v>
      </c>
      <c r="BK310" s="184">
        <f>BK311</f>
        <v>0</v>
      </c>
    </row>
    <row r="311" spans="1:65" s="12" customFormat="1" ht="22.9" customHeight="1">
      <c r="B311" s="171"/>
      <c r="C311" s="172"/>
      <c r="D311" s="173" t="s">
        <v>80</v>
      </c>
      <c r="E311" s="185" t="s">
        <v>435</v>
      </c>
      <c r="F311" s="185" t="s">
        <v>436</v>
      </c>
      <c r="G311" s="172"/>
      <c r="H311" s="172"/>
      <c r="I311" s="175"/>
      <c r="J311" s="186">
        <f>BK311</f>
        <v>0</v>
      </c>
      <c r="K311" s="172"/>
      <c r="L311" s="177"/>
      <c r="M311" s="178"/>
      <c r="N311" s="179"/>
      <c r="O311" s="179"/>
      <c r="P311" s="180">
        <f>SUM(P312:P313)</f>
        <v>0</v>
      </c>
      <c r="Q311" s="179"/>
      <c r="R311" s="180">
        <f>SUM(R312:R313)</f>
        <v>5.9400000000000007E-5</v>
      </c>
      <c r="S311" s="179"/>
      <c r="T311" s="181">
        <f>SUM(T312:T313)</f>
        <v>0</v>
      </c>
      <c r="AR311" s="182" t="s">
        <v>165</v>
      </c>
      <c r="AT311" s="183" t="s">
        <v>80</v>
      </c>
      <c r="AU311" s="183" t="s">
        <v>89</v>
      </c>
      <c r="AY311" s="182" t="s">
        <v>150</v>
      </c>
      <c r="BK311" s="184">
        <f>SUM(BK312:BK313)</f>
        <v>0</v>
      </c>
    </row>
    <row r="312" spans="1:65" s="2" customFormat="1" ht="21.75" customHeight="1">
      <c r="A312" s="34"/>
      <c r="B312" s="35"/>
      <c r="C312" s="187" t="s">
        <v>437</v>
      </c>
      <c r="D312" s="187" t="s">
        <v>152</v>
      </c>
      <c r="E312" s="188" t="s">
        <v>438</v>
      </c>
      <c r="F312" s="189" t="s">
        <v>439</v>
      </c>
      <c r="G312" s="190" t="s">
        <v>440</v>
      </c>
      <c r="H312" s="191">
        <v>6.0000000000000001E-3</v>
      </c>
      <c r="I312" s="192"/>
      <c r="J312" s="193">
        <f>ROUND(I312*H312,2)</f>
        <v>0</v>
      </c>
      <c r="K312" s="194"/>
      <c r="L312" s="39"/>
      <c r="M312" s="195" t="s">
        <v>1</v>
      </c>
      <c r="N312" s="196" t="s">
        <v>46</v>
      </c>
      <c r="O312" s="71"/>
      <c r="P312" s="197">
        <f>O312*H312</f>
        <v>0</v>
      </c>
      <c r="Q312" s="197">
        <v>9.9000000000000008E-3</v>
      </c>
      <c r="R312" s="197">
        <f>Q312*H312</f>
        <v>5.9400000000000007E-5</v>
      </c>
      <c r="S312" s="197">
        <v>0</v>
      </c>
      <c r="T312" s="198">
        <f>S312*H312</f>
        <v>0</v>
      </c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R312" s="199" t="s">
        <v>441</v>
      </c>
      <c r="AT312" s="199" t="s">
        <v>152</v>
      </c>
      <c r="AU312" s="199" t="s">
        <v>91</v>
      </c>
      <c r="AY312" s="17" t="s">
        <v>150</v>
      </c>
      <c r="BE312" s="200">
        <f>IF(N312="základní",J312,0)</f>
        <v>0</v>
      </c>
      <c r="BF312" s="200">
        <f>IF(N312="snížená",J312,0)</f>
        <v>0</v>
      </c>
      <c r="BG312" s="200">
        <f>IF(N312="zákl. přenesená",J312,0)</f>
        <v>0</v>
      </c>
      <c r="BH312" s="200">
        <f>IF(N312="sníž. přenesená",J312,0)</f>
        <v>0</v>
      </c>
      <c r="BI312" s="200">
        <f>IF(N312="nulová",J312,0)</f>
        <v>0</v>
      </c>
      <c r="BJ312" s="17" t="s">
        <v>89</v>
      </c>
      <c r="BK312" s="200">
        <f>ROUND(I312*H312,2)</f>
        <v>0</v>
      </c>
      <c r="BL312" s="17" t="s">
        <v>441</v>
      </c>
      <c r="BM312" s="199" t="s">
        <v>442</v>
      </c>
    </row>
    <row r="313" spans="1:65" s="14" customFormat="1">
      <c r="B313" s="212"/>
      <c r="C313" s="213"/>
      <c r="D313" s="203" t="s">
        <v>158</v>
      </c>
      <c r="E313" s="214" t="s">
        <v>1</v>
      </c>
      <c r="F313" s="215" t="s">
        <v>443</v>
      </c>
      <c r="G313" s="213"/>
      <c r="H313" s="216">
        <v>6.0000000000000001E-3</v>
      </c>
      <c r="I313" s="217"/>
      <c r="J313" s="213"/>
      <c r="K313" s="213"/>
      <c r="L313" s="218"/>
      <c r="M313" s="245"/>
      <c r="N313" s="246"/>
      <c r="O313" s="246"/>
      <c r="P313" s="246"/>
      <c r="Q313" s="246"/>
      <c r="R313" s="246"/>
      <c r="S313" s="246"/>
      <c r="T313" s="247"/>
      <c r="AT313" s="222" t="s">
        <v>158</v>
      </c>
      <c r="AU313" s="222" t="s">
        <v>91</v>
      </c>
      <c r="AV313" s="14" t="s">
        <v>91</v>
      </c>
      <c r="AW313" s="14" t="s">
        <v>35</v>
      </c>
      <c r="AX313" s="14" t="s">
        <v>89</v>
      </c>
      <c r="AY313" s="222" t="s">
        <v>150</v>
      </c>
    </row>
    <row r="314" spans="1:65" s="2" customFormat="1" ht="6.95" customHeight="1">
      <c r="A314" s="34"/>
      <c r="B314" s="54"/>
      <c r="C314" s="55"/>
      <c r="D314" s="55"/>
      <c r="E314" s="55"/>
      <c r="F314" s="55"/>
      <c r="G314" s="55"/>
      <c r="H314" s="55"/>
      <c r="I314" s="55"/>
      <c r="J314" s="55"/>
      <c r="K314" s="55"/>
      <c r="L314" s="39"/>
      <c r="M314" s="34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4"/>
      <c r="Z314" s="34"/>
      <c r="AA314" s="34"/>
      <c r="AB314" s="34"/>
      <c r="AC314" s="34"/>
      <c r="AD314" s="34"/>
      <c r="AE314" s="34"/>
    </row>
  </sheetData>
  <sheetProtection password="CC35" sheet="1" objects="1" scenarios="1" formatColumns="0" formatRows="0" autoFilter="0"/>
  <autoFilter ref="C126:K313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95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AT2" s="17" t="s">
        <v>94</v>
      </c>
    </row>
    <row r="3" spans="1:46" s="1" customFormat="1" ht="6.95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20"/>
      <c r="AT3" s="17" t="s">
        <v>91</v>
      </c>
    </row>
    <row r="4" spans="1:46" s="1" customFormat="1" ht="24.95" customHeight="1">
      <c r="B4" s="20"/>
      <c r="D4" s="110" t="s">
        <v>116</v>
      </c>
      <c r="L4" s="20"/>
      <c r="M4" s="111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12" t="s">
        <v>16</v>
      </c>
      <c r="L6" s="20"/>
    </row>
    <row r="7" spans="1:46" s="1" customFormat="1" ht="16.5" customHeight="1">
      <c r="B7" s="20"/>
      <c r="E7" s="301" t="str">
        <f>'Rekapitulace stavby'!K6</f>
        <v>Podzemní kontejneryna tříděný kom. odpad Lovosice</v>
      </c>
      <c r="F7" s="302"/>
      <c r="G7" s="302"/>
      <c r="H7" s="302"/>
      <c r="L7" s="20"/>
    </row>
    <row r="8" spans="1:46" s="2" customFormat="1" ht="12" customHeight="1">
      <c r="A8" s="34"/>
      <c r="B8" s="39"/>
      <c r="C8" s="34"/>
      <c r="D8" s="112" t="s">
        <v>117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303" t="s">
        <v>444</v>
      </c>
      <c r="F9" s="304"/>
      <c r="G9" s="304"/>
      <c r="H9" s="304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12" t="s">
        <v>18</v>
      </c>
      <c r="E11" s="34"/>
      <c r="F11" s="113" t="s">
        <v>1</v>
      </c>
      <c r="G11" s="34"/>
      <c r="H11" s="34"/>
      <c r="I11" s="112" t="s">
        <v>19</v>
      </c>
      <c r="J11" s="113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12" t="s">
        <v>20</v>
      </c>
      <c r="E12" s="34"/>
      <c r="F12" s="113" t="s">
        <v>21</v>
      </c>
      <c r="G12" s="34"/>
      <c r="H12" s="34"/>
      <c r="I12" s="112" t="s">
        <v>22</v>
      </c>
      <c r="J12" s="114" t="str">
        <f>'Rekapitulace stavby'!AN8</f>
        <v>26. 5. 2024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2" t="s">
        <v>24</v>
      </c>
      <c r="E14" s="34"/>
      <c r="F14" s="34"/>
      <c r="G14" s="34"/>
      <c r="H14" s="34"/>
      <c r="I14" s="112" t="s">
        <v>25</v>
      </c>
      <c r="J14" s="113" t="s">
        <v>26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3" t="s">
        <v>27</v>
      </c>
      <c r="F15" s="34"/>
      <c r="G15" s="34"/>
      <c r="H15" s="34"/>
      <c r="I15" s="112" t="s">
        <v>28</v>
      </c>
      <c r="J15" s="113" t="s">
        <v>29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2" t="s">
        <v>30</v>
      </c>
      <c r="E17" s="34"/>
      <c r="F17" s="34"/>
      <c r="G17" s="34"/>
      <c r="H17" s="34"/>
      <c r="I17" s="112" t="s">
        <v>25</v>
      </c>
      <c r="J17" s="30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05" t="str">
        <f>'Rekapitulace stavby'!E14</f>
        <v>Vyplň údaj</v>
      </c>
      <c r="F18" s="306"/>
      <c r="G18" s="306"/>
      <c r="H18" s="306"/>
      <c r="I18" s="112" t="s">
        <v>28</v>
      </c>
      <c r="J18" s="30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2" t="s">
        <v>32</v>
      </c>
      <c r="E20" s="34"/>
      <c r="F20" s="34"/>
      <c r="G20" s="34"/>
      <c r="H20" s="34"/>
      <c r="I20" s="112" t="s">
        <v>25</v>
      </c>
      <c r="J20" s="113" t="s">
        <v>33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3" t="s">
        <v>34</v>
      </c>
      <c r="F21" s="34"/>
      <c r="G21" s="34"/>
      <c r="H21" s="34"/>
      <c r="I21" s="112" t="s">
        <v>28</v>
      </c>
      <c r="J21" s="113" t="s">
        <v>1</v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2" t="s">
        <v>36</v>
      </c>
      <c r="E23" s="34"/>
      <c r="F23" s="34"/>
      <c r="G23" s="34"/>
      <c r="H23" s="34"/>
      <c r="I23" s="112" t="s">
        <v>25</v>
      </c>
      <c r="J23" s="113" t="s">
        <v>37</v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3" t="s">
        <v>38</v>
      </c>
      <c r="F24" s="34"/>
      <c r="G24" s="34"/>
      <c r="H24" s="34"/>
      <c r="I24" s="112" t="s">
        <v>28</v>
      </c>
      <c r="J24" s="113" t="s">
        <v>1</v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2" t="s">
        <v>39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5"/>
      <c r="B27" s="116"/>
      <c r="C27" s="115"/>
      <c r="D27" s="115"/>
      <c r="E27" s="307" t="s">
        <v>1</v>
      </c>
      <c r="F27" s="307"/>
      <c r="G27" s="307"/>
      <c r="H27" s="307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8"/>
      <c r="E29" s="118"/>
      <c r="F29" s="118"/>
      <c r="G29" s="118"/>
      <c r="H29" s="118"/>
      <c r="I29" s="118"/>
      <c r="J29" s="118"/>
      <c r="K29" s="118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9" t="s">
        <v>41</v>
      </c>
      <c r="E30" s="34"/>
      <c r="F30" s="34"/>
      <c r="G30" s="34"/>
      <c r="H30" s="34"/>
      <c r="I30" s="34"/>
      <c r="J30" s="120">
        <f>ROUND(J127,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8"/>
      <c r="E31" s="118"/>
      <c r="F31" s="118"/>
      <c r="G31" s="118"/>
      <c r="H31" s="118"/>
      <c r="I31" s="118"/>
      <c r="J31" s="118"/>
      <c r="K31" s="118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21" t="s">
        <v>43</v>
      </c>
      <c r="G32" s="34"/>
      <c r="H32" s="34"/>
      <c r="I32" s="121" t="s">
        <v>42</v>
      </c>
      <c r="J32" s="121" t="s">
        <v>44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22" t="s">
        <v>45</v>
      </c>
      <c r="E33" s="112" t="s">
        <v>46</v>
      </c>
      <c r="F33" s="123">
        <f>ROUND((SUM(BE127:BE294)),  2)</f>
        <v>0</v>
      </c>
      <c r="G33" s="34"/>
      <c r="H33" s="34"/>
      <c r="I33" s="124">
        <v>0.21</v>
      </c>
      <c r="J33" s="123">
        <f>ROUND(((SUM(BE127:BE294))*I33),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12" t="s">
        <v>47</v>
      </c>
      <c r="F34" s="123">
        <f>ROUND((SUM(BF127:BF294)),  2)</f>
        <v>0</v>
      </c>
      <c r="G34" s="34"/>
      <c r="H34" s="34"/>
      <c r="I34" s="124">
        <v>0.15</v>
      </c>
      <c r="J34" s="123">
        <f>ROUND(((SUM(BF127:BF294))*I34),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12" t="s">
        <v>48</v>
      </c>
      <c r="F35" s="123">
        <f>ROUND((SUM(BG127:BG294)),  2)</f>
        <v>0</v>
      </c>
      <c r="G35" s="34"/>
      <c r="H35" s="34"/>
      <c r="I35" s="124">
        <v>0.21</v>
      </c>
      <c r="J35" s="123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12" t="s">
        <v>49</v>
      </c>
      <c r="F36" s="123">
        <f>ROUND((SUM(BH127:BH294)),  2)</f>
        <v>0</v>
      </c>
      <c r="G36" s="34"/>
      <c r="H36" s="34"/>
      <c r="I36" s="124">
        <v>0.15</v>
      </c>
      <c r="J36" s="123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2" t="s">
        <v>50</v>
      </c>
      <c r="F37" s="123">
        <f>ROUND((SUM(BI127:BI294)),  2)</f>
        <v>0</v>
      </c>
      <c r="G37" s="34"/>
      <c r="H37" s="34"/>
      <c r="I37" s="124">
        <v>0</v>
      </c>
      <c r="J37" s="123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5"/>
      <c r="D39" s="126" t="s">
        <v>51</v>
      </c>
      <c r="E39" s="127"/>
      <c r="F39" s="127"/>
      <c r="G39" s="128" t="s">
        <v>52</v>
      </c>
      <c r="H39" s="129" t="s">
        <v>53</v>
      </c>
      <c r="I39" s="127"/>
      <c r="J39" s="130">
        <f>SUM(J30:J37)</f>
        <v>0</v>
      </c>
      <c r="K39" s="131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51"/>
      <c r="D50" s="132" t="s">
        <v>54</v>
      </c>
      <c r="E50" s="133"/>
      <c r="F50" s="133"/>
      <c r="G50" s="132" t="s">
        <v>55</v>
      </c>
      <c r="H50" s="133"/>
      <c r="I50" s="133"/>
      <c r="J50" s="133"/>
      <c r="K50" s="133"/>
      <c r="L50" s="51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2.75">
      <c r="A61" s="34"/>
      <c r="B61" s="39"/>
      <c r="C61" s="34"/>
      <c r="D61" s="134" t="s">
        <v>56</v>
      </c>
      <c r="E61" s="135"/>
      <c r="F61" s="136" t="s">
        <v>57</v>
      </c>
      <c r="G61" s="134" t="s">
        <v>56</v>
      </c>
      <c r="H61" s="135"/>
      <c r="I61" s="135"/>
      <c r="J61" s="137" t="s">
        <v>57</v>
      </c>
      <c r="K61" s="135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2.75">
      <c r="A65" s="34"/>
      <c r="B65" s="39"/>
      <c r="C65" s="34"/>
      <c r="D65" s="132" t="s">
        <v>58</v>
      </c>
      <c r="E65" s="138"/>
      <c r="F65" s="138"/>
      <c r="G65" s="132" t="s">
        <v>59</v>
      </c>
      <c r="H65" s="138"/>
      <c r="I65" s="138"/>
      <c r="J65" s="138"/>
      <c r="K65" s="138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2.75">
      <c r="A76" s="34"/>
      <c r="B76" s="39"/>
      <c r="C76" s="34"/>
      <c r="D76" s="134" t="s">
        <v>56</v>
      </c>
      <c r="E76" s="135"/>
      <c r="F76" s="136" t="s">
        <v>57</v>
      </c>
      <c r="G76" s="134" t="s">
        <v>56</v>
      </c>
      <c r="H76" s="135"/>
      <c r="I76" s="135"/>
      <c r="J76" s="137" t="s">
        <v>57</v>
      </c>
      <c r="K76" s="135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customHeight="1">
      <c r="A77" s="34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5" customHeight="1">
      <c r="A81" s="34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5" customHeight="1">
      <c r="A82" s="34"/>
      <c r="B82" s="35"/>
      <c r="C82" s="23" t="s">
        <v>119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6.5" customHeight="1">
      <c r="A85" s="34"/>
      <c r="B85" s="35"/>
      <c r="C85" s="36"/>
      <c r="D85" s="36"/>
      <c r="E85" s="299" t="str">
        <f>E7</f>
        <v>Podzemní kontejneryna tříděný kom. odpad Lovosice</v>
      </c>
      <c r="F85" s="300"/>
      <c r="G85" s="300"/>
      <c r="H85" s="300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29" t="s">
        <v>117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6.5" customHeight="1">
      <c r="A87" s="34"/>
      <c r="B87" s="35"/>
      <c r="C87" s="36"/>
      <c r="D87" s="36"/>
      <c r="E87" s="287" t="str">
        <f>E9</f>
        <v>02 - SO 02 - parc.č. 1106,1131/9, Wolkerova</v>
      </c>
      <c r="F87" s="298"/>
      <c r="G87" s="298"/>
      <c r="H87" s="298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29" t="s">
        <v>20</v>
      </c>
      <c r="D89" s="36"/>
      <c r="E89" s="36"/>
      <c r="F89" s="27" t="str">
        <f>F12</f>
        <v xml:space="preserve"> </v>
      </c>
      <c r="G89" s="36"/>
      <c r="H89" s="36"/>
      <c r="I89" s="29" t="s">
        <v>22</v>
      </c>
      <c r="J89" s="66" t="str">
        <f>IF(J12="","",J12)</f>
        <v>26. 5. 2024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5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25.7" customHeight="1">
      <c r="A91" s="34"/>
      <c r="B91" s="35"/>
      <c r="C91" s="29" t="s">
        <v>24</v>
      </c>
      <c r="D91" s="36"/>
      <c r="E91" s="36"/>
      <c r="F91" s="27" t="str">
        <f>E15</f>
        <v>Město Lovosice</v>
      </c>
      <c r="G91" s="36"/>
      <c r="H91" s="36"/>
      <c r="I91" s="29" t="s">
        <v>32</v>
      </c>
      <c r="J91" s="32" t="str">
        <f>E21</f>
        <v>aut.Ing., Mgr. Karel Štrupl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2" customHeight="1">
      <c r="A92" s="34"/>
      <c r="B92" s="35"/>
      <c r="C92" s="29" t="s">
        <v>30</v>
      </c>
      <c r="D92" s="36"/>
      <c r="E92" s="36"/>
      <c r="F92" s="27" t="str">
        <f>IF(E18="","",E18)</f>
        <v>Vyplň údaj</v>
      </c>
      <c r="G92" s="36"/>
      <c r="H92" s="36"/>
      <c r="I92" s="29" t="s">
        <v>36</v>
      </c>
      <c r="J92" s="32" t="str">
        <f>E24</f>
        <v>Josef Beran-STAVO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43" t="s">
        <v>120</v>
      </c>
      <c r="D94" s="144"/>
      <c r="E94" s="144"/>
      <c r="F94" s="144"/>
      <c r="G94" s="144"/>
      <c r="H94" s="144"/>
      <c r="I94" s="144"/>
      <c r="J94" s="145" t="s">
        <v>121</v>
      </c>
      <c r="K94" s="14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9" customHeight="1">
      <c r="A96" s="34"/>
      <c r="B96" s="35"/>
      <c r="C96" s="146" t="s">
        <v>122</v>
      </c>
      <c r="D96" s="36"/>
      <c r="E96" s="36"/>
      <c r="F96" s="36"/>
      <c r="G96" s="36"/>
      <c r="H96" s="36"/>
      <c r="I96" s="36"/>
      <c r="J96" s="84">
        <f>J127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123</v>
      </c>
    </row>
    <row r="97" spans="1:31" s="9" customFormat="1" ht="24.95" customHeight="1">
      <c r="B97" s="147"/>
      <c r="C97" s="148"/>
      <c r="D97" s="149" t="s">
        <v>124</v>
      </c>
      <c r="E97" s="150"/>
      <c r="F97" s="150"/>
      <c r="G97" s="150"/>
      <c r="H97" s="150"/>
      <c r="I97" s="150"/>
      <c r="J97" s="151">
        <f>J128</f>
        <v>0</v>
      </c>
      <c r="K97" s="148"/>
      <c r="L97" s="152"/>
    </row>
    <row r="98" spans="1:31" s="10" customFormat="1" ht="19.899999999999999" customHeight="1">
      <c r="B98" s="153"/>
      <c r="C98" s="154"/>
      <c r="D98" s="155" t="s">
        <v>125</v>
      </c>
      <c r="E98" s="156"/>
      <c r="F98" s="156"/>
      <c r="G98" s="156"/>
      <c r="H98" s="156"/>
      <c r="I98" s="156"/>
      <c r="J98" s="157">
        <f>J129</f>
        <v>0</v>
      </c>
      <c r="K98" s="154"/>
      <c r="L98" s="158"/>
    </row>
    <row r="99" spans="1:31" s="10" customFormat="1" ht="19.899999999999999" customHeight="1">
      <c r="B99" s="153"/>
      <c r="C99" s="154"/>
      <c r="D99" s="155" t="s">
        <v>126</v>
      </c>
      <c r="E99" s="156"/>
      <c r="F99" s="156"/>
      <c r="G99" s="156"/>
      <c r="H99" s="156"/>
      <c r="I99" s="156"/>
      <c r="J99" s="157">
        <f>J191</f>
        <v>0</v>
      </c>
      <c r="K99" s="154"/>
      <c r="L99" s="158"/>
    </row>
    <row r="100" spans="1:31" s="10" customFormat="1" ht="19.899999999999999" customHeight="1">
      <c r="B100" s="153"/>
      <c r="C100" s="154"/>
      <c r="D100" s="155" t="s">
        <v>127</v>
      </c>
      <c r="E100" s="156"/>
      <c r="F100" s="156"/>
      <c r="G100" s="156"/>
      <c r="H100" s="156"/>
      <c r="I100" s="156"/>
      <c r="J100" s="157">
        <f>J208</f>
        <v>0</v>
      </c>
      <c r="K100" s="154"/>
      <c r="L100" s="158"/>
    </row>
    <row r="101" spans="1:31" s="10" customFormat="1" ht="19.899999999999999" customHeight="1">
      <c r="B101" s="153"/>
      <c r="C101" s="154"/>
      <c r="D101" s="155" t="s">
        <v>128</v>
      </c>
      <c r="E101" s="156"/>
      <c r="F101" s="156"/>
      <c r="G101" s="156"/>
      <c r="H101" s="156"/>
      <c r="I101" s="156"/>
      <c r="J101" s="157">
        <f>J238</f>
        <v>0</v>
      </c>
      <c r="K101" s="154"/>
      <c r="L101" s="158"/>
    </row>
    <row r="102" spans="1:31" s="10" customFormat="1" ht="19.899999999999999" customHeight="1">
      <c r="B102" s="153"/>
      <c r="C102" s="154"/>
      <c r="D102" s="155" t="s">
        <v>129</v>
      </c>
      <c r="E102" s="156"/>
      <c r="F102" s="156"/>
      <c r="G102" s="156"/>
      <c r="H102" s="156"/>
      <c r="I102" s="156"/>
      <c r="J102" s="157">
        <f>J266</f>
        <v>0</v>
      </c>
      <c r="K102" s="154"/>
      <c r="L102" s="158"/>
    </row>
    <row r="103" spans="1:31" s="10" customFormat="1" ht="19.899999999999999" customHeight="1">
      <c r="B103" s="153"/>
      <c r="C103" s="154"/>
      <c r="D103" s="155" t="s">
        <v>130</v>
      </c>
      <c r="E103" s="156"/>
      <c r="F103" s="156"/>
      <c r="G103" s="156"/>
      <c r="H103" s="156"/>
      <c r="I103" s="156"/>
      <c r="J103" s="157">
        <f>J283</f>
        <v>0</v>
      </c>
      <c r="K103" s="154"/>
      <c r="L103" s="158"/>
    </row>
    <row r="104" spans="1:31" s="9" customFormat="1" ht="24.95" customHeight="1">
      <c r="B104" s="147"/>
      <c r="C104" s="148"/>
      <c r="D104" s="149" t="s">
        <v>131</v>
      </c>
      <c r="E104" s="150"/>
      <c r="F104" s="150"/>
      <c r="G104" s="150"/>
      <c r="H104" s="150"/>
      <c r="I104" s="150"/>
      <c r="J104" s="151">
        <f>J285</f>
        <v>0</v>
      </c>
      <c r="K104" s="148"/>
      <c r="L104" s="152"/>
    </row>
    <row r="105" spans="1:31" s="10" customFormat="1" ht="19.899999999999999" customHeight="1">
      <c r="B105" s="153"/>
      <c r="C105" s="154"/>
      <c r="D105" s="155" t="s">
        <v>132</v>
      </c>
      <c r="E105" s="156"/>
      <c r="F105" s="156"/>
      <c r="G105" s="156"/>
      <c r="H105" s="156"/>
      <c r="I105" s="156"/>
      <c r="J105" s="157">
        <f>J286</f>
        <v>0</v>
      </c>
      <c r="K105" s="154"/>
      <c r="L105" s="158"/>
    </row>
    <row r="106" spans="1:31" s="9" customFormat="1" ht="24.95" customHeight="1">
      <c r="B106" s="147"/>
      <c r="C106" s="148"/>
      <c r="D106" s="149" t="s">
        <v>133</v>
      </c>
      <c r="E106" s="150"/>
      <c r="F106" s="150"/>
      <c r="G106" s="150"/>
      <c r="H106" s="150"/>
      <c r="I106" s="150"/>
      <c r="J106" s="151">
        <f>J290</f>
        <v>0</v>
      </c>
      <c r="K106" s="148"/>
      <c r="L106" s="152"/>
    </row>
    <row r="107" spans="1:31" s="10" customFormat="1" ht="19.899999999999999" customHeight="1">
      <c r="B107" s="153"/>
      <c r="C107" s="154"/>
      <c r="D107" s="155" t="s">
        <v>134</v>
      </c>
      <c r="E107" s="156"/>
      <c r="F107" s="156"/>
      <c r="G107" s="156"/>
      <c r="H107" s="156"/>
      <c r="I107" s="156"/>
      <c r="J107" s="157">
        <f>J291</f>
        <v>0</v>
      </c>
      <c r="K107" s="154"/>
      <c r="L107" s="158"/>
    </row>
    <row r="108" spans="1:31" s="2" customFormat="1" ht="21.75" customHeight="1">
      <c r="A108" s="34"/>
      <c r="B108" s="35"/>
      <c r="C108" s="36"/>
      <c r="D108" s="36"/>
      <c r="E108" s="36"/>
      <c r="F108" s="36"/>
      <c r="G108" s="36"/>
      <c r="H108" s="36"/>
      <c r="I108" s="36"/>
      <c r="J108" s="36"/>
      <c r="K108" s="36"/>
      <c r="L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pans="1:31" s="2" customFormat="1" ht="6.95" customHeight="1">
      <c r="A109" s="34"/>
      <c r="B109" s="54"/>
      <c r="C109" s="55"/>
      <c r="D109" s="55"/>
      <c r="E109" s="55"/>
      <c r="F109" s="55"/>
      <c r="G109" s="55"/>
      <c r="H109" s="55"/>
      <c r="I109" s="55"/>
      <c r="J109" s="55"/>
      <c r="K109" s="55"/>
      <c r="L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3" spans="1:63" s="2" customFormat="1" ht="6.95" customHeight="1">
      <c r="A113" s="34"/>
      <c r="B113" s="56"/>
      <c r="C113" s="57"/>
      <c r="D113" s="57"/>
      <c r="E113" s="57"/>
      <c r="F113" s="57"/>
      <c r="G113" s="57"/>
      <c r="H113" s="57"/>
      <c r="I113" s="57"/>
      <c r="J113" s="57"/>
      <c r="K113" s="57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3" s="2" customFormat="1" ht="24.95" customHeight="1">
      <c r="A114" s="34"/>
      <c r="B114" s="35"/>
      <c r="C114" s="23" t="s">
        <v>135</v>
      </c>
      <c r="D114" s="36"/>
      <c r="E114" s="36"/>
      <c r="F114" s="36"/>
      <c r="G114" s="36"/>
      <c r="H114" s="36"/>
      <c r="I114" s="36"/>
      <c r="J114" s="36"/>
      <c r="K114" s="36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3" s="2" customFormat="1" ht="6.95" customHeight="1">
      <c r="A115" s="34"/>
      <c r="B115" s="35"/>
      <c r="C115" s="36"/>
      <c r="D115" s="36"/>
      <c r="E115" s="36"/>
      <c r="F115" s="36"/>
      <c r="G115" s="36"/>
      <c r="H115" s="36"/>
      <c r="I115" s="36"/>
      <c r="J115" s="36"/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3" s="2" customFormat="1" ht="12" customHeight="1">
      <c r="A116" s="34"/>
      <c r="B116" s="35"/>
      <c r="C116" s="29" t="s">
        <v>16</v>
      </c>
      <c r="D116" s="36"/>
      <c r="E116" s="36"/>
      <c r="F116" s="36"/>
      <c r="G116" s="36"/>
      <c r="H116" s="36"/>
      <c r="I116" s="36"/>
      <c r="J116" s="36"/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3" s="2" customFormat="1" ht="16.5" customHeight="1">
      <c r="A117" s="34"/>
      <c r="B117" s="35"/>
      <c r="C117" s="36"/>
      <c r="D117" s="36"/>
      <c r="E117" s="299" t="str">
        <f>E7</f>
        <v>Podzemní kontejneryna tříděný kom. odpad Lovosice</v>
      </c>
      <c r="F117" s="300"/>
      <c r="G117" s="300"/>
      <c r="H117" s="300"/>
      <c r="I117" s="36"/>
      <c r="J117" s="36"/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63" s="2" customFormat="1" ht="12" customHeight="1">
      <c r="A118" s="34"/>
      <c r="B118" s="35"/>
      <c r="C118" s="29" t="s">
        <v>117</v>
      </c>
      <c r="D118" s="36"/>
      <c r="E118" s="36"/>
      <c r="F118" s="36"/>
      <c r="G118" s="36"/>
      <c r="H118" s="36"/>
      <c r="I118" s="36"/>
      <c r="J118" s="36"/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63" s="2" customFormat="1" ht="16.5" customHeight="1">
      <c r="A119" s="34"/>
      <c r="B119" s="35"/>
      <c r="C119" s="36"/>
      <c r="D119" s="36"/>
      <c r="E119" s="287" t="str">
        <f>E9</f>
        <v>02 - SO 02 - parc.č. 1106,1131/9, Wolkerova</v>
      </c>
      <c r="F119" s="298"/>
      <c r="G119" s="298"/>
      <c r="H119" s="298"/>
      <c r="I119" s="36"/>
      <c r="J119" s="36"/>
      <c r="K119" s="36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63" s="2" customFormat="1" ht="6.95" customHeight="1">
      <c r="A120" s="34"/>
      <c r="B120" s="35"/>
      <c r="C120" s="36"/>
      <c r="D120" s="36"/>
      <c r="E120" s="36"/>
      <c r="F120" s="36"/>
      <c r="G120" s="36"/>
      <c r="H120" s="36"/>
      <c r="I120" s="36"/>
      <c r="J120" s="36"/>
      <c r="K120" s="36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pans="1:63" s="2" customFormat="1" ht="12" customHeight="1">
      <c r="A121" s="34"/>
      <c r="B121" s="35"/>
      <c r="C121" s="29" t="s">
        <v>20</v>
      </c>
      <c r="D121" s="36"/>
      <c r="E121" s="36"/>
      <c r="F121" s="27" t="str">
        <f>F12</f>
        <v xml:space="preserve"> </v>
      </c>
      <c r="G121" s="36"/>
      <c r="H121" s="36"/>
      <c r="I121" s="29" t="s">
        <v>22</v>
      </c>
      <c r="J121" s="66" t="str">
        <f>IF(J12="","",J12)</f>
        <v>26. 5. 2024</v>
      </c>
      <c r="K121" s="36"/>
      <c r="L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pans="1:63" s="2" customFormat="1" ht="6.95" customHeight="1">
      <c r="A122" s="34"/>
      <c r="B122" s="35"/>
      <c r="C122" s="36"/>
      <c r="D122" s="36"/>
      <c r="E122" s="36"/>
      <c r="F122" s="36"/>
      <c r="G122" s="36"/>
      <c r="H122" s="36"/>
      <c r="I122" s="36"/>
      <c r="J122" s="36"/>
      <c r="K122" s="36"/>
      <c r="L122" s="51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pans="1:63" s="2" customFormat="1" ht="25.7" customHeight="1">
      <c r="A123" s="34"/>
      <c r="B123" s="35"/>
      <c r="C123" s="29" t="s">
        <v>24</v>
      </c>
      <c r="D123" s="36"/>
      <c r="E123" s="36"/>
      <c r="F123" s="27" t="str">
        <f>E15</f>
        <v>Město Lovosice</v>
      </c>
      <c r="G123" s="36"/>
      <c r="H123" s="36"/>
      <c r="I123" s="29" t="s">
        <v>32</v>
      </c>
      <c r="J123" s="32" t="str">
        <f>E21</f>
        <v>aut.Ing., Mgr. Karel Štrupl</v>
      </c>
      <c r="K123" s="36"/>
      <c r="L123" s="51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pans="1:63" s="2" customFormat="1" ht="15.2" customHeight="1">
      <c r="A124" s="34"/>
      <c r="B124" s="35"/>
      <c r="C124" s="29" t="s">
        <v>30</v>
      </c>
      <c r="D124" s="36"/>
      <c r="E124" s="36"/>
      <c r="F124" s="27" t="str">
        <f>IF(E18="","",E18)</f>
        <v>Vyplň údaj</v>
      </c>
      <c r="G124" s="36"/>
      <c r="H124" s="36"/>
      <c r="I124" s="29" t="s">
        <v>36</v>
      </c>
      <c r="J124" s="32" t="str">
        <f>E24</f>
        <v>Josef Beran-STAVO</v>
      </c>
      <c r="K124" s="36"/>
      <c r="L124" s="51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pans="1:63" s="2" customFormat="1" ht="10.35" customHeight="1">
      <c r="A125" s="34"/>
      <c r="B125" s="35"/>
      <c r="C125" s="36"/>
      <c r="D125" s="36"/>
      <c r="E125" s="36"/>
      <c r="F125" s="36"/>
      <c r="G125" s="36"/>
      <c r="H125" s="36"/>
      <c r="I125" s="36"/>
      <c r="J125" s="36"/>
      <c r="K125" s="36"/>
      <c r="L125" s="51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pans="1:63" s="11" customFormat="1" ht="29.25" customHeight="1">
      <c r="A126" s="159"/>
      <c r="B126" s="160"/>
      <c r="C126" s="161" t="s">
        <v>136</v>
      </c>
      <c r="D126" s="162" t="s">
        <v>66</v>
      </c>
      <c r="E126" s="162" t="s">
        <v>62</v>
      </c>
      <c r="F126" s="162" t="s">
        <v>63</v>
      </c>
      <c r="G126" s="162" t="s">
        <v>137</v>
      </c>
      <c r="H126" s="162" t="s">
        <v>138</v>
      </c>
      <c r="I126" s="162" t="s">
        <v>139</v>
      </c>
      <c r="J126" s="163" t="s">
        <v>121</v>
      </c>
      <c r="K126" s="164" t="s">
        <v>140</v>
      </c>
      <c r="L126" s="165"/>
      <c r="M126" s="75" t="s">
        <v>1</v>
      </c>
      <c r="N126" s="76" t="s">
        <v>45</v>
      </c>
      <c r="O126" s="76" t="s">
        <v>141</v>
      </c>
      <c r="P126" s="76" t="s">
        <v>142</v>
      </c>
      <c r="Q126" s="76" t="s">
        <v>143</v>
      </c>
      <c r="R126" s="76" t="s">
        <v>144</v>
      </c>
      <c r="S126" s="76" t="s">
        <v>145</v>
      </c>
      <c r="T126" s="77" t="s">
        <v>146</v>
      </c>
      <c r="U126" s="159"/>
      <c r="V126" s="159"/>
      <c r="W126" s="159"/>
      <c r="X126" s="159"/>
      <c r="Y126" s="159"/>
      <c r="Z126" s="159"/>
      <c r="AA126" s="159"/>
      <c r="AB126" s="159"/>
      <c r="AC126" s="159"/>
      <c r="AD126" s="159"/>
      <c r="AE126" s="159"/>
    </row>
    <row r="127" spans="1:63" s="2" customFormat="1" ht="22.9" customHeight="1">
      <c r="A127" s="34"/>
      <c r="B127" s="35"/>
      <c r="C127" s="82" t="s">
        <v>147</v>
      </c>
      <c r="D127" s="36"/>
      <c r="E127" s="36"/>
      <c r="F127" s="36"/>
      <c r="G127" s="36"/>
      <c r="H127" s="36"/>
      <c r="I127" s="36"/>
      <c r="J127" s="166">
        <f>BK127</f>
        <v>0</v>
      </c>
      <c r="K127" s="36"/>
      <c r="L127" s="39"/>
      <c r="M127" s="78"/>
      <c r="N127" s="167"/>
      <c r="O127" s="79"/>
      <c r="P127" s="168">
        <f>P128+P285+P290</f>
        <v>0</v>
      </c>
      <c r="Q127" s="79"/>
      <c r="R127" s="168">
        <f>R128+R285+R290</f>
        <v>34.818073730000002</v>
      </c>
      <c r="S127" s="79"/>
      <c r="T127" s="169">
        <f>T128+T285+T290</f>
        <v>3.4352639999999997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T127" s="17" t="s">
        <v>80</v>
      </c>
      <c r="AU127" s="17" t="s">
        <v>123</v>
      </c>
      <c r="BK127" s="170">
        <f>BK128+BK285+BK290</f>
        <v>0</v>
      </c>
    </row>
    <row r="128" spans="1:63" s="12" customFormat="1" ht="25.9" customHeight="1">
      <c r="B128" s="171"/>
      <c r="C128" s="172"/>
      <c r="D128" s="173" t="s">
        <v>80</v>
      </c>
      <c r="E128" s="174" t="s">
        <v>148</v>
      </c>
      <c r="F128" s="174" t="s">
        <v>149</v>
      </c>
      <c r="G128" s="172"/>
      <c r="H128" s="172"/>
      <c r="I128" s="175"/>
      <c r="J128" s="176">
        <f>BK128</f>
        <v>0</v>
      </c>
      <c r="K128" s="172"/>
      <c r="L128" s="177"/>
      <c r="M128" s="178"/>
      <c r="N128" s="179"/>
      <c r="O128" s="179"/>
      <c r="P128" s="180">
        <f>P129+P191+P208+P238+P266+P283</f>
        <v>0</v>
      </c>
      <c r="Q128" s="179"/>
      <c r="R128" s="180">
        <f>R129+R191+R208+R238+R266+R283</f>
        <v>32.318024229999999</v>
      </c>
      <c r="S128" s="179"/>
      <c r="T128" s="181">
        <f>T129+T191+T208+T238+T266+T283</f>
        <v>3.4352639999999997</v>
      </c>
      <c r="AR128" s="182" t="s">
        <v>89</v>
      </c>
      <c r="AT128" s="183" t="s">
        <v>80</v>
      </c>
      <c r="AU128" s="183" t="s">
        <v>81</v>
      </c>
      <c r="AY128" s="182" t="s">
        <v>150</v>
      </c>
      <c r="BK128" s="184">
        <f>BK129+BK191+BK208+BK238+BK266+BK283</f>
        <v>0</v>
      </c>
    </row>
    <row r="129" spans="1:65" s="12" customFormat="1" ht="22.9" customHeight="1">
      <c r="B129" s="171"/>
      <c r="C129" s="172"/>
      <c r="D129" s="173" t="s">
        <v>80</v>
      </c>
      <c r="E129" s="185" t="s">
        <v>89</v>
      </c>
      <c r="F129" s="185" t="s">
        <v>151</v>
      </c>
      <c r="G129" s="172"/>
      <c r="H129" s="172"/>
      <c r="I129" s="175"/>
      <c r="J129" s="186">
        <f>BK129</f>
        <v>0</v>
      </c>
      <c r="K129" s="172"/>
      <c r="L129" s="177"/>
      <c r="M129" s="178"/>
      <c r="N129" s="179"/>
      <c r="O129" s="179"/>
      <c r="P129" s="180">
        <f>SUM(P130:P190)</f>
        <v>0</v>
      </c>
      <c r="Q129" s="179"/>
      <c r="R129" s="180">
        <f>SUM(R130:R190)</f>
        <v>19.580392</v>
      </c>
      <c r="S129" s="179"/>
      <c r="T129" s="181">
        <f>SUM(T130:T190)</f>
        <v>3.0386639999999998</v>
      </c>
      <c r="AR129" s="182" t="s">
        <v>89</v>
      </c>
      <c r="AT129" s="183" t="s">
        <v>80</v>
      </c>
      <c r="AU129" s="183" t="s">
        <v>89</v>
      </c>
      <c r="AY129" s="182" t="s">
        <v>150</v>
      </c>
      <c r="BK129" s="184">
        <f>SUM(BK130:BK190)</f>
        <v>0</v>
      </c>
    </row>
    <row r="130" spans="1:65" s="2" customFormat="1" ht="24.2" customHeight="1">
      <c r="A130" s="34"/>
      <c r="B130" s="35"/>
      <c r="C130" s="187" t="s">
        <v>89</v>
      </c>
      <c r="D130" s="187" t="s">
        <v>152</v>
      </c>
      <c r="E130" s="188" t="s">
        <v>153</v>
      </c>
      <c r="F130" s="189" t="s">
        <v>154</v>
      </c>
      <c r="G130" s="190" t="s">
        <v>155</v>
      </c>
      <c r="H130" s="191">
        <v>3.8</v>
      </c>
      <c r="I130" s="192"/>
      <c r="J130" s="193">
        <f>ROUND(I130*H130,2)</f>
        <v>0</v>
      </c>
      <c r="K130" s="194"/>
      <c r="L130" s="39"/>
      <c r="M130" s="195" t="s">
        <v>1</v>
      </c>
      <c r="N130" s="196" t="s">
        <v>46</v>
      </c>
      <c r="O130" s="71"/>
      <c r="P130" s="197">
        <f>O130*H130</f>
        <v>0</v>
      </c>
      <c r="Q130" s="197">
        <v>0</v>
      </c>
      <c r="R130" s="197">
        <f>Q130*H130</f>
        <v>0</v>
      </c>
      <c r="S130" s="197">
        <v>0.26</v>
      </c>
      <c r="T130" s="198">
        <f>S130*H130</f>
        <v>0.98799999999999999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99" t="s">
        <v>156</v>
      </c>
      <c r="AT130" s="199" t="s">
        <v>152</v>
      </c>
      <c r="AU130" s="199" t="s">
        <v>91</v>
      </c>
      <c r="AY130" s="17" t="s">
        <v>150</v>
      </c>
      <c r="BE130" s="200">
        <f>IF(N130="základní",J130,0)</f>
        <v>0</v>
      </c>
      <c r="BF130" s="200">
        <f>IF(N130="snížená",J130,0)</f>
        <v>0</v>
      </c>
      <c r="BG130" s="200">
        <f>IF(N130="zákl. přenesená",J130,0)</f>
        <v>0</v>
      </c>
      <c r="BH130" s="200">
        <f>IF(N130="sníž. přenesená",J130,0)</f>
        <v>0</v>
      </c>
      <c r="BI130" s="200">
        <f>IF(N130="nulová",J130,0)</f>
        <v>0</v>
      </c>
      <c r="BJ130" s="17" t="s">
        <v>89</v>
      </c>
      <c r="BK130" s="200">
        <f>ROUND(I130*H130,2)</f>
        <v>0</v>
      </c>
      <c r="BL130" s="17" t="s">
        <v>156</v>
      </c>
      <c r="BM130" s="199" t="s">
        <v>445</v>
      </c>
    </row>
    <row r="131" spans="1:65" s="13" customFormat="1">
      <c r="B131" s="201"/>
      <c r="C131" s="202"/>
      <c r="D131" s="203" t="s">
        <v>158</v>
      </c>
      <c r="E131" s="204" t="s">
        <v>1</v>
      </c>
      <c r="F131" s="205" t="s">
        <v>446</v>
      </c>
      <c r="G131" s="202"/>
      <c r="H131" s="204" t="s">
        <v>1</v>
      </c>
      <c r="I131" s="206"/>
      <c r="J131" s="202"/>
      <c r="K131" s="202"/>
      <c r="L131" s="207"/>
      <c r="M131" s="208"/>
      <c r="N131" s="209"/>
      <c r="O131" s="209"/>
      <c r="P131" s="209"/>
      <c r="Q131" s="209"/>
      <c r="R131" s="209"/>
      <c r="S131" s="209"/>
      <c r="T131" s="210"/>
      <c r="AT131" s="211" t="s">
        <v>158</v>
      </c>
      <c r="AU131" s="211" t="s">
        <v>91</v>
      </c>
      <c r="AV131" s="13" t="s">
        <v>89</v>
      </c>
      <c r="AW131" s="13" t="s">
        <v>35</v>
      </c>
      <c r="AX131" s="13" t="s">
        <v>81</v>
      </c>
      <c r="AY131" s="211" t="s">
        <v>150</v>
      </c>
    </row>
    <row r="132" spans="1:65" s="14" customFormat="1">
      <c r="B132" s="212"/>
      <c r="C132" s="213"/>
      <c r="D132" s="203" t="s">
        <v>158</v>
      </c>
      <c r="E132" s="214" t="s">
        <v>1</v>
      </c>
      <c r="F132" s="215" t="s">
        <v>447</v>
      </c>
      <c r="G132" s="213"/>
      <c r="H132" s="216">
        <v>3.8</v>
      </c>
      <c r="I132" s="217"/>
      <c r="J132" s="213"/>
      <c r="K132" s="213"/>
      <c r="L132" s="218"/>
      <c r="M132" s="219"/>
      <c r="N132" s="220"/>
      <c r="O132" s="220"/>
      <c r="P132" s="220"/>
      <c r="Q132" s="220"/>
      <c r="R132" s="220"/>
      <c r="S132" s="220"/>
      <c r="T132" s="221"/>
      <c r="AT132" s="222" t="s">
        <v>158</v>
      </c>
      <c r="AU132" s="222" t="s">
        <v>91</v>
      </c>
      <c r="AV132" s="14" t="s">
        <v>91</v>
      </c>
      <c r="AW132" s="14" t="s">
        <v>35</v>
      </c>
      <c r="AX132" s="14" t="s">
        <v>81</v>
      </c>
      <c r="AY132" s="222" t="s">
        <v>150</v>
      </c>
    </row>
    <row r="133" spans="1:65" s="15" customFormat="1">
      <c r="B133" s="223"/>
      <c r="C133" s="224"/>
      <c r="D133" s="203" t="s">
        <v>158</v>
      </c>
      <c r="E133" s="225" t="s">
        <v>1</v>
      </c>
      <c r="F133" s="226" t="s">
        <v>161</v>
      </c>
      <c r="G133" s="224"/>
      <c r="H133" s="227">
        <v>3.8</v>
      </c>
      <c r="I133" s="228"/>
      <c r="J133" s="224"/>
      <c r="K133" s="224"/>
      <c r="L133" s="229"/>
      <c r="M133" s="230"/>
      <c r="N133" s="231"/>
      <c r="O133" s="231"/>
      <c r="P133" s="231"/>
      <c r="Q133" s="231"/>
      <c r="R133" s="231"/>
      <c r="S133" s="231"/>
      <c r="T133" s="232"/>
      <c r="AT133" s="233" t="s">
        <v>158</v>
      </c>
      <c r="AU133" s="233" t="s">
        <v>91</v>
      </c>
      <c r="AV133" s="15" t="s">
        <v>156</v>
      </c>
      <c r="AW133" s="15" t="s">
        <v>35</v>
      </c>
      <c r="AX133" s="15" t="s">
        <v>89</v>
      </c>
      <c r="AY133" s="233" t="s">
        <v>150</v>
      </c>
    </row>
    <row r="134" spans="1:65" s="2" customFormat="1" ht="24.2" customHeight="1">
      <c r="A134" s="34"/>
      <c r="B134" s="35"/>
      <c r="C134" s="187" t="s">
        <v>91</v>
      </c>
      <c r="D134" s="187" t="s">
        <v>152</v>
      </c>
      <c r="E134" s="188" t="s">
        <v>162</v>
      </c>
      <c r="F134" s="189" t="s">
        <v>163</v>
      </c>
      <c r="G134" s="190" t="s">
        <v>155</v>
      </c>
      <c r="H134" s="191">
        <v>3.8</v>
      </c>
      <c r="I134" s="192"/>
      <c r="J134" s="193">
        <f>ROUND(I134*H134,2)</f>
        <v>0</v>
      </c>
      <c r="K134" s="194"/>
      <c r="L134" s="39"/>
      <c r="M134" s="195" t="s">
        <v>1</v>
      </c>
      <c r="N134" s="196" t="s">
        <v>46</v>
      </c>
      <c r="O134" s="71"/>
      <c r="P134" s="197">
        <f>O134*H134</f>
        <v>0</v>
      </c>
      <c r="Q134" s="197">
        <v>0</v>
      </c>
      <c r="R134" s="197">
        <f>Q134*H134</f>
        <v>0</v>
      </c>
      <c r="S134" s="197">
        <v>0.18</v>
      </c>
      <c r="T134" s="198">
        <f>S134*H134</f>
        <v>0.68399999999999994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9" t="s">
        <v>156</v>
      </c>
      <c r="AT134" s="199" t="s">
        <v>152</v>
      </c>
      <c r="AU134" s="199" t="s">
        <v>91</v>
      </c>
      <c r="AY134" s="17" t="s">
        <v>150</v>
      </c>
      <c r="BE134" s="200">
        <f>IF(N134="základní",J134,0)</f>
        <v>0</v>
      </c>
      <c r="BF134" s="200">
        <f>IF(N134="snížená",J134,0)</f>
        <v>0</v>
      </c>
      <c r="BG134" s="200">
        <f>IF(N134="zákl. přenesená",J134,0)</f>
        <v>0</v>
      </c>
      <c r="BH134" s="200">
        <f>IF(N134="sníž. přenesená",J134,0)</f>
        <v>0</v>
      </c>
      <c r="BI134" s="200">
        <f>IF(N134="nulová",J134,0)</f>
        <v>0</v>
      </c>
      <c r="BJ134" s="17" t="s">
        <v>89</v>
      </c>
      <c r="BK134" s="200">
        <f>ROUND(I134*H134,2)</f>
        <v>0</v>
      </c>
      <c r="BL134" s="17" t="s">
        <v>156</v>
      </c>
      <c r="BM134" s="199" t="s">
        <v>448</v>
      </c>
    </row>
    <row r="135" spans="1:65" s="13" customFormat="1">
      <c r="B135" s="201"/>
      <c r="C135" s="202"/>
      <c r="D135" s="203" t="s">
        <v>158</v>
      </c>
      <c r="E135" s="204" t="s">
        <v>1</v>
      </c>
      <c r="F135" s="205" t="s">
        <v>446</v>
      </c>
      <c r="G135" s="202"/>
      <c r="H135" s="204" t="s">
        <v>1</v>
      </c>
      <c r="I135" s="206"/>
      <c r="J135" s="202"/>
      <c r="K135" s="202"/>
      <c r="L135" s="207"/>
      <c r="M135" s="208"/>
      <c r="N135" s="209"/>
      <c r="O135" s="209"/>
      <c r="P135" s="209"/>
      <c r="Q135" s="209"/>
      <c r="R135" s="209"/>
      <c r="S135" s="209"/>
      <c r="T135" s="210"/>
      <c r="AT135" s="211" t="s">
        <v>158</v>
      </c>
      <c r="AU135" s="211" t="s">
        <v>91</v>
      </c>
      <c r="AV135" s="13" t="s">
        <v>89</v>
      </c>
      <c r="AW135" s="13" t="s">
        <v>35</v>
      </c>
      <c r="AX135" s="13" t="s">
        <v>81</v>
      </c>
      <c r="AY135" s="211" t="s">
        <v>150</v>
      </c>
    </row>
    <row r="136" spans="1:65" s="14" customFormat="1">
      <c r="B136" s="212"/>
      <c r="C136" s="213"/>
      <c r="D136" s="203" t="s">
        <v>158</v>
      </c>
      <c r="E136" s="214" t="s">
        <v>1</v>
      </c>
      <c r="F136" s="215" t="s">
        <v>447</v>
      </c>
      <c r="G136" s="213"/>
      <c r="H136" s="216">
        <v>3.8</v>
      </c>
      <c r="I136" s="217"/>
      <c r="J136" s="213"/>
      <c r="K136" s="213"/>
      <c r="L136" s="218"/>
      <c r="M136" s="219"/>
      <c r="N136" s="220"/>
      <c r="O136" s="220"/>
      <c r="P136" s="220"/>
      <c r="Q136" s="220"/>
      <c r="R136" s="220"/>
      <c r="S136" s="220"/>
      <c r="T136" s="221"/>
      <c r="AT136" s="222" t="s">
        <v>158</v>
      </c>
      <c r="AU136" s="222" t="s">
        <v>91</v>
      </c>
      <c r="AV136" s="14" t="s">
        <v>91</v>
      </c>
      <c r="AW136" s="14" t="s">
        <v>35</v>
      </c>
      <c r="AX136" s="14" t="s">
        <v>81</v>
      </c>
      <c r="AY136" s="222" t="s">
        <v>150</v>
      </c>
    </row>
    <row r="137" spans="1:65" s="15" customFormat="1">
      <c r="B137" s="223"/>
      <c r="C137" s="224"/>
      <c r="D137" s="203" t="s">
        <v>158</v>
      </c>
      <c r="E137" s="225" t="s">
        <v>1</v>
      </c>
      <c r="F137" s="226" t="s">
        <v>161</v>
      </c>
      <c r="G137" s="224"/>
      <c r="H137" s="227">
        <v>3.8</v>
      </c>
      <c r="I137" s="228"/>
      <c r="J137" s="224"/>
      <c r="K137" s="224"/>
      <c r="L137" s="229"/>
      <c r="M137" s="230"/>
      <c r="N137" s="231"/>
      <c r="O137" s="231"/>
      <c r="P137" s="231"/>
      <c r="Q137" s="231"/>
      <c r="R137" s="231"/>
      <c r="S137" s="231"/>
      <c r="T137" s="232"/>
      <c r="AT137" s="233" t="s">
        <v>158</v>
      </c>
      <c r="AU137" s="233" t="s">
        <v>91</v>
      </c>
      <c r="AV137" s="15" t="s">
        <v>156</v>
      </c>
      <c r="AW137" s="15" t="s">
        <v>35</v>
      </c>
      <c r="AX137" s="15" t="s">
        <v>89</v>
      </c>
      <c r="AY137" s="233" t="s">
        <v>150</v>
      </c>
    </row>
    <row r="138" spans="1:65" s="2" customFormat="1" ht="24.2" customHeight="1">
      <c r="A138" s="34"/>
      <c r="B138" s="35"/>
      <c r="C138" s="187" t="s">
        <v>165</v>
      </c>
      <c r="D138" s="187" t="s">
        <v>152</v>
      </c>
      <c r="E138" s="188" t="s">
        <v>166</v>
      </c>
      <c r="F138" s="189" t="s">
        <v>167</v>
      </c>
      <c r="G138" s="190" t="s">
        <v>155</v>
      </c>
      <c r="H138" s="191">
        <v>0.95399999999999996</v>
      </c>
      <c r="I138" s="192"/>
      <c r="J138" s="193">
        <f>ROUND(I138*H138,2)</f>
        <v>0</v>
      </c>
      <c r="K138" s="194"/>
      <c r="L138" s="39"/>
      <c r="M138" s="195" t="s">
        <v>1</v>
      </c>
      <c r="N138" s="196" t="s">
        <v>46</v>
      </c>
      <c r="O138" s="71"/>
      <c r="P138" s="197">
        <f>O138*H138</f>
        <v>0</v>
      </c>
      <c r="Q138" s="197">
        <v>0</v>
      </c>
      <c r="R138" s="197">
        <f>Q138*H138</f>
        <v>0</v>
      </c>
      <c r="S138" s="197">
        <v>0.3</v>
      </c>
      <c r="T138" s="198">
        <f>S138*H138</f>
        <v>0.28619999999999995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9" t="s">
        <v>156</v>
      </c>
      <c r="AT138" s="199" t="s">
        <v>152</v>
      </c>
      <c r="AU138" s="199" t="s">
        <v>91</v>
      </c>
      <c r="AY138" s="17" t="s">
        <v>150</v>
      </c>
      <c r="BE138" s="200">
        <f>IF(N138="základní",J138,0)</f>
        <v>0</v>
      </c>
      <c r="BF138" s="200">
        <f>IF(N138="snížená",J138,0)</f>
        <v>0</v>
      </c>
      <c r="BG138" s="200">
        <f>IF(N138="zákl. přenesená",J138,0)</f>
        <v>0</v>
      </c>
      <c r="BH138" s="200">
        <f>IF(N138="sníž. přenesená",J138,0)</f>
        <v>0</v>
      </c>
      <c r="BI138" s="200">
        <f>IF(N138="nulová",J138,0)</f>
        <v>0</v>
      </c>
      <c r="BJ138" s="17" t="s">
        <v>89</v>
      </c>
      <c r="BK138" s="200">
        <f>ROUND(I138*H138,2)</f>
        <v>0</v>
      </c>
      <c r="BL138" s="17" t="s">
        <v>156</v>
      </c>
      <c r="BM138" s="199" t="s">
        <v>449</v>
      </c>
    </row>
    <row r="139" spans="1:65" s="13" customFormat="1">
      <c r="B139" s="201"/>
      <c r="C139" s="202"/>
      <c r="D139" s="203" t="s">
        <v>158</v>
      </c>
      <c r="E139" s="204" t="s">
        <v>1</v>
      </c>
      <c r="F139" s="205" t="s">
        <v>169</v>
      </c>
      <c r="G139" s="202"/>
      <c r="H139" s="204" t="s">
        <v>1</v>
      </c>
      <c r="I139" s="206"/>
      <c r="J139" s="202"/>
      <c r="K139" s="202"/>
      <c r="L139" s="207"/>
      <c r="M139" s="208"/>
      <c r="N139" s="209"/>
      <c r="O139" s="209"/>
      <c r="P139" s="209"/>
      <c r="Q139" s="209"/>
      <c r="R139" s="209"/>
      <c r="S139" s="209"/>
      <c r="T139" s="210"/>
      <c r="AT139" s="211" t="s">
        <v>158</v>
      </c>
      <c r="AU139" s="211" t="s">
        <v>91</v>
      </c>
      <c r="AV139" s="13" t="s">
        <v>89</v>
      </c>
      <c r="AW139" s="13" t="s">
        <v>35</v>
      </c>
      <c r="AX139" s="13" t="s">
        <v>81</v>
      </c>
      <c r="AY139" s="211" t="s">
        <v>150</v>
      </c>
    </row>
    <row r="140" spans="1:65" s="14" customFormat="1">
      <c r="B140" s="212"/>
      <c r="C140" s="213"/>
      <c r="D140" s="203" t="s">
        <v>158</v>
      </c>
      <c r="E140" s="214" t="s">
        <v>1</v>
      </c>
      <c r="F140" s="215" t="s">
        <v>450</v>
      </c>
      <c r="G140" s="213"/>
      <c r="H140" s="216">
        <v>0.95399999999999996</v>
      </c>
      <c r="I140" s="217"/>
      <c r="J140" s="213"/>
      <c r="K140" s="213"/>
      <c r="L140" s="218"/>
      <c r="M140" s="219"/>
      <c r="N140" s="220"/>
      <c r="O140" s="220"/>
      <c r="P140" s="220"/>
      <c r="Q140" s="220"/>
      <c r="R140" s="220"/>
      <c r="S140" s="220"/>
      <c r="T140" s="221"/>
      <c r="AT140" s="222" t="s">
        <v>158</v>
      </c>
      <c r="AU140" s="222" t="s">
        <v>91</v>
      </c>
      <c r="AV140" s="14" t="s">
        <v>91</v>
      </c>
      <c r="AW140" s="14" t="s">
        <v>35</v>
      </c>
      <c r="AX140" s="14" t="s">
        <v>81</v>
      </c>
      <c r="AY140" s="222" t="s">
        <v>150</v>
      </c>
    </row>
    <row r="141" spans="1:65" s="15" customFormat="1">
      <c r="B141" s="223"/>
      <c r="C141" s="224"/>
      <c r="D141" s="203" t="s">
        <v>158</v>
      </c>
      <c r="E141" s="225" t="s">
        <v>1</v>
      </c>
      <c r="F141" s="226" t="s">
        <v>161</v>
      </c>
      <c r="G141" s="224"/>
      <c r="H141" s="227">
        <v>0.95399999999999996</v>
      </c>
      <c r="I141" s="228"/>
      <c r="J141" s="224"/>
      <c r="K141" s="224"/>
      <c r="L141" s="229"/>
      <c r="M141" s="230"/>
      <c r="N141" s="231"/>
      <c r="O141" s="231"/>
      <c r="P141" s="231"/>
      <c r="Q141" s="231"/>
      <c r="R141" s="231"/>
      <c r="S141" s="231"/>
      <c r="T141" s="232"/>
      <c r="AT141" s="233" t="s">
        <v>158</v>
      </c>
      <c r="AU141" s="233" t="s">
        <v>91</v>
      </c>
      <c r="AV141" s="15" t="s">
        <v>156</v>
      </c>
      <c r="AW141" s="15" t="s">
        <v>35</v>
      </c>
      <c r="AX141" s="15" t="s">
        <v>89</v>
      </c>
      <c r="AY141" s="233" t="s">
        <v>150</v>
      </c>
    </row>
    <row r="142" spans="1:65" s="2" customFormat="1" ht="24.2" customHeight="1">
      <c r="A142" s="34"/>
      <c r="B142" s="35"/>
      <c r="C142" s="187" t="s">
        <v>156</v>
      </c>
      <c r="D142" s="187" t="s">
        <v>152</v>
      </c>
      <c r="E142" s="188" t="s">
        <v>171</v>
      </c>
      <c r="F142" s="189" t="s">
        <v>172</v>
      </c>
      <c r="G142" s="190" t="s">
        <v>155</v>
      </c>
      <c r="H142" s="191">
        <v>0.95399999999999996</v>
      </c>
      <c r="I142" s="192"/>
      <c r="J142" s="193">
        <f>ROUND(I142*H142,2)</f>
        <v>0</v>
      </c>
      <c r="K142" s="194"/>
      <c r="L142" s="39"/>
      <c r="M142" s="195" t="s">
        <v>1</v>
      </c>
      <c r="N142" s="196" t="s">
        <v>46</v>
      </c>
      <c r="O142" s="71"/>
      <c r="P142" s="197">
        <f>O142*H142</f>
        <v>0</v>
      </c>
      <c r="Q142" s="197">
        <v>0</v>
      </c>
      <c r="R142" s="197">
        <f>Q142*H142</f>
        <v>0</v>
      </c>
      <c r="S142" s="197">
        <v>0.316</v>
      </c>
      <c r="T142" s="198">
        <f>S142*H142</f>
        <v>0.30146400000000001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9" t="s">
        <v>156</v>
      </c>
      <c r="AT142" s="199" t="s">
        <v>152</v>
      </c>
      <c r="AU142" s="199" t="s">
        <v>91</v>
      </c>
      <c r="AY142" s="17" t="s">
        <v>150</v>
      </c>
      <c r="BE142" s="200">
        <f>IF(N142="základní",J142,0)</f>
        <v>0</v>
      </c>
      <c r="BF142" s="200">
        <f>IF(N142="snížená",J142,0)</f>
        <v>0</v>
      </c>
      <c r="BG142" s="200">
        <f>IF(N142="zákl. přenesená",J142,0)</f>
        <v>0</v>
      </c>
      <c r="BH142" s="200">
        <f>IF(N142="sníž. přenesená",J142,0)</f>
        <v>0</v>
      </c>
      <c r="BI142" s="200">
        <f>IF(N142="nulová",J142,0)</f>
        <v>0</v>
      </c>
      <c r="BJ142" s="17" t="s">
        <v>89</v>
      </c>
      <c r="BK142" s="200">
        <f>ROUND(I142*H142,2)</f>
        <v>0</v>
      </c>
      <c r="BL142" s="17" t="s">
        <v>156</v>
      </c>
      <c r="BM142" s="199" t="s">
        <v>451</v>
      </c>
    </row>
    <row r="143" spans="1:65" s="14" customFormat="1">
      <c r="B143" s="212"/>
      <c r="C143" s="213"/>
      <c r="D143" s="203" t="s">
        <v>158</v>
      </c>
      <c r="E143" s="214" t="s">
        <v>1</v>
      </c>
      <c r="F143" s="215" t="s">
        <v>450</v>
      </c>
      <c r="G143" s="213"/>
      <c r="H143" s="216">
        <v>0.95399999999999996</v>
      </c>
      <c r="I143" s="217"/>
      <c r="J143" s="213"/>
      <c r="K143" s="213"/>
      <c r="L143" s="218"/>
      <c r="M143" s="219"/>
      <c r="N143" s="220"/>
      <c r="O143" s="220"/>
      <c r="P143" s="220"/>
      <c r="Q143" s="220"/>
      <c r="R143" s="220"/>
      <c r="S143" s="220"/>
      <c r="T143" s="221"/>
      <c r="AT143" s="222" t="s">
        <v>158</v>
      </c>
      <c r="AU143" s="222" t="s">
        <v>91</v>
      </c>
      <c r="AV143" s="14" t="s">
        <v>91</v>
      </c>
      <c r="AW143" s="14" t="s">
        <v>35</v>
      </c>
      <c r="AX143" s="14" t="s">
        <v>81</v>
      </c>
      <c r="AY143" s="222" t="s">
        <v>150</v>
      </c>
    </row>
    <row r="144" spans="1:65" s="15" customFormat="1">
      <c r="B144" s="223"/>
      <c r="C144" s="224"/>
      <c r="D144" s="203" t="s">
        <v>158</v>
      </c>
      <c r="E144" s="225" t="s">
        <v>1</v>
      </c>
      <c r="F144" s="226" t="s">
        <v>161</v>
      </c>
      <c r="G144" s="224"/>
      <c r="H144" s="227">
        <v>0.95399999999999996</v>
      </c>
      <c r="I144" s="228"/>
      <c r="J144" s="224"/>
      <c r="K144" s="224"/>
      <c r="L144" s="229"/>
      <c r="M144" s="230"/>
      <c r="N144" s="231"/>
      <c r="O144" s="231"/>
      <c r="P144" s="231"/>
      <c r="Q144" s="231"/>
      <c r="R144" s="231"/>
      <c r="S144" s="231"/>
      <c r="T144" s="232"/>
      <c r="AT144" s="233" t="s">
        <v>158</v>
      </c>
      <c r="AU144" s="233" t="s">
        <v>91</v>
      </c>
      <c r="AV144" s="15" t="s">
        <v>156</v>
      </c>
      <c r="AW144" s="15" t="s">
        <v>35</v>
      </c>
      <c r="AX144" s="15" t="s">
        <v>89</v>
      </c>
      <c r="AY144" s="233" t="s">
        <v>150</v>
      </c>
    </row>
    <row r="145" spans="1:65" s="2" customFormat="1" ht="16.5" customHeight="1">
      <c r="A145" s="34"/>
      <c r="B145" s="35"/>
      <c r="C145" s="187" t="s">
        <v>174</v>
      </c>
      <c r="D145" s="187" t="s">
        <v>152</v>
      </c>
      <c r="E145" s="188" t="s">
        <v>175</v>
      </c>
      <c r="F145" s="189" t="s">
        <v>176</v>
      </c>
      <c r="G145" s="190" t="s">
        <v>177</v>
      </c>
      <c r="H145" s="191">
        <v>3.8</v>
      </c>
      <c r="I145" s="192"/>
      <c r="J145" s="193">
        <f>ROUND(I145*H145,2)</f>
        <v>0</v>
      </c>
      <c r="K145" s="194"/>
      <c r="L145" s="39"/>
      <c r="M145" s="195" t="s">
        <v>1</v>
      </c>
      <c r="N145" s="196" t="s">
        <v>46</v>
      </c>
      <c r="O145" s="71"/>
      <c r="P145" s="197">
        <f>O145*H145</f>
        <v>0</v>
      </c>
      <c r="Q145" s="197">
        <v>0</v>
      </c>
      <c r="R145" s="197">
        <f>Q145*H145</f>
        <v>0</v>
      </c>
      <c r="S145" s="197">
        <v>0.20499999999999999</v>
      </c>
      <c r="T145" s="198">
        <f>S145*H145</f>
        <v>0.77899999999999991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9" t="s">
        <v>156</v>
      </c>
      <c r="AT145" s="199" t="s">
        <v>152</v>
      </c>
      <c r="AU145" s="199" t="s">
        <v>91</v>
      </c>
      <c r="AY145" s="17" t="s">
        <v>150</v>
      </c>
      <c r="BE145" s="200">
        <f>IF(N145="základní",J145,0)</f>
        <v>0</v>
      </c>
      <c r="BF145" s="200">
        <f>IF(N145="snížená",J145,0)</f>
        <v>0</v>
      </c>
      <c r="BG145" s="200">
        <f>IF(N145="zákl. přenesená",J145,0)</f>
        <v>0</v>
      </c>
      <c r="BH145" s="200">
        <f>IF(N145="sníž. přenesená",J145,0)</f>
        <v>0</v>
      </c>
      <c r="BI145" s="200">
        <f>IF(N145="nulová",J145,0)</f>
        <v>0</v>
      </c>
      <c r="BJ145" s="17" t="s">
        <v>89</v>
      </c>
      <c r="BK145" s="200">
        <f>ROUND(I145*H145,2)</f>
        <v>0</v>
      </c>
      <c r="BL145" s="17" t="s">
        <v>156</v>
      </c>
      <c r="BM145" s="199" t="s">
        <v>452</v>
      </c>
    </row>
    <row r="146" spans="1:65" s="2" customFormat="1" ht="24.2" customHeight="1">
      <c r="A146" s="34"/>
      <c r="B146" s="35"/>
      <c r="C146" s="187" t="s">
        <v>180</v>
      </c>
      <c r="D146" s="187" t="s">
        <v>152</v>
      </c>
      <c r="E146" s="188" t="s">
        <v>181</v>
      </c>
      <c r="F146" s="189" t="s">
        <v>182</v>
      </c>
      <c r="G146" s="190" t="s">
        <v>155</v>
      </c>
      <c r="H146" s="191">
        <v>7.6</v>
      </c>
      <c r="I146" s="192"/>
      <c r="J146" s="193">
        <f>ROUND(I146*H146,2)</f>
        <v>0</v>
      </c>
      <c r="K146" s="194"/>
      <c r="L146" s="39"/>
      <c r="M146" s="195" t="s">
        <v>1</v>
      </c>
      <c r="N146" s="196" t="s">
        <v>46</v>
      </c>
      <c r="O146" s="71"/>
      <c r="P146" s="197">
        <f>O146*H146</f>
        <v>0</v>
      </c>
      <c r="Q146" s="197">
        <v>0</v>
      </c>
      <c r="R146" s="197">
        <f>Q146*H146</f>
        <v>0</v>
      </c>
      <c r="S146" s="197">
        <v>0</v>
      </c>
      <c r="T146" s="198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9" t="s">
        <v>156</v>
      </c>
      <c r="AT146" s="199" t="s">
        <v>152</v>
      </c>
      <c r="AU146" s="199" t="s">
        <v>91</v>
      </c>
      <c r="AY146" s="17" t="s">
        <v>150</v>
      </c>
      <c r="BE146" s="200">
        <f>IF(N146="základní",J146,0)</f>
        <v>0</v>
      </c>
      <c r="BF146" s="200">
        <f>IF(N146="snížená",J146,0)</f>
        <v>0</v>
      </c>
      <c r="BG146" s="200">
        <f>IF(N146="zákl. přenesená",J146,0)</f>
        <v>0</v>
      </c>
      <c r="BH146" s="200">
        <f>IF(N146="sníž. přenesená",J146,0)</f>
        <v>0</v>
      </c>
      <c r="BI146" s="200">
        <f>IF(N146="nulová",J146,0)</f>
        <v>0</v>
      </c>
      <c r="BJ146" s="17" t="s">
        <v>89</v>
      </c>
      <c r="BK146" s="200">
        <f>ROUND(I146*H146,2)</f>
        <v>0</v>
      </c>
      <c r="BL146" s="17" t="s">
        <v>156</v>
      </c>
      <c r="BM146" s="199" t="s">
        <v>453</v>
      </c>
    </row>
    <row r="147" spans="1:65" s="14" customFormat="1">
      <c r="B147" s="212"/>
      <c r="C147" s="213"/>
      <c r="D147" s="203" t="s">
        <v>158</v>
      </c>
      <c r="E147" s="214" t="s">
        <v>1</v>
      </c>
      <c r="F147" s="215" t="s">
        <v>454</v>
      </c>
      <c r="G147" s="213"/>
      <c r="H147" s="216">
        <v>7.6</v>
      </c>
      <c r="I147" s="217"/>
      <c r="J147" s="213"/>
      <c r="K147" s="213"/>
      <c r="L147" s="218"/>
      <c r="M147" s="219"/>
      <c r="N147" s="220"/>
      <c r="O147" s="220"/>
      <c r="P147" s="220"/>
      <c r="Q147" s="220"/>
      <c r="R147" s="220"/>
      <c r="S147" s="220"/>
      <c r="T147" s="221"/>
      <c r="AT147" s="222" t="s">
        <v>158</v>
      </c>
      <c r="AU147" s="222" t="s">
        <v>91</v>
      </c>
      <c r="AV147" s="14" t="s">
        <v>91</v>
      </c>
      <c r="AW147" s="14" t="s">
        <v>35</v>
      </c>
      <c r="AX147" s="14" t="s">
        <v>81</v>
      </c>
      <c r="AY147" s="222" t="s">
        <v>150</v>
      </c>
    </row>
    <row r="148" spans="1:65" s="15" customFormat="1">
      <c r="B148" s="223"/>
      <c r="C148" s="224"/>
      <c r="D148" s="203" t="s">
        <v>158</v>
      </c>
      <c r="E148" s="225" t="s">
        <v>1</v>
      </c>
      <c r="F148" s="226" t="s">
        <v>161</v>
      </c>
      <c r="G148" s="224"/>
      <c r="H148" s="227">
        <v>7.6</v>
      </c>
      <c r="I148" s="228"/>
      <c r="J148" s="224"/>
      <c r="K148" s="224"/>
      <c r="L148" s="229"/>
      <c r="M148" s="230"/>
      <c r="N148" s="231"/>
      <c r="O148" s="231"/>
      <c r="P148" s="231"/>
      <c r="Q148" s="231"/>
      <c r="R148" s="231"/>
      <c r="S148" s="231"/>
      <c r="T148" s="232"/>
      <c r="AT148" s="233" t="s">
        <v>158</v>
      </c>
      <c r="AU148" s="233" t="s">
        <v>91</v>
      </c>
      <c r="AV148" s="15" t="s">
        <v>156</v>
      </c>
      <c r="AW148" s="15" t="s">
        <v>35</v>
      </c>
      <c r="AX148" s="15" t="s">
        <v>89</v>
      </c>
      <c r="AY148" s="233" t="s">
        <v>150</v>
      </c>
    </row>
    <row r="149" spans="1:65" s="2" customFormat="1" ht="33" customHeight="1">
      <c r="A149" s="34"/>
      <c r="B149" s="35"/>
      <c r="C149" s="187" t="s">
        <v>186</v>
      </c>
      <c r="D149" s="187" t="s">
        <v>152</v>
      </c>
      <c r="E149" s="188" t="s">
        <v>187</v>
      </c>
      <c r="F149" s="189" t="s">
        <v>188</v>
      </c>
      <c r="G149" s="190" t="s">
        <v>189</v>
      </c>
      <c r="H149" s="191">
        <v>1.71</v>
      </c>
      <c r="I149" s="192"/>
      <c r="J149" s="193">
        <f>ROUND(I149*H149,2)</f>
        <v>0</v>
      </c>
      <c r="K149" s="194"/>
      <c r="L149" s="39"/>
      <c r="M149" s="195" t="s">
        <v>1</v>
      </c>
      <c r="N149" s="196" t="s">
        <v>46</v>
      </c>
      <c r="O149" s="71"/>
      <c r="P149" s="197">
        <f>O149*H149</f>
        <v>0</v>
      </c>
      <c r="Q149" s="197">
        <v>0</v>
      </c>
      <c r="R149" s="197">
        <f>Q149*H149</f>
        <v>0</v>
      </c>
      <c r="S149" s="197">
        <v>0</v>
      </c>
      <c r="T149" s="198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9" t="s">
        <v>156</v>
      </c>
      <c r="AT149" s="199" t="s">
        <v>152</v>
      </c>
      <c r="AU149" s="199" t="s">
        <v>91</v>
      </c>
      <c r="AY149" s="17" t="s">
        <v>150</v>
      </c>
      <c r="BE149" s="200">
        <f>IF(N149="základní",J149,0)</f>
        <v>0</v>
      </c>
      <c r="BF149" s="200">
        <f>IF(N149="snížená",J149,0)</f>
        <v>0</v>
      </c>
      <c r="BG149" s="200">
        <f>IF(N149="zákl. přenesená",J149,0)</f>
        <v>0</v>
      </c>
      <c r="BH149" s="200">
        <f>IF(N149="sníž. přenesená",J149,0)</f>
        <v>0</v>
      </c>
      <c r="BI149" s="200">
        <f>IF(N149="nulová",J149,0)</f>
        <v>0</v>
      </c>
      <c r="BJ149" s="17" t="s">
        <v>89</v>
      </c>
      <c r="BK149" s="200">
        <f>ROUND(I149*H149,2)</f>
        <v>0</v>
      </c>
      <c r="BL149" s="17" t="s">
        <v>156</v>
      </c>
      <c r="BM149" s="199" t="s">
        <v>455</v>
      </c>
    </row>
    <row r="150" spans="1:65" s="13" customFormat="1" ht="22.5">
      <c r="B150" s="201"/>
      <c r="C150" s="202"/>
      <c r="D150" s="203" t="s">
        <v>158</v>
      </c>
      <c r="E150" s="204" t="s">
        <v>1</v>
      </c>
      <c r="F150" s="205" t="s">
        <v>456</v>
      </c>
      <c r="G150" s="202"/>
      <c r="H150" s="204" t="s">
        <v>1</v>
      </c>
      <c r="I150" s="206"/>
      <c r="J150" s="202"/>
      <c r="K150" s="202"/>
      <c r="L150" s="207"/>
      <c r="M150" s="208"/>
      <c r="N150" s="209"/>
      <c r="O150" s="209"/>
      <c r="P150" s="209"/>
      <c r="Q150" s="209"/>
      <c r="R150" s="209"/>
      <c r="S150" s="209"/>
      <c r="T150" s="210"/>
      <c r="AT150" s="211" t="s">
        <v>158</v>
      </c>
      <c r="AU150" s="211" t="s">
        <v>91</v>
      </c>
      <c r="AV150" s="13" t="s">
        <v>89</v>
      </c>
      <c r="AW150" s="13" t="s">
        <v>35</v>
      </c>
      <c r="AX150" s="13" t="s">
        <v>81</v>
      </c>
      <c r="AY150" s="211" t="s">
        <v>150</v>
      </c>
    </row>
    <row r="151" spans="1:65" s="14" customFormat="1">
      <c r="B151" s="212"/>
      <c r="C151" s="213"/>
      <c r="D151" s="203" t="s">
        <v>158</v>
      </c>
      <c r="E151" s="214" t="s">
        <v>1</v>
      </c>
      <c r="F151" s="215" t="s">
        <v>457</v>
      </c>
      <c r="G151" s="213"/>
      <c r="H151" s="216">
        <v>1.71</v>
      </c>
      <c r="I151" s="217"/>
      <c r="J151" s="213"/>
      <c r="K151" s="213"/>
      <c r="L151" s="218"/>
      <c r="M151" s="219"/>
      <c r="N151" s="220"/>
      <c r="O151" s="220"/>
      <c r="P151" s="220"/>
      <c r="Q151" s="220"/>
      <c r="R151" s="220"/>
      <c r="S151" s="220"/>
      <c r="T151" s="221"/>
      <c r="AT151" s="222" t="s">
        <v>158</v>
      </c>
      <c r="AU151" s="222" t="s">
        <v>91</v>
      </c>
      <c r="AV151" s="14" t="s">
        <v>91</v>
      </c>
      <c r="AW151" s="14" t="s">
        <v>35</v>
      </c>
      <c r="AX151" s="14" t="s">
        <v>81</v>
      </c>
      <c r="AY151" s="222" t="s">
        <v>150</v>
      </c>
    </row>
    <row r="152" spans="1:65" s="15" customFormat="1">
      <c r="B152" s="223"/>
      <c r="C152" s="224"/>
      <c r="D152" s="203" t="s">
        <v>158</v>
      </c>
      <c r="E152" s="225" t="s">
        <v>1</v>
      </c>
      <c r="F152" s="226" t="s">
        <v>161</v>
      </c>
      <c r="G152" s="224"/>
      <c r="H152" s="227">
        <v>1.71</v>
      </c>
      <c r="I152" s="228"/>
      <c r="J152" s="224"/>
      <c r="K152" s="224"/>
      <c r="L152" s="229"/>
      <c r="M152" s="230"/>
      <c r="N152" s="231"/>
      <c r="O152" s="231"/>
      <c r="P152" s="231"/>
      <c r="Q152" s="231"/>
      <c r="R152" s="231"/>
      <c r="S152" s="231"/>
      <c r="T152" s="232"/>
      <c r="AT152" s="233" t="s">
        <v>158</v>
      </c>
      <c r="AU152" s="233" t="s">
        <v>91</v>
      </c>
      <c r="AV152" s="15" t="s">
        <v>156</v>
      </c>
      <c r="AW152" s="15" t="s">
        <v>35</v>
      </c>
      <c r="AX152" s="15" t="s">
        <v>89</v>
      </c>
      <c r="AY152" s="233" t="s">
        <v>150</v>
      </c>
    </row>
    <row r="153" spans="1:65" s="2" customFormat="1" ht="33" customHeight="1">
      <c r="A153" s="34"/>
      <c r="B153" s="35"/>
      <c r="C153" s="187" t="s">
        <v>193</v>
      </c>
      <c r="D153" s="187" t="s">
        <v>152</v>
      </c>
      <c r="E153" s="188" t="s">
        <v>194</v>
      </c>
      <c r="F153" s="189" t="s">
        <v>195</v>
      </c>
      <c r="G153" s="190" t="s">
        <v>189</v>
      </c>
      <c r="H153" s="191">
        <v>12.582000000000001</v>
      </c>
      <c r="I153" s="192"/>
      <c r="J153" s="193">
        <f>ROUND(I153*H153,2)</f>
        <v>0</v>
      </c>
      <c r="K153" s="194"/>
      <c r="L153" s="39"/>
      <c r="M153" s="195" t="s">
        <v>1</v>
      </c>
      <c r="N153" s="196" t="s">
        <v>46</v>
      </c>
      <c r="O153" s="71"/>
      <c r="P153" s="197">
        <f>O153*H153</f>
        <v>0</v>
      </c>
      <c r="Q153" s="197">
        <v>0</v>
      </c>
      <c r="R153" s="197">
        <f>Q153*H153</f>
        <v>0</v>
      </c>
      <c r="S153" s="197">
        <v>0</v>
      </c>
      <c r="T153" s="198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9" t="s">
        <v>156</v>
      </c>
      <c r="AT153" s="199" t="s">
        <v>152</v>
      </c>
      <c r="AU153" s="199" t="s">
        <v>91</v>
      </c>
      <c r="AY153" s="17" t="s">
        <v>150</v>
      </c>
      <c r="BE153" s="200">
        <f>IF(N153="základní",J153,0)</f>
        <v>0</v>
      </c>
      <c r="BF153" s="200">
        <f>IF(N153="snížená",J153,0)</f>
        <v>0</v>
      </c>
      <c r="BG153" s="200">
        <f>IF(N153="zákl. přenesená",J153,0)</f>
        <v>0</v>
      </c>
      <c r="BH153" s="200">
        <f>IF(N153="sníž. přenesená",J153,0)</f>
        <v>0</v>
      </c>
      <c r="BI153" s="200">
        <f>IF(N153="nulová",J153,0)</f>
        <v>0</v>
      </c>
      <c r="BJ153" s="17" t="s">
        <v>89</v>
      </c>
      <c r="BK153" s="200">
        <f>ROUND(I153*H153,2)</f>
        <v>0</v>
      </c>
      <c r="BL153" s="17" t="s">
        <v>156</v>
      </c>
      <c r="BM153" s="199" t="s">
        <v>458</v>
      </c>
    </row>
    <row r="154" spans="1:65" s="13" customFormat="1" ht="22.5">
      <c r="B154" s="201"/>
      <c r="C154" s="202"/>
      <c r="D154" s="203" t="s">
        <v>158</v>
      </c>
      <c r="E154" s="204" t="s">
        <v>1</v>
      </c>
      <c r="F154" s="205" t="s">
        <v>456</v>
      </c>
      <c r="G154" s="202"/>
      <c r="H154" s="204" t="s">
        <v>1</v>
      </c>
      <c r="I154" s="206"/>
      <c r="J154" s="202"/>
      <c r="K154" s="202"/>
      <c r="L154" s="207"/>
      <c r="M154" s="208"/>
      <c r="N154" s="209"/>
      <c r="O154" s="209"/>
      <c r="P154" s="209"/>
      <c r="Q154" s="209"/>
      <c r="R154" s="209"/>
      <c r="S154" s="209"/>
      <c r="T154" s="210"/>
      <c r="AT154" s="211" t="s">
        <v>158</v>
      </c>
      <c r="AU154" s="211" t="s">
        <v>91</v>
      </c>
      <c r="AV154" s="13" t="s">
        <v>89</v>
      </c>
      <c r="AW154" s="13" t="s">
        <v>35</v>
      </c>
      <c r="AX154" s="13" t="s">
        <v>81</v>
      </c>
      <c r="AY154" s="211" t="s">
        <v>150</v>
      </c>
    </row>
    <row r="155" spans="1:65" s="14" customFormat="1">
      <c r="B155" s="212"/>
      <c r="C155" s="213"/>
      <c r="D155" s="203" t="s">
        <v>158</v>
      </c>
      <c r="E155" s="214" t="s">
        <v>1</v>
      </c>
      <c r="F155" s="215" t="s">
        <v>459</v>
      </c>
      <c r="G155" s="213"/>
      <c r="H155" s="216">
        <v>12.582000000000001</v>
      </c>
      <c r="I155" s="217"/>
      <c r="J155" s="213"/>
      <c r="K155" s="213"/>
      <c r="L155" s="218"/>
      <c r="M155" s="219"/>
      <c r="N155" s="220"/>
      <c r="O155" s="220"/>
      <c r="P155" s="220"/>
      <c r="Q155" s="220"/>
      <c r="R155" s="220"/>
      <c r="S155" s="220"/>
      <c r="T155" s="221"/>
      <c r="AT155" s="222" t="s">
        <v>158</v>
      </c>
      <c r="AU155" s="222" t="s">
        <v>91</v>
      </c>
      <c r="AV155" s="14" t="s">
        <v>91</v>
      </c>
      <c r="AW155" s="14" t="s">
        <v>35</v>
      </c>
      <c r="AX155" s="14" t="s">
        <v>81</v>
      </c>
      <c r="AY155" s="222" t="s">
        <v>150</v>
      </c>
    </row>
    <row r="156" spans="1:65" s="15" customFormat="1">
      <c r="B156" s="223"/>
      <c r="C156" s="224"/>
      <c r="D156" s="203" t="s">
        <v>158</v>
      </c>
      <c r="E156" s="225" t="s">
        <v>1</v>
      </c>
      <c r="F156" s="226" t="s">
        <v>161</v>
      </c>
      <c r="G156" s="224"/>
      <c r="H156" s="227">
        <v>12.582000000000001</v>
      </c>
      <c r="I156" s="228"/>
      <c r="J156" s="224"/>
      <c r="K156" s="224"/>
      <c r="L156" s="229"/>
      <c r="M156" s="230"/>
      <c r="N156" s="231"/>
      <c r="O156" s="231"/>
      <c r="P156" s="231"/>
      <c r="Q156" s="231"/>
      <c r="R156" s="231"/>
      <c r="S156" s="231"/>
      <c r="T156" s="232"/>
      <c r="AT156" s="233" t="s">
        <v>158</v>
      </c>
      <c r="AU156" s="233" t="s">
        <v>91</v>
      </c>
      <c r="AV156" s="15" t="s">
        <v>156</v>
      </c>
      <c r="AW156" s="15" t="s">
        <v>35</v>
      </c>
      <c r="AX156" s="15" t="s">
        <v>89</v>
      </c>
      <c r="AY156" s="233" t="s">
        <v>150</v>
      </c>
    </row>
    <row r="157" spans="1:65" s="2" customFormat="1" ht="21.75" customHeight="1">
      <c r="A157" s="34"/>
      <c r="B157" s="35"/>
      <c r="C157" s="187" t="s">
        <v>199</v>
      </c>
      <c r="D157" s="187" t="s">
        <v>152</v>
      </c>
      <c r="E157" s="188" t="s">
        <v>200</v>
      </c>
      <c r="F157" s="189" t="s">
        <v>201</v>
      </c>
      <c r="G157" s="190" t="s">
        <v>155</v>
      </c>
      <c r="H157" s="191">
        <v>29.56</v>
      </c>
      <c r="I157" s="192"/>
      <c r="J157" s="193">
        <f>ROUND(I157*H157,2)</f>
        <v>0</v>
      </c>
      <c r="K157" s="194"/>
      <c r="L157" s="39"/>
      <c r="M157" s="195" t="s">
        <v>1</v>
      </c>
      <c r="N157" s="196" t="s">
        <v>46</v>
      </c>
      <c r="O157" s="71"/>
      <c r="P157" s="197">
        <f>O157*H157</f>
        <v>0</v>
      </c>
      <c r="Q157" s="197">
        <v>6.9999999999999999E-4</v>
      </c>
      <c r="R157" s="197">
        <f>Q157*H157</f>
        <v>2.0691999999999999E-2</v>
      </c>
      <c r="S157" s="197">
        <v>0</v>
      </c>
      <c r="T157" s="198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9" t="s">
        <v>156</v>
      </c>
      <c r="AT157" s="199" t="s">
        <v>152</v>
      </c>
      <c r="AU157" s="199" t="s">
        <v>91</v>
      </c>
      <c r="AY157" s="17" t="s">
        <v>150</v>
      </c>
      <c r="BE157" s="200">
        <f>IF(N157="základní",J157,0)</f>
        <v>0</v>
      </c>
      <c r="BF157" s="200">
        <f>IF(N157="snížená",J157,0)</f>
        <v>0</v>
      </c>
      <c r="BG157" s="200">
        <f>IF(N157="zákl. přenesená",J157,0)</f>
        <v>0</v>
      </c>
      <c r="BH157" s="200">
        <f>IF(N157="sníž. přenesená",J157,0)</f>
        <v>0</v>
      </c>
      <c r="BI157" s="200">
        <f>IF(N157="nulová",J157,0)</f>
        <v>0</v>
      </c>
      <c r="BJ157" s="17" t="s">
        <v>89</v>
      </c>
      <c r="BK157" s="200">
        <f>ROUND(I157*H157,2)</f>
        <v>0</v>
      </c>
      <c r="BL157" s="17" t="s">
        <v>156</v>
      </c>
      <c r="BM157" s="199" t="s">
        <v>460</v>
      </c>
    </row>
    <row r="158" spans="1:65" s="14" customFormat="1">
      <c r="B158" s="212"/>
      <c r="C158" s="213"/>
      <c r="D158" s="203" t="s">
        <v>158</v>
      </c>
      <c r="E158" s="214" t="s">
        <v>1</v>
      </c>
      <c r="F158" s="215" t="s">
        <v>461</v>
      </c>
      <c r="G158" s="213"/>
      <c r="H158" s="216">
        <v>19.2</v>
      </c>
      <c r="I158" s="217"/>
      <c r="J158" s="213"/>
      <c r="K158" s="213"/>
      <c r="L158" s="218"/>
      <c r="M158" s="219"/>
      <c r="N158" s="220"/>
      <c r="O158" s="220"/>
      <c r="P158" s="220"/>
      <c r="Q158" s="220"/>
      <c r="R158" s="220"/>
      <c r="S158" s="220"/>
      <c r="T158" s="221"/>
      <c r="AT158" s="222" t="s">
        <v>158</v>
      </c>
      <c r="AU158" s="222" t="s">
        <v>91</v>
      </c>
      <c r="AV158" s="14" t="s">
        <v>91</v>
      </c>
      <c r="AW158" s="14" t="s">
        <v>35</v>
      </c>
      <c r="AX158" s="14" t="s">
        <v>81</v>
      </c>
      <c r="AY158" s="222" t="s">
        <v>150</v>
      </c>
    </row>
    <row r="159" spans="1:65" s="14" customFormat="1">
      <c r="B159" s="212"/>
      <c r="C159" s="213"/>
      <c r="D159" s="203" t="s">
        <v>158</v>
      </c>
      <c r="E159" s="214" t="s">
        <v>1</v>
      </c>
      <c r="F159" s="215" t="s">
        <v>462</v>
      </c>
      <c r="G159" s="213"/>
      <c r="H159" s="216">
        <v>10.36</v>
      </c>
      <c r="I159" s="217"/>
      <c r="J159" s="213"/>
      <c r="K159" s="213"/>
      <c r="L159" s="218"/>
      <c r="M159" s="219"/>
      <c r="N159" s="220"/>
      <c r="O159" s="220"/>
      <c r="P159" s="220"/>
      <c r="Q159" s="220"/>
      <c r="R159" s="220"/>
      <c r="S159" s="220"/>
      <c r="T159" s="221"/>
      <c r="AT159" s="222" t="s">
        <v>158</v>
      </c>
      <c r="AU159" s="222" t="s">
        <v>91</v>
      </c>
      <c r="AV159" s="14" t="s">
        <v>91</v>
      </c>
      <c r="AW159" s="14" t="s">
        <v>35</v>
      </c>
      <c r="AX159" s="14" t="s">
        <v>81</v>
      </c>
      <c r="AY159" s="222" t="s">
        <v>150</v>
      </c>
    </row>
    <row r="160" spans="1:65" s="15" customFormat="1">
      <c r="B160" s="223"/>
      <c r="C160" s="224"/>
      <c r="D160" s="203" t="s">
        <v>158</v>
      </c>
      <c r="E160" s="225" t="s">
        <v>1</v>
      </c>
      <c r="F160" s="226" t="s">
        <v>161</v>
      </c>
      <c r="G160" s="224"/>
      <c r="H160" s="227">
        <v>29.56</v>
      </c>
      <c r="I160" s="228"/>
      <c r="J160" s="224"/>
      <c r="K160" s="224"/>
      <c r="L160" s="229"/>
      <c r="M160" s="230"/>
      <c r="N160" s="231"/>
      <c r="O160" s="231"/>
      <c r="P160" s="231"/>
      <c r="Q160" s="231"/>
      <c r="R160" s="231"/>
      <c r="S160" s="231"/>
      <c r="T160" s="232"/>
      <c r="AT160" s="233" t="s">
        <v>158</v>
      </c>
      <c r="AU160" s="233" t="s">
        <v>91</v>
      </c>
      <c r="AV160" s="15" t="s">
        <v>156</v>
      </c>
      <c r="AW160" s="15" t="s">
        <v>35</v>
      </c>
      <c r="AX160" s="15" t="s">
        <v>89</v>
      </c>
      <c r="AY160" s="233" t="s">
        <v>150</v>
      </c>
    </row>
    <row r="161" spans="1:65" s="2" customFormat="1" ht="16.5" customHeight="1">
      <c r="A161" s="34"/>
      <c r="B161" s="35"/>
      <c r="C161" s="187" t="s">
        <v>206</v>
      </c>
      <c r="D161" s="187" t="s">
        <v>152</v>
      </c>
      <c r="E161" s="188" t="s">
        <v>207</v>
      </c>
      <c r="F161" s="189" t="s">
        <v>208</v>
      </c>
      <c r="G161" s="190" t="s">
        <v>155</v>
      </c>
      <c r="H161" s="191">
        <v>29.56</v>
      </c>
      <c r="I161" s="192"/>
      <c r="J161" s="193">
        <f>ROUND(I161*H161,2)</f>
        <v>0</v>
      </c>
      <c r="K161" s="194"/>
      <c r="L161" s="39"/>
      <c r="M161" s="195" t="s">
        <v>1</v>
      </c>
      <c r="N161" s="196" t="s">
        <v>46</v>
      </c>
      <c r="O161" s="71"/>
      <c r="P161" s="197">
        <f>O161*H161</f>
        <v>0</v>
      </c>
      <c r="Q161" s="197">
        <v>0</v>
      </c>
      <c r="R161" s="197">
        <f>Q161*H161</f>
        <v>0</v>
      </c>
      <c r="S161" s="197">
        <v>0</v>
      </c>
      <c r="T161" s="198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9" t="s">
        <v>156</v>
      </c>
      <c r="AT161" s="199" t="s">
        <v>152</v>
      </c>
      <c r="AU161" s="199" t="s">
        <v>91</v>
      </c>
      <c r="AY161" s="17" t="s">
        <v>150</v>
      </c>
      <c r="BE161" s="200">
        <f>IF(N161="základní",J161,0)</f>
        <v>0</v>
      </c>
      <c r="BF161" s="200">
        <f>IF(N161="snížená",J161,0)</f>
        <v>0</v>
      </c>
      <c r="BG161" s="200">
        <f>IF(N161="zákl. přenesená",J161,0)</f>
        <v>0</v>
      </c>
      <c r="BH161" s="200">
        <f>IF(N161="sníž. přenesená",J161,0)</f>
        <v>0</v>
      </c>
      <c r="BI161" s="200">
        <f>IF(N161="nulová",J161,0)</f>
        <v>0</v>
      </c>
      <c r="BJ161" s="17" t="s">
        <v>89</v>
      </c>
      <c r="BK161" s="200">
        <f>ROUND(I161*H161,2)</f>
        <v>0</v>
      </c>
      <c r="BL161" s="17" t="s">
        <v>156</v>
      </c>
      <c r="BM161" s="199" t="s">
        <v>463</v>
      </c>
    </row>
    <row r="162" spans="1:65" s="2" customFormat="1" ht="21.75" customHeight="1">
      <c r="A162" s="34"/>
      <c r="B162" s="35"/>
      <c r="C162" s="234" t="s">
        <v>210</v>
      </c>
      <c r="D162" s="234" t="s">
        <v>211</v>
      </c>
      <c r="E162" s="235" t="s">
        <v>212</v>
      </c>
      <c r="F162" s="236" t="s">
        <v>213</v>
      </c>
      <c r="G162" s="237" t="s">
        <v>189</v>
      </c>
      <c r="H162" s="238">
        <v>1.774</v>
      </c>
      <c r="I162" s="239"/>
      <c r="J162" s="240">
        <f>ROUND(I162*H162,2)</f>
        <v>0</v>
      </c>
      <c r="K162" s="241"/>
      <c r="L162" s="242"/>
      <c r="M162" s="243" t="s">
        <v>1</v>
      </c>
      <c r="N162" s="244" t="s">
        <v>46</v>
      </c>
      <c r="O162" s="71"/>
      <c r="P162" s="197">
        <f>O162*H162</f>
        <v>0</v>
      </c>
      <c r="Q162" s="197">
        <v>0.55000000000000004</v>
      </c>
      <c r="R162" s="197">
        <f>Q162*H162</f>
        <v>0.97570000000000012</v>
      </c>
      <c r="S162" s="197">
        <v>0</v>
      </c>
      <c r="T162" s="198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9" t="s">
        <v>193</v>
      </c>
      <c r="AT162" s="199" t="s">
        <v>211</v>
      </c>
      <c r="AU162" s="199" t="s">
        <v>91</v>
      </c>
      <c r="AY162" s="17" t="s">
        <v>150</v>
      </c>
      <c r="BE162" s="200">
        <f>IF(N162="základní",J162,0)</f>
        <v>0</v>
      </c>
      <c r="BF162" s="200">
        <f>IF(N162="snížená",J162,0)</f>
        <v>0</v>
      </c>
      <c r="BG162" s="200">
        <f>IF(N162="zákl. přenesená",J162,0)</f>
        <v>0</v>
      </c>
      <c r="BH162" s="200">
        <f>IF(N162="sníž. přenesená",J162,0)</f>
        <v>0</v>
      </c>
      <c r="BI162" s="200">
        <f>IF(N162="nulová",J162,0)</f>
        <v>0</v>
      </c>
      <c r="BJ162" s="17" t="s">
        <v>89</v>
      </c>
      <c r="BK162" s="200">
        <f>ROUND(I162*H162,2)</f>
        <v>0</v>
      </c>
      <c r="BL162" s="17" t="s">
        <v>156</v>
      </c>
      <c r="BM162" s="199" t="s">
        <v>464</v>
      </c>
    </row>
    <row r="163" spans="1:65" s="14" customFormat="1">
      <c r="B163" s="212"/>
      <c r="C163" s="213"/>
      <c r="D163" s="203" t="s">
        <v>158</v>
      </c>
      <c r="E163" s="214" t="s">
        <v>1</v>
      </c>
      <c r="F163" s="215" t="s">
        <v>465</v>
      </c>
      <c r="G163" s="213"/>
      <c r="H163" s="216">
        <v>1.774</v>
      </c>
      <c r="I163" s="217"/>
      <c r="J163" s="213"/>
      <c r="K163" s="213"/>
      <c r="L163" s="218"/>
      <c r="M163" s="219"/>
      <c r="N163" s="220"/>
      <c r="O163" s="220"/>
      <c r="P163" s="220"/>
      <c r="Q163" s="220"/>
      <c r="R163" s="220"/>
      <c r="S163" s="220"/>
      <c r="T163" s="221"/>
      <c r="AT163" s="222" t="s">
        <v>158</v>
      </c>
      <c r="AU163" s="222" t="s">
        <v>91</v>
      </c>
      <c r="AV163" s="14" t="s">
        <v>91</v>
      </c>
      <c r="AW163" s="14" t="s">
        <v>35</v>
      </c>
      <c r="AX163" s="14" t="s">
        <v>81</v>
      </c>
      <c r="AY163" s="222" t="s">
        <v>150</v>
      </c>
    </row>
    <row r="164" spans="1:65" s="15" customFormat="1">
      <c r="B164" s="223"/>
      <c r="C164" s="224"/>
      <c r="D164" s="203" t="s">
        <v>158</v>
      </c>
      <c r="E164" s="225" t="s">
        <v>1</v>
      </c>
      <c r="F164" s="226" t="s">
        <v>161</v>
      </c>
      <c r="G164" s="224"/>
      <c r="H164" s="227">
        <v>1.774</v>
      </c>
      <c r="I164" s="228"/>
      <c r="J164" s="224"/>
      <c r="K164" s="224"/>
      <c r="L164" s="229"/>
      <c r="M164" s="230"/>
      <c r="N164" s="231"/>
      <c r="O164" s="231"/>
      <c r="P164" s="231"/>
      <c r="Q164" s="231"/>
      <c r="R164" s="231"/>
      <c r="S164" s="231"/>
      <c r="T164" s="232"/>
      <c r="AT164" s="233" t="s">
        <v>158</v>
      </c>
      <c r="AU164" s="233" t="s">
        <v>91</v>
      </c>
      <c r="AV164" s="15" t="s">
        <v>156</v>
      </c>
      <c r="AW164" s="15" t="s">
        <v>35</v>
      </c>
      <c r="AX164" s="15" t="s">
        <v>89</v>
      </c>
      <c r="AY164" s="233" t="s">
        <v>150</v>
      </c>
    </row>
    <row r="165" spans="1:65" s="2" customFormat="1" ht="33" customHeight="1">
      <c r="A165" s="34"/>
      <c r="B165" s="35"/>
      <c r="C165" s="187" t="s">
        <v>217</v>
      </c>
      <c r="D165" s="187" t="s">
        <v>152</v>
      </c>
      <c r="E165" s="188" t="s">
        <v>218</v>
      </c>
      <c r="F165" s="189" t="s">
        <v>219</v>
      </c>
      <c r="G165" s="190" t="s">
        <v>189</v>
      </c>
      <c r="H165" s="191">
        <v>15.811999999999999</v>
      </c>
      <c r="I165" s="192"/>
      <c r="J165" s="193">
        <f>ROUND(I165*H165,2)</f>
        <v>0</v>
      </c>
      <c r="K165" s="194"/>
      <c r="L165" s="39"/>
      <c r="M165" s="195" t="s">
        <v>1</v>
      </c>
      <c r="N165" s="196" t="s">
        <v>46</v>
      </c>
      <c r="O165" s="71"/>
      <c r="P165" s="197">
        <f>O165*H165</f>
        <v>0</v>
      </c>
      <c r="Q165" s="197">
        <v>0</v>
      </c>
      <c r="R165" s="197">
        <f>Q165*H165</f>
        <v>0</v>
      </c>
      <c r="S165" s="197">
        <v>0</v>
      </c>
      <c r="T165" s="198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9" t="s">
        <v>156</v>
      </c>
      <c r="AT165" s="199" t="s">
        <v>152</v>
      </c>
      <c r="AU165" s="199" t="s">
        <v>91</v>
      </c>
      <c r="AY165" s="17" t="s">
        <v>150</v>
      </c>
      <c r="BE165" s="200">
        <f>IF(N165="základní",J165,0)</f>
        <v>0</v>
      </c>
      <c r="BF165" s="200">
        <f>IF(N165="snížená",J165,0)</f>
        <v>0</v>
      </c>
      <c r="BG165" s="200">
        <f>IF(N165="zákl. přenesená",J165,0)</f>
        <v>0</v>
      </c>
      <c r="BH165" s="200">
        <f>IF(N165="sníž. přenesená",J165,0)</f>
        <v>0</v>
      </c>
      <c r="BI165" s="200">
        <f>IF(N165="nulová",J165,0)</f>
        <v>0</v>
      </c>
      <c r="BJ165" s="17" t="s">
        <v>89</v>
      </c>
      <c r="BK165" s="200">
        <f>ROUND(I165*H165,2)</f>
        <v>0</v>
      </c>
      <c r="BL165" s="17" t="s">
        <v>156</v>
      </c>
      <c r="BM165" s="199" t="s">
        <v>466</v>
      </c>
    </row>
    <row r="166" spans="1:65" s="13" customFormat="1">
      <c r="B166" s="201"/>
      <c r="C166" s="202"/>
      <c r="D166" s="203" t="s">
        <v>158</v>
      </c>
      <c r="E166" s="204" t="s">
        <v>1</v>
      </c>
      <c r="F166" s="205" t="s">
        <v>467</v>
      </c>
      <c r="G166" s="202"/>
      <c r="H166" s="204" t="s">
        <v>1</v>
      </c>
      <c r="I166" s="206"/>
      <c r="J166" s="202"/>
      <c r="K166" s="202"/>
      <c r="L166" s="207"/>
      <c r="M166" s="208"/>
      <c r="N166" s="209"/>
      <c r="O166" s="209"/>
      <c r="P166" s="209"/>
      <c r="Q166" s="209"/>
      <c r="R166" s="209"/>
      <c r="S166" s="209"/>
      <c r="T166" s="210"/>
      <c r="AT166" s="211" t="s">
        <v>158</v>
      </c>
      <c r="AU166" s="211" t="s">
        <v>91</v>
      </c>
      <c r="AV166" s="13" t="s">
        <v>89</v>
      </c>
      <c r="AW166" s="13" t="s">
        <v>35</v>
      </c>
      <c r="AX166" s="13" t="s">
        <v>81</v>
      </c>
      <c r="AY166" s="211" t="s">
        <v>150</v>
      </c>
    </row>
    <row r="167" spans="1:65" s="14" customFormat="1">
      <c r="B167" s="212"/>
      <c r="C167" s="213"/>
      <c r="D167" s="203" t="s">
        <v>158</v>
      </c>
      <c r="E167" s="214" t="s">
        <v>1</v>
      </c>
      <c r="F167" s="215" t="s">
        <v>468</v>
      </c>
      <c r="G167" s="213"/>
      <c r="H167" s="216">
        <v>14.292</v>
      </c>
      <c r="I167" s="217"/>
      <c r="J167" s="213"/>
      <c r="K167" s="213"/>
      <c r="L167" s="218"/>
      <c r="M167" s="219"/>
      <c r="N167" s="220"/>
      <c r="O167" s="220"/>
      <c r="P167" s="220"/>
      <c r="Q167" s="220"/>
      <c r="R167" s="220"/>
      <c r="S167" s="220"/>
      <c r="T167" s="221"/>
      <c r="AT167" s="222" t="s">
        <v>158</v>
      </c>
      <c r="AU167" s="222" t="s">
        <v>91</v>
      </c>
      <c r="AV167" s="14" t="s">
        <v>91</v>
      </c>
      <c r="AW167" s="14" t="s">
        <v>35</v>
      </c>
      <c r="AX167" s="14" t="s">
        <v>81</v>
      </c>
      <c r="AY167" s="222" t="s">
        <v>150</v>
      </c>
    </row>
    <row r="168" spans="1:65" s="13" customFormat="1">
      <c r="B168" s="201"/>
      <c r="C168" s="202"/>
      <c r="D168" s="203" t="s">
        <v>158</v>
      </c>
      <c r="E168" s="204" t="s">
        <v>1</v>
      </c>
      <c r="F168" s="205" t="s">
        <v>469</v>
      </c>
      <c r="G168" s="202"/>
      <c r="H168" s="204" t="s">
        <v>1</v>
      </c>
      <c r="I168" s="206"/>
      <c r="J168" s="202"/>
      <c r="K168" s="202"/>
      <c r="L168" s="207"/>
      <c r="M168" s="208"/>
      <c r="N168" s="209"/>
      <c r="O168" s="209"/>
      <c r="P168" s="209"/>
      <c r="Q168" s="209"/>
      <c r="R168" s="209"/>
      <c r="S168" s="209"/>
      <c r="T168" s="210"/>
      <c r="AT168" s="211" t="s">
        <v>158</v>
      </c>
      <c r="AU168" s="211" t="s">
        <v>91</v>
      </c>
      <c r="AV168" s="13" t="s">
        <v>89</v>
      </c>
      <c r="AW168" s="13" t="s">
        <v>35</v>
      </c>
      <c r="AX168" s="13" t="s">
        <v>81</v>
      </c>
      <c r="AY168" s="211" t="s">
        <v>150</v>
      </c>
    </row>
    <row r="169" spans="1:65" s="14" customFormat="1">
      <c r="B169" s="212"/>
      <c r="C169" s="213"/>
      <c r="D169" s="203" t="s">
        <v>158</v>
      </c>
      <c r="E169" s="214" t="s">
        <v>1</v>
      </c>
      <c r="F169" s="215" t="s">
        <v>470</v>
      </c>
      <c r="G169" s="213"/>
      <c r="H169" s="216">
        <v>1.52</v>
      </c>
      <c r="I169" s="217"/>
      <c r="J169" s="213"/>
      <c r="K169" s="213"/>
      <c r="L169" s="218"/>
      <c r="M169" s="219"/>
      <c r="N169" s="220"/>
      <c r="O169" s="220"/>
      <c r="P169" s="220"/>
      <c r="Q169" s="220"/>
      <c r="R169" s="220"/>
      <c r="S169" s="220"/>
      <c r="T169" s="221"/>
      <c r="AT169" s="222" t="s">
        <v>158</v>
      </c>
      <c r="AU169" s="222" t="s">
        <v>91</v>
      </c>
      <c r="AV169" s="14" t="s">
        <v>91</v>
      </c>
      <c r="AW169" s="14" t="s">
        <v>35</v>
      </c>
      <c r="AX169" s="14" t="s">
        <v>81</v>
      </c>
      <c r="AY169" s="222" t="s">
        <v>150</v>
      </c>
    </row>
    <row r="170" spans="1:65" s="15" customFormat="1">
      <c r="B170" s="223"/>
      <c r="C170" s="224"/>
      <c r="D170" s="203" t="s">
        <v>158</v>
      </c>
      <c r="E170" s="225" t="s">
        <v>1</v>
      </c>
      <c r="F170" s="226" t="s">
        <v>161</v>
      </c>
      <c r="G170" s="224"/>
      <c r="H170" s="227">
        <v>15.811999999999999</v>
      </c>
      <c r="I170" s="228"/>
      <c r="J170" s="224"/>
      <c r="K170" s="224"/>
      <c r="L170" s="229"/>
      <c r="M170" s="230"/>
      <c r="N170" s="231"/>
      <c r="O170" s="231"/>
      <c r="P170" s="231"/>
      <c r="Q170" s="231"/>
      <c r="R170" s="231"/>
      <c r="S170" s="231"/>
      <c r="T170" s="232"/>
      <c r="AT170" s="233" t="s">
        <v>158</v>
      </c>
      <c r="AU170" s="233" t="s">
        <v>91</v>
      </c>
      <c r="AV170" s="15" t="s">
        <v>156</v>
      </c>
      <c r="AW170" s="15" t="s">
        <v>35</v>
      </c>
      <c r="AX170" s="15" t="s">
        <v>89</v>
      </c>
      <c r="AY170" s="233" t="s">
        <v>150</v>
      </c>
    </row>
    <row r="171" spans="1:65" s="2" customFormat="1" ht="33" customHeight="1">
      <c r="A171" s="34"/>
      <c r="B171" s="35"/>
      <c r="C171" s="187" t="s">
        <v>225</v>
      </c>
      <c r="D171" s="187" t="s">
        <v>152</v>
      </c>
      <c r="E171" s="188" t="s">
        <v>226</v>
      </c>
      <c r="F171" s="189" t="s">
        <v>227</v>
      </c>
      <c r="G171" s="190" t="s">
        <v>228</v>
      </c>
      <c r="H171" s="191">
        <v>31.623999999999999</v>
      </c>
      <c r="I171" s="192"/>
      <c r="J171" s="193">
        <f>ROUND(I171*H171,2)</f>
        <v>0</v>
      </c>
      <c r="K171" s="194"/>
      <c r="L171" s="39"/>
      <c r="M171" s="195" t="s">
        <v>1</v>
      </c>
      <c r="N171" s="196" t="s">
        <v>46</v>
      </c>
      <c r="O171" s="71"/>
      <c r="P171" s="197">
        <f>O171*H171</f>
        <v>0</v>
      </c>
      <c r="Q171" s="197">
        <v>0</v>
      </c>
      <c r="R171" s="197">
        <f>Q171*H171</f>
        <v>0</v>
      </c>
      <c r="S171" s="197">
        <v>0</v>
      </c>
      <c r="T171" s="198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99" t="s">
        <v>156</v>
      </c>
      <c r="AT171" s="199" t="s">
        <v>152</v>
      </c>
      <c r="AU171" s="199" t="s">
        <v>91</v>
      </c>
      <c r="AY171" s="17" t="s">
        <v>150</v>
      </c>
      <c r="BE171" s="200">
        <f>IF(N171="základní",J171,0)</f>
        <v>0</v>
      </c>
      <c r="BF171" s="200">
        <f>IF(N171="snížená",J171,0)</f>
        <v>0</v>
      </c>
      <c r="BG171" s="200">
        <f>IF(N171="zákl. přenesená",J171,0)</f>
        <v>0</v>
      </c>
      <c r="BH171" s="200">
        <f>IF(N171="sníž. přenesená",J171,0)</f>
        <v>0</v>
      </c>
      <c r="BI171" s="200">
        <f>IF(N171="nulová",J171,0)</f>
        <v>0</v>
      </c>
      <c r="BJ171" s="17" t="s">
        <v>89</v>
      </c>
      <c r="BK171" s="200">
        <f>ROUND(I171*H171,2)</f>
        <v>0</v>
      </c>
      <c r="BL171" s="17" t="s">
        <v>156</v>
      </c>
      <c r="BM171" s="199" t="s">
        <v>471</v>
      </c>
    </row>
    <row r="172" spans="1:65" s="14" customFormat="1">
      <c r="B172" s="212"/>
      <c r="C172" s="213"/>
      <c r="D172" s="203" t="s">
        <v>158</v>
      </c>
      <c r="E172" s="214" t="s">
        <v>1</v>
      </c>
      <c r="F172" s="215" t="s">
        <v>468</v>
      </c>
      <c r="G172" s="213"/>
      <c r="H172" s="216">
        <v>14.292</v>
      </c>
      <c r="I172" s="217"/>
      <c r="J172" s="213"/>
      <c r="K172" s="213"/>
      <c r="L172" s="218"/>
      <c r="M172" s="219"/>
      <c r="N172" s="220"/>
      <c r="O172" s="220"/>
      <c r="P172" s="220"/>
      <c r="Q172" s="220"/>
      <c r="R172" s="220"/>
      <c r="S172" s="220"/>
      <c r="T172" s="221"/>
      <c r="AT172" s="222" t="s">
        <v>158</v>
      </c>
      <c r="AU172" s="222" t="s">
        <v>91</v>
      </c>
      <c r="AV172" s="14" t="s">
        <v>91</v>
      </c>
      <c r="AW172" s="14" t="s">
        <v>35</v>
      </c>
      <c r="AX172" s="14" t="s">
        <v>81</v>
      </c>
      <c r="AY172" s="222" t="s">
        <v>150</v>
      </c>
    </row>
    <row r="173" spans="1:65" s="13" customFormat="1">
      <c r="B173" s="201"/>
      <c r="C173" s="202"/>
      <c r="D173" s="203" t="s">
        <v>158</v>
      </c>
      <c r="E173" s="204" t="s">
        <v>1</v>
      </c>
      <c r="F173" s="205" t="s">
        <v>469</v>
      </c>
      <c r="G173" s="202"/>
      <c r="H173" s="204" t="s">
        <v>1</v>
      </c>
      <c r="I173" s="206"/>
      <c r="J173" s="202"/>
      <c r="K173" s="202"/>
      <c r="L173" s="207"/>
      <c r="M173" s="208"/>
      <c r="N173" s="209"/>
      <c r="O173" s="209"/>
      <c r="P173" s="209"/>
      <c r="Q173" s="209"/>
      <c r="R173" s="209"/>
      <c r="S173" s="209"/>
      <c r="T173" s="210"/>
      <c r="AT173" s="211" t="s">
        <v>158</v>
      </c>
      <c r="AU173" s="211" t="s">
        <v>91</v>
      </c>
      <c r="AV173" s="13" t="s">
        <v>89</v>
      </c>
      <c r="AW173" s="13" t="s">
        <v>35</v>
      </c>
      <c r="AX173" s="13" t="s">
        <v>81</v>
      </c>
      <c r="AY173" s="211" t="s">
        <v>150</v>
      </c>
    </row>
    <row r="174" spans="1:65" s="14" customFormat="1">
      <c r="B174" s="212"/>
      <c r="C174" s="213"/>
      <c r="D174" s="203" t="s">
        <v>158</v>
      </c>
      <c r="E174" s="214" t="s">
        <v>1</v>
      </c>
      <c r="F174" s="215" t="s">
        <v>470</v>
      </c>
      <c r="G174" s="213"/>
      <c r="H174" s="216">
        <v>1.52</v>
      </c>
      <c r="I174" s="217"/>
      <c r="J174" s="213"/>
      <c r="K174" s="213"/>
      <c r="L174" s="218"/>
      <c r="M174" s="219"/>
      <c r="N174" s="220"/>
      <c r="O174" s="220"/>
      <c r="P174" s="220"/>
      <c r="Q174" s="220"/>
      <c r="R174" s="220"/>
      <c r="S174" s="220"/>
      <c r="T174" s="221"/>
      <c r="AT174" s="222" t="s">
        <v>158</v>
      </c>
      <c r="AU174" s="222" t="s">
        <v>91</v>
      </c>
      <c r="AV174" s="14" t="s">
        <v>91</v>
      </c>
      <c r="AW174" s="14" t="s">
        <v>35</v>
      </c>
      <c r="AX174" s="14" t="s">
        <v>81</v>
      </c>
      <c r="AY174" s="222" t="s">
        <v>150</v>
      </c>
    </row>
    <row r="175" spans="1:65" s="15" customFormat="1">
      <c r="B175" s="223"/>
      <c r="C175" s="224"/>
      <c r="D175" s="203" t="s">
        <v>158</v>
      </c>
      <c r="E175" s="225" t="s">
        <v>1</v>
      </c>
      <c r="F175" s="226" t="s">
        <v>161</v>
      </c>
      <c r="G175" s="224"/>
      <c r="H175" s="227">
        <v>15.811999999999999</v>
      </c>
      <c r="I175" s="228"/>
      <c r="J175" s="224"/>
      <c r="K175" s="224"/>
      <c r="L175" s="229"/>
      <c r="M175" s="230"/>
      <c r="N175" s="231"/>
      <c r="O175" s="231"/>
      <c r="P175" s="231"/>
      <c r="Q175" s="231"/>
      <c r="R175" s="231"/>
      <c r="S175" s="231"/>
      <c r="T175" s="232"/>
      <c r="AT175" s="233" t="s">
        <v>158</v>
      </c>
      <c r="AU175" s="233" t="s">
        <v>91</v>
      </c>
      <c r="AV175" s="15" t="s">
        <v>156</v>
      </c>
      <c r="AW175" s="15" t="s">
        <v>35</v>
      </c>
      <c r="AX175" s="15" t="s">
        <v>89</v>
      </c>
      <c r="AY175" s="233" t="s">
        <v>150</v>
      </c>
    </row>
    <row r="176" spans="1:65" s="14" customFormat="1">
      <c r="B176" s="212"/>
      <c r="C176" s="213"/>
      <c r="D176" s="203" t="s">
        <v>158</v>
      </c>
      <c r="E176" s="213"/>
      <c r="F176" s="215" t="s">
        <v>472</v>
      </c>
      <c r="G176" s="213"/>
      <c r="H176" s="216">
        <v>31.623999999999999</v>
      </c>
      <c r="I176" s="217"/>
      <c r="J176" s="213"/>
      <c r="K176" s="213"/>
      <c r="L176" s="218"/>
      <c r="M176" s="219"/>
      <c r="N176" s="220"/>
      <c r="O176" s="220"/>
      <c r="P176" s="220"/>
      <c r="Q176" s="220"/>
      <c r="R176" s="220"/>
      <c r="S176" s="220"/>
      <c r="T176" s="221"/>
      <c r="AT176" s="222" t="s">
        <v>158</v>
      </c>
      <c r="AU176" s="222" t="s">
        <v>91</v>
      </c>
      <c r="AV176" s="14" t="s">
        <v>91</v>
      </c>
      <c r="AW176" s="14" t="s">
        <v>4</v>
      </c>
      <c r="AX176" s="14" t="s">
        <v>89</v>
      </c>
      <c r="AY176" s="222" t="s">
        <v>150</v>
      </c>
    </row>
    <row r="177" spans="1:65" s="2" customFormat="1" ht="16.5" customHeight="1">
      <c r="A177" s="34"/>
      <c r="B177" s="35"/>
      <c r="C177" s="187" t="s">
        <v>232</v>
      </c>
      <c r="D177" s="187" t="s">
        <v>152</v>
      </c>
      <c r="E177" s="188" t="s">
        <v>233</v>
      </c>
      <c r="F177" s="189" t="s">
        <v>234</v>
      </c>
      <c r="G177" s="190" t="s">
        <v>189</v>
      </c>
      <c r="H177" s="191">
        <v>15.811999999999999</v>
      </c>
      <c r="I177" s="192"/>
      <c r="J177" s="193">
        <f>ROUND(I177*H177,2)</f>
        <v>0</v>
      </c>
      <c r="K177" s="194"/>
      <c r="L177" s="39"/>
      <c r="M177" s="195" t="s">
        <v>1</v>
      </c>
      <c r="N177" s="196" t="s">
        <v>46</v>
      </c>
      <c r="O177" s="71"/>
      <c r="P177" s="197">
        <f>O177*H177</f>
        <v>0</v>
      </c>
      <c r="Q177" s="197">
        <v>0</v>
      </c>
      <c r="R177" s="197">
        <f>Q177*H177</f>
        <v>0</v>
      </c>
      <c r="S177" s="197">
        <v>0</v>
      </c>
      <c r="T177" s="198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99" t="s">
        <v>156</v>
      </c>
      <c r="AT177" s="199" t="s">
        <v>152</v>
      </c>
      <c r="AU177" s="199" t="s">
        <v>91</v>
      </c>
      <c r="AY177" s="17" t="s">
        <v>150</v>
      </c>
      <c r="BE177" s="200">
        <f>IF(N177="základní",J177,0)</f>
        <v>0</v>
      </c>
      <c r="BF177" s="200">
        <f>IF(N177="snížená",J177,0)</f>
        <v>0</v>
      </c>
      <c r="BG177" s="200">
        <f>IF(N177="zákl. přenesená",J177,0)</f>
        <v>0</v>
      </c>
      <c r="BH177" s="200">
        <f>IF(N177="sníž. přenesená",J177,0)</f>
        <v>0</v>
      </c>
      <c r="BI177" s="200">
        <f>IF(N177="nulová",J177,0)</f>
        <v>0</v>
      </c>
      <c r="BJ177" s="17" t="s">
        <v>89</v>
      </c>
      <c r="BK177" s="200">
        <f>ROUND(I177*H177,2)</f>
        <v>0</v>
      </c>
      <c r="BL177" s="17" t="s">
        <v>156</v>
      </c>
      <c r="BM177" s="199" t="s">
        <v>473</v>
      </c>
    </row>
    <row r="178" spans="1:65" s="2" customFormat="1" ht="33" customHeight="1">
      <c r="A178" s="34"/>
      <c r="B178" s="35"/>
      <c r="C178" s="187" t="s">
        <v>8</v>
      </c>
      <c r="D178" s="187" t="s">
        <v>152</v>
      </c>
      <c r="E178" s="188" t="s">
        <v>474</v>
      </c>
      <c r="F178" s="189" t="s">
        <v>238</v>
      </c>
      <c r="G178" s="190" t="s">
        <v>189</v>
      </c>
      <c r="H178" s="191">
        <v>9.2919999999999998</v>
      </c>
      <c r="I178" s="192"/>
      <c r="J178" s="193">
        <f>ROUND(I178*H178,2)</f>
        <v>0</v>
      </c>
      <c r="K178" s="194"/>
      <c r="L178" s="39"/>
      <c r="M178" s="195" t="s">
        <v>1</v>
      </c>
      <c r="N178" s="196" t="s">
        <v>46</v>
      </c>
      <c r="O178" s="71"/>
      <c r="P178" s="197">
        <f>O178*H178</f>
        <v>0</v>
      </c>
      <c r="Q178" s="197">
        <v>0</v>
      </c>
      <c r="R178" s="197">
        <f>Q178*H178</f>
        <v>0</v>
      </c>
      <c r="S178" s="197">
        <v>0</v>
      </c>
      <c r="T178" s="198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99" t="s">
        <v>156</v>
      </c>
      <c r="AT178" s="199" t="s">
        <v>152</v>
      </c>
      <c r="AU178" s="199" t="s">
        <v>91</v>
      </c>
      <c r="AY178" s="17" t="s">
        <v>150</v>
      </c>
      <c r="BE178" s="200">
        <f>IF(N178="základní",J178,0)</f>
        <v>0</v>
      </c>
      <c r="BF178" s="200">
        <f>IF(N178="snížená",J178,0)</f>
        <v>0</v>
      </c>
      <c r="BG178" s="200">
        <f>IF(N178="zákl. přenesená",J178,0)</f>
        <v>0</v>
      </c>
      <c r="BH178" s="200">
        <f>IF(N178="sníž. přenesená",J178,0)</f>
        <v>0</v>
      </c>
      <c r="BI178" s="200">
        <f>IF(N178="nulová",J178,0)</f>
        <v>0</v>
      </c>
      <c r="BJ178" s="17" t="s">
        <v>89</v>
      </c>
      <c r="BK178" s="200">
        <f>ROUND(I178*H178,2)</f>
        <v>0</v>
      </c>
      <c r="BL178" s="17" t="s">
        <v>156</v>
      </c>
      <c r="BM178" s="199" t="s">
        <v>475</v>
      </c>
    </row>
    <row r="179" spans="1:65" s="13" customFormat="1" ht="22.5">
      <c r="B179" s="201"/>
      <c r="C179" s="202"/>
      <c r="D179" s="203" t="s">
        <v>158</v>
      </c>
      <c r="E179" s="204" t="s">
        <v>1</v>
      </c>
      <c r="F179" s="205" t="s">
        <v>240</v>
      </c>
      <c r="G179" s="202"/>
      <c r="H179" s="204" t="s">
        <v>1</v>
      </c>
      <c r="I179" s="206"/>
      <c r="J179" s="202"/>
      <c r="K179" s="202"/>
      <c r="L179" s="207"/>
      <c r="M179" s="208"/>
      <c r="N179" s="209"/>
      <c r="O179" s="209"/>
      <c r="P179" s="209"/>
      <c r="Q179" s="209"/>
      <c r="R179" s="209"/>
      <c r="S179" s="209"/>
      <c r="T179" s="210"/>
      <c r="AT179" s="211" t="s">
        <v>158</v>
      </c>
      <c r="AU179" s="211" t="s">
        <v>91</v>
      </c>
      <c r="AV179" s="13" t="s">
        <v>89</v>
      </c>
      <c r="AW179" s="13" t="s">
        <v>35</v>
      </c>
      <c r="AX179" s="13" t="s">
        <v>81</v>
      </c>
      <c r="AY179" s="211" t="s">
        <v>150</v>
      </c>
    </row>
    <row r="180" spans="1:65" s="13" customFormat="1" ht="22.5">
      <c r="B180" s="201"/>
      <c r="C180" s="202"/>
      <c r="D180" s="203" t="s">
        <v>158</v>
      </c>
      <c r="E180" s="204" t="s">
        <v>1</v>
      </c>
      <c r="F180" s="205" t="s">
        <v>241</v>
      </c>
      <c r="G180" s="202"/>
      <c r="H180" s="204" t="s">
        <v>1</v>
      </c>
      <c r="I180" s="206"/>
      <c r="J180" s="202"/>
      <c r="K180" s="202"/>
      <c r="L180" s="207"/>
      <c r="M180" s="208"/>
      <c r="N180" s="209"/>
      <c r="O180" s="209"/>
      <c r="P180" s="209"/>
      <c r="Q180" s="209"/>
      <c r="R180" s="209"/>
      <c r="S180" s="209"/>
      <c r="T180" s="210"/>
      <c r="AT180" s="211" t="s">
        <v>158</v>
      </c>
      <c r="AU180" s="211" t="s">
        <v>91</v>
      </c>
      <c r="AV180" s="13" t="s">
        <v>89</v>
      </c>
      <c r="AW180" s="13" t="s">
        <v>35</v>
      </c>
      <c r="AX180" s="13" t="s">
        <v>81</v>
      </c>
      <c r="AY180" s="211" t="s">
        <v>150</v>
      </c>
    </row>
    <row r="181" spans="1:65" s="14" customFormat="1">
      <c r="B181" s="212"/>
      <c r="C181" s="213"/>
      <c r="D181" s="203" t="s">
        <v>158</v>
      </c>
      <c r="E181" s="214" t="s">
        <v>1</v>
      </c>
      <c r="F181" s="215" t="s">
        <v>476</v>
      </c>
      <c r="G181" s="213"/>
      <c r="H181" s="216">
        <v>9.2919999999999998</v>
      </c>
      <c r="I181" s="217"/>
      <c r="J181" s="213"/>
      <c r="K181" s="213"/>
      <c r="L181" s="218"/>
      <c r="M181" s="219"/>
      <c r="N181" s="220"/>
      <c r="O181" s="220"/>
      <c r="P181" s="220"/>
      <c r="Q181" s="220"/>
      <c r="R181" s="220"/>
      <c r="S181" s="220"/>
      <c r="T181" s="221"/>
      <c r="AT181" s="222" t="s">
        <v>158</v>
      </c>
      <c r="AU181" s="222" t="s">
        <v>91</v>
      </c>
      <c r="AV181" s="14" t="s">
        <v>91</v>
      </c>
      <c r="AW181" s="14" t="s">
        <v>35</v>
      </c>
      <c r="AX181" s="14" t="s">
        <v>81</v>
      </c>
      <c r="AY181" s="222" t="s">
        <v>150</v>
      </c>
    </row>
    <row r="182" spans="1:65" s="15" customFormat="1">
      <c r="B182" s="223"/>
      <c r="C182" s="224"/>
      <c r="D182" s="203" t="s">
        <v>158</v>
      </c>
      <c r="E182" s="225" t="s">
        <v>1</v>
      </c>
      <c r="F182" s="226" t="s">
        <v>161</v>
      </c>
      <c r="G182" s="224"/>
      <c r="H182" s="227">
        <v>9.2919999999999998</v>
      </c>
      <c r="I182" s="228"/>
      <c r="J182" s="224"/>
      <c r="K182" s="224"/>
      <c r="L182" s="229"/>
      <c r="M182" s="230"/>
      <c r="N182" s="231"/>
      <c r="O182" s="231"/>
      <c r="P182" s="231"/>
      <c r="Q182" s="231"/>
      <c r="R182" s="231"/>
      <c r="S182" s="231"/>
      <c r="T182" s="232"/>
      <c r="AT182" s="233" t="s">
        <v>158</v>
      </c>
      <c r="AU182" s="233" t="s">
        <v>91</v>
      </c>
      <c r="AV182" s="15" t="s">
        <v>156</v>
      </c>
      <c r="AW182" s="15" t="s">
        <v>35</v>
      </c>
      <c r="AX182" s="15" t="s">
        <v>89</v>
      </c>
      <c r="AY182" s="233" t="s">
        <v>150</v>
      </c>
    </row>
    <row r="183" spans="1:65" s="2" customFormat="1" ht="16.5" customHeight="1">
      <c r="A183" s="34"/>
      <c r="B183" s="35"/>
      <c r="C183" s="234" t="s">
        <v>243</v>
      </c>
      <c r="D183" s="234" t="s">
        <v>211</v>
      </c>
      <c r="E183" s="235" t="s">
        <v>244</v>
      </c>
      <c r="F183" s="236" t="s">
        <v>245</v>
      </c>
      <c r="G183" s="237" t="s">
        <v>228</v>
      </c>
      <c r="H183" s="238">
        <v>18.584</v>
      </c>
      <c r="I183" s="239"/>
      <c r="J183" s="240">
        <f>ROUND(I183*H183,2)</f>
        <v>0</v>
      </c>
      <c r="K183" s="241"/>
      <c r="L183" s="242"/>
      <c r="M183" s="243" t="s">
        <v>1</v>
      </c>
      <c r="N183" s="244" t="s">
        <v>46</v>
      </c>
      <c r="O183" s="71"/>
      <c r="P183" s="197">
        <f>O183*H183</f>
        <v>0</v>
      </c>
      <c r="Q183" s="197">
        <v>1</v>
      </c>
      <c r="R183" s="197">
        <f>Q183*H183</f>
        <v>18.584</v>
      </c>
      <c r="S183" s="197">
        <v>0</v>
      </c>
      <c r="T183" s="198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99" t="s">
        <v>193</v>
      </c>
      <c r="AT183" s="199" t="s">
        <v>211</v>
      </c>
      <c r="AU183" s="199" t="s">
        <v>91</v>
      </c>
      <c r="AY183" s="17" t="s">
        <v>150</v>
      </c>
      <c r="BE183" s="200">
        <f>IF(N183="základní",J183,0)</f>
        <v>0</v>
      </c>
      <c r="BF183" s="200">
        <f>IF(N183="snížená",J183,0)</f>
        <v>0</v>
      </c>
      <c r="BG183" s="200">
        <f>IF(N183="zákl. přenesená",J183,0)</f>
        <v>0</v>
      </c>
      <c r="BH183" s="200">
        <f>IF(N183="sníž. přenesená",J183,0)</f>
        <v>0</v>
      </c>
      <c r="BI183" s="200">
        <f>IF(N183="nulová",J183,0)</f>
        <v>0</v>
      </c>
      <c r="BJ183" s="17" t="s">
        <v>89</v>
      </c>
      <c r="BK183" s="200">
        <f>ROUND(I183*H183,2)</f>
        <v>0</v>
      </c>
      <c r="BL183" s="17" t="s">
        <v>156</v>
      </c>
      <c r="BM183" s="199" t="s">
        <v>477</v>
      </c>
    </row>
    <row r="184" spans="1:65" s="14" customFormat="1">
      <c r="B184" s="212"/>
      <c r="C184" s="213"/>
      <c r="D184" s="203" t="s">
        <v>158</v>
      </c>
      <c r="E184" s="214" t="s">
        <v>1</v>
      </c>
      <c r="F184" s="215" t="s">
        <v>478</v>
      </c>
      <c r="G184" s="213"/>
      <c r="H184" s="216">
        <v>9.2919999999999998</v>
      </c>
      <c r="I184" s="217"/>
      <c r="J184" s="213"/>
      <c r="K184" s="213"/>
      <c r="L184" s="218"/>
      <c r="M184" s="219"/>
      <c r="N184" s="220"/>
      <c r="O184" s="220"/>
      <c r="P184" s="220"/>
      <c r="Q184" s="220"/>
      <c r="R184" s="220"/>
      <c r="S184" s="220"/>
      <c r="T184" s="221"/>
      <c r="AT184" s="222" t="s">
        <v>158</v>
      </c>
      <c r="AU184" s="222" t="s">
        <v>91</v>
      </c>
      <c r="AV184" s="14" t="s">
        <v>91</v>
      </c>
      <c r="AW184" s="14" t="s">
        <v>35</v>
      </c>
      <c r="AX184" s="14" t="s">
        <v>81</v>
      </c>
      <c r="AY184" s="222" t="s">
        <v>150</v>
      </c>
    </row>
    <row r="185" spans="1:65" s="15" customFormat="1">
      <c r="B185" s="223"/>
      <c r="C185" s="224"/>
      <c r="D185" s="203" t="s">
        <v>158</v>
      </c>
      <c r="E185" s="225" t="s">
        <v>1</v>
      </c>
      <c r="F185" s="226" t="s">
        <v>161</v>
      </c>
      <c r="G185" s="224"/>
      <c r="H185" s="227">
        <v>9.2919999999999998</v>
      </c>
      <c r="I185" s="228"/>
      <c r="J185" s="224"/>
      <c r="K185" s="224"/>
      <c r="L185" s="229"/>
      <c r="M185" s="230"/>
      <c r="N185" s="231"/>
      <c r="O185" s="231"/>
      <c r="P185" s="231"/>
      <c r="Q185" s="231"/>
      <c r="R185" s="231"/>
      <c r="S185" s="231"/>
      <c r="T185" s="232"/>
      <c r="AT185" s="233" t="s">
        <v>158</v>
      </c>
      <c r="AU185" s="233" t="s">
        <v>91</v>
      </c>
      <c r="AV185" s="15" t="s">
        <v>156</v>
      </c>
      <c r="AW185" s="15" t="s">
        <v>35</v>
      </c>
      <c r="AX185" s="15" t="s">
        <v>89</v>
      </c>
      <c r="AY185" s="233" t="s">
        <v>150</v>
      </c>
    </row>
    <row r="186" spans="1:65" s="14" customFormat="1">
      <c r="B186" s="212"/>
      <c r="C186" s="213"/>
      <c r="D186" s="203" t="s">
        <v>158</v>
      </c>
      <c r="E186" s="213"/>
      <c r="F186" s="215" t="s">
        <v>479</v>
      </c>
      <c r="G186" s="213"/>
      <c r="H186" s="216">
        <v>18.584</v>
      </c>
      <c r="I186" s="217"/>
      <c r="J186" s="213"/>
      <c r="K186" s="213"/>
      <c r="L186" s="218"/>
      <c r="M186" s="219"/>
      <c r="N186" s="220"/>
      <c r="O186" s="220"/>
      <c r="P186" s="220"/>
      <c r="Q186" s="220"/>
      <c r="R186" s="220"/>
      <c r="S186" s="220"/>
      <c r="T186" s="221"/>
      <c r="AT186" s="222" t="s">
        <v>158</v>
      </c>
      <c r="AU186" s="222" t="s">
        <v>91</v>
      </c>
      <c r="AV186" s="14" t="s">
        <v>91</v>
      </c>
      <c r="AW186" s="14" t="s">
        <v>4</v>
      </c>
      <c r="AX186" s="14" t="s">
        <v>89</v>
      </c>
      <c r="AY186" s="222" t="s">
        <v>150</v>
      </c>
    </row>
    <row r="187" spans="1:65" s="2" customFormat="1" ht="24.2" customHeight="1">
      <c r="A187" s="34"/>
      <c r="B187" s="35"/>
      <c r="C187" s="187" t="s">
        <v>249</v>
      </c>
      <c r="D187" s="187" t="s">
        <v>152</v>
      </c>
      <c r="E187" s="188" t="s">
        <v>250</v>
      </c>
      <c r="F187" s="189" t="s">
        <v>251</v>
      </c>
      <c r="G187" s="190" t="s">
        <v>155</v>
      </c>
      <c r="H187" s="191">
        <v>8.5500000000000007</v>
      </c>
      <c r="I187" s="192"/>
      <c r="J187" s="193">
        <f>ROUND(I187*H187,2)</f>
        <v>0</v>
      </c>
      <c r="K187" s="194"/>
      <c r="L187" s="39"/>
      <c r="M187" s="195" t="s">
        <v>1</v>
      </c>
      <c r="N187" s="196" t="s">
        <v>46</v>
      </c>
      <c r="O187" s="71"/>
      <c r="P187" s="197">
        <f>O187*H187</f>
        <v>0</v>
      </c>
      <c r="Q187" s="197">
        <v>0</v>
      </c>
      <c r="R187" s="197">
        <f>Q187*H187</f>
        <v>0</v>
      </c>
      <c r="S187" s="197">
        <v>0</v>
      </c>
      <c r="T187" s="198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99" t="s">
        <v>156</v>
      </c>
      <c r="AT187" s="199" t="s">
        <v>152</v>
      </c>
      <c r="AU187" s="199" t="s">
        <v>91</v>
      </c>
      <c r="AY187" s="17" t="s">
        <v>150</v>
      </c>
      <c r="BE187" s="200">
        <f>IF(N187="základní",J187,0)</f>
        <v>0</v>
      </c>
      <c r="BF187" s="200">
        <f>IF(N187="snížená",J187,0)</f>
        <v>0</v>
      </c>
      <c r="BG187" s="200">
        <f>IF(N187="zákl. přenesená",J187,0)</f>
        <v>0</v>
      </c>
      <c r="BH187" s="200">
        <f>IF(N187="sníž. přenesená",J187,0)</f>
        <v>0</v>
      </c>
      <c r="BI187" s="200">
        <f>IF(N187="nulová",J187,0)</f>
        <v>0</v>
      </c>
      <c r="BJ187" s="17" t="s">
        <v>89</v>
      </c>
      <c r="BK187" s="200">
        <f>ROUND(I187*H187,2)</f>
        <v>0</v>
      </c>
      <c r="BL187" s="17" t="s">
        <v>156</v>
      </c>
      <c r="BM187" s="199" t="s">
        <v>480</v>
      </c>
    </row>
    <row r="188" spans="1:65" s="13" customFormat="1" ht="22.5">
      <c r="B188" s="201"/>
      <c r="C188" s="202"/>
      <c r="D188" s="203" t="s">
        <v>158</v>
      </c>
      <c r="E188" s="204" t="s">
        <v>1</v>
      </c>
      <c r="F188" s="205" t="s">
        <v>456</v>
      </c>
      <c r="G188" s="202"/>
      <c r="H188" s="204" t="s">
        <v>1</v>
      </c>
      <c r="I188" s="206"/>
      <c r="J188" s="202"/>
      <c r="K188" s="202"/>
      <c r="L188" s="207"/>
      <c r="M188" s="208"/>
      <c r="N188" s="209"/>
      <c r="O188" s="209"/>
      <c r="P188" s="209"/>
      <c r="Q188" s="209"/>
      <c r="R188" s="209"/>
      <c r="S188" s="209"/>
      <c r="T188" s="210"/>
      <c r="AT188" s="211" t="s">
        <v>158</v>
      </c>
      <c r="AU188" s="211" t="s">
        <v>91</v>
      </c>
      <c r="AV188" s="13" t="s">
        <v>89</v>
      </c>
      <c r="AW188" s="13" t="s">
        <v>35</v>
      </c>
      <c r="AX188" s="13" t="s">
        <v>81</v>
      </c>
      <c r="AY188" s="211" t="s">
        <v>150</v>
      </c>
    </row>
    <row r="189" spans="1:65" s="14" customFormat="1">
      <c r="B189" s="212"/>
      <c r="C189" s="213"/>
      <c r="D189" s="203" t="s">
        <v>158</v>
      </c>
      <c r="E189" s="214" t="s">
        <v>1</v>
      </c>
      <c r="F189" s="215" t="s">
        <v>481</v>
      </c>
      <c r="G189" s="213"/>
      <c r="H189" s="216">
        <v>8.5500000000000007</v>
      </c>
      <c r="I189" s="217"/>
      <c r="J189" s="213"/>
      <c r="K189" s="213"/>
      <c r="L189" s="218"/>
      <c r="M189" s="219"/>
      <c r="N189" s="220"/>
      <c r="O189" s="220"/>
      <c r="P189" s="220"/>
      <c r="Q189" s="220"/>
      <c r="R189" s="220"/>
      <c r="S189" s="220"/>
      <c r="T189" s="221"/>
      <c r="AT189" s="222" t="s">
        <v>158</v>
      </c>
      <c r="AU189" s="222" t="s">
        <v>91</v>
      </c>
      <c r="AV189" s="14" t="s">
        <v>91</v>
      </c>
      <c r="AW189" s="14" t="s">
        <v>35</v>
      </c>
      <c r="AX189" s="14" t="s">
        <v>81</v>
      </c>
      <c r="AY189" s="222" t="s">
        <v>150</v>
      </c>
    </row>
    <row r="190" spans="1:65" s="15" customFormat="1">
      <c r="B190" s="223"/>
      <c r="C190" s="224"/>
      <c r="D190" s="203" t="s">
        <v>158</v>
      </c>
      <c r="E190" s="225" t="s">
        <v>1</v>
      </c>
      <c r="F190" s="226" t="s">
        <v>161</v>
      </c>
      <c r="G190" s="224"/>
      <c r="H190" s="227">
        <v>8.5500000000000007</v>
      </c>
      <c r="I190" s="228"/>
      <c r="J190" s="224"/>
      <c r="K190" s="224"/>
      <c r="L190" s="229"/>
      <c r="M190" s="230"/>
      <c r="N190" s="231"/>
      <c r="O190" s="231"/>
      <c r="P190" s="231"/>
      <c r="Q190" s="231"/>
      <c r="R190" s="231"/>
      <c r="S190" s="231"/>
      <c r="T190" s="232"/>
      <c r="AT190" s="233" t="s">
        <v>158</v>
      </c>
      <c r="AU190" s="233" t="s">
        <v>91</v>
      </c>
      <c r="AV190" s="15" t="s">
        <v>156</v>
      </c>
      <c r="AW190" s="15" t="s">
        <v>35</v>
      </c>
      <c r="AX190" s="15" t="s">
        <v>89</v>
      </c>
      <c r="AY190" s="233" t="s">
        <v>150</v>
      </c>
    </row>
    <row r="191" spans="1:65" s="12" customFormat="1" ht="22.9" customHeight="1">
      <c r="B191" s="171"/>
      <c r="C191" s="172"/>
      <c r="D191" s="173" t="s">
        <v>80</v>
      </c>
      <c r="E191" s="185" t="s">
        <v>91</v>
      </c>
      <c r="F191" s="185" t="s">
        <v>255</v>
      </c>
      <c r="G191" s="172"/>
      <c r="H191" s="172"/>
      <c r="I191" s="175"/>
      <c r="J191" s="186">
        <f>BK191</f>
        <v>0</v>
      </c>
      <c r="K191" s="172"/>
      <c r="L191" s="177"/>
      <c r="M191" s="178"/>
      <c r="N191" s="179"/>
      <c r="O191" s="179"/>
      <c r="P191" s="180">
        <f>SUM(P192:P207)</f>
        <v>0</v>
      </c>
      <c r="Q191" s="179"/>
      <c r="R191" s="180">
        <f>SUM(R192:R207)</f>
        <v>6.7673878500000004</v>
      </c>
      <c r="S191" s="179"/>
      <c r="T191" s="181">
        <f>SUM(T192:T207)</f>
        <v>0</v>
      </c>
      <c r="AR191" s="182" t="s">
        <v>89</v>
      </c>
      <c r="AT191" s="183" t="s">
        <v>80</v>
      </c>
      <c r="AU191" s="183" t="s">
        <v>89</v>
      </c>
      <c r="AY191" s="182" t="s">
        <v>150</v>
      </c>
      <c r="BK191" s="184">
        <f>SUM(BK192:BK207)</f>
        <v>0</v>
      </c>
    </row>
    <row r="192" spans="1:65" s="2" customFormat="1" ht="24.2" customHeight="1">
      <c r="A192" s="34"/>
      <c r="B192" s="35"/>
      <c r="C192" s="187" t="s">
        <v>256</v>
      </c>
      <c r="D192" s="187" t="s">
        <v>152</v>
      </c>
      <c r="E192" s="188" t="s">
        <v>257</v>
      </c>
      <c r="F192" s="189" t="s">
        <v>258</v>
      </c>
      <c r="G192" s="190" t="s">
        <v>189</v>
      </c>
      <c r="H192" s="191">
        <v>1.2829999999999999</v>
      </c>
      <c r="I192" s="192"/>
      <c r="J192" s="193">
        <f>ROUND(I192*H192,2)</f>
        <v>0</v>
      </c>
      <c r="K192" s="194"/>
      <c r="L192" s="39"/>
      <c r="M192" s="195" t="s">
        <v>1</v>
      </c>
      <c r="N192" s="196" t="s">
        <v>46</v>
      </c>
      <c r="O192" s="71"/>
      <c r="P192" s="197">
        <f>O192*H192</f>
        <v>0</v>
      </c>
      <c r="Q192" s="197">
        <v>2.16</v>
      </c>
      <c r="R192" s="197">
        <f>Q192*H192</f>
        <v>2.77128</v>
      </c>
      <c r="S192" s="197">
        <v>0</v>
      </c>
      <c r="T192" s="198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99" t="s">
        <v>156</v>
      </c>
      <c r="AT192" s="199" t="s">
        <v>152</v>
      </c>
      <c r="AU192" s="199" t="s">
        <v>91</v>
      </c>
      <c r="AY192" s="17" t="s">
        <v>150</v>
      </c>
      <c r="BE192" s="200">
        <f>IF(N192="základní",J192,0)</f>
        <v>0</v>
      </c>
      <c r="BF192" s="200">
        <f>IF(N192="snížená",J192,0)</f>
        <v>0</v>
      </c>
      <c r="BG192" s="200">
        <f>IF(N192="zákl. přenesená",J192,0)</f>
        <v>0</v>
      </c>
      <c r="BH192" s="200">
        <f>IF(N192="sníž. přenesená",J192,0)</f>
        <v>0</v>
      </c>
      <c r="BI192" s="200">
        <f>IF(N192="nulová",J192,0)</f>
        <v>0</v>
      </c>
      <c r="BJ192" s="17" t="s">
        <v>89</v>
      </c>
      <c r="BK192" s="200">
        <f>ROUND(I192*H192,2)</f>
        <v>0</v>
      </c>
      <c r="BL192" s="17" t="s">
        <v>156</v>
      </c>
      <c r="BM192" s="199" t="s">
        <v>482</v>
      </c>
    </row>
    <row r="193" spans="1:65" s="14" customFormat="1">
      <c r="B193" s="212"/>
      <c r="C193" s="213"/>
      <c r="D193" s="203" t="s">
        <v>158</v>
      </c>
      <c r="E193" s="214" t="s">
        <v>1</v>
      </c>
      <c r="F193" s="215" t="s">
        <v>483</v>
      </c>
      <c r="G193" s="213"/>
      <c r="H193" s="216">
        <v>1.2829999999999999</v>
      </c>
      <c r="I193" s="217"/>
      <c r="J193" s="213"/>
      <c r="K193" s="213"/>
      <c r="L193" s="218"/>
      <c r="M193" s="219"/>
      <c r="N193" s="220"/>
      <c r="O193" s="220"/>
      <c r="P193" s="220"/>
      <c r="Q193" s="220"/>
      <c r="R193" s="220"/>
      <c r="S193" s="220"/>
      <c r="T193" s="221"/>
      <c r="AT193" s="222" t="s">
        <v>158</v>
      </c>
      <c r="AU193" s="222" t="s">
        <v>91</v>
      </c>
      <c r="AV193" s="14" t="s">
        <v>91</v>
      </c>
      <c r="AW193" s="14" t="s">
        <v>35</v>
      </c>
      <c r="AX193" s="14" t="s">
        <v>81</v>
      </c>
      <c r="AY193" s="222" t="s">
        <v>150</v>
      </c>
    </row>
    <row r="194" spans="1:65" s="15" customFormat="1">
      <c r="B194" s="223"/>
      <c r="C194" s="224"/>
      <c r="D194" s="203" t="s">
        <v>158</v>
      </c>
      <c r="E194" s="225" t="s">
        <v>1</v>
      </c>
      <c r="F194" s="226" t="s">
        <v>161</v>
      </c>
      <c r="G194" s="224"/>
      <c r="H194" s="227">
        <v>1.2829999999999999</v>
      </c>
      <c r="I194" s="228"/>
      <c r="J194" s="224"/>
      <c r="K194" s="224"/>
      <c r="L194" s="229"/>
      <c r="M194" s="230"/>
      <c r="N194" s="231"/>
      <c r="O194" s="231"/>
      <c r="P194" s="231"/>
      <c r="Q194" s="231"/>
      <c r="R194" s="231"/>
      <c r="S194" s="231"/>
      <c r="T194" s="232"/>
      <c r="AT194" s="233" t="s">
        <v>158</v>
      </c>
      <c r="AU194" s="233" t="s">
        <v>91</v>
      </c>
      <c r="AV194" s="15" t="s">
        <v>156</v>
      </c>
      <c r="AW194" s="15" t="s">
        <v>35</v>
      </c>
      <c r="AX194" s="15" t="s">
        <v>89</v>
      </c>
      <c r="AY194" s="233" t="s">
        <v>150</v>
      </c>
    </row>
    <row r="195" spans="1:65" s="2" customFormat="1" ht="24.2" customHeight="1">
      <c r="A195" s="34"/>
      <c r="B195" s="35"/>
      <c r="C195" s="187" t="s">
        <v>262</v>
      </c>
      <c r="D195" s="187" t="s">
        <v>152</v>
      </c>
      <c r="E195" s="188" t="s">
        <v>263</v>
      </c>
      <c r="F195" s="189" t="s">
        <v>264</v>
      </c>
      <c r="G195" s="190" t="s">
        <v>189</v>
      </c>
      <c r="H195" s="191">
        <v>0.34200000000000003</v>
      </c>
      <c r="I195" s="192"/>
      <c r="J195" s="193">
        <f>ROUND(I195*H195,2)</f>
        <v>0</v>
      </c>
      <c r="K195" s="194"/>
      <c r="L195" s="39"/>
      <c r="M195" s="195" t="s">
        <v>1</v>
      </c>
      <c r="N195" s="196" t="s">
        <v>46</v>
      </c>
      <c r="O195" s="71"/>
      <c r="P195" s="197">
        <f>O195*H195</f>
        <v>0</v>
      </c>
      <c r="Q195" s="197">
        <v>2.45329</v>
      </c>
      <c r="R195" s="197">
        <f>Q195*H195</f>
        <v>0.83902518000000004</v>
      </c>
      <c r="S195" s="197">
        <v>0</v>
      </c>
      <c r="T195" s="198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99" t="s">
        <v>156</v>
      </c>
      <c r="AT195" s="199" t="s">
        <v>152</v>
      </c>
      <c r="AU195" s="199" t="s">
        <v>91</v>
      </c>
      <c r="AY195" s="17" t="s">
        <v>150</v>
      </c>
      <c r="BE195" s="200">
        <f>IF(N195="základní",J195,0)</f>
        <v>0</v>
      </c>
      <c r="BF195" s="200">
        <f>IF(N195="snížená",J195,0)</f>
        <v>0</v>
      </c>
      <c r="BG195" s="200">
        <f>IF(N195="zákl. přenesená",J195,0)</f>
        <v>0</v>
      </c>
      <c r="BH195" s="200">
        <f>IF(N195="sníž. přenesená",J195,0)</f>
        <v>0</v>
      </c>
      <c r="BI195" s="200">
        <f>IF(N195="nulová",J195,0)</f>
        <v>0</v>
      </c>
      <c r="BJ195" s="17" t="s">
        <v>89</v>
      </c>
      <c r="BK195" s="200">
        <f>ROUND(I195*H195,2)</f>
        <v>0</v>
      </c>
      <c r="BL195" s="17" t="s">
        <v>156</v>
      </c>
      <c r="BM195" s="199" t="s">
        <v>484</v>
      </c>
    </row>
    <row r="196" spans="1:65" s="14" customFormat="1">
      <c r="B196" s="212"/>
      <c r="C196" s="213"/>
      <c r="D196" s="203" t="s">
        <v>158</v>
      </c>
      <c r="E196" s="214" t="s">
        <v>1</v>
      </c>
      <c r="F196" s="215" t="s">
        <v>267</v>
      </c>
      <c r="G196" s="213"/>
      <c r="H196" s="216">
        <v>0.34200000000000003</v>
      </c>
      <c r="I196" s="217"/>
      <c r="J196" s="213"/>
      <c r="K196" s="213"/>
      <c r="L196" s="218"/>
      <c r="M196" s="219"/>
      <c r="N196" s="220"/>
      <c r="O196" s="220"/>
      <c r="P196" s="220"/>
      <c r="Q196" s="220"/>
      <c r="R196" s="220"/>
      <c r="S196" s="220"/>
      <c r="T196" s="221"/>
      <c r="AT196" s="222" t="s">
        <v>158</v>
      </c>
      <c r="AU196" s="222" t="s">
        <v>91</v>
      </c>
      <c r="AV196" s="14" t="s">
        <v>91</v>
      </c>
      <c r="AW196" s="14" t="s">
        <v>35</v>
      </c>
      <c r="AX196" s="14" t="s">
        <v>81</v>
      </c>
      <c r="AY196" s="222" t="s">
        <v>150</v>
      </c>
    </row>
    <row r="197" spans="1:65" s="15" customFormat="1">
      <c r="B197" s="223"/>
      <c r="C197" s="224"/>
      <c r="D197" s="203" t="s">
        <v>158</v>
      </c>
      <c r="E197" s="225" t="s">
        <v>1</v>
      </c>
      <c r="F197" s="226" t="s">
        <v>161</v>
      </c>
      <c r="G197" s="224"/>
      <c r="H197" s="227">
        <v>0.34200000000000003</v>
      </c>
      <c r="I197" s="228"/>
      <c r="J197" s="224"/>
      <c r="K197" s="224"/>
      <c r="L197" s="229"/>
      <c r="M197" s="230"/>
      <c r="N197" s="231"/>
      <c r="O197" s="231"/>
      <c r="P197" s="231"/>
      <c r="Q197" s="231"/>
      <c r="R197" s="231"/>
      <c r="S197" s="231"/>
      <c r="T197" s="232"/>
      <c r="AT197" s="233" t="s">
        <v>158</v>
      </c>
      <c r="AU197" s="233" t="s">
        <v>91</v>
      </c>
      <c r="AV197" s="15" t="s">
        <v>156</v>
      </c>
      <c r="AW197" s="15" t="s">
        <v>35</v>
      </c>
      <c r="AX197" s="15" t="s">
        <v>89</v>
      </c>
      <c r="AY197" s="233" t="s">
        <v>150</v>
      </c>
    </row>
    <row r="198" spans="1:65" s="2" customFormat="1" ht="21.75" customHeight="1">
      <c r="A198" s="34"/>
      <c r="B198" s="35"/>
      <c r="C198" s="187" t="s">
        <v>268</v>
      </c>
      <c r="D198" s="187" t="s">
        <v>152</v>
      </c>
      <c r="E198" s="188" t="s">
        <v>269</v>
      </c>
      <c r="F198" s="189" t="s">
        <v>270</v>
      </c>
      <c r="G198" s="190" t="s">
        <v>155</v>
      </c>
      <c r="H198" s="191">
        <v>2.96</v>
      </c>
      <c r="I198" s="192"/>
      <c r="J198" s="193">
        <f>ROUND(I198*H198,2)</f>
        <v>0</v>
      </c>
      <c r="K198" s="194"/>
      <c r="L198" s="39"/>
      <c r="M198" s="195" t="s">
        <v>1</v>
      </c>
      <c r="N198" s="196" t="s">
        <v>46</v>
      </c>
      <c r="O198" s="71"/>
      <c r="P198" s="197">
        <f>O198*H198</f>
        <v>0</v>
      </c>
      <c r="Q198" s="197">
        <v>4.5799999999999999E-3</v>
      </c>
      <c r="R198" s="197">
        <f>Q198*H198</f>
        <v>1.3556799999999999E-2</v>
      </c>
      <c r="S198" s="197">
        <v>0</v>
      </c>
      <c r="T198" s="198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99" t="s">
        <v>156</v>
      </c>
      <c r="AT198" s="199" t="s">
        <v>152</v>
      </c>
      <c r="AU198" s="199" t="s">
        <v>91</v>
      </c>
      <c r="AY198" s="17" t="s">
        <v>150</v>
      </c>
      <c r="BE198" s="200">
        <f>IF(N198="základní",J198,0)</f>
        <v>0</v>
      </c>
      <c r="BF198" s="200">
        <f>IF(N198="snížená",J198,0)</f>
        <v>0</v>
      </c>
      <c r="BG198" s="200">
        <f>IF(N198="zákl. přenesená",J198,0)</f>
        <v>0</v>
      </c>
      <c r="BH198" s="200">
        <f>IF(N198="sníž. přenesená",J198,0)</f>
        <v>0</v>
      </c>
      <c r="BI198" s="200">
        <f>IF(N198="nulová",J198,0)</f>
        <v>0</v>
      </c>
      <c r="BJ198" s="17" t="s">
        <v>89</v>
      </c>
      <c r="BK198" s="200">
        <f>ROUND(I198*H198,2)</f>
        <v>0</v>
      </c>
      <c r="BL198" s="17" t="s">
        <v>156</v>
      </c>
      <c r="BM198" s="199" t="s">
        <v>485</v>
      </c>
    </row>
    <row r="199" spans="1:65" s="14" customFormat="1">
      <c r="B199" s="212"/>
      <c r="C199" s="213"/>
      <c r="D199" s="203" t="s">
        <v>158</v>
      </c>
      <c r="E199" s="214" t="s">
        <v>1</v>
      </c>
      <c r="F199" s="215" t="s">
        <v>272</v>
      </c>
      <c r="G199" s="213"/>
      <c r="H199" s="216">
        <v>2.96</v>
      </c>
      <c r="I199" s="217"/>
      <c r="J199" s="213"/>
      <c r="K199" s="213"/>
      <c r="L199" s="218"/>
      <c r="M199" s="219"/>
      <c r="N199" s="220"/>
      <c r="O199" s="220"/>
      <c r="P199" s="220"/>
      <c r="Q199" s="220"/>
      <c r="R199" s="220"/>
      <c r="S199" s="220"/>
      <c r="T199" s="221"/>
      <c r="AT199" s="222" t="s">
        <v>158</v>
      </c>
      <c r="AU199" s="222" t="s">
        <v>91</v>
      </c>
      <c r="AV199" s="14" t="s">
        <v>91</v>
      </c>
      <c r="AW199" s="14" t="s">
        <v>35</v>
      </c>
      <c r="AX199" s="14" t="s">
        <v>81</v>
      </c>
      <c r="AY199" s="222" t="s">
        <v>150</v>
      </c>
    </row>
    <row r="200" spans="1:65" s="15" customFormat="1">
      <c r="B200" s="223"/>
      <c r="C200" s="224"/>
      <c r="D200" s="203" t="s">
        <v>158</v>
      </c>
      <c r="E200" s="225" t="s">
        <v>1</v>
      </c>
      <c r="F200" s="226" t="s">
        <v>161</v>
      </c>
      <c r="G200" s="224"/>
      <c r="H200" s="227">
        <v>2.96</v>
      </c>
      <c r="I200" s="228"/>
      <c r="J200" s="224"/>
      <c r="K200" s="224"/>
      <c r="L200" s="229"/>
      <c r="M200" s="230"/>
      <c r="N200" s="231"/>
      <c r="O200" s="231"/>
      <c r="P200" s="231"/>
      <c r="Q200" s="231"/>
      <c r="R200" s="231"/>
      <c r="S200" s="231"/>
      <c r="T200" s="232"/>
      <c r="AT200" s="233" t="s">
        <v>158</v>
      </c>
      <c r="AU200" s="233" t="s">
        <v>91</v>
      </c>
      <c r="AV200" s="15" t="s">
        <v>156</v>
      </c>
      <c r="AW200" s="15" t="s">
        <v>35</v>
      </c>
      <c r="AX200" s="15" t="s">
        <v>89</v>
      </c>
      <c r="AY200" s="233" t="s">
        <v>150</v>
      </c>
    </row>
    <row r="201" spans="1:65" s="2" customFormat="1" ht="21.75" customHeight="1">
      <c r="A201" s="34"/>
      <c r="B201" s="35"/>
      <c r="C201" s="187" t="s">
        <v>7</v>
      </c>
      <c r="D201" s="187" t="s">
        <v>152</v>
      </c>
      <c r="E201" s="188" t="s">
        <v>273</v>
      </c>
      <c r="F201" s="189" t="s">
        <v>274</v>
      </c>
      <c r="G201" s="190" t="s">
        <v>155</v>
      </c>
      <c r="H201" s="191">
        <v>2.96</v>
      </c>
      <c r="I201" s="192"/>
      <c r="J201" s="193">
        <f>ROUND(I201*H201,2)</f>
        <v>0</v>
      </c>
      <c r="K201" s="194"/>
      <c r="L201" s="39"/>
      <c r="M201" s="195" t="s">
        <v>1</v>
      </c>
      <c r="N201" s="196" t="s">
        <v>46</v>
      </c>
      <c r="O201" s="71"/>
      <c r="P201" s="197">
        <f>O201*H201</f>
        <v>0</v>
      </c>
      <c r="Q201" s="197">
        <v>0</v>
      </c>
      <c r="R201" s="197">
        <f>Q201*H201</f>
        <v>0</v>
      </c>
      <c r="S201" s="197">
        <v>0</v>
      </c>
      <c r="T201" s="198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99" t="s">
        <v>156</v>
      </c>
      <c r="AT201" s="199" t="s">
        <v>152</v>
      </c>
      <c r="AU201" s="199" t="s">
        <v>91</v>
      </c>
      <c r="AY201" s="17" t="s">
        <v>150</v>
      </c>
      <c r="BE201" s="200">
        <f>IF(N201="základní",J201,0)</f>
        <v>0</v>
      </c>
      <c r="BF201" s="200">
        <f>IF(N201="snížená",J201,0)</f>
        <v>0</v>
      </c>
      <c r="BG201" s="200">
        <f>IF(N201="zákl. přenesená",J201,0)</f>
        <v>0</v>
      </c>
      <c r="BH201" s="200">
        <f>IF(N201="sníž. přenesená",J201,0)</f>
        <v>0</v>
      </c>
      <c r="BI201" s="200">
        <f>IF(N201="nulová",J201,0)</f>
        <v>0</v>
      </c>
      <c r="BJ201" s="17" t="s">
        <v>89</v>
      </c>
      <c r="BK201" s="200">
        <f>ROUND(I201*H201,2)</f>
        <v>0</v>
      </c>
      <c r="BL201" s="17" t="s">
        <v>156</v>
      </c>
      <c r="BM201" s="199" t="s">
        <v>486</v>
      </c>
    </row>
    <row r="202" spans="1:65" s="2" customFormat="1" ht="16.5" customHeight="1">
      <c r="A202" s="34"/>
      <c r="B202" s="35"/>
      <c r="C202" s="187" t="s">
        <v>276</v>
      </c>
      <c r="D202" s="187" t="s">
        <v>152</v>
      </c>
      <c r="E202" s="188" t="s">
        <v>277</v>
      </c>
      <c r="F202" s="189" t="s">
        <v>278</v>
      </c>
      <c r="G202" s="190" t="s">
        <v>228</v>
      </c>
      <c r="H202" s="191">
        <v>3.1E-2</v>
      </c>
      <c r="I202" s="192"/>
      <c r="J202" s="193">
        <f>ROUND(I202*H202,2)</f>
        <v>0</v>
      </c>
      <c r="K202" s="194"/>
      <c r="L202" s="39"/>
      <c r="M202" s="195" t="s">
        <v>1</v>
      </c>
      <c r="N202" s="196" t="s">
        <v>46</v>
      </c>
      <c r="O202" s="71"/>
      <c r="P202" s="197">
        <f>O202*H202</f>
        <v>0</v>
      </c>
      <c r="Q202" s="197">
        <v>1.06277</v>
      </c>
      <c r="R202" s="197">
        <f>Q202*H202</f>
        <v>3.2945870000000002E-2</v>
      </c>
      <c r="S202" s="197">
        <v>0</v>
      </c>
      <c r="T202" s="198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99" t="s">
        <v>156</v>
      </c>
      <c r="AT202" s="199" t="s">
        <v>152</v>
      </c>
      <c r="AU202" s="199" t="s">
        <v>91</v>
      </c>
      <c r="AY202" s="17" t="s">
        <v>150</v>
      </c>
      <c r="BE202" s="200">
        <f>IF(N202="základní",J202,0)</f>
        <v>0</v>
      </c>
      <c r="BF202" s="200">
        <f>IF(N202="snížená",J202,0)</f>
        <v>0</v>
      </c>
      <c r="BG202" s="200">
        <f>IF(N202="zákl. přenesená",J202,0)</f>
        <v>0</v>
      </c>
      <c r="BH202" s="200">
        <f>IF(N202="sníž. přenesená",J202,0)</f>
        <v>0</v>
      </c>
      <c r="BI202" s="200">
        <f>IF(N202="nulová",J202,0)</f>
        <v>0</v>
      </c>
      <c r="BJ202" s="17" t="s">
        <v>89</v>
      </c>
      <c r="BK202" s="200">
        <f>ROUND(I202*H202,2)</f>
        <v>0</v>
      </c>
      <c r="BL202" s="17" t="s">
        <v>156</v>
      </c>
      <c r="BM202" s="199" t="s">
        <v>487</v>
      </c>
    </row>
    <row r="203" spans="1:65" s="13" customFormat="1" ht="22.5">
      <c r="B203" s="201"/>
      <c r="C203" s="202"/>
      <c r="D203" s="203" t="s">
        <v>158</v>
      </c>
      <c r="E203" s="204" t="s">
        <v>1</v>
      </c>
      <c r="F203" s="205" t="s">
        <v>280</v>
      </c>
      <c r="G203" s="202"/>
      <c r="H203" s="204" t="s">
        <v>1</v>
      </c>
      <c r="I203" s="206"/>
      <c r="J203" s="202"/>
      <c r="K203" s="202"/>
      <c r="L203" s="207"/>
      <c r="M203" s="208"/>
      <c r="N203" s="209"/>
      <c r="O203" s="209"/>
      <c r="P203" s="209"/>
      <c r="Q203" s="209"/>
      <c r="R203" s="209"/>
      <c r="S203" s="209"/>
      <c r="T203" s="210"/>
      <c r="AT203" s="211" t="s">
        <v>158</v>
      </c>
      <c r="AU203" s="211" t="s">
        <v>91</v>
      </c>
      <c r="AV203" s="13" t="s">
        <v>89</v>
      </c>
      <c r="AW203" s="13" t="s">
        <v>35</v>
      </c>
      <c r="AX203" s="13" t="s">
        <v>81</v>
      </c>
      <c r="AY203" s="211" t="s">
        <v>150</v>
      </c>
    </row>
    <row r="204" spans="1:65" s="14" customFormat="1">
      <c r="B204" s="212"/>
      <c r="C204" s="213"/>
      <c r="D204" s="203" t="s">
        <v>158</v>
      </c>
      <c r="E204" s="214" t="s">
        <v>1</v>
      </c>
      <c r="F204" s="215" t="s">
        <v>281</v>
      </c>
      <c r="G204" s="213"/>
      <c r="H204" s="216">
        <v>3.1E-2</v>
      </c>
      <c r="I204" s="217"/>
      <c r="J204" s="213"/>
      <c r="K204" s="213"/>
      <c r="L204" s="218"/>
      <c r="M204" s="219"/>
      <c r="N204" s="220"/>
      <c r="O204" s="220"/>
      <c r="P204" s="220"/>
      <c r="Q204" s="220"/>
      <c r="R204" s="220"/>
      <c r="S204" s="220"/>
      <c r="T204" s="221"/>
      <c r="AT204" s="222" t="s">
        <v>158</v>
      </c>
      <c r="AU204" s="222" t="s">
        <v>91</v>
      </c>
      <c r="AV204" s="14" t="s">
        <v>91</v>
      </c>
      <c r="AW204" s="14" t="s">
        <v>35</v>
      </c>
      <c r="AX204" s="14" t="s">
        <v>81</v>
      </c>
      <c r="AY204" s="222" t="s">
        <v>150</v>
      </c>
    </row>
    <row r="205" spans="1:65" s="15" customFormat="1">
      <c r="B205" s="223"/>
      <c r="C205" s="224"/>
      <c r="D205" s="203" t="s">
        <v>158</v>
      </c>
      <c r="E205" s="225" t="s">
        <v>1</v>
      </c>
      <c r="F205" s="226" t="s">
        <v>161</v>
      </c>
      <c r="G205" s="224"/>
      <c r="H205" s="227">
        <v>3.1E-2</v>
      </c>
      <c r="I205" s="228"/>
      <c r="J205" s="224"/>
      <c r="K205" s="224"/>
      <c r="L205" s="229"/>
      <c r="M205" s="230"/>
      <c r="N205" s="231"/>
      <c r="O205" s="231"/>
      <c r="P205" s="231"/>
      <c r="Q205" s="231"/>
      <c r="R205" s="231"/>
      <c r="S205" s="231"/>
      <c r="T205" s="232"/>
      <c r="AT205" s="233" t="s">
        <v>158</v>
      </c>
      <c r="AU205" s="233" t="s">
        <v>91</v>
      </c>
      <c r="AV205" s="15" t="s">
        <v>156</v>
      </c>
      <c r="AW205" s="15" t="s">
        <v>35</v>
      </c>
      <c r="AX205" s="15" t="s">
        <v>89</v>
      </c>
      <c r="AY205" s="233" t="s">
        <v>150</v>
      </c>
    </row>
    <row r="206" spans="1:65" s="2" customFormat="1" ht="24.2" customHeight="1">
      <c r="A206" s="34"/>
      <c r="B206" s="35"/>
      <c r="C206" s="187" t="s">
        <v>282</v>
      </c>
      <c r="D206" s="187" t="s">
        <v>152</v>
      </c>
      <c r="E206" s="188" t="s">
        <v>283</v>
      </c>
      <c r="F206" s="189" t="s">
        <v>284</v>
      </c>
      <c r="G206" s="190" t="s">
        <v>285</v>
      </c>
      <c r="H206" s="191">
        <v>1</v>
      </c>
      <c r="I206" s="192"/>
      <c r="J206" s="193">
        <f>ROUND(I206*H206,2)</f>
        <v>0</v>
      </c>
      <c r="K206" s="194"/>
      <c r="L206" s="39"/>
      <c r="M206" s="195" t="s">
        <v>1</v>
      </c>
      <c r="N206" s="196" t="s">
        <v>46</v>
      </c>
      <c r="O206" s="71"/>
      <c r="P206" s="197">
        <f>O206*H206</f>
        <v>0</v>
      </c>
      <c r="Q206" s="197">
        <v>0.16058</v>
      </c>
      <c r="R206" s="197">
        <f>Q206*H206</f>
        <v>0.16058</v>
      </c>
      <c r="S206" s="197">
        <v>0</v>
      </c>
      <c r="T206" s="198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99" t="s">
        <v>156</v>
      </c>
      <c r="AT206" s="199" t="s">
        <v>152</v>
      </c>
      <c r="AU206" s="199" t="s">
        <v>91</v>
      </c>
      <c r="AY206" s="17" t="s">
        <v>150</v>
      </c>
      <c r="BE206" s="200">
        <f>IF(N206="základní",J206,0)</f>
        <v>0</v>
      </c>
      <c r="BF206" s="200">
        <f>IF(N206="snížená",J206,0)</f>
        <v>0</v>
      </c>
      <c r="BG206" s="200">
        <f>IF(N206="zákl. přenesená",J206,0)</f>
        <v>0</v>
      </c>
      <c r="BH206" s="200">
        <f>IF(N206="sníž. přenesená",J206,0)</f>
        <v>0</v>
      </c>
      <c r="BI206" s="200">
        <f>IF(N206="nulová",J206,0)</f>
        <v>0</v>
      </c>
      <c r="BJ206" s="17" t="s">
        <v>89</v>
      </c>
      <c r="BK206" s="200">
        <f>ROUND(I206*H206,2)</f>
        <v>0</v>
      </c>
      <c r="BL206" s="17" t="s">
        <v>156</v>
      </c>
      <c r="BM206" s="199" t="s">
        <v>488</v>
      </c>
    </row>
    <row r="207" spans="1:65" s="2" customFormat="1" ht="24.2" customHeight="1">
      <c r="A207" s="34"/>
      <c r="B207" s="35"/>
      <c r="C207" s="234" t="s">
        <v>287</v>
      </c>
      <c r="D207" s="234" t="s">
        <v>211</v>
      </c>
      <c r="E207" s="235" t="s">
        <v>288</v>
      </c>
      <c r="F207" s="236" t="s">
        <v>289</v>
      </c>
      <c r="G207" s="237" t="s">
        <v>285</v>
      </c>
      <c r="H207" s="238">
        <v>1</v>
      </c>
      <c r="I207" s="239"/>
      <c r="J207" s="240">
        <f>ROUND(I207*H207,2)</f>
        <v>0</v>
      </c>
      <c r="K207" s="241"/>
      <c r="L207" s="242"/>
      <c r="M207" s="243" t="s">
        <v>1</v>
      </c>
      <c r="N207" s="244" t="s">
        <v>46</v>
      </c>
      <c r="O207" s="71"/>
      <c r="P207" s="197">
        <f>O207*H207</f>
        <v>0</v>
      </c>
      <c r="Q207" s="197">
        <v>2.95</v>
      </c>
      <c r="R207" s="197">
        <f>Q207*H207</f>
        <v>2.95</v>
      </c>
      <c r="S207" s="197">
        <v>0</v>
      </c>
      <c r="T207" s="198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99" t="s">
        <v>193</v>
      </c>
      <c r="AT207" s="199" t="s">
        <v>211</v>
      </c>
      <c r="AU207" s="199" t="s">
        <v>91</v>
      </c>
      <c r="AY207" s="17" t="s">
        <v>150</v>
      </c>
      <c r="BE207" s="200">
        <f>IF(N207="základní",J207,0)</f>
        <v>0</v>
      </c>
      <c r="BF207" s="200">
        <f>IF(N207="snížená",J207,0)</f>
        <v>0</v>
      </c>
      <c r="BG207" s="200">
        <f>IF(N207="zákl. přenesená",J207,0)</f>
        <v>0</v>
      </c>
      <c r="BH207" s="200">
        <f>IF(N207="sníž. přenesená",J207,0)</f>
        <v>0</v>
      </c>
      <c r="BI207" s="200">
        <f>IF(N207="nulová",J207,0)</f>
        <v>0</v>
      </c>
      <c r="BJ207" s="17" t="s">
        <v>89</v>
      </c>
      <c r="BK207" s="200">
        <f>ROUND(I207*H207,2)</f>
        <v>0</v>
      </c>
      <c r="BL207" s="17" t="s">
        <v>156</v>
      </c>
      <c r="BM207" s="199" t="s">
        <v>489</v>
      </c>
    </row>
    <row r="208" spans="1:65" s="12" customFormat="1" ht="22.9" customHeight="1">
      <c r="B208" s="171"/>
      <c r="C208" s="172"/>
      <c r="D208" s="173" t="s">
        <v>80</v>
      </c>
      <c r="E208" s="185" t="s">
        <v>174</v>
      </c>
      <c r="F208" s="185" t="s">
        <v>291</v>
      </c>
      <c r="G208" s="172"/>
      <c r="H208" s="172"/>
      <c r="I208" s="175"/>
      <c r="J208" s="186">
        <f>BK208</f>
        <v>0</v>
      </c>
      <c r="K208" s="172"/>
      <c r="L208" s="177"/>
      <c r="M208" s="178"/>
      <c r="N208" s="179"/>
      <c r="O208" s="179"/>
      <c r="P208" s="180">
        <f>SUM(P209:P237)</f>
        <v>0</v>
      </c>
      <c r="Q208" s="179"/>
      <c r="R208" s="180">
        <f>SUM(R209:R237)</f>
        <v>3.9397597999999991</v>
      </c>
      <c r="S208" s="179"/>
      <c r="T208" s="181">
        <f>SUM(T209:T237)</f>
        <v>0</v>
      </c>
      <c r="AR208" s="182" t="s">
        <v>89</v>
      </c>
      <c r="AT208" s="183" t="s">
        <v>80</v>
      </c>
      <c r="AU208" s="183" t="s">
        <v>89</v>
      </c>
      <c r="AY208" s="182" t="s">
        <v>150</v>
      </c>
      <c r="BK208" s="184">
        <f>SUM(BK209:BK237)</f>
        <v>0</v>
      </c>
    </row>
    <row r="209" spans="1:65" s="2" customFormat="1" ht="16.5" customHeight="1">
      <c r="A209" s="34"/>
      <c r="B209" s="35"/>
      <c r="C209" s="187" t="s">
        <v>292</v>
      </c>
      <c r="D209" s="187" t="s">
        <v>152</v>
      </c>
      <c r="E209" s="188" t="s">
        <v>293</v>
      </c>
      <c r="F209" s="189" t="s">
        <v>294</v>
      </c>
      <c r="G209" s="190" t="s">
        <v>155</v>
      </c>
      <c r="H209" s="191">
        <v>6.6420000000000003</v>
      </c>
      <c r="I209" s="192"/>
      <c r="J209" s="193">
        <f>ROUND(I209*H209,2)</f>
        <v>0</v>
      </c>
      <c r="K209" s="194"/>
      <c r="L209" s="39"/>
      <c r="M209" s="195" t="s">
        <v>1</v>
      </c>
      <c r="N209" s="196" t="s">
        <v>46</v>
      </c>
      <c r="O209" s="71"/>
      <c r="P209" s="197">
        <f>O209*H209</f>
        <v>0</v>
      </c>
      <c r="Q209" s="197">
        <v>9.1999999999999998E-2</v>
      </c>
      <c r="R209" s="197">
        <f>Q209*H209</f>
        <v>0.61106400000000005</v>
      </c>
      <c r="S209" s="197">
        <v>0</v>
      </c>
      <c r="T209" s="198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99" t="s">
        <v>156</v>
      </c>
      <c r="AT209" s="199" t="s">
        <v>152</v>
      </c>
      <c r="AU209" s="199" t="s">
        <v>91</v>
      </c>
      <c r="AY209" s="17" t="s">
        <v>150</v>
      </c>
      <c r="BE209" s="200">
        <f>IF(N209="základní",J209,0)</f>
        <v>0</v>
      </c>
      <c r="BF209" s="200">
        <f>IF(N209="snížená",J209,0)</f>
        <v>0</v>
      </c>
      <c r="BG209" s="200">
        <f>IF(N209="zákl. přenesená",J209,0)</f>
        <v>0</v>
      </c>
      <c r="BH209" s="200">
        <f>IF(N209="sníž. přenesená",J209,0)</f>
        <v>0</v>
      </c>
      <c r="BI209" s="200">
        <f>IF(N209="nulová",J209,0)</f>
        <v>0</v>
      </c>
      <c r="BJ209" s="17" t="s">
        <v>89</v>
      </c>
      <c r="BK209" s="200">
        <f>ROUND(I209*H209,2)</f>
        <v>0</v>
      </c>
      <c r="BL209" s="17" t="s">
        <v>156</v>
      </c>
      <c r="BM209" s="199" t="s">
        <v>490</v>
      </c>
    </row>
    <row r="210" spans="1:65" s="13" customFormat="1">
      <c r="B210" s="201"/>
      <c r="C210" s="202"/>
      <c r="D210" s="203" t="s">
        <v>158</v>
      </c>
      <c r="E210" s="204" t="s">
        <v>1</v>
      </c>
      <c r="F210" s="205" t="s">
        <v>296</v>
      </c>
      <c r="G210" s="202"/>
      <c r="H210" s="204" t="s">
        <v>1</v>
      </c>
      <c r="I210" s="206"/>
      <c r="J210" s="202"/>
      <c r="K210" s="202"/>
      <c r="L210" s="207"/>
      <c r="M210" s="208"/>
      <c r="N210" s="209"/>
      <c r="O210" s="209"/>
      <c r="P210" s="209"/>
      <c r="Q210" s="209"/>
      <c r="R210" s="209"/>
      <c r="S210" s="209"/>
      <c r="T210" s="210"/>
      <c r="AT210" s="211" t="s">
        <v>158</v>
      </c>
      <c r="AU210" s="211" t="s">
        <v>91</v>
      </c>
      <c r="AV210" s="13" t="s">
        <v>89</v>
      </c>
      <c r="AW210" s="13" t="s">
        <v>35</v>
      </c>
      <c r="AX210" s="13" t="s">
        <v>81</v>
      </c>
      <c r="AY210" s="211" t="s">
        <v>150</v>
      </c>
    </row>
    <row r="211" spans="1:65" s="14" customFormat="1">
      <c r="B211" s="212"/>
      <c r="C211" s="213"/>
      <c r="D211" s="203" t="s">
        <v>158</v>
      </c>
      <c r="E211" s="214" t="s">
        <v>1</v>
      </c>
      <c r="F211" s="215" t="s">
        <v>447</v>
      </c>
      <c r="G211" s="213"/>
      <c r="H211" s="216">
        <v>3.8</v>
      </c>
      <c r="I211" s="217"/>
      <c r="J211" s="213"/>
      <c r="K211" s="213"/>
      <c r="L211" s="218"/>
      <c r="M211" s="219"/>
      <c r="N211" s="220"/>
      <c r="O211" s="220"/>
      <c r="P211" s="220"/>
      <c r="Q211" s="220"/>
      <c r="R211" s="220"/>
      <c r="S211" s="220"/>
      <c r="T211" s="221"/>
      <c r="AT211" s="222" t="s">
        <v>158</v>
      </c>
      <c r="AU211" s="222" t="s">
        <v>91</v>
      </c>
      <c r="AV211" s="14" t="s">
        <v>91</v>
      </c>
      <c r="AW211" s="14" t="s">
        <v>35</v>
      </c>
      <c r="AX211" s="14" t="s">
        <v>81</v>
      </c>
      <c r="AY211" s="222" t="s">
        <v>150</v>
      </c>
    </row>
    <row r="212" spans="1:65" s="13" customFormat="1">
      <c r="B212" s="201"/>
      <c r="C212" s="202"/>
      <c r="D212" s="203" t="s">
        <v>158</v>
      </c>
      <c r="E212" s="204" t="s">
        <v>1</v>
      </c>
      <c r="F212" s="205" t="s">
        <v>297</v>
      </c>
      <c r="G212" s="202"/>
      <c r="H212" s="204" t="s">
        <v>1</v>
      </c>
      <c r="I212" s="206"/>
      <c r="J212" s="202"/>
      <c r="K212" s="202"/>
      <c r="L212" s="207"/>
      <c r="M212" s="208"/>
      <c r="N212" s="209"/>
      <c r="O212" s="209"/>
      <c r="P212" s="209"/>
      <c r="Q212" s="209"/>
      <c r="R212" s="209"/>
      <c r="S212" s="209"/>
      <c r="T212" s="210"/>
      <c r="AT212" s="211" t="s">
        <v>158</v>
      </c>
      <c r="AU212" s="211" t="s">
        <v>91</v>
      </c>
      <c r="AV212" s="13" t="s">
        <v>89</v>
      </c>
      <c r="AW212" s="13" t="s">
        <v>35</v>
      </c>
      <c r="AX212" s="13" t="s">
        <v>81</v>
      </c>
      <c r="AY212" s="211" t="s">
        <v>150</v>
      </c>
    </row>
    <row r="213" spans="1:65" s="14" customFormat="1">
      <c r="B213" s="212"/>
      <c r="C213" s="213"/>
      <c r="D213" s="203" t="s">
        <v>158</v>
      </c>
      <c r="E213" s="214" t="s">
        <v>1</v>
      </c>
      <c r="F213" s="215" t="s">
        <v>491</v>
      </c>
      <c r="G213" s="213"/>
      <c r="H213" s="216">
        <v>6.0419999999999998</v>
      </c>
      <c r="I213" s="217"/>
      <c r="J213" s="213"/>
      <c r="K213" s="213"/>
      <c r="L213" s="218"/>
      <c r="M213" s="219"/>
      <c r="N213" s="220"/>
      <c r="O213" s="220"/>
      <c r="P213" s="220"/>
      <c r="Q213" s="220"/>
      <c r="R213" s="220"/>
      <c r="S213" s="220"/>
      <c r="T213" s="221"/>
      <c r="AT213" s="222" t="s">
        <v>158</v>
      </c>
      <c r="AU213" s="222" t="s">
        <v>91</v>
      </c>
      <c r="AV213" s="14" t="s">
        <v>91</v>
      </c>
      <c r="AW213" s="14" t="s">
        <v>35</v>
      </c>
      <c r="AX213" s="14" t="s">
        <v>81</v>
      </c>
      <c r="AY213" s="222" t="s">
        <v>150</v>
      </c>
    </row>
    <row r="214" spans="1:65" s="13" customFormat="1">
      <c r="B214" s="201"/>
      <c r="C214" s="202"/>
      <c r="D214" s="203" t="s">
        <v>158</v>
      </c>
      <c r="E214" s="204" t="s">
        <v>1</v>
      </c>
      <c r="F214" s="205" t="s">
        <v>299</v>
      </c>
      <c r="G214" s="202"/>
      <c r="H214" s="204" t="s">
        <v>1</v>
      </c>
      <c r="I214" s="206"/>
      <c r="J214" s="202"/>
      <c r="K214" s="202"/>
      <c r="L214" s="207"/>
      <c r="M214" s="208"/>
      <c r="N214" s="209"/>
      <c r="O214" s="209"/>
      <c r="P214" s="209"/>
      <c r="Q214" s="209"/>
      <c r="R214" s="209"/>
      <c r="S214" s="209"/>
      <c r="T214" s="210"/>
      <c r="AT214" s="211" t="s">
        <v>158</v>
      </c>
      <c r="AU214" s="211" t="s">
        <v>91</v>
      </c>
      <c r="AV214" s="13" t="s">
        <v>89</v>
      </c>
      <c r="AW214" s="13" t="s">
        <v>35</v>
      </c>
      <c r="AX214" s="13" t="s">
        <v>81</v>
      </c>
      <c r="AY214" s="211" t="s">
        <v>150</v>
      </c>
    </row>
    <row r="215" spans="1:65" s="14" customFormat="1">
      <c r="B215" s="212"/>
      <c r="C215" s="213"/>
      <c r="D215" s="203" t="s">
        <v>158</v>
      </c>
      <c r="E215" s="214" t="s">
        <v>1</v>
      </c>
      <c r="F215" s="215" t="s">
        <v>492</v>
      </c>
      <c r="G215" s="213"/>
      <c r="H215" s="216">
        <v>-3.2</v>
      </c>
      <c r="I215" s="217"/>
      <c r="J215" s="213"/>
      <c r="K215" s="213"/>
      <c r="L215" s="218"/>
      <c r="M215" s="219"/>
      <c r="N215" s="220"/>
      <c r="O215" s="220"/>
      <c r="P215" s="220"/>
      <c r="Q215" s="220"/>
      <c r="R215" s="220"/>
      <c r="S215" s="220"/>
      <c r="T215" s="221"/>
      <c r="AT215" s="222" t="s">
        <v>158</v>
      </c>
      <c r="AU215" s="222" t="s">
        <v>91</v>
      </c>
      <c r="AV215" s="14" t="s">
        <v>91</v>
      </c>
      <c r="AW215" s="14" t="s">
        <v>35</v>
      </c>
      <c r="AX215" s="14" t="s">
        <v>81</v>
      </c>
      <c r="AY215" s="222" t="s">
        <v>150</v>
      </c>
    </row>
    <row r="216" spans="1:65" s="15" customFormat="1">
      <c r="B216" s="223"/>
      <c r="C216" s="224"/>
      <c r="D216" s="203" t="s">
        <v>158</v>
      </c>
      <c r="E216" s="225" t="s">
        <v>1</v>
      </c>
      <c r="F216" s="226" t="s">
        <v>161</v>
      </c>
      <c r="G216" s="224"/>
      <c r="H216" s="227">
        <v>6.6419999999999986</v>
      </c>
      <c r="I216" s="228"/>
      <c r="J216" s="224"/>
      <c r="K216" s="224"/>
      <c r="L216" s="229"/>
      <c r="M216" s="230"/>
      <c r="N216" s="231"/>
      <c r="O216" s="231"/>
      <c r="P216" s="231"/>
      <c r="Q216" s="231"/>
      <c r="R216" s="231"/>
      <c r="S216" s="231"/>
      <c r="T216" s="232"/>
      <c r="AT216" s="233" t="s">
        <v>158</v>
      </c>
      <c r="AU216" s="233" t="s">
        <v>91</v>
      </c>
      <c r="AV216" s="15" t="s">
        <v>156</v>
      </c>
      <c r="AW216" s="15" t="s">
        <v>35</v>
      </c>
      <c r="AX216" s="15" t="s">
        <v>89</v>
      </c>
      <c r="AY216" s="233" t="s">
        <v>150</v>
      </c>
    </row>
    <row r="217" spans="1:65" s="2" customFormat="1" ht="16.5" customHeight="1">
      <c r="A217" s="34"/>
      <c r="B217" s="35"/>
      <c r="C217" s="187" t="s">
        <v>301</v>
      </c>
      <c r="D217" s="187" t="s">
        <v>152</v>
      </c>
      <c r="E217" s="188" t="s">
        <v>302</v>
      </c>
      <c r="F217" s="189" t="s">
        <v>303</v>
      </c>
      <c r="G217" s="190" t="s">
        <v>155</v>
      </c>
      <c r="H217" s="191">
        <v>6.0419999999999998</v>
      </c>
      <c r="I217" s="192"/>
      <c r="J217" s="193">
        <f>ROUND(I217*H217,2)</f>
        <v>0</v>
      </c>
      <c r="K217" s="194"/>
      <c r="L217" s="39"/>
      <c r="M217" s="195" t="s">
        <v>1</v>
      </c>
      <c r="N217" s="196" t="s">
        <v>46</v>
      </c>
      <c r="O217" s="71"/>
      <c r="P217" s="197">
        <f>O217*H217</f>
        <v>0</v>
      </c>
      <c r="Q217" s="197">
        <v>0.34499999999999997</v>
      </c>
      <c r="R217" s="197">
        <f>Q217*H217</f>
        <v>2.0844899999999997</v>
      </c>
      <c r="S217" s="197">
        <v>0</v>
      </c>
      <c r="T217" s="198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99" t="s">
        <v>156</v>
      </c>
      <c r="AT217" s="199" t="s">
        <v>152</v>
      </c>
      <c r="AU217" s="199" t="s">
        <v>91</v>
      </c>
      <c r="AY217" s="17" t="s">
        <v>150</v>
      </c>
      <c r="BE217" s="200">
        <f>IF(N217="základní",J217,0)</f>
        <v>0</v>
      </c>
      <c r="BF217" s="200">
        <f>IF(N217="snížená",J217,0)</f>
        <v>0</v>
      </c>
      <c r="BG217" s="200">
        <f>IF(N217="zákl. přenesená",J217,0)</f>
        <v>0</v>
      </c>
      <c r="BH217" s="200">
        <f>IF(N217="sníž. přenesená",J217,0)</f>
        <v>0</v>
      </c>
      <c r="BI217" s="200">
        <f>IF(N217="nulová",J217,0)</f>
        <v>0</v>
      </c>
      <c r="BJ217" s="17" t="s">
        <v>89</v>
      </c>
      <c r="BK217" s="200">
        <f>ROUND(I217*H217,2)</f>
        <v>0</v>
      </c>
      <c r="BL217" s="17" t="s">
        <v>156</v>
      </c>
      <c r="BM217" s="199" t="s">
        <v>493</v>
      </c>
    </row>
    <row r="218" spans="1:65" s="14" customFormat="1">
      <c r="B218" s="212"/>
      <c r="C218" s="213"/>
      <c r="D218" s="203" t="s">
        <v>158</v>
      </c>
      <c r="E218" s="214" t="s">
        <v>1</v>
      </c>
      <c r="F218" s="215" t="s">
        <v>491</v>
      </c>
      <c r="G218" s="213"/>
      <c r="H218" s="216">
        <v>6.0419999999999998</v>
      </c>
      <c r="I218" s="217"/>
      <c r="J218" s="213"/>
      <c r="K218" s="213"/>
      <c r="L218" s="218"/>
      <c r="M218" s="219"/>
      <c r="N218" s="220"/>
      <c r="O218" s="220"/>
      <c r="P218" s="220"/>
      <c r="Q218" s="220"/>
      <c r="R218" s="220"/>
      <c r="S218" s="220"/>
      <c r="T218" s="221"/>
      <c r="AT218" s="222" t="s">
        <v>158</v>
      </c>
      <c r="AU218" s="222" t="s">
        <v>91</v>
      </c>
      <c r="AV218" s="14" t="s">
        <v>91</v>
      </c>
      <c r="AW218" s="14" t="s">
        <v>35</v>
      </c>
      <c r="AX218" s="14" t="s">
        <v>81</v>
      </c>
      <c r="AY218" s="222" t="s">
        <v>150</v>
      </c>
    </row>
    <row r="219" spans="1:65" s="15" customFormat="1">
      <c r="B219" s="223"/>
      <c r="C219" s="224"/>
      <c r="D219" s="203" t="s">
        <v>158</v>
      </c>
      <c r="E219" s="225" t="s">
        <v>1</v>
      </c>
      <c r="F219" s="226" t="s">
        <v>161</v>
      </c>
      <c r="G219" s="224"/>
      <c r="H219" s="227">
        <v>6.0419999999999998</v>
      </c>
      <c r="I219" s="228"/>
      <c r="J219" s="224"/>
      <c r="K219" s="224"/>
      <c r="L219" s="229"/>
      <c r="M219" s="230"/>
      <c r="N219" s="231"/>
      <c r="O219" s="231"/>
      <c r="P219" s="231"/>
      <c r="Q219" s="231"/>
      <c r="R219" s="231"/>
      <c r="S219" s="231"/>
      <c r="T219" s="232"/>
      <c r="AT219" s="233" t="s">
        <v>158</v>
      </c>
      <c r="AU219" s="233" t="s">
        <v>91</v>
      </c>
      <c r="AV219" s="15" t="s">
        <v>156</v>
      </c>
      <c r="AW219" s="15" t="s">
        <v>35</v>
      </c>
      <c r="AX219" s="15" t="s">
        <v>89</v>
      </c>
      <c r="AY219" s="233" t="s">
        <v>150</v>
      </c>
    </row>
    <row r="220" spans="1:65" s="2" customFormat="1" ht="33" customHeight="1">
      <c r="A220" s="34"/>
      <c r="B220" s="35"/>
      <c r="C220" s="187" t="s">
        <v>305</v>
      </c>
      <c r="D220" s="187" t="s">
        <v>152</v>
      </c>
      <c r="E220" s="188" t="s">
        <v>306</v>
      </c>
      <c r="F220" s="189" t="s">
        <v>307</v>
      </c>
      <c r="G220" s="190" t="s">
        <v>155</v>
      </c>
      <c r="H220" s="191">
        <v>0.95399999999999996</v>
      </c>
      <c r="I220" s="192"/>
      <c r="J220" s="193">
        <f>ROUND(I220*H220,2)</f>
        <v>0</v>
      </c>
      <c r="K220" s="194"/>
      <c r="L220" s="39"/>
      <c r="M220" s="195" t="s">
        <v>1</v>
      </c>
      <c r="N220" s="196" t="s">
        <v>46</v>
      </c>
      <c r="O220" s="71"/>
      <c r="P220" s="197">
        <f>O220*H220</f>
        <v>0</v>
      </c>
      <c r="Q220" s="197">
        <v>0.20745</v>
      </c>
      <c r="R220" s="197">
        <f>Q220*H220</f>
        <v>0.19790729999999998</v>
      </c>
      <c r="S220" s="197">
        <v>0</v>
      </c>
      <c r="T220" s="198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99" t="s">
        <v>156</v>
      </c>
      <c r="AT220" s="199" t="s">
        <v>152</v>
      </c>
      <c r="AU220" s="199" t="s">
        <v>91</v>
      </c>
      <c r="AY220" s="17" t="s">
        <v>150</v>
      </c>
      <c r="BE220" s="200">
        <f>IF(N220="základní",J220,0)</f>
        <v>0</v>
      </c>
      <c r="BF220" s="200">
        <f>IF(N220="snížená",J220,0)</f>
        <v>0</v>
      </c>
      <c r="BG220" s="200">
        <f>IF(N220="zákl. přenesená",J220,0)</f>
        <v>0</v>
      </c>
      <c r="BH220" s="200">
        <f>IF(N220="sníž. přenesená",J220,0)</f>
        <v>0</v>
      </c>
      <c r="BI220" s="200">
        <f>IF(N220="nulová",J220,0)</f>
        <v>0</v>
      </c>
      <c r="BJ220" s="17" t="s">
        <v>89</v>
      </c>
      <c r="BK220" s="200">
        <f>ROUND(I220*H220,2)</f>
        <v>0</v>
      </c>
      <c r="BL220" s="17" t="s">
        <v>156</v>
      </c>
      <c r="BM220" s="199" t="s">
        <v>494</v>
      </c>
    </row>
    <row r="221" spans="1:65" s="14" customFormat="1">
      <c r="B221" s="212"/>
      <c r="C221" s="213"/>
      <c r="D221" s="203" t="s">
        <v>158</v>
      </c>
      <c r="E221" s="214" t="s">
        <v>1</v>
      </c>
      <c r="F221" s="215" t="s">
        <v>495</v>
      </c>
      <c r="G221" s="213"/>
      <c r="H221" s="216">
        <v>0.95399999999999996</v>
      </c>
      <c r="I221" s="217"/>
      <c r="J221" s="213"/>
      <c r="K221" s="213"/>
      <c r="L221" s="218"/>
      <c r="M221" s="219"/>
      <c r="N221" s="220"/>
      <c r="O221" s="220"/>
      <c r="P221" s="220"/>
      <c r="Q221" s="220"/>
      <c r="R221" s="220"/>
      <c r="S221" s="220"/>
      <c r="T221" s="221"/>
      <c r="AT221" s="222" t="s">
        <v>158</v>
      </c>
      <c r="AU221" s="222" t="s">
        <v>91</v>
      </c>
      <c r="AV221" s="14" t="s">
        <v>91</v>
      </c>
      <c r="AW221" s="14" t="s">
        <v>35</v>
      </c>
      <c r="AX221" s="14" t="s">
        <v>81</v>
      </c>
      <c r="AY221" s="222" t="s">
        <v>150</v>
      </c>
    </row>
    <row r="222" spans="1:65" s="15" customFormat="1">
      <c r="B222" s="223"/>
      <c r="C222" s="224"/>
      <c r="D222" s="203" t="s">
        <v>158</v>
      </c>
      <c r="E222" s="225" t="s">
        <v>1</v>
      </c>
      <c r="F222" s="226" t="s">
        <v>161</v>
      </c>
      <c r="G222" s="224"/>
      <c r="H222" s="227">
        <v>0.95399999999999996</v>
      </c>
      <c r="I222" s="228"/>
      <c r="J222" s="224"/>
      <c r="K222" s="224"/>
      <c r="L222" s="229"/>
      <c r="M222" s="230"/>
      <c r="N222" s="231"/>
      <c r="O222" s="231"/>
      <c r="P222" s="231"/>
      <c r="Q222" s="231"/>
      <c r="R222" s="231"/>
      <c r="S222" s="231"/>
      <c r="T222" s="232"/>
      <c r="AT222" s="233" t="s">
        <v>158</v>
      </c>
      <c r="AU222" s="233" t="s">
        <v>91</v>
      </c>
      <c r="AV222" s="15" t="s">
        <v>156</v>
      </c>
      <c r="AW222" s="15" t="s">
        <v>35</v>
      </c>
      <c r="AX222" s="15" t="s">
        <v>89</v>
      </c>
      <c r="AY222" s="233" t="s">
        <v>150</v>
      </c>
    </row>
    <row r="223" spans="1:65" s="2" customFormat="1" ht="24.2" customHeight="1">
      <c r="A223" s="34"/>
      <c r="B223" s="35"/>
      <c r="C223" s="187" t="s">
        <v>310</v>
      </c>
      <c r="D223" s="187" t="s">
        <v>152</v>
      </c>
      <c r="E223" s="188" t="s">
        <v>311</v>
      </c>
      <c r="F223" s="189" t="s">
        <v>312</v>
      </c>
      <c r="G223" s="190" t="s">
        <v>155</v>
      </c>
      <c r="H223" s="191">
        <v>7.282</v>
      </c>
      <c r="I223" s="192"/>
      <c r="J223" s="193">
        <f>ROUND(I223*H223,2)</f>
        <v>0</v>
      </c>
      <c r="K223" s="194"/>
      <c r="L223" s="39"/>
      <c r="M223" s="195" t="s">
        <v>1</v>
      </c>
      <c r="N223" s="196" t="s">
        <v>46</v>
      </c>
      <c r="O223" s="71"/>
      <c r="P223" s="197">
        <f>O223*H223</f>
        <v>0</v>
      </c>
      <c r="Q223" s="197">
        <v>8.4250000000000005E-2</v>
      </c>
      <c r="R223" s="197">
        <f>Q223*H223</f>
        <v>0.61350850000000001</v>
      </c>
      <c r="S223" s="197">
        <v>0</v>
      </c>
      <c r="T223" s="198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199" t="s">
        <v>156</v>
      </c>
      <c r="AT223" s="199" t="s">
        <v>152</v>
      </c>
      <c r="AU223" s="199" t="s">
        <v>91</v>
      </c>
      <c r="AY223" s="17" t="s">
        <v>150</v>
      </c>
      <c r="BE223" s="200">
        <f>IF(N223="základní",J223,0)</f>
        <v>0</v>
      </c>
      <c r="BF223" s="200">
        <f>IF(N223="snížená",J223,0)</f>
        <v>0</v>
      </c>
      <c r="BG223" s="200">
        <f>IF(N223="zákl. přenesená",J223,0)</f>
        <v>0</v>
      </c>
      <c r="BH223" s="200">
        <f>IF(N223="sníž. přenesená",J223,0)</f>
        <v>0</v>
      </c>
      <c r="BI223" s="200">
        <f>IF(N223="nulová",J223,0)</f>
        <v>0</v>
      </c>
      <c r="BJ223" s="17" t="s">
        <v>89</v>
      </c>
      <c r="BK223" s="200">
        <f>ROUND(I223*H223,2)</f>
        <v>0</v>
      </c>
      <c r="BL223" s="17" t="s">
        <v>156</v>
      </c>
      <c r="BM223" s="199" t="s">
        <v>496</v>
      </c>
    </row>
    <row r="224" spans="1:65" s="13" customFormat="1">
      <c r="B224" s="201"/>
      <c r="C224" s="202"/>
      <c r="D224" s="203" t="s">
        <v>158</v>
      </c>
      <c r="E224" s="204" t="s">
        <v>1</v>
      </c>
      <c r="F224" s="205" t="s">
        <v>497</v>
      </c>
      <c r="G224" s="202"/>
      <c r="H224" s="204" t="s">
        <v>1</v>
      </c>
      <c r="I224" s="206"/>
      <c r="J224" s="202"/>
      <c r="K224" s="202"/>
      <c r="L224" s="207"/>
      <c r="M224" s="208"/>
      <c r="N224" s="209"/>
      <c r="O224" s="209"/>
      <c r="P224" s="209"/>
      <c r="Q224" s="209"/>
      <c r="R224" s="209"/>
      <c r="S224" s="209"/>
      <c r="T224" s="210"/>
      <c r="AT224" s="211" t="s">
        <v>158</v>
      </c>
      <c r="AU224" s="211" t="s">
        <v>91</v>
      </c>
      <c r="AV224" s="13" t="s">
        <v>89</v>
      </c>
      <c r="AW224" s="13" t="s">
        <v>35</v>
      </c>
      <c r="AX224" s="13" t="s">
        <v>81</v>
      </c>
      <c r="AY224" s="211" t="s">
        <v>150</v>
      </c>
    </row>
    <row r="225" spans="1:65" s="14" customFormat="1">
      <c r="B225" s="212"/>
      <c r="C225" s="213"/>
      <c r="D225" s="203" t="s">
        <v>158</v>
      </c>
      <c r="E225" s="214" t="s">
        <v>1</v>
      </c>
      <c r="F225" s="215" t="s">
        <v>447</v>
      </c>
      <c r="G225" s="213"/>
      <c r="H225" s="216">
        <v>3.8</v>
      </c>
      <c r="I225" s="217"/>
      <c r="J225" s="213"/>
      <c r="K225" s="213"/>
      <c r="L225" s="218"/>
      <c r="M225" s="219"/>
      <c r="N225" s="220"/>
      <c r="O225" s="220"/>
      <c r="P225" s="220"/>
      <c r="Q225" s="220"/>
      <c r="R225" s="220"/>
      <c r="S225" s="220"/>
      <c r="T225" s="221"/>
      <c r="AT225" s="222" t="s">
        <v>158</v>
      </c>
      <c r="AU225" s="222" t="s">
        <v>91</v>
      </c>
      <c r="AV225" s="14" t="s">
        <v>91</v>
      </c>
      <c r="AW225" s="14" t="s">
        <v>35</v>
      </c>
      <c r="AX225" s="14" t="s">
        <v>81</v>
      </c>
      <c r="AY225" s="222" t="s">
        <v>150</v>
      </c>
    </row>
    <row r="226" spans="1:65" s="13" customFormat="1">
      <c r="B226" s="201"/>
      <c r="C226" s="202"/>
      <c r="D226" s="203" t="s">
        <v>158</v>
      </c>
      <c r="E226" s="204" t="s">
        <v>1</v>
      </c>
      <c r="F226" s="205" t="s">
        <v>297</v>
      </c>
      <c r="G226" s="202"/>
      <c r="H226" s="204" t="s">
        <v>1</v>
      </c>
      <c r="I226" s="206"/>
      <c r="J226" s="202"/>
      <c r="K226" s="202"/>
      <c r="L226" s="207"/>
      <c r="M226" s="208"/>
      <c r="N226" s="209"/>
      <c r="O226" s="209"/>
      <c r="P226" s="209"/>
      <c r="Q226" s="209"/>
      <c r="R226" s="209"/>
      <c r="S226" s="209"/>
      <c r="T226" s="210"/>
      <c r="AT226" s="211" t="s">
        <v>158</v>
      </c>
      <c r="AU226" s="211" t="s">
        <v>91</v>
      </c>
      <c r="AV226" s="13" t="s">
        <v>89</v>
      </c>
      <c r="AW226" s="13" t="s">
        <v>35</v>
      </c>
      <c r="AX226" s="13" t="s">
        <v>81</v>
      </c>
      <c r="AY226" s="211" t="s">
        <v>150</v>
      </c>
    </row>
    <row r="227" spans="1:65" s="14" customFormat="1">
      <c r="B227" s="212"/>
      <c r="C227" s="213"/>
      <c r="D227" s="203" t="s">
        <v>158</v>
      </c>
      <c r="E227" s="214" t="s">
        <v>1</v>
      </c>
      <c r="F227" s="215" t="s">
        <v>491</v>
      </c>
      <c r="G227" s="213"/>
      <c r="H227" s="216">
        <v>6.0419999999999998</v>
      </c>
      <c r="I227" s="217"/>
      <c r="J227" s="213"/>
      <c r="K227" s="213"/>
      <c r="L227" s="218"/>
      <c r="M227" s="219"/>
      <c r="N227" s="220"/>
      <c r="O227" s="220"/>
      <c r="P227" s="220"/>
      <c r="Q227" s="220"/>
      <c r="R227" s="220"/>
      <c r="S227" s="220"/>
      <c r="T227" s="221"/>
      <c r="AT227" s="222" t="s">
        <v>158</v>
      </c>
      <c r="AU227" s="222" t="s">
        <v>91</v>
      </c>
      <c r="AV227" s="14" t="s">
        <v>91</v>
      </c>
      <c r="AW227" s="14" t="s">
        <v>35</v>
      </c>
      <c r="AX227" s="14" t="s">
        <v>81</v>
      </c>
      <c r="AY227" s="222" t="s">
        <v>150</v>
      </c>
    </row>
    <row r="228" spans="1:65" s="13" customFormat="1">
      <c r="B228" s="201"/>
      <c r="C228" s="202"/>
      <c r="D228" s="203" t="s">
        <v>158</v>
      </c>
      <c r="E228" s="204" t="s">
        <v>1</v>
      </c>
      <c r="F228" s="205" t="s">
        <v>299</v>
      </c>
      <c r="G228" s="202"/>
      <c r="H228" s="204" t="s">
        <v>1</v>
      </c>
      <c r="I228" s="206"/>
      <c r="J228" s="202"/>
      <c r="K228" s="202"/>
      <c r="L228" s="207"/>
      <c r="M228" s="208"/>
      <c r="N228" s="209"/>
      <c r="O228" s="209"/>
      <c r="P228" s="209"/>
      <c r="Q228" s="209"/>
      <c r="R228" s="209"/>
      <c r="S228" s="209"/>
      <c r="T228" s="210"/>
      <c r="AT228" s="211" t="s">
        <v>158</v>
      </c>
      <c r="AU228" s="211" t="s">
        <v>91</v>
      </c>
      <c r="AV228" s="13" t="s">
        <v>89</v>
      </c>
      <c r="AW228" s="13" t="s">
        <v>35</v>
      </c>
      <c r="AX228" s="13" t="s">
        <v>81</v>
      </c>
      <c r="AY228" s="211" t="s">
        <v>150</v>
      </c>
    </row>
    <row r="229" spans="1:65" s="14" customFormat="1">
      <c r="B229" s="212"/>
      <c r="C229" s="213"/>
      <c r="D229" s="203" t="s">
        <v>158</v>
      </c>
      <c r="E229" s="214" t="s">
        <v>1</v>
      </c>
      <c r="F229" s="215" t="s">
        <v>300</v>
      </c>
      <c r="G229" s="213"/>
      <c r="H229" s="216">
        <v>-2.56</v>
      </c>
      <c r="I229" s="217"/>
      <c r="J229" s="213"/>
      <c r="K229" s="213"/>
      <c r="L229" s="218"/>
      <c r="M229" s="219"/>
      <c r="N229" s="220"/>
      <c r="O229" s="220"/>
      <c r="P229" s="220"/>
      <c r="Q229" s="220"/>
      <c r="R229" s="220"/>
      <c r="S229" s="220"/>
      <c r="T229" s="221"/>
      <c r="AT229" s="222" t="s">
        <v>158</v>
      </c>
      <c r="AU229" s="222" t="s">
        <v>91</v>
      </c>
      <c r="AV229" s="14" t="s">
        <v>91</v>
      </c>
      <c r="AW229" s="14" t="s">
        <v>35</v>
      </c>
      <c r="AX229" s="14" t="s">
        <v>81</v>
      </c>
      <c r="AY229" s="222" t="s">
        <v>150</v>
      </c>
    </row>
    <row r="230" spans="1:65" s="15" customFormat="1">
      <c r="B230" s="223"/>
      <c r="C230" s="224"/>
      <c r="D230" s="203" t="s">
        <v>158</v>
      </c>
      <c r="E230" s="225" t="s">
        <v>1</v>
      </c>
      <c r="F230" s="226" t="s">
        <v>161</v>
      </c>
      <c r="G230" s="224"/>
      <c r="H230" s="227">
        <v>7.2819999999999983</v>
      </c>
      <c r="I230" s="228"/>
      <c r="J230" s="224"/>
      <c r="K230" s="224"/>
      <c r="L230" s="229"/>
      <c r="M230" s="230"/>
      <c r="N230" s="231"/>
      <c r="O230" s="231"/>
      <c r="P230" s="231"/>
      <c r="Q230" s="231"/>
      <c r="R230" s="231"/>
      <c r="S230" s="231"/>
      <c r="T230" s="232"/>
      <c r="AT230" s="233" t="s">
        <v>158</v>
      </c>
      <c r="AU230" s="233" t="s">
        <v>91</v>
      </c>
      <c r="AV230" s="15" t="s">
        <v>156</v>
      </c>
      <c r="AW230" s="15" t="s">
        <v>35</v>
      </c>
      <c r="AX230" s="15" t="s">
        <v>89</v>
      </c>
      <c r="AY230" s="233" t="s">
        <v>150</v>
      </c>
    </row>
    <row r="231" spans="1:65" s="2" customFormat="1" ht="16.5" customHeight="1">
      <c r="A231" s="34"/>
      <c r="B231" s="35"/>
      <c r="C231" s="234" t="s">
        <v>314</v>
      </c>
      <c r="D231" s="234" t="s">
        <v>211</v>
      </c>
      <c r="E231" s="235" t="s">
        <v>315</v>
      </c>
      <c r="F231" s="236" t="s">
        <v>316</v>
      </c>
      <c r="G231" s="237" t="s">
        <v>155</v>
      </c>
      <c r="H231" s="238">
        <v>3.83</v>
      </c>
      <c r="I231" s="239"/>
      <c r="J231" s="240">
        <f>ROUND(I231*H231,2)</f>
        <v>0</v>
      </c>
      <c r="K231" s="241"/>
      <c r="L231" s="242"/>
      <c r="M231" s="243" t="s">
        <v>1</v>
      </c>
      <c r="N231" s="244" t="s">
        <v>46</v>
      </c>
      <c r="O231" s="71"/>
      <c r="P231" s="197">
        <f>O231*H231</f>
        <v>0</v>
      </c>
      <c r="Q231" s="197">
        <v>0.113</v>
      </c>
      <c r="R231" s="197">
        <f>Q231*H231</f>
        <v>0.43279000000000001</v>
      </c>
      <c r="S231" s="197">
        <v>0</v>
      </c>
      <c r="T231" s="198">
        <f>S231*H231</f>
        <v>0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199" t="s">
        <v>193</v>
      </c>
      <c r="AT231" s="199" t="s">
        <v>211</v>
      </c>
      <c r="AU231" s="199" t="s">
        <v>91</v>
      </c>
      <c r="AY231" s="17" t="s">
        <v>150</v>
      </c>
      <c r="BE231" s="200">
        <f>IF(N231="základní",J231,0)</f>
        <v>0</v>
      </c>
      <c r="BF231" s="200">
        <f>IF(N231="snížená",J231,0)</f>
        <v>0</v>
      </c>
      <c r="BG231" s="200">
        <f>IF(N231="zákl. přenesená",J231,0)</f>
        <v>0</v>
      </c>
      <c r="BH231" s="200">
        <f>IF(N231="sníž. přenesená",J231,0)</f>
        <v>0</v>
      </c>
      <c r="BI231" s="200">
        <f>IF(N231="nulová",J231,0)</f>
        <v>0</v>
      </c>
      <c r="BJ231" s="17" t="s">
        <v>89</v>
      </c>
      <c r="BK231" s="200">
        <f>ROUND(I231*H231,2)</f>
        <v>0</v>
      </c>
      <c r="BL231" s="17" t="s">
        <v>156</v>
      </c>
      <c r="BM231" s="199" t="s">
        <v>498</v>
      </c>
    </row>
    <row r="232" spans="1:65" s="13" customFormat="1">
      <c r="B232" s="201"/>
      <c r="C232" s="202"/>
      <c r="D232" s="203" t="s">
        <v>158</v>
      </c>
      <c r="E232" s="204" t="s">
        <v>1</v>
      </c>
      <c r="F232" s="205" t="s">
        <v>297</v>
      </c>
      <c r="G232" s="202"/>
      <c r="H232" s="204" t="s">
        <v>1</v>
      </c>
      <c r="I232" s="206"/>
      <c r="J232" s="202"/>
      <c r="K232" s="202"/>
      <c r="L232" s="207"/>
      <c r="M232" s="208"/>
      <c r="N232" s="209"/>
      <c r="O232" s="209"/>
      <c r="P232" s="209"/>
      <c r="Q232" s="209"/>
      <c r="R232" s="209"/>
      <c r="S232" s="209"/>
      <c r="T232" s="210"/>
      <c r="AT232" s="211" t="s">
        <v>158</v>
      </c>
      <c r="AU232" s="211" t="s">
        <v>91</v>
      </c>
      <c r="AV232" s="13" t="s">
        <v>89</v>
      </c>
      <c r="AW232" s="13" t="s">
        <v>35</v>
      </c>
      <c r="AX232" s="13" t="s">
        <v>81</v>
      </c>
      <c r="AY232" s="211" t="s">
        <v>150</v>
      </c>
    </row>
    <row r="233" spans="1:65" s="14" customFormat="1">
      <c r="B233" s="212"/>
      <c r="C233" s="213"/>
      <c r="D233" s="203" t="s">
        <v>158</v>
      </c>
      <c r="E233" s="214" t="s">
        <v>1</v>
      </c>
      <c r="F233" s="215" t="s">
        <v>491</v>
      </c>
      <c r="G233" s="213"/>
      <c r="H233" s="216">
        <v>6.0419999999999998</v>
      </c>
      <c r="I233" s="217"/>
      <c r="J233" s="213"/>
      <c r="K233" s="213"/>
      <c r="L233" s="218"/>
      <c r="M233" s="219"/>
      <c r="N233" s="220"/>
      <c r="O233" s="220"/>
      <c r="P233" s="220"/>
      <c r="Q233" s="220"/>
      <c r="R233" s="220"/>
      <c r="S233" s="220"/>
      <c r="T233" s="221"/>
      <c r="AT233" s="222" t="s">
        <v>158</v>
      </c>
      <c r="AU233" s="222" t="s">
        <v>91</v>
      </c>
      <c r="AV233" s="14" t="s">
        <v>91</v>
      </c>
      <c r="AW233" s="14" t="s">
        <v>35</v>
      </c>
      <c r="AX233" s="14" t="s">
        <v>81</v>
      </c>
      <c r="AY233" s="222" t="s">
        <v>150</v>
      </c>
    </row>
    <row r="234" spans="1:65" s="13" customFormat="1">
      <c r="B234" s="201"/>
      <c r="C234" s="202"/>
      <c r="D234" s="203" t="s">
        <v>158</v>
      </c>
      <c r="E234" s="204" t="s">
        <v>1</v>
      </c>
      <c r="F234" s="205" t="s">
        <v>299</v>
      </c>
      <c r="G234" s="202"/>
      <c r="H234" s="204" t="s">
        <v>1</v>
      </c>
      <c r="I234" s="206"/>
      <c r="J234" s="202"/>
      <c r="K234" s="202"/>
      <c r="L234" s="207"/>
      <c r="M234" s="208"/>
      <c r="N234" s="209"/>
      <c r="O234" s="209"/>
      <c r="P234" s="209"/>
      <c r="Q234" s="209"/>
      <c r="R234" s="209"/>
      <c r="S234" s="209"/>
      <c r="T234" s="210"/>
      <c r="AT234" s="211" t="s">
        <v>158</v>
      </c>
      <c r="AU234" s="211" t="s">
        <v>91</v>
      </c>
      <c r="AV234" s="13" t="s">
        <v>89</v>
      </c>
      <c r="AW234" s="13" t="s">
        <v>35</v>
      </c>
      <c r="AX234" s="13" t="s">
        <v>81</v>
      </c>
      <c r="AY234" s="211" t="s">
        <v>150</v>
      </c>
    </row>
    <row r="235" spans="1:65" s="14" customFormat="1">
      <c r="B235" s="212"/>
      <c r="C235" s="213"/>
      <c r="D235" s="203" t="s">
        <v>158</v>
      </c>
      <c r="E235" s="214" t="s">
        <v>1</v>
      </c>
      <c r="F235" s="215" t="s">
        <v>300</v>
      </c>
      <c r="G235" s="213"/>
      <c r="H235" s="216">
        <v>-2.56</v>
      </c>
      <c r="I235" s="217"/>
      <c r="J235" s="213"/>
      <c r="K235" s="213"/>
      <c r="L235" s="218"/>
      <c r="M235" s="219"/>
      <c r="N235" s="220"/>
      <c r="O235" s="220"/>
      <c r="P235" s="220"/>
      <c r="Q235" s="220"/>
      <c r="R235" s="220"/>
      <c r="S235" s="220"/>
      <c r="T235" s="221"/>
      <c r="AT235" s="222" t="s">
        <v>158</v>
      </c>
      <c r="AU235" s="222" t="s">
        <v>91</v>
      </c>
      <c r="AV235" s="14" t="s">
        <v>91</v>
      </c>
      <c r="AW235" s="14" t="s">
        <v>35</v>
      </c>
      <c r="AX235" s="14" t="s">
        <v>81</v>
      </c>
      <c r="AY235" s="222" t="s">
        <v>150</v>
      </c>
    </row>
    <row r="236" spans="1:65" s="15" customFormat="1">
      <c r="B236" s="223"/>
      <c r="C236" s="224"/>
      <c r="D236" s="203" t="s">
        <v>158</v>
      </c>
      <c r="E236" s="225" t="s">
        <v>1</v>
      </c>
      <c r="F236" s="226" t="s">
        <v>161</v>
      </c>
      <c r="G236" s="224"/>
      <c r="H236" s="227">
        <v>3.4819999999999998</v>
      </c>
      <c r="I236" s="228"/>
      <c r="J236" s="224"/>
      <c r="K236" s="224"/>
      <c r="L236" s="229"/>
      <c r="M236" s="230"/>
      <c r="N236" s="231"/>
      <c r="O236" s="231"/>
      <c r="P236" s="231"/>
      <c r="Q236" s="231"/>
      <c r="R236" s="231"/>
      <c r="S236" s="231"/>
      <c r="T236" s="232"/>
      <c r="AT236" s="233" t="s">
        <v>158</v>
      </c>
      <c r="AU236" s="233" t="s">
        <v>91</v>
      </c>
      <c r="AV236" s="15" t="s">
        <v>156</v>
      </c>
      <c r="AW236" s="15" t="s">
        <v>35</v>
      </c>
      <c r="AX236" s="15" t="s">
        <v>89</v>
      </c>
      <c r="AY236" s="233" t="s">
        <v>150</v>
      </c>
    </row>
    <row r="237" spans="1:65" s="14" customFormat="1">
      <c r="B237" s="212"/>
      <c r="C237" s="213"/>
      <c r="D237" s="203" t="s">
        <v>158</v>
      </c>
      <c r="E237" s="213"/>
      <c r="F237" s="215" t="s">
        <v>499</v>
      </c>
      <c r="G237" s="213"/>
      <c r="H237" s="216">
        <v>3.83</v>
      </c>
      <c r="I237" s="217"/>
      <c r="J237" s="213"/>
      <c r="K237" s="213"/>
      <c r="L237" s="218"/>
      <c r="M237" s="219"/>
      <c r="N237" s="220"/>
      <c r="O237" s="220"/>
      <c r="P237" s="220"/>
      <c r="Q237" s="220"/>
      <c r="R237" s="220"/>
      <c r="S237" s="220"/>
      <c r="T237" s="221"/>
      <c r="AT237" s="222" t="s">
        <v>158</v>
      </c>
      <c r="AU237" s="222" t="s">
        <v>91</v>
      </c>
      <c r="AV237" s="14" t="s">
        <v>91</v>
      </c>
      <c r="AW237" s="14" t="s">
        <v>4</v>
      </c>
      <c r="AX237" s="14" t="s">
        <v>89</v>
      </c>
      <c r="AY237" s="222" t="s">
        <v>150</v>
      </c>
    </row>
    <row r="238" spans="1:65" s="12" customFormat="1" ht="22.9" customHeight="1">
      <c r="B238" s="171"/>
      <c r="C238" s="172"/>
      <c r="D238" s="173" t="s">
        <v>80</v>
      </c>
      <c r="E238" s="185" t="s">
        <v>199</v>
      </c>
      <c r="F238" s="185" t="s">
        <v>319</v>
      </c>
      <c r="G238" s="172"/>
      <c r="H238" s="172"/>
      <c r="I238" s="175"/>
      <c r="J238" s="186">
        <f>BK238</f>
        <v>0</v>
      </c>
      <c r="K238" s="172"/>
      <c r="L238" s="177"/>
      <c r="M238" s="178"/>
      <c r="N238" s="179"/>
      <c r="O238" s="179"/>
      <c r="P238" s="180">
        <f>SUM(P239:P265)</f>
        <v>0</v>
      </c>
      <c r="Q238" s="179"/>
      <c r="R238" s="180">
        <f>SUM(R239:R265)</f>
        <v>2.03048458</v>
      </c>
      <c r="S238" s="179"/>
      <c r="T238" s="181">
        <f>SUM(T239:T265)</f>
        <v>0.39660000000000001</v>
      </c>
      <c r="AR238" s="182" t="s">
        <v>89</v>
      </c>
      <c r="AT238" s="183" t="s">
        <v>80</v>
      </c>
      <c r="AU238" s="183" t="s">
        <v>89</v>
      </c>
      <c r="AY238" s="182" t="s">
        <v>150</v>
      </c>
      <c r="BK238" s="184">
        <f>SUM(BK239:BK265)</f>
        <v>0</v>
      </c>
    </row>
    <row r="239" spans="1:65" s="2" customFormat="1" ht="24.2" customHeight="1">
      <c r="A239" s="34"/>
      <c r="B239" s="35"/>
      <c r="C239" s="187" t="s">
        <v>320</v>
      </c>
      <c r="D239" s="187" t="s">
        <v>152</v>
      </c>
      <c r="E239" s="188" t="s">
        <v>321</v>
      </c>
      <c r="F239" s="189" t="s">
        <v>322</v>
      </c>
      <c r="G239" s="190" t="s">
        <v>285</v>
      </c>
      <c r="H239" s="191">
        <v>1</v>
      </c>
      <c r="I239" s="192"/>
      <c r="J239" s="193">
        <f>ROUND(I239*H239,2)</f>
        <v>0</v>
      </c>
      <c r="K239" s="194"/>
      <c r="L239" s="39"/>
      <c r="M239" s="195" t="s">
        <v>1</v>
      </c>
      <c r="N239" s="196" t="s">
        <v>46</v>
      </c>
      <c r="O239" s="71"/>
      <c r="P239" s="197">
        <f>O239*H239</f>
        <v>0</v>
      </c>
      <c r="Q239" s="197">
        <v>6.9999999999999999E-4</v>
      </c>
      <c r="R239" s="197">
        <f>Q239*H239</f>
        <v>6.9999999999999999E-4</v>
      </c>
      <c r="S239" s="197">
        <v>0</v>
      </c>
      <c r="T239" s="198">
        <f>S239*H239</f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199" t="s">
        <v>156</v>
      </c>
      <c r="AT239" s="199" t="s">
        <v>152</v>
      </c>
      <c r="AU239" s="199" t="s">
        <v>91</v>
      </c>
      <c r="AY239" s="17" t="s">
        <v>150</v>
      </c>
      <c r="BE239" s="200">
        <f>IF(N239="základní",J239,0)</f>
        <v>0</v>
      </c>
      <c r="BF239" s="200">
        <f>IF(N239="snížená",J239,0)</f>
        <v>0</v>
      </c>
      <c r="BG239" s="200">
        <f>IF(N239="zákl. přenesená",J239,0)</f>
        <v>0</v>
      </c>
      <c r="BH239" s="200">
        <f>IF(N239="sníž. přenesená",J239,0)</f>
        <v>0</v>
      </c>
      <c r="BI239" s="200">
        <f>IF(N239="nulová",J239,0)</f>
        <v>0</v>
      </c>
      <c r="BJ239" s="17" t="s">
        <v>89</v>
      </c>
      <c r="BK239" s="200">
        <f>ROUND(I239*H239,2)</f>
        <v>0</v>
      </c>
      <c r="BL239" s="17" t="s">
        <v>156</v>
      </c>
      <c r="BM239" s="199" t="s">
        <v>500</v>
      </c>
    </row>
    <row r="240" spans="1:65" s="2" customFormat="1" ht="24.2" customHeight="1">
      <c r="A240" s="34"/>
      <c r="B240" s="35"/>
      <c r="C240" s="187" t="s">
        <v>324</v>
      </c>
      <c r="D240" s="187" t="s">
        <v>152</v>
      </c>
      <c r="E240" s="188" t="s">
        <v>325</v>
      </c>
      <c r="F240" s="189" t="s">
        <v>326</v>
      </c>
      <c r="G240" s="190" t="s">
        <v>285</v>
      </c>
      <c r="H240" s="191">
        <v>1</v>
      </c>
      <c r="I240" s="192"/>
      <c r="J240" s="193">
        <f>ROUND(I240*H240,2)</f>
        <v>0</v>
      </c>
      <c r="K240" s="194"/>
      <c r="L240" s="39"/>
      <c r="M240" s="195" t="s">
        <v>1</v>
      </c>
      <c r="N240" s="196" t="s">
        <v>46</v>
      </c>
      <c r="O240" s="71"/>
      <c r="P240" s="197">
        <f>O240*H240</f>
        <v>0</v>
      </c>
      <c r="Q240" s="197">
        <v>0.10940999999999999</v>
      </c>
      <c r="R240" s="197">
        <f>Q240*H240</f>
        <v>0.10940999999999999</v>
      </c>
      <c r="S240" s="197">
        <v>0</v>
      </c>
      <c r="T240" s="198">
        <f>S240*H240</f>
        <v>0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199" t="s">
        <v>156</v>
      </c>
      <c r="AT240" s="199" t="s">
        <v>152</v>
      </c>
      <c r="AU240" s="199" t="s">
        <v>91</v>
      </c>
      <c r="AY240" s="17" t="s">
        <v>150</v>
      </c>
      <c r="BE240" s="200">
        <f>IF(N240="základní",J240,0)</f>
        <v>0</v>
      </c>
      <c r="BF240" s="200">
        <f>IF(N240="snížená",J240,0)</f>
        <v>0</v>
      </c>
      <c r="BG240" s="200">
        <f>IF(N240="zákl. přenesená",J240,0)</f>
        <v>0</v>
      </c>
      <c r="BH240" s="200">
        <f>IF(N240="sníž. přenesená",J240,0)</f>
        <v>0</v>
      </c>
      <c r="BI240" s="200">
        <f>IF(N240="nulová",J240,0)</f>
        <v>0</v>
      </c>
      <c r="BJ240" s="17" t="s">
        <v>89</v>
      </c>
      <c r="BK240" s="200">
        <f>ROUND(I240*H240,2)</f>
        <v>0</v>
      </c>
      <c r="BL240" s="17" t="s">
        <v>156</v>
      </c>
      <c r="BM240" s="199" t="s">
        <v>501</v>
      </c>
    </row>
    <row r="241" spans="1:65" s="2" customFormat="1" ht="24.2" customHeight="1">
      <c r="A241" s="34"/>
      <c r="B241" s="35"/>
      <c r="C241" s="187" t="s">
        <v>328</v>
      </c>
      <c r="D241" s="187" t="s">
        <v>152</v>
      </c>
      <c r="E241" s="188" t="s">
        <v>329</v>
      </c>
      <c r="F241" s="189" t="s">
        <v>330</v>
      </c>
      <c r="G241" s="190" t="s">
        <v>177</v>
      </c>
      <c r="H241" s="191">
        <v>1.59</v>
      </c>
      <c r="I241" s="192"/>
      <c r="J241" s="193">
        <f>ROUND(I241*H241,2)</f>
        <v>0</v>
      </c>
      <c r="K241" s="194"/>
      <c r="L241" s="39"/>
      <c r="M241" s="195" t="s">
        <v>1</v>
      </c>
      <c r="N241" s="196" t="s">
        <v>46</v>
      </c>
      <c r="O241" s="71"/>
      <c r="P241" s="197">
        <f>O241*H241</f>
        <v>0</v>
      </c>
      <c r="Q241" s="197">
        <v>0.20219000000000001</v>
      </c>
      <c r="R241" s="197">
        <f>Q241*H241</f>
        <v>0.32148210000000005</v>
      </c>
      <c r="S241" s="197">
        <v>0</v>
      </c>
      <c r="T241" s="198">
        <f>S241*H241</f>
        <v>0</v>
      </c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R241" s="199" t="s">
        <v>156</v>
      </c>
      <c r="AT241" s="199" t="s">
        <v>152</v>
      </c>
      <c r="AU241" s="199" t="s">
        <v>91</v>
      </c>
      <c r="AY241" s="17" t="s">
        <v>150</v>
      </c>
      <c r="BE241" s="200">
        <f>IF(N241="základní",J241,0)</f>
        <v>0</v>
      </c>
      <c r="BF241" s="200">
        <f>IF(N241="snížená",J241,0)</f>
        <v>0</v>
      </c>
      <c r="BG241" s="200">
        <f>IF(N241="zákl. přenesená",J241,0)</f>
        <v>0</v>
      </c>
      <c r="BH241" s="200">
        <f>IF(N241="sníž. přenesená",J241,0)</f>
        <v>0</v>
      </c>
      <c r="BI241" s="200">
        <f>IF(N241="nulová",J241,0)</f>
        <v>0</v>
      </c>
      <c r="BJ241" s="17" t="s">
        <v>89</v>
      </c>
      <c r="BK241" s="200">
        <f>ROUND(I241*H241,2)</f>
        <v>0</v>
      </c>
      <c r="BL241" s="17" t="s">
        <v>156</v>
      </c>
      <c r="BM241" s="199" t="s">
        <v>502</v>
      </c>
    </row>
    <row r="242" spans="1:65" s="2" customFormat="1" ht="16.5" customHeight="1">
      <c r="A242" s="34"/>
      <c r="B242" s="35"/>
      <c r="C242" s="234" t="s">
        <v>333</v>
      </c>
      <c r="D242" s="234" t="s">
        <v>211</v>
      </c>
      <c r="E242" s="235" t="s">
        <v>334</v>
      </c>
      <c r="F242" s="236" t="s">
        <v>335</v>
      </c>
      <c r="G242" s="237" t="s">
        <v>177</v>
      </c>
      <c r="H242" s="238">
        <v>1.6220000000000001</v>
      </c>
      <c r="I242" s="239"/>
      <c r="J242" s="240">
        <f>ROUND(I242*H242,2)</f>
        <v>0</v>
      </c>
      <c r="K242" s="241"/>
      <c r="L242" s="242"/>
      <c r="M242" s="243" t="s">
        <v>1</v>
      </c>
      <c r="N242" s="244" t="s">
        <v>46</v>
      </c>
      <c r="O242" s="71"/>
      <c r="P242" s="197">
        <f>O242*H242</f>
        <v>0</v>
      </c>
      <c r="Q242" s="197">
        <v>8.5000000000000006E-2</v>
      </c>
      <c r="R242" s="197">
        <f>Q242*H242</f>
        <v>0.13787000000000002</v>
      </c>
      <c r="S242" s="197">
        <v>0</v>
      </c>
      <c r="T242" s="198">
        <f>S242*H242</f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199" t="s">
        <v>193</v>
      </c>
      <c r="AT242" s="199" t="s">
        <v>211</v>
      </c>
      <c r="AU242" s="199" t="s">
        <v>91</v>
      </c>
      <c r="AY242" s="17" t="s">
        <v>150</v>
      </c>
      <c r="BE242" s="200">
        <f>IF(N242="základní",J242,0)</f>
        <v>0</v>
      </c>
      <c r="BF242" s="200">
        <f>IF(N242="snížená",J242,0)</f>
        <v>0</v>
      </c>
      <c r="BG242" s="200">
        <f>IF(N242="zákl. přenesená",J242,0)</f>
        <v>0</v>
      </c>
      <c r="BH242" s="200">
        <f>IF(N242="sníž. přenesená",J242,0)</f>
        <v>0</v>
      </c>
      <c r="BI242" s="200">
        <f>IF(N242="nulová",J242,0)</f>
        <v>0</v>
      </c>
      <c r="BJ242" s="17" t="s">
        <v>89</v>
      </c>
      <c r="BK242" s="200">
        <f>ROUND(I242*H242,2)</f>
        <v>0</v>
      </c>
      <c r="BL242" s="17" t="s">
        <v>156</v>
      </c>
      <c r="BM242" s="199" t="s">
        <v>503</v>
      </c>
    </row>
    <row r="243" spans="1:65" s="14" customFormat="1">
      <c r="B243" s="212"/>
      <c r="C243" s="213"/>
      <c r="D243" s="203" t="s">
        <v>158</v>
      </c>
      <c r="E243" s="213"/>
      <c r="F243" s="215" t="s">
        <v>504</v>
      </c>
      <c r="G243" s="213"/>
      <c r="H243" s="216">
        <v>1.6220000000000001</v>
      </c>
      <c r="I243" s="217"/>
      <c r="J243" s="213"/>
      <c r="K243" s="213"/>
      <c r="L243" s="218"/>
      <c r="M243" s="219"/>
      <c r="N243" s="220"/>
      <c r="O243" s="220"/>
      <c r="P243" s="220"/>
      <c r="Q243" s="220"/>
      <c r="R243" s="220"/>
      <c r="S243" s="220"/>
      <c r="T243" s="221"/>
      <c r="AT243" s="222" t="s">
        <v>158</v>
      </c>
      <c r="AU243" s="222" t="s">
        <v>91</v>
      </c>
      <c r="AV243" s="14" t="s">
        <v>91</v>
      </c>
      <c r="AW243" s="14" t="s">
        <v>4</v>
      </c>
      <c r="AX243" s="14" t="s">
        <v>89</v>
      </c>
      <c r="AY243" s="222" t="s">
        <v>150</v>
      </c>
    </row>
    <row r="244" spans="1:65" s="2" customFormat="1" ht="33" customHeight="1">
      <c r="A244" s="34"/>
      <c r="B244" s="35"/>
      <c r="C244" s="187" t="s">
        <v>338</v>
      </c>
      <c r="D244" s="187" t="s">
        <v>152</v>
      </c>
      <c r="E244" s="188" t="s">
        <v>339</v>
      </c>
      <c r="F244" s="189" t="s">
        <v>340</v>
      </c>
      <c r="G244" s="190" t="s">
        <v>177</v>
      </c>
      <c r="H244" s="191">
        <v>3.8</v>
      </c>
      <c r="I244" s="192"/>
      <c r="J244" s="193">
        <f>ROUND(I244*H244,2)</f>
        <v>0</v>
      </c>
      <c r="K244" s="194"/>
      <c r="L244" s="39"/>
      <c r="M244" s="195" t="s">
        <v>1</v>
      </c>
      <c r="N244" s="196" t="s">
        <v>46</v>
      </c>
      <c r="O244" s="71"/>
      <c r="P244" s="197">
        <f>O244*H244</f>
        <v>0</v>
      </c>
      <c r="Q244" s="197">
        <v>0.15540000000000001</v>
      </c>
      <c r="R244" s="197">
        <f>Q244*H244</f>
        <v>0.59052000000000004</v>
      </c>
      <c r="S244" s="197">
        <v>0</v>
      </c>
      <c r="T244" s="198">
        <f>S244*H244</f>
        <v>0</v>
      </c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R244" s="199" t="s">
        <v>156</v>
      </c>
      <c r="AT244" s="199" t="s">
        <v>152</v>
      </c>
      <c r="AU244" s="199" t="s">
        <v>91</v>
      </c>
      <c r="AY244" s="17" t="s">
        <v>150</v>
      </c>
      <c r="BE244" s="200">
        <f>IF(N244="základní",J244,0)</f>
        <v>0</v>
      </c>
      <c r="BF244" s="200">
        <f>IF(N244="snížená",J244,0)</f>
        <v>0</v>
      </c>
      <c r="BG244" s="200">
        <f>IF(N244="zákl. přenesená",J244,0)</f>
        <v>0</v>
      </c>
      <c r="BH244" s="200">
        <f>IF(N244="sníž. přenesená",J244,0)</f>
        <v>0</v>
      </c>
      <c r="BI244" s="200">
        <f>IF(N244="nulová",J244,0)</f>
        <v>0</v>
      </c>
      <c r="BJ244" s="17" t="s">
        <v>89</v>
      </c>
      <c r="BK244" s="200">
        <f>ROUND(I244*H244,2)</f>
        <v>0</v>
      </c>
      <c r="BL244" s="17" t="s">
        <v>156</v>
      </c>
      <c r="BM244" s="199" t="s">
        <v>505</v>
      </c>
    </row>
    <row r="245" spans="1:65" s="2" customFormat="1" ht="33" customHeight="1">
      <c r="A245" s="34"/>
      <c r="B245" s="35"/>
      <c r="C245" s="187" t="s">
        <v>344</v>
      </c>
      <c r="D245" s="187" t="s">
        <v>152</v>
      </c>
      <c r="E245" s="188" t="s">
        <v>345</v>
      </c>
      <c r="F245" s="189" t="s">
        <v>346</v>
      </c>
      <c r="G245" s="190" t="s">
        <v>177</v>
      </c>
      <c r="H245" s="191">
        <v>1.59</v>
      </c>
      <c r="I245" s="192"/>
      <c r="J245" s="193">
        <f>ROUND(I245*H245,2)</f>
        <v>0</v>
      </c>
      <c r="K245" s="194"/>
      <c r="L245" s="39"/>
      <c r="M245" s="195" t="s">
        <v>1</v>
      </c>
      <c r="N245" s="196" t="s">
        <v>46</v>
      </c>
      <c r="O245" s="71"/>
      <c r="P245" s="197">
        <f>O245*H245</f>
        <v>0</v>
      </c>
      <c r="Q245" s="197">
        <v>0.1295</v>
      </c>
      <c r="R245" s="197">
        <f>Q245*H245</f>
        <v>0.205905</v>
      </c>
      <c r="S245" s="197">
        <v>0</v>
      </c>
      <c r="T245" s="198">
        <f>S245*H245</f>
        <v>0</v>
      </c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R245" s="199" t="s">
        <v>156</v>
      </c>
      <c r="AT245" s="199" t="s">
        <v>152</v>
      </c>
      <c r="AU245" s="199" t="s">
        <v>91</v>
      </c>
      <c r="AY245" s="17" t="s">
        <v>150</v>
      </c>
      <c r="BE245" s="200">
        <f>IF(N245="základní",J245,0)</f>
        <v>0</v>
      </c>
      <c r="BF245" s="200">
        <f>IF(N245="snížená",J245,0)</f>
        <v>0</v>
      </c>
      <c r="BG245" s="200">
        <f>IF(N245="zákl. přenesená",J245,0)</f>
        <v>0</v>
      </c>
      <c r="BH245" s="200">
        <f>IF(N245="sníž. přenesená",J245,0)</f>
        <v>0</v>
      </c>
      <c r="BI245" s="200">
        <f>IF(N245="nulová",J245,0)</f>
        <v>0</v>
      </c>
      <c r="BJ245" s="17" t="s">
        <v>89</v>
      </c>
      <c r="BK245" s="200">
        <f>ROUND(I245*H245,2)</f>
        <v>0</v>
      </c>
      <c r="BL245" s="17" t="s">
        <v>156</v>
      </c>
      <c r="BM245" s="199" t="s">
        <v>506</v>
      </c>
    </row>
    <row r="246" spans="1:65" s="2" customFormat="1" ht="16.5" customHeight="1">
      <c r="A246" s="34"/>
      <c r="B246" s="35"/>
      <c r="C246" s="234" t="s">
        <v>349</v>
      </c>
      <c r="D246" s="234" t="s">
        <v>211</v>
      </c>
      <c r="E246" s="235" t="s">
        <v>350</v>
      </c>
      <c r="F246" s="236" t="s">
        <v>351</v>
      </c>
      <c r="G246" s="237" t="s">
        <v>177</v>
      </c>
      <c r="H246" s="238">
        <v>1.6220000000000001</v>
      </c>
      <c r="I246" s="239"/>
      <c r="J246" s="240">
        <f>ROUND(I246*H246,2)</f>
        <v>0</v>
      </c>
      <c r="K246" s="241"/>
      <c r="L246" s="242"/>
      <c r="M246" s="243" t="s">
        <v>1</v>
      </c>
      <c r="N246" s="244" t="s">
        <v>46</v>
      </c>
      <c r="O246" s="71"/>
      <c r="P246" s="197">
        <f>O246*H246</f>
        <v>0</v>
      </c>
      <c r="Q246" s="197">
        <v>4.4999999999999998E-2</v>
      </c>
      <c r="R246" s="197">
        <f>Q246*H246</f>
        <v>7.2989999999999999E-2</v>
      </c>
      <c r="S246" s="197">
        <v>0</v>
      </c>
      <c r="T246" s="198">
        <f>S246*H246</f>
        <v>0</v>
      </c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R246" s="199" t="s">
        <v>193</v>
      </c>
      <c r="AT246" s="199" t="s">
        <v>211</v>
      </c>
      <c r="AU246" s="199" t="s">
        <v>91</v>
      </c>
      <c r="AY246" s="17" t="s">
        <v>150</v>
      </c>
      <c r="BE246" s="200">
        <f>IF(N246="základní",J246,0)</f>
        <v>0</v>
      </c>
      <c r="BF246" s="200">
        <f>IF(N246="snížená",J246,0)</f>
        <v>0</v>
      </c>
      <c r="BG246" s="200">
        <f>IF(N246="zákl. přenesená",J246,0)</f>
        <v>0</v>
      </c>
      <c r="BH246" s="200">
        <f>IF(N246="sníž. přenesená",J246,0)</f>
        <v>0</v>
      </c>
      <c r="BI246" s="200">
        <f>IF(N246="nulová",J246,0)</f>
        <v>0</v>
      </c>
      <c r="BJ246" s="17" t="s">
        <v>89</v>
      </c>
      <c r="BK246" s="200">
        <f>ROUND(I246*H246,2)</f>
        <v>0</v>
      </c>
      <c r="BL246" s="17" t="s">
        <v>156</v>
      </c>
      <c r="BM246" s="199" t="s">
        <v>507</v>
      </c>
    </row>
    <row r="247" spans="1:65" s="14" customFormat="1">
      <c r="B247" s="212"/>
      <c r="C247" s="213"/>
      <c r="D247" s="203" t="s">
        <v>158</v>
      </c>
      <c r="E247" s="213"/>
      <c r="F247" s="215" t="s">
        <v>504</v>
      </c>
      <c r="G247" s="213"/>
      <c r="H247" s="216">
        <v>1.6220000000000001</v>
      </c>
      <c r="I247" s="217"/>
      <c r="J247" s="213"/>
      <c r="K247" s="213"/>
      <c r="L247" s="218"/>
      <c r="M247" s="219"/>
      <c r="N247" s="220"/>
      <c r="O247" s="220"/>
      <c r="P247" s="220"/>
      <c r="Q247" s="220"/>
      <c r="R247" s="220"/>
      <c r="S247" s="220"/>
      <c r="T247" s="221"/>
      <c r="AT247" s="222" t="s">
        <v>158</v>
      </c>
      <c r="AU247" s="222" t="s">
        <v>91</v>
      </c>
      <c r="AV247" s="14" t="s">
        <v>91</v>
      </c>
      <c r="AW247" s="14" t="s">
        <v>4</v>
      </c>
      <c r="AX247" s="14" t="s">
        <v>89</v>
      </c>
      <c r="AY247" s="222" t="s">
        <v>150</v>
      </c>
    </row>
    <row r="248" spans="1:65" s="2" customFormat="1" ht="24.2" customHeight="1">
      <c r="A248" s="34"/>
      <c r="B248" s="35"/>
      <c r="C248" s="187" t="s">
        <v>354</v>
      </c>
      <c r="D248" s="187" t="s">
        <v>152</v>
      </c>
      <c r="E248" s="188" t="s">
        <v>355</v>
      </c>
      <c r="F248" s="189" t="s">
        <v>356</v>
      </c>
      <c r="G248" s="190" t="s">
        <v>189</v>
      </c>
      <c r="H248" s="191">
        <v>0.26200000000000001</v>
      </c>
      <c r="I248" s="192"/>
      <c r="J248" s="193">
        <f>ROUND(I248*H248,2)</f>
        <v>0</v>
      </c>
      <c r="K248" s="194"/>
      <c r="L248" s="39"/>
      <c r="M248" s="195" t="s">
        <v>1</v>
      </c>
      <c r="N248" s="196" t="s">
        <v>46</v>
      </c>
      <c r="O248" s="71"/>
      <c r="P248" s="197">
        <f>O248*H248</f>
        <v>0</v>
      </c>
      <c r="Q248" s="197">
        <v>2.2563399999999998</v>
      </c>
      <c r="R248" s="197">
        <f>Q248*H248</f>
        <v>0.59116108000000001</v>
      </c>
      <c r="S248" s="197">
        <v>0</v>
      </c>
      <c r="T248" s="198">
        <f>S248*H248</f>
        <v>0</v>
      </c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R248" s="199" t="s">
        <v>156</v>
      </c>
      <c r="AT248" s="199" t="s">
        <v>152</v>
      </c>
      <c r="AU248" s="199" t="s">
        <v>91</v>
      </c>
      <c r="AY248" s="17" t="s">
        <v>150</v>
      </c>
      <c r="BE248" s="200">
        <f>IF(N248="základní",J248,0)</f>
        <v>0</v>
      </c>
      <c r="BF248" s="200">
        <f>IF(N248="snížená",J248,0)</f>
        <v>0</v>
      </c>
      <c r="BG248" s="200">
        <f>IF(N248="zákl. přenesená",J248,0)</f>
        <v>0</v>
      </c>
      <c r="BH248" s="200">
        <f>IF(N248="sníž. přenesená",J248,0)</f>
        <v>0</v>
      </c>
      <c r="BI248" s="200">
        <f>IF(N248="nulová",J248,0)</f>
        <v>0</v>
      </c>
      <c r="BJ248" s="17" t="s">
        <v>89</v>
      </c>
      <c r="BK248" s="200">
        <f>ROUND(I248*H248,2)</f>
        <v>0</v>
      </c>
      <c r="BL248" s="17" t="s">
        <v>156</v>
      </c>
      <c r="BM248" s="199" t="s">
        <v>508</v>
      </c>
    </row>
    <row r="249" spans="1:65" s="14" customFormat="1">
      <c r="B249" s="212"/>
      <c r="C249" s="213"/>
      <c r="D249" s="203" t="s">
        <v>158</v>
      </c>
      <c r="E249" s="214" t="s">
        <v>1</v>
      </c>
      <c r="F249" s="215" t="s">
        <v>509</v>
      </c>
      <c r="G249" s="213"/>
      <c r="H249" s="216">
        <v>0.26200000000000001</v>
      </c>
      <c r="I249" s="217"/>
      <c r="J249" s="213"/>
      <c r="K249" s="213"/>
      <c r="L249" s="218"/>
      <c r="M249" s="219"/>
      <c r="N249" s="220"/>
      <c r="O249" s="220"/>
      <c r="P249" s="220"/>
      <c r="Q249" s="220"/>
      <c r="R249" s="220"/>
      <c r="S249" s="220"/>
      <c r="T249" s="221"/>
      <c r="AT249" s="222" t="s">
        <v>158</v>
      </c>
      <c r="AU249" s="222" t="s">
        <v>91</v>
      </c>
      <c r="AV249" s="14" t="s">
        <v>91</v>
      </c>
      <c r="AW249" s="14" t="s">
        <v>35</v>
      </c>
      <c r="AX249" s="14" t="s">
        <v>81</v>
      </c>
      <c r="AY249" s="222" t="s">
        <v>150</v>
      </c>
    </row>
    <row r="250" spans="1:65" s="15" customFormat="1">
      <c r="B250" s="223"/>
      <c r="C250" s="224"/>
      <c r="D250" s="203" t="s">
        <v>158</v>
      </c>
      <c r="E250" s="225" t="s">
        <v>1</v>
      </c>
      <c r="F250" s="226" t="s">
        <v>161</v>
      </c>
      <c r="G250" s="224"/>
      <c r="H250" s="227">
        <v>0.26200000000000001</v>
      </c>
      <c r="I250" s="228"/>
      <c r="J250" s="224"/>
      <c r="K250" s="224"/>
      <c r="L250" s="229"/>
      <c r="M250" s="230"/>
      <c r="N250" s="231"/>
      <c r="O250" s="231"/>
      <c r="P250" s="231"/>
      <c r="Q250" s="231"/>
      <c r="R250" s="231"/>
      <c r="S250" s="231"/>
      <c r="T250" s="232"/>
      <c r="AT250" s="233" t="s">
        <v>158</v>
      </c>
      <c r="AU250" s="233" t="s">
        <v>91</v>
      </c>
      <c r="AV250" s="15" t="s">
        <v>156</v>
      </c>
      <c r="AW250" s="15" t="s">
        <v>35</v>
      </c>
      <c r="AX250" s="15" t="s">
        <v>89</v>
      </c>
      <c r="AY250" s="233" t="s">
        <v>150</v>
      </c>
    </row>
    <row r="251" spans="1:65" s="2" customFormat="1" ht="24.2" customHeight="1">
      <c r="A251" s="34"/>
      <c r="B251" s="35"/>
      <c r="C251" s="187" t="s">
        <v>359</v>
      </c>
      <c r="D251" s="187" t="s">
        <v>152</v>
      </c>
      <c r="E251" s="188" t="s">
        <v>360</v>
      </c>
      <c r="F251" s="189" t="s">
        <v>361</v>
      </c>
      <c r="G251" s="190" t="s">
        <v>177</v>
      </c>
      <c r="H251" s="191">
        <v>2.79</v>
      </c>
      <c r="I251" s="192"/>
      <c r="J251" s="193">
        <f>ROUND(I251*H251,2)</f>
        <v>0</v>
      </c>
      <c r="K251" s="194"/>
      <c r="L251" s="39"/>
      <c r="M251" s="195" t="s">
        <v>1</v>
      </c>
      <c r="N251" s="196" t="s">
        <v>46</v>
      </c>
      <c r="O251" s="71"/>
      <c r="P251" s="197">
        <f>O251*H251</f>
        <v>0</v>
      </c>
      <c r="Q251" s="197">
        <v>1.6000000000000001E-4</v>
      </c>
      <c r="R251" s="197">
        <f>Q251*H251</f>
        <v>4.4640000000000006E-4</v>
      </c>
      <c r="S251" s="197">
        <v>0</v>
      </c>
      <c r="T251" s="198">
        <f>S251*H251</f>
        <v>0</v>
      </c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R251" s="199" t="s">
        <v>156</v>
      </c>
      <c r="AT251" s="199" t="s">
        <v>152</v>
      </c>
      <c r="AU251" s="199" t="s">
        <v>91</v>
      </c>
      <c r="AY251" s="17" t="s">
        <v>150</v>
      </c>
      <c r="BE251" s="200">
        <f>IF(N251="základní",J251,0)</f>
        <v>0</v>
      </c>
      <c r="BF251" s="200">
        <f>IF(N251="snížená",J251,0)</f>
        <v>0</v>
      </c>
      <c r="BG251" s="200">
        <f>IF(N251="zákl. přenesená",J251,0)</f>
        <v>0</v>
      </c>
      <c r="BH251" s="200">
        <f>IF(N251="sníž. přenesená",J251,0)</f>
        <v>0</v>
      </c>
      <c r="BI251" s="200">
        <f>IF(N251="nulová",J251,0)</f>
        <v>0</v>
      </c>
      <c r="BJ251" s="17" t="s">
        <v>89</v>
      </c>
      <c r="BK251" s="200">
        <f>ROUND(I251*H251,2)</f>
        <v>0</v>
      </c>
      <c r="BL251" s="17" t="s">
        <v>156</v>
      </c>
      <c r="BM251" s="199" t="s">
        <v>510</v>
      </c>
    </row>
    <row r="252" spans="1:65" s="14" customFormat="1">
      <c r="B252" s="212"/>
      <c r="C252" s="213"/>
      <c r="D252" s="203" t="s">
        <v>158</v>
      </c>
      <c r="E252" s="214" t="s">
        <v>1</v>
      </c>
      <c r="F252" s="215" t="s">
        <v>511</v>
      </c>
      <c r="G252" s="213"/>
      <c r="H252" s="216">
        <v>2.79</v>
      </c>
      <c r="I252" s="217"/>
      <c r="J252" s="213"/>
      <c r="K252" s="213"/>
      <c r="L252" s="218"/>
      <c r="M252" s="219"/>
      <c r="N252" s="220"/>
      <c r="O252" s="220"/>
      <c r="P252" s="220"/>
      <c r="Q252" s="220"/>
      <c r="R252" s="220"/>
      <c r="S252" s="220"/>
      <c r="T252" s="221"/>
      <c r="AT252" s="222" t="s">
        <v>158</v>
      </c>
      <c r="AU252" s="222" t="s">
        <v>91</v>
      </c>
      <c r="AV252" s="14" t="s">
        <v>91</v>
      </c>
      <c r="AW252" s="14" t="s">
        <v>35</v>
      </c>
      <c r="AX252" s="14" t="s">
        <v>81</v>
      </c>
      <c r="AY252" s="222" t="s">
        <v>150</v>
      </c>
    </row>
    <row r="253" spans="1:65" s="15" customFormat="1">
      <c r="B253" s="223"/>
      <c r="C253" s="224"/>
      <c r="D253" s="203" t="s">
        <v>158</v>
      </c>
      <c r="E253" s="225" t="s">
        <v>1</v>
      </c>
      <c r="F253" s="226" t="s">
        <v>161</v>
      </c>
      <c r="G253" s="224"/>
      <c r="H253" s="227">
        <v>2.79</v>
      </c>
      <c r="I253" s="228"/>
      <c r="J253" s="224"/>
      <c r="K253" s="224"/>
      <c r="L253" s="229"/>
      <c r="M253" s="230"/>
      <c r="N253" s="231"/>
      <c r="O253" s="231"/>
      <c r="P253" s="231"/>
      <c r="Q253" s="231"/>
      <c r="R253" s="231"/>
      <c r="S253" s="231"/>
      <c r="T253" s="232"/>
      <c r="AT253" s="233" t="s">
        <v>158</v>
      </c>
      <c r="AU253" s="233" t="s">
        <v>91</v>
      </c>
      <c r="AV253" s="15" t="s">
        <v>156</v>
      </c>
      <c r="AW253" s="15" t="s">
        <v>35</v>
      </c>
      <c r="AX253" s="15" t="s">
        <v>89</v>
      </c>
      <c r="AY253" s="233" t="s">
        <v>150</v>
      </c>
    </row>
    <row r="254" spans="1:65" s="2" customFormat="1" ht="21.75" customHeight="1">
      <c r="A254" s="34"/>
      <c r="B254" s="35"/>
      <c r="C254" s="187" t="s">
        <v>365</v>
      </c>
      <c r="D254" s="187" t="s">
        <v>152</v>
      </c>
      <c r="E254" s="188" t="s">
        <v>366</v>
      </c>
      <c r="F254" s="189" t="s">
        <v>367</v>
      </c>
      <c r="G254" s="190" t="s">
        <v>177</v>
      </c>
      <c r="H254" s="191">
        <v>2.79</v>
      </c>
      <c r="I254" s="192"/>
      <c r="J254" s="193">
        <f>ROUND(I254*H254,2)</f>
        <v>0</v>
      </c>
      <c r="K254" s="194"/>
      <c r="L254" s="39"/>
      <c r="M254" s="195" t="s">
        <v>1</v>
      </c>
      <c r="N254" s="196" t="s">
        <v>46</v>
      </c>
      <c r="O254" s="71"/>
      <c r="P254" s="197">
        <f>O254*H254</f>
        <v>0</v>
      </c>
      <c r="Q254" s="197">
        <v>0</v>
      </c>
      <c r="R254" s="197">
        <f>Q254*H254</f>
        <v>0</v>
      </c>
      <c r="S254" s="197">
        <v>0</v>
      </c>
      <c r="T254" s="198">
        <f>S254*H254</f>
        <v>0</v>
      </c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R254" s="199" t="s">
        <v>156</v>
      </c>
      <c r="AT254" s="199" t="s">
        <v>152</v>
      </c>
      <c r="AU254" s="199" t="s">
        <v>91</v>
      </c>
      <c r="AY254" s="17" t="s">
        <v>150</v>
      </c>
      <c r="BE254" s="200">
        <f>IF(N254="základní",J254,0)</f>
        <v>0</v>
      </c>
      <c r="BF254" s="200">
        <f>IF(N254="snížená",J254,0)</f>
        <v>0</v>
      </c>
      <c r="BG254" s="200">
        <f>IF(N254="zákl. přenesená",J254,0)</f>
        <v>0</v>
      </c>
      <c r="BH254" s="200">
        <f>IF(N254="sníž. přenesená",J254,0)</f>
        <v>0</v>
      </c>
      <c r="BI254" s="200">
        <f>IF(N254="nulová",J254,0)</f>
        <v>0</v>
      </c>
      <c r="BJ254" s="17" t="s">
        <v>89</v>
      </c>
      <c r="BK254" s="200">
        <f>ROUND(I254*H254,2)</f>
        <v>0</v>
      </c>
      <c r="BL254" s="17" t="s">
        <v>156</v>
      </c>
      <c r="BM254" s="199" t="s">
        <v>512</v>
      </c>
    </row>
    <row r="255" spans="1:65" s="14" customFormat="1">
      <c r="B255" s="212"/>
      <c r="C255" s="213"/>
      <c r="D255" s="203" t="s">
        <v>158</v>
      </c>
      <c r="E255" s="214" t="s">
        <v>1</v>
      </c>
      <c r="F255" s="215" t="s">
        <v>511</v>
      </c>
      <c r="G255" s="213"/>
      <c r="H255" s="216">
        <v>2.79</v>
      </c>
      <c r="I255" s="217"/>
      <c r="J255" s="213"/>
      <c r="K255" s="213"/>
      <c r="L255" s="218"/>
      <c r="M255" s="219"/>
      <c r="N255" s="220"/>
      <c r="O255" s="220"/>
      <c r="P255" s="220"/>
      <c r="Q255" s="220"/>
      <c r="R255" s="220"/>
      <c r="S255" s="220"/>
      <c r="T255" s="221"/>
      <c r="AT255" s="222" t="s">
        <v>158</v>
      </c>
      <c r="AU255" s="222" t="s">
        <v>91</v>
      </c>
      <c r="AV255" s="14" t="s">
        <v>91</v>
      </c>
      <c r="AW255" s="14" t="s">
        <v>35</v>
      </c>
      <c r="AX255" s="14" t="s">
        <v>81</v>
      </c>
      <c r="AY255" s="222" t="s">
        <v>150</v>
      </c>
    </row>
    <row r="256" spans="1:65" s="15" customFormat="1">
      <c r="B256" s="223"/>
      <c r="C256" s="224"/>
      <c r="D256" s="203" t="s">
        <v>158</v>
      </c>
      <c r="E256" s="225" t="s">
        <v>1</v>
      </c>
      <c r="F256" s="226" t="s">
        <v>161</v>
      </c>
      <c r="G256" s="224"/>
      <c r="H256" s="227">
        <v>2.79</v>
      </c>
      <c r="I256" s="228"/>
      <c r="J256" s="224"/>
      <c r="K256" s="224"/>
      <c r="L256" s="229"/>
      <c r="M256" s="230"/>
      <c r="N256" s="231"/>
      <c r="O256" s="231"/>
      <c r="P256" s="231"/>
      <c r="Q256" s="231"/>
      <c r="R256" s="231"/>
      <c r="S256" s="231"/>
      <c r="T256" s="232"/>
      <c r="AT256" s="233" t="s">
        <v>158</v>
      </c>
      <c r="AU256" s="233" t="s">
        <v>91</v>
      </c>
      <c r="AV256" s="15" t="s">
        <v>156</v>
      </c>
      <c r="AW256" s="15" t="s">
        <v>35</v>
      </c>
      <c r="AX256" s="15" t="s">
        <v>89</v>
      </c>
      <c r="AY256" s="233" t="s">
        <v>150</v>
      </c>
    </row>
    <row r="257" spans="1:65" s="2" customFormat="1" ht="24.2" customHeight="1">
      <c r="A257" s="34"/>
      <c r="B257" s="35"/>
      <c r="C257" s="187" t="s">
        <v>369</v>
      </c>
      <c r="D257" s="187" t="s">
        <v>152</v>
      </c>
      <c r="E257" s="188" t="s">
        <v>370</v>
      </c>
      <c r="F257" s="189" t="s">
        <v>371</v>
      </c>
      <c r="G257" s="190" t="s">
        <v>189</v>
      </c>
      <c r="H257" s="191">
        <v>0.14299999999999999</v>
      </c>
      <c r="I257" s="192"/>
      <c r="J257" s="193">
        <f>ROUND(I257*H257,2)</f>
        <v>0</v>
      </c>
      <c r="K257" s="194"/>
      <c r="L257" s="39"/>
      <c r="M257" s="195" t="s">
        <v>1</v>
      </c>
      <c r="N257" s="196" t="s">
        <v>46</v>
      </c>
      <c r="O257" s="71"/>
      <c r="P257" s="197">
        <f>O257*H257</f>
        <v>0</v>
      </c>
      <c r="Q257" s="197">
        <v>0</v>
      </c>
      <c r="R257" s="197">
        <f>Q257*H257</f>
        <v>0</v>
      </c>
      <c r="S257" s="197">
        <v>2.2000000000000002</v>
      </c>
      <c r="T257" s="198">
        <f>S257*H257</f>
        <v>0.31459999999999999</v>
      </c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R257" s="199" t="s">
        <v>156</v>
      </c>
      <c r="AT257" s="199" t="s">
        <v>152</v>
      </c>
      <c r="AU257" s="199" t="s">
        <v>91</v>
      </c>
      <c r="AY257" s="17" t="s">
        <v>150</v>
      </c>
      <c r="BE257" s="200">
        <f>IF(N257="základní",J257,0)</f>
        <v>0</v>
      </c>
      <c r="BF257" s="200">
        <f>IF(N257="snížená",J257,0)</f>
        <v>0</v>
      </c>
      <c r="BG257" s="200">
        <f>IF(N257="zákl. přenesená",J257,0)</f>
        <v>0</v>
      </c>
      <c r="BH257" s="200">
        <f>IF(N257="sníž. přenesená",J257,0)</f>
        <v>0</v>
      </c>
      <c r="BI257" s="200">
        <f>IF(N257="nulová",J257,0)</f>
        <v>0</v>
      </c>
      <c r="BJ257" s="17" t="s">
        <v>89</v>
      </c>
      <c r="BK257" s="200">
        <f>ROUND(I257*H257,2)</f>
        <v>0</v>
      </c>
      <c r="BL257" s="17" t="s">
        <v>156</v>
      </c>
      <c r="BM257" s="199" t="s">
        <v>513</v>
      </c>
    </row>
    <row r="258" spans="1:65" s="13" customFormat="1">
      <c r="B258" s="201"/>
      <c r="C258" s="202"/>
      <c r="D258" s="203" t="s">
        <v>158</v>
      </c>
      <c r="E258" s="204" t="s">
        <v>1</v>
      </c>
      <c r="F258" s="205" t="s">
        <v>373</v>
      </c>
      <c r="G258" s="202"/>
      <c r="H258" s="204" t="s">
        <v>1</v>
      </c>
      <c r="I258" s="206"/>
      <c r="J258" s="202"/>
      <c r="K258" s="202"/>
      <c r="L258" s="207"/>
      <c r="M258" s="208"/>
      <c r="N258" s="209"/>
      <c r="O258" s="209"/>
      <c r="P258" s="209"/>
      <c r="Q258" s="209"/>
      <c r="R258" s="209"/>
      <c r="S258" s="209"/>
      <c r="T258" s="210"/>
      <c r="AT258" s="211" t="s">
        <v>158</v>
      </c>
      <c r="AU258" s="211" t="s">
        <v>91</v>
      </c>
      <c r="AV258" s="13" t="s">
        <v>89</v>
      </c>
      <c r="AW258" s="13" t="s">
        <v>35</v>
      </c>
      <c r="AX258" s="13" t="s">
        <v>81</v>
      </c>
      <c r="AY258" s="211" t="s">
        <v>150</v>
      </c>
    </row>
    <row r="259" spans="1:65" s="14" customFormat="1">
      <c r="B259" s="212"/>
      <c r="C259" s="213"/>
      <c r="D259" s="203" t="s">
        <v>158</v>
      </c>
      <c r="E259" s="214" t="s">
        <v>1</v>
      </c>
      <c r="F259" s="215" t="s">
        <v>514</v>
      </c>
      <c r="G259" s="213"/>
      <c r="H259" s="216">
        <v>0.14299999999999999</v>
      </c>
      <c r="I259" s="217"/>
      <c r="J259" s="213"/>
      <c r="K259" s="213"/>
      <c r="L259" s="218"/>
      <c r="M259" s="219"/>
      <c r="N259" s="220"/>
      <c r="O259" s="220"/>
      <c r="P259" s="220"/>
      <c r="Q259" s="220"/>
      <c r="R259" s="220"/>
      <c r="S259" s="220"/>
      <c r="T259" s="221"/>
      <c r="AT259" s="222" t="s">
        <v>158</v>
      </c>
      <c r="AU259" s="222" t="s">
        <v>91</v>
      </c>
      <c r="AV259" s="14" t="s">
        <v>91</v>
      </c>
      <c r="AW259" s="14" t="s">
        <v>35</v>
      </c>
      <c r="AX259" s="14" t="s">
        <v>81</v>
      </c>
      <c r="AY259" s="222" t="s">
        <v>150</v>
      </c>
    </row>
    <row r="260" spans="1:65" s="15" customFormat="1">
      <c r="B260" s="223"/>
      <c r="C260" s="224"/>
      <c r="D260" s="203" t="s">
        <v>158</v>
      </c>
      <c r="E260" s="225" t="s">
        <v>1</v>
      </c>
      <c r="F260" s="226" t="s">
        <v>161</v>
      </c>
      <c r="G260" s="224"/>
      <c r="H260" s="227">
        <v>0.14299999999999999</v>
      </c>
      <c r="I260" s="228"/>
      <c r="J260" s="224"/>
      <c r="K260" s="224"/>
      <c r="L260" s="229"/>
      <c r="M260" s="230"/>
      <c r="N260" s="231"/>
      <c r="O260" s="231"/>
      <c r="P260" s="231"/>
      <c r="Q260" s="231"/>
      <c r="R260" s="231"/>
      <c r="S260" s="231"/>
      <c r="T260" s="232"/>
      <c r="AT260" s="233" t="s">
        <v>158</v>
      </c>
      <c r="AU260" s="233" t="s">
        <v>91</v>
      </c>
      <c r="AV260" s="15" t="s">
        <v>156</v>
      </c>
      <c r="AW260" s="15" t="s">
        <v>35</v>
      </c>
      <c r="AX260" s="15" t="s">
        <v>89</v>
      </c>
      <c r="AY260" s="233" t="s">
        <v>150</v>
      </c>
    </row>
    <row r="261" spans="1:65" s="2" customFormat="1" ht="24.2" customHeight="1">
      <c r="A261" s="34"/>
      <c r="B261" s="35"/>
      <c r="C261" s="187" t="s">
        <v>375</v>
      </c>
      <c r="D261" s="187" t="s">
        <v>152</v>
      </c>
      <c r="E261" s="188" t="s">
        <v>376</v>
      </c>
      <c r="F261" s="189" t="s">
        <v>377</v>
      </c>
      <c r="G261" s="190" t="s">
        <v>285</v>
      </c>
      <c r="H261" s="191">
        <v>1</v>
      </c>
      <c r="I261" s="192"/>
      <c r="J261" s="193">
        <f>ROUND(I261*H261,2)</f>
        <v>0</v>
      </c>
      <c r="K261" s="194"/>
      <c r="L261" s="39"/>
      <c r="M261" s="195" t="s">
        <v>1</v>
      </c>
      <c r="N261" s="196" t="s">
        <v>46</v>
      </c>
      <c r="O261" s="71"/>
      <c r="P261" s="197">
        <f>O261*H261</f>
        <v>0</v>
      </c>
      <c r="Q261" s="197">
        <v>0</v>
      </c>
      <c r="R261" s="197">
        <f>Q261*H261</f>
        <v>0</v>
      </c>
      <c r="S261" s="197">
        <v>8.2000000000000003E-2</v>
      </c>
      <c r="T261" s="198">
        <f>S261*H261</f>
        <v>8.2000000000000003E-2</v>
      </c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R261" s="199" t="s">
        <v>156</v>
      </c>
      <c r="AT261" s="199" t="s">
        <v>152</v>
      </c>
      <c r="AU261" s="199" t="s">
        <v>91</v>
      </c>
      <c r="AY261" s="17" t="s">
        <v>150</v>
      </c>
      <c r="BE261" s="200">
        <f>IF(N261="základní",J261,0)</f>
        <v>0</v>
      </c>
      <c r="BF261" s="200">
        <f>IF(N261="snížená",J261,0)</f>
        <v>0</v>
      </c>
      <c r="BG261" s="200">
        <f>IF(N261="zákl. přenesená",J261,0)</f>
        <v>0</v>
      </c>
      <c r="BH261" s="200">
        <f>IF(N261="sníž. přenesená",J261,0)</f>
        <v>0</v>
      </c>
      <c r="BI261" s="200">
        <f>IF(N261="nulová",J261,0)</f>
        <v>0</v>
      </c>
      <c r="BJ261" s="17" t="s">
        <v>89</v>
      </c>
      <c r="BK261" s="200">
        <f>ROUND(I261*H261,2)</f>
        <v>0</v>
      </c>
      <c r="BL261" s="17" t="s">
        <v>156</v>
      </c>
      <c r="BM261" s="199" t="s">
        <v>515</v>
      </c>
    </row>
    <row r="262" spans="1:65" s="2" customFormat="1" ht="33" customHeight="1">
      <c r="A262" s="34"/>
      <c r="B262" s="35"/>
      <c r="C262" s="187" t="s">
        <v>379</v>
      </c>
      <c r="D262" s="187" t="s">
        <v>152</v>
      </c>
      <c r="E262" s="188" t="s">
        <v>380</v>
      </c>
      <c r="F262" s="189" t="s">
        <v>381</v>
      </c>
      <c r="G262" s="190" t="s">
        <v>155</v>
      </c>
      <c r="H262" s="191">
        <v>3.8</v>
      </c>
      <c r="I262" s="192"/>
      <c r="J262" s="193">
        <f>ROUND(I262*H262,2)</f>
        <v>0</v>
      </c>
      <c r="K262" s="194"/>
      <c r="L262" s="39"/>
      <c r="M262" s="195" t="s">
        <v>1</v>
      </c>
      <c r="N262" s="196" t="s">
        <v>46</v>
      </c>
      <c r="O262" s="71"/>
      <c r="P262" s="197">
        <f>O262*H262</f>
        <v>0</v>
      </c>
      <c r="Q262" s="197">
        <v>0</v>
      </c>
      <c r="R262" s="197">
        <f>Q262*H262</f>
        <v>0</v>
      </c>
      <c r="S262" s="197">
        <v>0</v>
      </c>
      <c r="T262" s="198">
        <f>S262*H262</f>
        <v>0</v>
      </c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R262" s="199" t="s">
        <v>156</v>
      </c>
      <c r="AT262" s="199" t="s">
        <v>152</v>
      </c>
      <c r="AU262" s="199" t="s">
        <v>91</v>
      </c>
      <c r="AY262" s="17" t="s">
        <v>150</v>
      </c>
      <c r="BE262" s="200">
        <f>IF(N262="základní",J262,0)</f>
        <v>0</v>
      </c>
      <c r="BF262" s="200">
        <f>IF(N262="snížená",J262,0)</f>
        <v>0</v>
      </c>
      <c r="BG262" s="200">
        <f>IF(N262="zákl. přenesená",J262,0)</f>
        <v>0</v>
      </c>
      <c r="BH262" s="200">
        <f>IF(N262="sníž. přenesená",J262,0)</f>
        <v>0</v>
      </c>
      <c r="BI262" s="200">
        <f>IF(N262="nulová",J262,0)</f>
        <v>0</v>
      </c>
      <c r="BJ262" s="17" t="s">
        <v>89</v>
      </c>
      <c r="BK262" s="200">
        <f>ROUND(I262*H262,2)</f>
        <v>0</v>
      </c>
      <c r="BL262" s="17" t="s">
        <v>156</v>
      </c>
      <c r="BM262" s="199" t="s">
        <v>516</v>
      </c>
    </row>
    <row r="263" spans="1:65" s="13" customFormat="1">
      <c r="B263" s="201"/>
      <c r="C263" s="202"/>
      <c r="D263" s="203" t="s">
        <v>158</v>
      </c>
      <c r="E263" s="204" t="s">
        <v>1</v>
      </c>
      <c r="F263" s="205" t="s">
        <v>446</v>
      </c>
      <c r="G263" s="202"/>
      <c r="H263" s="204" t="s">
        <v>1</v>
      </c>
      <c r="I263" s="206"/>
      <c r="J263" s="202"/>
      <c r="K263" s="202"/>
      <c r="L263" s="207"/>
      <c r="M263" s="208"/>
      <c r="N263" s="209"/>
      <c r="O263" s="209"/>
      <c r="P263" s="209"/>
      <c r="Q263" s="209"/>
      <c r="R263" s="209"/>
      <c r="S263" s="209"/>
      <c r="T263" s="210"/>
      <c r="AT263" s="211" t="s">
        <v>158</v>
      </c>
      <c r="AU263" s="211" t="s">
        <v>91</v>
      </c>
      <c r="AV263" s="13" t="s">
        <v>89</v>
      </c>
      <c r="AW263" s="13" t="s">
        <v>35</v>
      </c>
      <c r="AX263" s="13" t="s">
        <v>81</v>
      </c>
      <c r="AY263" s="211" t="s">
        <v>150</v>
      </c>
    </row>
    <row r="264" spans="1:65" s="14" customFormat="1">
      <c r="B264" s="212"/>
      <c r="C264" s="213"/>
      <c r="D264" s="203" t="s">
        <v>158</v>
      </c>
      <c r="E264" s="214" t="s">
        <v>1</v>
      </c>
      <c r="F264" s="215" t="s">
        <v>447</v>
      </c>
      <c r="G264" s="213"/>
      <c r="H264" s="216">
        <v>3.8</v>
      </c>
      <c r="I264" s="217"/>
      <c r="J264" s="213"/>
      <c r="K264" s="213"/>
      <c r="L264" s="218"/>
      <c r="M264" s="219"/>
      <c r="N264" s="220"/>
      <c r="O264" s="220"/>
      <c r="P264" s="220"/>
      <c r="Q264" s="220"/>
      <c r="R264" s="220"/>
      <c r="S264" s="220"/>
      <c r="T264" s="221"/>
      <c r="AT264" s="222" t="s">
        <v>158</v>
      </c>
      <c r="AU264" s="222" t="s">
        <v>91</v>
      </c>
      <c r="AV264" s="14" t="s">
        <v>91</v>
      </c>
      <c r="AW264" s="14" t="s">
        <v>35</v>
      </c>
      <c r="AX264" s="14" t="s">
        <v>81</v>
      </c>
      <c r="AY264" s="222" t="s">
        <v>150</v>
      </c>
    </row>
    <row r="265" spans="1:65" s="15" customFormat="1">
      <c r="B265" s="223"/>
      <c r="C265" s="224"/>
      <c r="D265" s="203" t="s">
        <v>158</v>
      </c>
      <c r="E265" s="225" t="s">
        <v>1</v>
      </c>
      <c r="F265" s="226" t="s">
        <v>161</v>
      </c>
      <c r="G265" s="224"/>
      <c r="H265" s="227">
        <v>3.8</v>
      </c>
      <c r="I265" s="228"/>
      <c r="J265" s="224"/>
      <c r="K265" s="224"/>
      <c r="L265" s="229"/>
      <c r="M265" s="230"/>
      <c r="N265" s="231"/>
      <c r="O265" s="231"/>
      <c r="P265" s="231"/>
      <c r="Q265" s="231"/>
      <c r="R265" s="231"/>
      <c r="S265" s="231"/>
      <c r="T265" s="232"/>
      <c r="AT265" s="233" t="s">
        <v>158</v>
      </c>
      <c r="AU265" s="233" t="s">
        <v>91</v>
      </c>
      <c r="AV265" s="15" t="s">
        <v>156</v>
      </c>
      <c r="AW265" s="15" t="s">
        <v>35</v>
      </c>
      <c r="AX265" s="15" t="s">
        <v>89</v>
      </c>
      <c r="AY265" s="233" t="s">
        <v>150</v>
      </c>
    </row>
    <row r="266" spans="1:65" s="12" customFormat="1" ht="22.9" customHeight="1">
      <c r="B266" s="171"/>
      <c r="C266" s="172"/>
      <c r="D266" s="173" t="s">
        <v>80</v>
      </c>
      <c r="E266" s="185" t="s">
        <v>383</v>
      </c>
      <c r="F266" s="185" t="s">
        <v>384</v>
      </c>
      <c r="G266" s="172"/>
      <c r="H266" s="172"/>
      <c r="I266" s="175"/>
      <c r="J266" s="186">
        <f>BK266</f>
        <v>0</v>
      </c>
      <c r="K266" s="172"/>
      <c r="L266" s="177"/>
      <c r="M266" s="178"/>
      <c r="N266" s="179"/>
      <c r="O266" s="179"/>
      <c r="P266" s="180">
        <f>SUM(P267:P282)</f>
        <v>0</v>
      </c>
      <c r="Q266" s="179"/>
      <c r="R266" s="180">
        <f>SUM(R267:R282)</f>
        <v>0</v>
      </c>
      <c r="S266" s="179"/>
      <c r="T266" s="181">
        <f>SUM(T267:T282)</f>
        <v>0</v>
      </c>
      <c r="AR266" s="182" t="s">
        <v>89</v>
      </c>
      <c r="AT266" s="183" t="s">
        <v>80</v>
      </c>
      <c r="AU266" s="183" t="s">
        <v>89</v>
      </c>
      <c r="AY266" s="182" t="s">
        <v>150</v>
      </c>
      <c r="BK266" s="184">
        <f>SUM(BK267:BK282)</f>
        <v>0</v>
      </c>
    </row>
    <row r="267" spans="1:65" s="2" customFormat="1" ht="24.2" customHeight="1">
      <c r="A267" s="34"/>
      <c r="B267" s="35"/>
      <c r="C267" s="187" t="s">
        <v>385</v>
      </c>
      <c r="D267" s="187" t="s">
        <v>152</v>
      </c>
      <c r="E267" s="188" t="s">
        <v>386</v>
      </c>
      <c r="F267" s="189" t="s">
        <v>387</v>
      </c>
      <c r="G267" s="190" t="s">
        <v>228</v>
      </c>
      <c r="H267" s="191">
        <v>1.5860000000000001</v>
      </c>
      <c r="I267" s="192"/>
      <c r="J267" s="193">
        <f>ROUND(I267*H267,2)</f>
        <v>0</v>
      </c>
      <c r="K267" s="194"/>
      <c r="L267" s="39"/>
      <c r="M267" s="195" t="s">
        <v>1</v>
      </c>
      <c r="N267" s="196" t="s">
        <v>46</v>
      </c>
      <c r="O267" s="71"/>
      <c r="P267" s="197">
        <f>O267*H267</f>
        <v>0</v>
      </c>
      <c r="Q267" s="197">
        <v>0</v>
      </c>
      <c r="R267" s="197">
        <f>Q267*H267</f>
        <v>0</v>
      </c>
      <c r="S267" s="197">
        <v>0</v>
      </c>
      <c r="T267" s="198">
        <f>S267*H267</f>
        <v>0</v>
      </c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R267" s="199" t="s">
        <v>156</v>
      </c>
      <c r="AT267" s="199" t="s">
        <v>152</v>
      </c>
      <c r="AU267" s="199" t="s">
        <v>91</v>
      </c>
      <c r="AY267" s="17" t="s">
        <v>150</v>
      </c>
      <c r="BE267" s="200">
        <f>IF(N267="základní",J267,0)</f>
        <v>0</v>
      </c>
      <c r="BF267" s="200">
        <f>IF(N267="snížená",J267,0)</f>
        <v>0</v>
      </c>
      <c r="BG267" s="200">
        <f>IF(N267="zákl. přenesená",J267,0)</f>
        <v>0</v>
      </c>
      <c r="BH267" s="200">
        <f>IF(N267="sníž. přenesená",J267,0)</f>
        <v>0</v>
      </c>
      <c r="BI267" s="200">
        <f>IF(N267="nulová",J267,0)</f>
        <v>0</v>
      </c>
      <c r="BJ267" s="17" t="s">
        <v>89</v>
      </c>
      <c r="BK267" s="200">
        <f>ROUND(I267*H267,2)</f>
        <v>0</v>
      </c>
      <c r="BL267" s="17" t="s">
        <v>156</v>
      </c>
      <c r="BM267" s="199" t="s">
        <v>517</v>
      </c>
    </row>
    <row r="268" spans="1:65" s="14" customFormat="1">
      <c r="B268" s="212"/>
      <c r="C268" s="213"/>
      <c r="D268" s="203" t="s">
        <v>158</v>
      </c>
      <c r="E268" s="214" t="s">
        <v>1</v>
      </c>
      <c r="F268" s="215" t="s">
        <v>518</v>
      </c>
      <c r="G268" s="213"/>
      <c r="H268" s="216">
        <v>1.5860000000000001</v>
      </c>
      <c r="I268" s="217"/>
      <c r="J268" s="213"/>
      <c r="K268" s="213"/>
      <c r="L268" s="218"/>
      <c r="M268" s="219"/>
      <c r="N268" s="220"/>
      <c r="O268" s="220"/>
      <c r="P268" s="220"/>
      <c r="Q268" s="220"/>
      <c r="R268" s="220"/>
      <c r="S268" s="220"/>
      <c r="T268" s="221"/>
      <c r="AT268" s="222" t="s">
        <v>158</v>
      </c>
      <c r="AU268" s="222" t="s">
        <v>91</v>
      </c>
      <c r="AV268" s="14" t="s">
        <v>91</v>
      </c>
      <c r="AW268" s="14" t="s">
        <v>35</v>
      </c>
      <c r="AX268" s="14" t="s">
        <v>81</v>
      </c>
      <c r="AY268" s="222" t="s">
        <v>150</v>
      </c>
    </row>
    <row r="269" spans="1:65" s="15" customFormat="1">
      <c r="B269" s="223"/>
      <c r="C269" s="224"/>
      <c r="D269" s="203" t="s">
        <v>158</v>
      </c>
      <c r="E269" s="225" t="s">
        <v>1</v>
      </c>
      <c r="F269" s="226" t="s">
        <v>161</v>
      </c>
      <c r="G269" s="224"/>
      <c r="H269" s="227">
        <v>1.5860000000000001</v>
      </c>
      <c r="I269" s="228"/>
      <c r="J269" s="224"/>
      <c r="K269" s="224"/>
      <c r="L269" s="229"/>
      <c r="M269" s="230"/>
      <c r="N269" s="231"/>
      <c r="O269" s="231"/>
      <c r="P269" s="231"/>
      <c r="Q269" s="231"/>
      <c r="R269" s="231"/>
      <c r="S269" s="231"/>
      <c r="T269" s="232"/>
      <c r="AT269" s="233" t="s">
        <v>158</v>
      </c>
      <c r="AU269" s="233" t="s">
        <v>91</v>
      </c>
      <c r="AV269" s="15" t="s">
        <v>156</v>
      </c>
      <c r="AW269" s="15" t="s">
        <v>35</v>
      </c>
      <c r="AX269" s="15" t="s">
        <v>89</v>
      </c>
      <c r="AY269" s="233" t="s">
        <v>150</v>
      </c>
    </row>
    <row r="270" spans="1:65" s="2" customFormat="1" ht="24.2" customHeight="1">
      <c r="A270" s="34"/>
      <c r="B270" s="35"/>
      <c r="C270" s="187" t="s">
        <v>390</v>
      </c>
      <c r="D270" s="187" t="s">
        <v>152</v>
      </c>
      <c r="E270" s="188" t="s">
        <v>391</v>
      </c>
      <c r="F270" s="189" t="s">
        <v>392</v>
      </c>
      <c r="G270" s="190" t="s">
        <v>228</v>
      </c>
      <c r="H270" s="191">
        <v>7.93</v>
      </c>
      <c r="I270" s="192"/>
      <c r="J270" s="193">
        <f>ROUND(I270*H270,2)</f>
        <v>0</v>
      </c>
      <c r="K270" s="194"/>
      <c r="L270" s="39"/>
      <c r="M270" s="195" t="s">
        <v>1</v>
      </c>
      <c r="N270" s="196" t="s">
        <v>46</v>
      </c>
      <c r="O270" s="71"/>
      <c r="P270" s="197">
        <f>O270*H270</f>
        <v>0</v>
      </c>
      <c r="Q270" s="197">
        <v>0</v>
      </c>
      <c r="R270" s="197">
        <f>Q270*H270</f>
        <v>0</v>
      </c>
      <c r="S270" s="197">
        <v>0</v>
      </c>
      <c r="T270" s="198">
        <f>S270*H270</f>
        <v>0</v>
      </c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R270" s="199" t="s">
        <v>156</v>
      </c>
      <c r="AT270" s="199" t="s">
        <v>152</v>
      </c>
      <c r="AU270" s="199" t="s">
        <v>91</v>
      </c>
      <c r="AY270" s="17" t="s">
        <v>150</v>
      </c>
      <c r="BE270" s="200">
        <f>IF(N270="základní",J270,0)</f>
        <v>0</v>
      </c>
      <c r="BF270" s="200">
        <f>IF(N270="snížená",J270,0)</f>
        <v>0</v>
      </c>
      <c r="BG270" s="200">
        <f>IF(N270="zákl. přenesená",J270,0)</f>
        <v>0</v>
      </c>
      <c r="BH270" s="200">
        <f>IF(N270="sníž. přenesená",J270,0)</f>
        <v>0</v>
      </c>
      <c r="BI270" s="200">
        <f>IF(N270="nulová",J270,0)</f>
        <v>0</v>
      </c>
      <c r="BJ270" s="17" t="s">
        <v>89</v>
      </c>
      <c r="BK270" s="200">
        <f>ROUND(I270*H270,2)</f>
        <v>0</v>
      </c>
      <c r="BL270" s="17" t="s">
        <v>156</v>
      </c>
      <c r="BM270" s="199" t="s">
        <v>519</v>
      </c>
    </row>
    <row r="271" spans="1:65" s="14" customFormat="1">
      <c r="B271" s="212"/>
      <c r="C271" s="213"/>
      <c r="D271" s="203" t="s">
        <v>158</v>
      </c>
      <c r="E271" s="214" t="s">
        <v>1</v>
      </c>
      <c r="F271" s="215" t="s">
        <v>520</v>
      </c>
      <c r="G271" s="213"/>
      <c r="H271" s="216">
        <v>1.5860000000000001</v>
      </c>
      <c r="I271" s="217"/>
      <c r="J271" s="213"/>
      <c r="K271" s="213"/>
      <c r="L271" s="218"/>
      <c r="M271" s="219"/>
      <c r="N271" s="220"/>
      <c r="O271" s="220"/>
      <c r="P271" s="220"/>
      <c r="Q271" s="220"/>
      <c r="R271" s="220"/>
      <c r="S271" s="220"/>
      <c r="T271" s="221"/>
      <c r="AT271" s="222" t="s">
        <v>158</v>
      </c>
      <c r="AU271" s="222" t="s">
        <v>91</v>
      </c>
      <c r="AV271" s="14" t="s">
        <v>91</v>
      </c>
      <c r="AW271" s="14" t="s">
        <v>35</v>
      </c>
      <c r="AX271" s="14" t="s">
        <v>81</v>
      </c>
      <c r="AY271" s="222" t="s">
        <v>150</v>
      </c>
    </row>
    <row r="272" spans="1:65" s="15" customFormat="1">
      <c r="B272" s="223"/>
      <c r="C272" s="224"/>
      <c r="D272" s="203" t="s">
        <v>158</v>
      </c>
      <c r="E272" s="225" t="s">
        <v>1</v>
      </c>
      <c r="F272" s="226" t="s">
        <v>161</v>
      </c>
      <c r="G272" s="224"/>
      <c r="H272" s="227">
        <v>1.5860000000000001</v>
      </c>
      <c r="I272" s="228"/>
      <c r="J272" s="224"/>
      <c r="K272" s="224"/>
      <c r="L272" s="229"/>
      <c r="M272" s="230"/>
      <c r="N272" s="231"/>
      <c r="O272" s="231"/>
      <c r="P272" s="231"/>
      <c r="Q272" s="231"/>
      <c r="R272" s="231"/>
      <c r="S272" s="231"/>
      <c r="T272" s="232"/>
      <c r="AT272" s="233" t="s">
        <v>158</v>
      </c>
      <c r="AU272" s="233" t="s">
        <v>91</v>
      </c>
      <c r="AV272" s="15" t="s">
        <v>156</v>
      </c>
      <c r="AW272" s="15" t="s">
        <v>35</v>
      </c>
      <c r="AX272" s="15" t="s">
        <v>89</v>
      </c>
      <c r="AY272" s="233" t="s">
        <v>150</v>
      </c>
    </row>
    <row r="273" spans="1:65" s="14" customFormat="1">
      <c r="B273" s="212"/>
      <c r="C273" s="213"/>
      <c r="D273" s="203" t="s">
        <v>158</v>
      </c>
      <c r="E273" s="213"/>
      <c r="F273" s="215" t="s">
        <v>521</v>
      </c>
      <c r="G273" s="213"/>
      <c r="H273" s="216">
        <v>7.93</v>
      </c>
      <c r="I273" s="217"/>
      <c r="J273" s="213"/>
      <c r="K273" s="213"/>
      <c r="L273" s="218"/>
      <c r="M273" s="219"/>
      <c r="N273" s="220"/>
      <c r="O273" s="220"/>
      <c r="P273" s="220"/>
      <c r="Q273" s="220"/>
      <c r="R273" s="220"/>
      <c r="S273" s="220"/>
      <c r="T273" s="221"/>
      <c r="AT273" s="222" t="s">
        <v>158</v>
      </c>
      <c r="AU273" s="222" t="s">
        <v>91</v>
      </c>
      <c r="AV273" s="14" t="s">
        <v>91</v>
      </c>
      <c r="AW273" s="14" t="s">
        <v>4</v>
      </c>
      <c r="AX273" s="14" t="s">
        <v>89</v>
      </c>
      <c r="AY273" s="222" t="s">
        <v>150</v>
      </c>
    </row>
    <row r="274" spans="1:65" s="2" customFormat="1" ht="37.9" customHeight="1">
      <c r="A274" s="34"/>
      <c r="B274" s="35"/>
      <c r="C274" s="187" t="s">
        <v>396</v>
      </c>
      <c r="D274" s="187" t="s">
        <v>152</v>
      </c>
      <c r="E274" s="188" t="s">
        <v>397</v>
      </c>
      <c r="F274" s="189" t="s">
        <v>398</v>
      </c>
      <c r="G274" s="190" t="s">
        <v>228</v>
      </c>
      <c r="H274" s="191">
        <v>0.315</v>
      </c>
      <c r="I274" s="192"/>
      <c r="J274" s="193">
        <f>ROUND(I274*H274,2)</f>
        <v>0</v>
      </c>
      <c r="K274" s="194"/>
      <c r="L274" s="39"/>
      <c r="M274" s="195" t="s">
        <v>1</v>
      </c>
      <c r="N274" s="196" t="s">
        <v>46</v>
      </c>
      <c r="O274" s="71"/>
      <c r="P274" s="197">
        <f>O274*H274</f>
        <v>0</v>
      </c>
      <c r="Q274" s="197">
        <v>0</v>
      </c>
      <c r="R274" s="197">
        <f>Q274*H274</f>
        <v>0</v>
      </c>
      <c r="S274" s="197">
        <v>0</v>
      </c>
      <c r="T274" s="198">
        <f>S274*H274</f>
        <v>0</v>
      </c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R274" s="199" t="s">
        <v>156</v>
      </c>
      <c r="AT274" s="199" t="s">
        <v>152</v>
      </c>
      <c r="AU274" s="199" t="s">
        <v>91</v>
      </c>
      <c r="AY274" s="17" t="s">
        <v>150</v>
      </c>
      <c r="BE274" s="200">
        <f>IF(N274="základní",J274,0)</f>
        <v>0</v>
      </c>
      <c r="BF274" s="200">
        <f>IF(N274="snížená",J274,0)</f>
        <v>0</v>
      </c>
      <c r="BG274" s="200">
        <f>IF(N274="zákl. přenesená",J274,0)</f>
        <v>0</v>
      </c>
      <c r="BH274" s="200">
        <f>IF(N274="sníž. přenesená",J274,0)</f>
        <v>0</v>
      </c>
      <c r="BI274" s="200">
        <f>IF(N274="nulová",J274,0)</f>
        <v>0</v>
      </c>
      <c r="BJ274" s="17" t="s">
        <v>89</v>
      </c>
      <c r="BK274" s="200">
        <f>ROUND(I274*H274,2)</f>
        <v>0</v>
      </c>
      <c r="BL274" s="17" t="s">
        <v>156</v>
      </c>
      <c r="BM274" s="199" t="s">
        <v>522</v>
      </c>
    </row>
    <row r="275" spans="1:65" s="13" customFormat="1">
      <c r="B275" s="201"/>
      <c r="C275" s="202"/>
      <c r="D275" s="203" t="s">
        <v>158</v>
      </c>
      <c r="E275" s="204" t="s">
        <v>1</v>
      </c>
      <c r="F275" s="205" t="s">
        <v>400</v>
      </c>
      <c r="G275" s="202"/>
      <c r="H275" s="204" t="s">
        <v>1</v>
      </c>
      <c r="I275" s="206"/>
      <c r="J275" s="202"/>
      <c r="K275" s="202"/>
      <c r="L275" s="207"/>
      <c r="M275" s="208"/>
      <c r="N275" s="209"/>
      <c r="O275" s="209"/>
      <c r="P275" s="209"/>
      <c r="Q275" s="209"/>
      <c r="R275" s="209"/>
      <c r="S275" s="209"/>
      <c r="T275" s="210"/>
      <c r="AT275" s="211" t="s">
        <v>158</v>
      </c>
      <c r="AU275" s="211" t="s">
        <v>91</v>
      </c>
      <c r="AV275" s="13" t="s">
        <v>89</v>
      </c>
      <c r="AW275" s="13" t="s">
        <v>35</v>
      </c>
      <c r="AX275" s="13" t="s">
        <v>81</v>
      </c>
      <c r="AY275" s="211" t="s">
        <v>150</v>
      </c>
    </row>
    <row r="276" spans="1:65" s="14" customFormat="1">
      <c r="B276" s="212"/>
      <c r="C276" s="213"/>
      <c r="D276" s="203" t="s">
        <v>158</v>
      </c>
      <c r="E276" s="214" t="s">
        <v>1</v>
      </c>
      <c r="F276" s="215" t="s">
        <v>523</v>
      </c>
      <c r="G276" s="213"/>
      <c r="H276" s="216">
        <v>0.315</v>
      </c>
      <c r="I276" s="217"/>
      <c r="J276" s="213"/>
      <c r="K276" s="213"/>
      <c r="L276" s="218"/>
      <c r="M276" s="219"/>
      <c r="N276" s="220"/>
      <c r="O276" s="220"/>
      <c r="P276" s="220"/>
      <c r="Q276" s="220"/>
      <c r="R276" s="220"/>
      <c r="S276" s="220"/>
      <c r="T276" s="221"/>
      <c r="AT276" s="222" t="s">
        <v>158</v>
      </c>
      <c r="AU276" s="222" t="s">
        <v>91</v>
      </c>
      <c r="AV276" s="14" t="s">
        <v>91</v>
      </c>
      <c r="AW276" s="14" t="s">
        <v>35</v>
      </c>
      <c r="AX276" s="14" t="s">
        <v>81</v>
      </c>
      <c r="AY276" s="222" t="s">
        <v>150</v>
      </c>
    </row>
    <row r="277" spans="1:65" s="15" customFormat="1">
      <c r="B277" s="223"/>
      <c r="C277" s="224"/>
      <c r="D277" s="203" t="s">
        <v>158</v>
      </c>
      <c r="E277" s="225" t="s">
        <v>1</v>
      </c>
      <c r="F277" s="226" t="s">
        <v>161</v>
      </c>
      <c r="G277" s="224"/>
      <c r="H277" s="227">
        <v>0.315</v>
      </c>
      <c r="I277" s="228"/>
      <c r="J277" s="224"/>
      <c r="K277" s="224"/>
      <c r="L277" s="229"/>
      <c r="M277" s="230"/>
      <c r="N277" s="231"/>
      <c r="O277" s="231"/>
      <c r="P277" s="231"/>
      <c r="Q277" s="231"/>
      <c r="R277" s="231"/>
      <c r="S277" s="231"/>
      <c r="T277" s="232"/>
      <c r="AT277" s="233" t="s">
        <v>158</v>
      </c>
      <c r="AU277" s="233" t="s">
        <v>91</v>
      </c>
      <c r="AV277" s="15" t="s">
        <v>156</v>
      </c>
      <c r="AW277" s="15" t="s">
        <v>35</v>
      </c>
      <c r="AX277" s="15" t="s">
        <v>89</v>
      </c>
      <c r="AY277" s="233" t="s">
        <v>150</v>
      </c>
    </row>
    <row r="278" spans="1:65" s="2" customFormat="1" ht="44.25" customHeight="1">
      <c r="A278" s="34"/>
      <c r="B278" s="35"/>
      <c r="C278" s="187" t="s">
        <v>402</v>
      </c>
      <c r="D278" s="187" t="s">
        <v>152</v>
      </c>
      <c r="E278" s="188" t="s">
        <v>403</v>
      </c>
      <c r="F278" s="189" t="s">
        <v>404</v>
      </c>
      <c r="G278" s="190" t="s">
        <v>228</v>
      </c>
      <c r="H278" s="191">
        <v>0.97</v>
      </c>
      <c r="I278" s="192"/>
      <c r="J278" s="193">
        <f>ROUND(I278*H278,2)</f>
        <v>0</v>
      </c>
      <c r="K278" s="194"/>
      <c r="L278" s="39"/>
      <c r="M278" s="195" t="s">
        <v>1</v>
      </c>
      <c r="N278" s="196" t="s">
        <v>46</v>
      </c>
      <c r="O278" s="71"/>
      <c r="P278" s="197">
        <f>O278*H278</f>
        <v>0</v>
      </c>
      <c r="Q278" s="197">
        <v>0</v>
      </c>
      <c r="R278" s="197">
        <f>Q278*H278</f>
        <v>0</v>
      </c>
      <c r="S278" s="197">
        <v>0</v>
      </c>
      <c r="T278" s="198">
        <f>S278*H278</f>
        <v>0</v>
      </c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R278" s="199" t="s">
        <v>156</v>
      </c>
      <c r="AT278" s="199" t="s">
        <v>152</v>
      </c>
      <c r="AU278" s="199" t="s">
        <v>91</v>
      </c>
      <c r="AY278" s="17" t="s">
        <v>150</v>
      </c>
      <c r="BE278" s="200">
        <f>IF(N278="základní",J278,0)</f>
        <v>0</v>
      </c>
      <c r="BF278" s="200">
        <f>IF(N278="snížená",J278,0)</f>
        <v>0</v>
      </c>
      <c r="BG278" s="200">
        <f>IF(N278="zákl. přenesená",J278,0)</f>
        <v>0</v>
      </c>
      <c r="BH278" s="200">
        <f>IF(N278="sníž. přenesená",J278,0)</f>
        <v>0</v>
      </c>
      <c r="BI278" s="200">
        <f>IF(N278="nulová",J278,0)</f>
        <v>0</v>
      </c>
      <c r="BJ278" s="17" t="s">
        <v>89</v>
      </c>
      <c r="BK278" s="200">
        <f>ROUND(I278*H278,2)</f>
        <v>0</v>
      </c>
      <c r="BL278" s="17" t="s">
        <v>156</v>
      </c>
      <c r="BM278" s="199" t="s">
        <v>524</v>
      </c>
    </row>
    <row r="279" spans="1:65" s="14" customFormat="1">
      <c r="B279" s="212"/>
      <c r="C279" s="213"/>
      <c r="D279" s="203" t="s">
        <v>158</v>
      </c>
      <c r="E279" s="214" t="s">
        <v>1</v>
      </c>
      <c r="F279" s="215" t="s">
        <v>525</v>
      </c>
      <c r="G279" s="213"/>
      <c r="H279" s="216">
        <v>0.97</v>
      </c>
      <c r="I279" s="217"/>
      <c r="J279" s="213"/>
      <c r="K279" s="213"/>
      <c r="L279" s="218"/>
      <c r="M279" s="219"/>
      <c r="N279" s="220"/>
      <c r="O279" s="220"/>
      <c r="P279" s="220"/>
      <c r="Q279" s="220"/>
      <c r="R279" s="220"/>
      <c r="S279" s="220"/>
      <c r="T279" s="221"/>
      <c r="AT279" s="222" t="s">
        <v>158</v>
      </c>
      <c r="AU279" s="222" t="s">
        <v>91</v>
      </c>
      <c r="AV279" s="14" t="s">
        <v>91</v>
      </c>
      <c r="AW279" s="14" t="s">
        <v>35</v>
      </c>
      <c r="AX279" s="14" t="s">
        <v>81</v>
      </c>
      <c r="AY279" s="222" t="s">
        <v>150</v>
      </c>
    </row>
    <row r="280" spans="1:65" s="15" customFormat="1">
      <c r="B280" s="223"/>
      <c r="C280" s="224"/>
      <c r="D280" s="203" t="s">
        <v>158</v>
      </c>
      <c r="E280" s="225" t="s">
        <v>1</v>
      </c>
      <c r="F280" s="226" t="s">
        <v>161</v>
      </c>
      <c r="G280" s="224"/>
      <c r="H280" s="227">
        <v>0.97</v>
      </c>
      <c r="I280" s="228"/>
      <c r="J280" s="224"/>
      <c r="K280" s="224"/>
      <c r="L280" s="229"/>
      <c r="M280" s="230"/>
      <c r="N280" s="231"/>
      <c r="O280" s="231"/>
      <c r="P280" s="231"/>
      <c r="Q280" s="231"/>
      <c r="R280" s="231"/>
      <c r="S280" s="231"/>
      <c r="T280" s="232"/>
      <c r="AT280" s="233" t="s">
        <v>158</v>
      </c>
      <c r="AU280" s="233" t="s">
        <v>91</v>
      </c>
      <c r="AV280" s="15" t="s">
        <v>156</v>
      </c>
      <c r="AW280" s="15" t="s">
        <v>35</v>
      </c>
      <c r="AX280" s="15" t="s">
        <v>89</v>
      </c>
      <c r="AY280" s="233" t="s">
        <v>150</v>
      </c>
    </row>
    <row r="281" spans="1:65" s="2" customFormat="1" ht="44.25" customHeight="1">
      <c r="A281" s="34"/>
      <c r="B281" s="35"/>
      <c r="C281" s="187" t="s">
        <v>407</v>
      </c>
      <c r="D281" s="187" t="s">
        <v>152</v>
      </c>
      <c r="E281" s="188" t="s">
        <v>408</v>
      </c>
      <c r="F281" s="189" t="s">
        <v>409</v>
      </c>
      <c r="G281" s="190" t="s">
        <v>228</v>
      </c>
      <c r="H281" s="191">
        <v>0.30099999999999999</v>
      </c>
      <c r="I281" s="192"/>
      <c r="J281" s="193">
        <f>ROUND(I281*H281,2)</f>
        <v>0</v>
      </c>
      <c r="K281" s="194"/>
      <c r="L281" s="39"/>
      <c r="M281" s="195" t="s">
        <v>1</v>
      </c>
      <c r="N281" s="196" t="s">
        <v>46</v>
      </c>
      <c r="O281" s="71"/>
      <c r="P281" s="197">
        <f>O281*H281</f>
        <v>0</v>
      </c>
      <c r="Q281" s="197">
        <v>0</v>
      </c>
      <c r="R281" s="197">
        <f>Q281*H281</f>
        <v>0</v>
      </c>
      <c r="S281" s="197">
        <v>0</v>
      </c>
      <c r="T281" s="198">
        <f>S281*H281</f>
        <v>0</v>
      </c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R281" s="199" t="s">
        <v>156</v>
      </c>
      <c r="AT281" s="199" t="s">
        <v>152</v>
      </c>
      <c r="AU281" s="199" t="s">
        <v>91</v>
      </c>
      <c r="AY281" s="17" t="s">
        <v>150</v>
      </c>
      <c r="BE281" s="200">
        <f>IF(N281="základní",J281,0)</f>
        <v>0</v>
      </c>
      <c r="BF281" s="200">
        <f>IF(N281="snížená",J281,0)</f>
        <v>0</v>
      </c>
      <c r="BG281" s="200">
        <f>IF(N281="zákl. přenesená",J281,0)</f>
        <v>0</v>
      </c>
      <c r="BH281" s="200">
        <f>IF(N281="sníž. přenesená",J281,0)</f>
        <v>0</v>
      </c>
      <c r="BI281" s="200">
        <f>IF(N281="nulová",J281,0)</f>
        <v>0</v>
      </c>
      <c r="BJ281" s="17" t="s">
        <v>89</v>
      </c>
      <c r="BK281" s="200">
        <f>ROUND(I281*H281,2)</f>
        <v>0</v>
      </c>
      <c r="BL281" s="17" t="s">
        <v>156</v>
      </c>
      <c r="BM281" s="199" t="s">
        <v>526</v>
      </c>
    </row>
    <row r="282" spans="1:65" s="14" customFormat="1">
      <c r="B282" s="212"/>
      <c r="C282" s="213"/>
      <c r="D282" s="203" t="s">
        <v>158</v>
      </c>
      <c r="E282" s="214" t="s">
        <v>1</v>
      </c>
      <c r="F282" s="215" t="s">
        <v>527</v>
      </c>
      <c r="G282" s="213"/>
      <c r="H282" s="216">
        <v>0.30099999999999999</v>
      </c>
      <c r="I282" s="217"/>
      <c r="J282" s="213"/>
      <c r="K282" s="213"/>
      <c r="L282" s="218"/>
      <c r="M282" s="219"/>
      <c r="N282" s="220"/>
      <c r="O282" s="220"/>
      <c r="P282" s="220"/>
      <c r="Q282" s="220"/>
      <c r="R282" s="220"/>
      <c r="S282" s="220"/>
      <c r="T282" s="221"/>
      <c r="AT282" s="222" t="s">
        <v>158</v>
      </c>
      <c r="AU282" s="222" t="s">
        <v>91</v>
      </c>
      <c r="AV282" s="14" t="s">
        <v>91</v>
      </c>
      <c r="AW282" s="14" t="s">
        <v>35</v>
      </c>
      <c r="AX282" s="14" t="s">
        <v>89</v>
      </c>
      <c r="AY282" s="222" t="s">
        <v>150</v>
      </c>
    </row>
    <row r="283" spans="1:65" s="12" customFormat="1" ht="22.9" customHeight="1">
      <c r="B283" s="171"/>
      <c r="C283" s="172"/>
      <c r="D283" s="173" t="s">
        <v>80</v>
      </c>
      <c r="E283" s="185" t="s">
        <v>412</v>
      </c>
      <c r="F283" s="185" t="s">
        <v>413</v>
      </c>
      <c r="G283" s="172"/>
      <c r="H283" s="172"/>
      <c r="I283" s="175"/>
      <c r="J283" s="186">
        <f>BK283</f>
        <v>0</v>
      </c>
      <c r="K283" s="172"/>
      <c r="L283" s="177"/>
      <c r="M283" s="178"/>
      <c r="N283" s="179"/>
      <c r="O283" s="179"/>
      <c r="P283" s="180">
        <f>P284</f>
        <v>0</v>
      </c>
      <c r="Q283" s="179"/>
      <c r="R283" s="180">
        <f>R284</f>
        <v>0</v>
      </c>
      <c r="S283" s="179"/>
      <c r="T283" s="181">
        <f>T284</f>
        <v>0</v>
      </c>
      <c r="AR283" s="182" t="s">
        <v>89</v>
      </c>
      <c r="AT283" s="183" t="s">
        <v>80</v>
      </c>
      <c r="AU283" s="183" t="s">
        <v>89</v>
      </c>
      <c r="AY283" s="182" t="s">
        <v>150</v>
      </c>
      <c r="BK283" s="184">
        <f>BK284</f>
        <v>0</v>
      </c>
    </row>
    <row r="284" spans="1:65" s="2" customFormat="1" ht="24.2" customHeight="1">
      <c r="A284" s="34"/>
      <c r="B284" s="35"/>
      <c r="C284" s="187" t="s">
        <v>414</v>
      </c>
      <c r="D284" s="187" t="s">
        <v>152</v>
      </c>
      <c r="E284" s="188" t="s">
        <v>415</v>
      </c>
      <c r="F284" s="189" t="s">
        <v>416</v>
      </c>
      <c r="G284" s="190" t="s">
        <v>228</v>
      </c>
      <c r="H284" s="191">
        <v>33.567999999999998</v>
      </c>
      <c r="I284" s="192"/>
      <c r="J284" s="193">
        <f>ROUND(I284*H284,2)</f>
        <v>0</v>
      </c>
      <c r="K284" s="194"/>
      <c r="L284" s="39"/>
      <c r="M284" s="195" t="s">
        <v>1</v>
      </c>
      <c r="N284" s="196" t="s">
        <v>46</v>
      </c>
      <c r="O284" s="71"/>
      <c r="P284" s="197">
        <f>O284*H284</f>
        <v>0</v>
      </c>
      <c r="Q284" s="197">
        <v>0</v>
      </c>
      <c r="R284" s="197">
        <f>Q284*H284</f>
        <v>0</v>
      </c>
      <c r="S284" s="197">
        <v>0</v>
      </c>
      <c r="T284" s="198">
        <f>S284*H284</f>
        <v>0</v>
      </c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R284" s="199" t="s">
        <v>156</v>
      </c>
      <c r="AT284" s="199" t="s">
        <v>152</v>
      </c>
      <c r="AU284" s="199" t="s">
        <v>91</v>
      </c>
      <c r="AY284" s="17" t="s">
        <v>150</v>
      </c>
      <c r="BE284" s="200">
        <f>IF(N284="základní",J284,0)</f>
        <v>0</v>
      </c>
      <c r="BF284" s="200">
        <f>IF(N284="snížená",J284,0)</f>
        <v>0</v>
      </c>
      <c r="BG284" s="200">
        <f>IF(N284="zákl. přenesená",J284,0)</f>
        <v>0</v>
      </c>
      <c r="BH284" s="200">
        <f>IF(N284="sníž. přenesená",J284,0)</f>
        <v>0</v>
      </c>
      <c r="BI284" s="200">
        <f>IF(N284="nulová",J284,0)</f>
        <v>0</v>
      </c>
      <c r="BJ284" s="17" t="s">
        <v>89</v>
      </c>
      <c r="BK284" s="200">
        <f>ROUND(I284*H284,2)</f>
        <v>0</v>
      </c>
      <c r="BL284" s="17" t="s">
        <v>156</v>
      </c>
      <c r="BM284" s="199" t="s">
        <v>528</v>
      </c>
    </row>
    <row r="285" spans="1:65" s="12" customFormat="1" ht="25.9" customHeight="1">
      <c r="B285" s="171"/>
      <c r="C285" s="172"/>
      <c r="D285" s="173" t="s">
        <v>80</v>
      </c>
      <c r="E285" s="174" t="s">
        <v>418</v>
      </c>
      <c r="F285" s="174" t="s">
        <v>419</v>
      </c>
      <c r="G285" s="172"/>
      <c r="H285" s="172"/>
      <c r="I285" s="175"/>
      <c r="J285" s="176">
        <f>BK285</f>
        <v>0</v>
      </c>
      <c r="K285" s="172"/>
      <c r="L285" s="177"/>
      <c r="M285" s="178"/>
      <c r="N285" s="179"/>
      <c r="O285" s="179"/>
      <c r="P285" s="180">
        <f>P286</f>
        <v>0</v>
      </c>
      <c r="Q285" s="179"/>
      <c r="R285" s="180">
        <f>R286</f>
        <v>2.5</v>
      </c>
      <c r="S285" s="179"/>
      <c r="T285" s="181">
        <f>T286</f>
        <v>0</v>
      </c>
      <c r="AR285" s="182" t="s">
        <v>91</v>
      </c>
      <c r="AT285" s="183" t="s">
        <v>80</v>
      </c>
      <c r="AU285" s="183" t="s">
        <v>81</v>
      </c>
      <c r="AY285" s="182" t="s">
        <v>150</v>
      </c>
      <c r="BK285" s="184">
        <f>BK286</f>
        <v>0</v>
      </c>
    </row>
    <row r="286" spans="1:65" s="12" customFormat="1" ht="22.9" customHeight="1">
      <c r="B286" s="171"/>
      <c r="C286" s="172"/>
      <c r="D286" s="173" t="s">
        <v>80</v>
      </c>
      <c r="E286" s="185" t="s">
        <v>420</v>
      </c>
      <c r="F286" s="185" t="s">
        <v>421</v>
      </c>
      <c r="G286" s="172"/>
      <c r="H286" s="172"/>
      <c r="I286" s="175"/>
      <c r="J286" s="186">
        <f>BK286</f>
        <v>0</v>
      </c>
      <c r="K286" s="172"/>
      <c r="L286" s="177"/>
      <c r="M286" s="178"/>
      <c r="N286" s="179"/>
      <c r="O286" s="179"/>
      <c r="P286" s="180">
        <f>SUM(P287:P289)</f>
        <v>0</v>
      </c>
      <c r="Q286" s="179"/>
      <c r="R286" s="180">
        <f>SUM(R287:R289)</f>
        <v>2.5</v>
      </c>
      <c r="S286" s="179"/>
      <c r="T286" s="181">
        <f>SUM(T287:T289)</f>
        <v>0</v>
      </c>
      <c r="AR286" s="182" t="s">
        <v>91</v>
      </c>
      <c r="AT286" s="183" t="s">
        <v>80</v>
      </c>
      <c r="AU286" s="183" t="s">
        <v>89</v>
      </c>
      <c r="AY286" s="182" t="s">
        <v>150</v>
      </c>
      <c r="BK286" s="184">
        <f>SUM(BK287:BK289)</f>
        <v>0</v>
      </c>
    </row>
    <row r="287" spans="1:65" s="2" customFormat="1" ht="24.2" customHeight="1">
      <c r="A287" s="34"/>
      <c r="B287" s="35"/>
      <c r="C287" s="187" t="s">
        <v>422</v>
      </c>
      <c r="D287" s="187" t="s">
        <v>152</v>
      </c>
      <c r="E287" s="188" t="s">
        <v>423</v>
      </c>
      <c r="F287" s="189" t="s">
        <v>424</v>
      </c>
      <c r="G287" s="190" t="s">
        <v>285</v>
      </c>
      <c r="H287" s="191">
        <v>1</v>
      </c>
      <c r="I287" s="192"/>
      <c r="J287" s="193">
        <f>ROUND(I287*H287,2)</f>
        <v>0</v>
      </c>
      <c r="K287" s="194"/>
      <c r="L287" s="39"/>
      <c r="M287" s="195" t="s">
        <v>1</v>
      </c>
      <c r="N287" s="196" t="s">
        <v>46</v>
      </c>
      <c r="O287" s="71"/>
      <c r="P287" s="197">
        <f>O287*H287</f>
        <v>0</v>
      </c>
      <c r="Q287" s="197">
        <v>1.25</v>
      </c>
      <c r="R287" s="197">
        <f>Q287*H287</f>
        <v>1.25</v>
      </c>
      <c r="S287" s="197">
        <v>0</v>
      </c>
      <c r="T287" s="198">
        <f>S287*H287</f>
        <v>0</v>
      </c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R287" s="199" t="s">
        <v>243</v>
      </c>
      <c r="AT287" s="199" t="s">
        <v>152</v>
      </c>
      <c r="AU287" s="199" t="s">
        <v>91</v>
      </c>
      <c r="AY287" s="17" t="s">
        <v>150</v>
      </c>
      <c r="BE287" s="200">
        <f>IF(N287="základní",J287,0)</f>
        <v>0</v>
      </c>
      <c r="BF287" s="200">
        <f>IF(N287="snížená",J287,0)</f>
        <v>0</v>
      </c>
      <c r="BG287" s="200">
        <f>IF(N287="zákl. přenesená",J287,0)</f>
        <v>0</v>
      </c>
      <c r="BH287" s="200">
        <f>IF(N287="sníž. přenesená",J287,0)</f>
        <v>0</v>
      </c>
      <c r="BI287" s="200">
        <f>IF(N287="nulová",J287,0)</f>
        <v>0</v>
      </c>
      <c r="BJ287" s="17" t="s">
        <v>89</v>
      </c>
      <c r="BK287" s="200">
        <f>ROUND(I287*H287,2)</f>
        <v>0</v>
      </c>
      <c r="BL287" s="17" t="s">
        <v>243</v>
      </c>
      <c r="BM287" s="199" t="s">
        <v>529</v>
      </c>
    </row>
    <row r="288" spans="1:65" s="2" customFormat="1" ht="16.5" customHeight="1">
      <c r="A288" s="34"/>
      <c r="B288" s="35"/>
      <c r="C288" s="234" t="s">
        <v>426</v>
      </c>
      <c r="D288" s="234" t="s">
        <v>211</v>
      </c>
      <c r="E288" s="235" t="s">
        <v>427</v>
      </c>
      <c r="F288" s="236" t="s">
        <v>428</v>
      </c>
      <c r="G288" s="237" t="s">
        <v>285</v>
      </c>
      <c r="H288" s="238">
        <v>1</v>
      </c>
      <c r="I288" s="239"/>
      <c r="J288" s="240">
        <f>ROUND(I288*H288,2)</f>
        <v>0</v>
      </c>
      <c r="K288" s="241"/>
      <c r="L288" s="242"/>
      <c r="M288" s="243" t="s">
        <v>1</v>
      </c>
      <c r="N288" s="244" t="s">
        <v>46</v>
      </c>
      <c r="O288" s="71"/>
      <c r="P288" s="197">
        <f>O288*H288</f>
        <v>0</v>
      </c>
      <c r="Q288" s="197">
        <v>1.25</v>
      </c>
      <c r="R288" s="197">
        <f>Q288*H288</f>
        <v>1.25</v>
      </c>
      <c r="S288" s="197">
        <v>0</v>
      </c>
      <c r="T288" s="198">
        <f>S288*H288</f>
        <v>0</v>
      </c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R288" s="199" t="s">
        <v>193</v>
      </c>
      <c r="AT288" s="199" t="s">
        <v>211</v>
      </c>
      <c r="AU288" s="199" t="s">
        <v>91</v>
      </c>
      <c r="AY288" s="17" t="s">
        <v>150</v>
      </c>
      <c r="BE288" s="200">
        <f>IF(N288="základní",J288,0)</f>
        <v>0</v>
      </c>
      <c r="BF288" s="200">
        <f>IF(N288="snížená",J288,0)</f>
        <v>0</v>
      </c>
      <c r="BG288" s="200">
        <f>IF(N288="zákl. přenesená",J288,0)</f>
        <v>0</v>
      </c>
      <c r="BH288" s="200">
        <f>IF(N288="sníž. přenesená",J288,0)</f>
        <v>0</v>
      </c>
      <c r="BI288" s="200">
        <f>IF(N288="nulová",J288,0)</f>
        <v>0</v>
      </c>
      <c r="BJ288" s="17" t="s">
        <v>89</v>
      </c>
      <c r="BK288" s="200">
        <f>ROUND(I288*H288,2)</f>
        <v>0</v>
      </c>
      <c r="BL288" s="17" t="s">
        <v>156</v>
      </c>
      <c r="BM288" s="199" t="s">
        <v>530</v>
      </c>
    </row>
    <row r="289" spans="1:65" s="2" customFormat="1" ht="24.2" customHeight="1">
      <c r="A289" s="34"/>
      <c r="B289" s="35"/>
      <c r="C289" s="187" t="s">
        <v>430</v>
      </c>
      <c r="D289" s="187" t="s">
        <v>152</v>
      </c>
      <c r="E289" s="188" t="s">
        <v>431</v>
      </c>
      <c r="F289" s="189" t="s">
        <v>432</v>
      </c>
      <c r="G289" s="190" t="s">
        <v>228</v>
      </c>
      <c r="H289" s="191">
        <v>1.25</v>
      </c>
      <c r="I289" s="192"/>
      <c r="J289" s="193">
        <f>ROUND(I289*H289,2)</f>
        <v>0</v>
      </c>
      <c r="K289" s="194"/>
      <c r="L289" s="39"/>
      <c r="M289" s="195" t="s">
        <v>1</v>
      </c>
      <c r="N289" s="196" t="s">
        <v>46</v>
      </c>
      <c r="O289" s="71"/>
      <c r="P289" s="197">
        <f>O289*H289</f>
        <v>0</v>
      </c>
      <c r="Q289" s="197">
        <v>0</v>
      </c>
      <c r="R289" s="197">
        <f>Q289*H289</f>
        <v>0</v>
      </c>
      <c r="S289" s="197">
        <v>0</v>
      </c>
      <c r="T289" s="198">
        <f>S289*H289</f>
        <v>0</v>
      </c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R289" s="199" t="s">
        <v>243</v>
      </c>
      <c r="AT289" s="199" t="s">
        <v>152</v>
      </c>
      <c r="AU289" s="199" t="s">
        <v>91</v>
      </c>
      <c r="AY289" s="17" t="s">
        <v>150</v>
      </c>
      <c r="BE289" s="200">
        <f>IF(N289="základní",J289,0)</f>
        <v>0</v>
      </c>
      <c r="BF289" s="200">
        <f>IF(N289="snížená",J289,0)</f>
        <v>0</v>
      </c>
      <c r="BG289" s="200">
        <f>IF(N289="zákl. přenesená",J289,0)</f>
        <v>0</v>
      </c>
      <c r="BH289" s="200">
        <f>IF(N289="sníž. přenesená",J289,0)</f>
        <v>0</v>
      </c>
      <c r="BI289" s="200">
        <f>IF(N289="nulová",J289,0)</f>
        <v>0</v>
      </c>
      <c r="BJ289" s="17" t="s">
        <v>89</v>
      </c>
      <c r="BK289" s="200">
        <f>ROUND(I289*H289,2)</f>
        <v>0</v>
      </c>
      <c r="BL289" s="17" t="s">
        <v>243</v>
      </c>
      <c r="BM289" s="199" t="s">
        <v>531</v>
      </c>
    </row>
    <row r="290" spans="1:65" s="12" customFormat="1" ht="25.9" customHeight="1">
      <c r="B290" s="171"/>
      <c r="C290" s="172"/>
      <c r="D290" s="173" t="s">
        <v>80</v>
      </c>
      <c r="E290" s="174" t="s">
        <v>211</v>
      </c>
      <c r="F290" s="174" t="s">
        <v>434</v>
      </c>
      <c r="G290" s="172"/>
      <c r="H290" s="172"/>
      <c r="I290" s="175"/>
      <c r="J290" s="176">
        <f>BK290</f>
        <v>0</v>
      </c>
      <c r="K290" s="172"/>
      <c r="L290" s="177"/>
      <c r="M290" s="178"/>
      <c r="N290" s="179"/>
      <c r="O290" s="179"/>
      <c r="P290" s="180">
        <f>P291</f>
        <v>0</v>
      </c>
      <c r="Q290" s="179"/>
      <c r="R290" s="180">
        <f>R291</f>
        <v>4.9500000000000004E-5</v>
      </c>
      <c r="S290" s="179"/>
      <c r="T290" s="181">
        <f>T291</f>
        <v>0</v>
      </c>
      <c r="AR290" s="182" t="s">
        <v>165</v>
      </c>
      <c r="AT290" s="183" t="s">
        <v>80</v>
      </c>
      <c r="AU290" s="183" t="s">
        <v>81</v>
      </c>
      <c r="AY290" s="182" t="s">
        <v>150</v>
      </c>
      <c r="BK290" s="184">
        <f>BK291</f>
        <v>0</v>
      </c>
    </row>
    <row r="291" spans="1:65" s="12" customFormat="1" ht="22.9" customHeight="1">
      <c r="B291" s="171"/>
      <c r="C291" s="172"/>
      <c r="D291" s="173" t="s">
        <v>80</v>
      </c>
      <c r="E291" s="185" t="s">
        <v>435</v>
      </c>
      <c r="F291" s="185" t="s">
        <v>436</v>
      </c>
      <c r="G291" s="172"/>
      <c r="H291" s="172"/>
      <c r="I291" s="175"/>
      <c r="J291" s="186">
        <f>BK291</f>
        <v>0</v>
      </c>
      <c r="K291" s="172"/>
      <c r="L291" s="177"/>
      <c r="M291" s="178"/>
      <c r="N291" s="179"/>
      <c r="O291" s="179"/>
      <c r="P291" s="180">
        <f>SUM(P292:P294)</f>
        <v>0</v>
      </c>
      <c r="Q291" s="179"/>
      <c r="R291" s="180">
        <f>SUM(R292:R294)</f>
        <v>4.9500000000000004E-5</v>
      </c>
      <c r="S291" s="179"/>
      <c r="T291" s="181">
        <f>SUM(T292:T294)</f>
        <v>0</v>
      </c>
      <c r="AR291" s="182" t="s">
        <v>165</v>
      </c>
      <c r="AT291" s="183" t="s">
        <v>80</v>
      </c>
      <c r="AU291" s="183" t="s">
        <v>89</v>
      </c>
      <c r="AY291" s="182" t="s">
        <v>150</v>
      </c>
      <c r="BK291" s="184">
        <f>SUM(BK292:BK294)</f>
        <v>0</v>
      </c>
    </row>
    <row r="292" spans="1:65" s="2" customFormat="1" ht="21.75" customHeight="1">
      <c r="A292" s="34"/>
      <c r="B292" s="35"/>
      <c r="C292" s="187" t="s">
        <v>437</v>
      </c>
      <c r="D292" s="187" t="s">
        <v>152</v>
      </c>
      <c r="E292" s="188" t="s">
        <v>438</v>
      </c>
      <c r="F292" s="189" t="s">
        <v>439</v>
      </c>
      <c r="G292" s="190" t="s">
        <v>440</v>
      </c>
      <c r="H292" s="191">
        <v>5.0000000000000001E-3</v>
      </c>
      <c r="I292" s="192"/>
      <c r="J292" s="193">
        <f>ROUND(I292*H292,2)</f>
        <v>0</v>
      </c>
      <c r="K292" s="194"/>
      <c r="L292" s="39"/>
      <c r="M292" s="195" t="s">
        <v>1</v>
      </c>
      <c r="N292" s="196" t="s">
        <v>46</v>
      </c>
      <c r="O292" s="71"/>
      <c r="P292" s="197">
        <f>O292*H292</f>
        <v>0</v>
      </c>
      <c r="Q292" s="197">
        <v>9.9000000000000008E-3</v>
      </c>
      <c r="R292" s="197">
        <f>Q292*H292</f>
        <v>4.9500000000000004E-5</v>
      </c>
      <c r="S292" s="197">
        <v>0</v>
      </c>
      <c r="T292" s="198">
        <f>S292*H292</f>
        <v>0</v>
      </c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R292" s="199" t="s">
        <v>441</v>
      </c>
      <c r="AT292" s="199" t="s">
        <v>152</v>
      </c>
      <c r="AU292" s="199" t="s">
        <v>91</v>
      </c>
      <c r="AY292" s="17" t="s">
        <v>150</v>
      </c>
      <c r="BE292" s="200">
        <f>IF(N292="základní",J292,0)</f>
        <v>0</v>
      </c>
      <c r="BF292" s="200">
        <f>IF(N292="snížená",J292,0)</f>
        <v>0</v>
      </c>
      <c r="BG292" s="200">
        <f>IF(N292="zákl. přenesená",J292,0)</f>
        <v>0</v>
      </c>
      <c r="BH292" s="200">
        <f>IF(N292="sníž. přenesená",J292,0)</f>
        <v>0</v>
      </c>
      <c r="BI292" s="200">
        <f>IF(N292="nulová",J292,0)</f>
        <v>0</v>
      </c>
      <c r="BJ292" s="17" t="s">
        <v>89</v>
      </c>
      <c r="BK292" s="200">
        <f>ROUND(I292*H292,2)</f>
        <v>0</v>
      </c>
      <c r="BL292" s="17" t="s">
        <v>441</v>
      </c>
      <c r="BM292" s="199" t="s">
        <v>532</v>
      </c>
    </row>
    <row r="293" spans="1:65" s="14" customFormat="1">
      <c r="B293" s="212"/>
      <c r="C293" s="213"/>
      <c r="D293" s="203" t="s">
        <v>158</v>
      </c>
      <c r="E293" s="214" t="s">
        <v>1</v>
      </c>
      <c r="F293" s="215" t="s">
        <v>533</v>
      </c>
      <c r="G293" s="213"/>
      <c r="H293" s="216">
        <v>5.0000000000000001E-3</v>
      </c>
      <c r="I293" s="217"/>
      <c r="J293" s="213"/>
      <c r="K293" s="213"/>
      <c r="L293" s="218"/>
      <c r="M293" s="219"/>
      <c r="N293" s="220"/>
      <c r="O293" s="220"/>
      <c r="P293" s="220"/>
      <c r="Q293" s="220"/>
      <c r="R293" s="220"/>
      <c r="S293" s="220"/>
      <c r="T293" s="221"/>
      <c r="AT293" s="222" t="s">
        <v>158</v>
      </c>
      <c r="AU293" s="222" t="s">
        <v>91</v>
      </c>
      <c r="AV293" s="14" t="s">
        <v>91</v>
      </c>
      <c r="AW293" s="14" t="s">
        <v>35</v>
      </c>
      <c r="AX293" s="14" t="s">
        <v>81</v>
      </c>
      <c r="AY293" s="222" t="s">
        <v>150</v>
      </c>
    </row>
    <row r="294" spans="1:65" s="15" customFormat="1">
      <c r="B294" s="223"/>
      <c r="C294" s="224"/>
      <c r="D294" s="203" t="s">
        <v>158</v>
      </c>
      <c r="E294" s="225" t="s">
        <v>1</v>
      </c>
      <c r="F294" s="226" t="s">
        <v>161</v>
      </c>
      <c r="G294" s="224"/>
      <c r="H294" s="227">
        <v>5.0000000000000001E-3</v>
      </c>
      <c r="I294" s="228"/>
      <c r="J294" s="224"/>
      <c r="K294" s="224"/>
      <c r="L294" s="229"/>
      <c r="M294" s="248"/>
      <c r="N294" s="249"/>
      <c r="O294" s="249"/>
      <c r="P294" s="249"/>
      <c r="Q294" s="249"/>
      <c r="R294" s="249"/>
      <c r="S294" s="249"/>
      <c r="T294" s="250"/>
      <c r="AT294" s="233" t="s">
        <v>158</v>
      </c>
      <c r="AU294" s="233" t="s">
        <v>91</v>
      </c>
      <c r="AV294" s="15" t="s">
        <v>156</v>
      </c>
      <c r="AW294" s="15" t="s">
        <v>35</v>
      </c>
      <c r="AX294" s="15" t="s">
        <v>89</v>
      </c>
      <c r="AY294" s="233" t="s">
        <v>150</v>
      </c>
    </row>
    <row r="295" spans="1:65" s="2" customFormat="1" ht="6.95" customHeight="1">
      <c r="A295" s="34"/>
      <c r="B295" s="54"/>
      <c r="C295" s="55"/>
      <c r="D295" s="55"/>
      <c r="E295" s="55"/>
      <c r="F295" s="55"/>
      <c r="G295" s="55"/>
      <c r="H295" s="55"/>
      <c r="I295" s="55"/>
      <c r="J295" s="55"/>
      <c r="K295" s="55"/>
      <c r="L295" s="39"/>
      <c r="M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</row>
  </sheetData>
  <sheetProtection password="CC35" sheet="1" objects="1" scenarios="1" formatColumns="0" formatRows="0" autoFilter="0"/>
  <autoFilter ref="C126:K294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27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AT2" s="17" t="s">
        <v>97</v>
      </c>
    </row>
    <row r="3" spans="1:46" s="1" customFormat="1" ht="6.95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20"/>
      <c r="AT3" s="17" t="s">
        <v>91</v>
      </c>
    </row>
    <row r="4" spans="1:46" s="1" customFormat="1" ht="24.95" customHeight="1">
      <c r="B4" s="20"/>
      <c r="D4" s="110" t="s">
        <v>116</v>
      </c>
      <c r="L4" s="20"/>
      <c r="M4" s="111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12" t="s">
        <v>16</v>
      </c>
      <c r="L6" s="20"/>
    </row>
    <row r="7" spans="1:46" s="1" customFormat="1" ht="16.5" customHeight="1">
      <c r="B7" s="20"/>
      <c r="E7" s="301" t="str">
        <f>'Rekapitulace stavby'!K6</f>
        <v>Podzemní kontejneryna tříděný kom. odpad Lovosice</v>
      </c>
      <c r="F7" s="302"/>
      <c r="G7" s="302"/>
      <c r="H7" s="302"/>
      <c r="L7" s="20"/>
    </row>
    <row r="8" spans="1:46" s="2" customFormat="1" ht="12" customHeight="1">
      <c r="A8" s="34"/>
      <c r="B8" s="39"/>
      <c r="C8" s="34"/>
      <c r="D8" s="112" t="s">
        <v>117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303" t="s">
        <v>534</v>
      </c>
      <c r="F9" s="304"/>
      <c r="G9" s="304"/>
      <c r="H9" s="304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12" t="s">
        <v>18</v>
      </c>
      <c r="E11" s="34"/>
      <c r="F11" s="113" t="s">
        <v>1</v>
      </c>
      <c r="G11" s="34"/>
      <c r="H11" s="34"/>
      <c r="I11" s="112" t="s">
        <v>19</v>
      </c>
      <c r="J11" s="113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12" t="s">
        <v>20</v>
      </c>
      <c r="E12" s="34"/>
      <c r="F12" s="113" t="s">
        <v>21</v>
      </c>
      <c r="G12" s="34"/>
      <c r="H12" s="34"/>
      <c r="I12" s="112" t="s">
        <v>22</v>
      </c>
      <c r="J12" s="114" t="str">
        <f>'Rekapitulace stavby'!AN8</f>
        <v>26. 5. 2024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2" t="s">
        <v>24</v>
      </c>
      <c r="E14" s="34"/>
      <c r="F14" s="34"/>
      <c r="G14" s="34"/>
      <c r="H14" s="34"/>
      <c r="I14" s="112" t="s">
        <v>25</v>
      </c>
      <c r="J14" s="113" t="s">
        <v>26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3" t="s">
        <v>27</v>
      </c>
      <c r="F15" s="34"/>
      <c r="G15" s="34"/>
      <c r="H15" s="34"/>
      <c r="I15" s="112" t="s">
        <v>28</v>
      </c>
      <c r="J15" s="113" t="s">
        <v>29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2" t="s">
        <v>30</v>
      </c>
      <c r="E17" s="34"/>
      <c r="F17" s="34"/>
      <c r="G17" s="34"/>
      <c r="H17" s="34"/>
      <c r="I17" s="112" t="s">
        <v>25</v>
      </c>
      <c r="J17" s="30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05" t="str">
        <f>'Rekapitulace stavby'!E14</f>
        <v>Vyplň údaj</v>
      </c>
      <c r="F18" s="306"/>
      <c r="G18" s="306"/>
      <c r="H18" s="306"/>
      <c r="I18" s="112" t="s">
        <v>28</v>
      </c>
      <c r="J18" s="30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2" t="s">
        <v>32</v>
      </c>
      <c r="E20" s="34"/>
      <c r="F20" s="34"/>
      <c r="G20" s="34"/>
      <c r="H20" s="34"/>
      <c r="I20" s="112" t="s">
        <v>25</v>
      </c>
      <c r="J20" s="113" t="s">
        <v>33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3" t="s">
        <v>34</v>
      </c>
      <c r="F21" s="34"/>
      <c r="G21" s="34"/>
      <c r="H21" s="34"/>
      <c r="I21" s="112" t="s">
        <v>28</v>
      </c>
      <c r="J21" s="113" t="s">
        <v>1</v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2" t="s">
        <v>36</v>
      </c>
      <c r="E23" s="34"/>
      <c r="F23" s="34"/>
      <c r="G23" s="34"/>
      <c r="H23" s="34"/>
      <c r="I23" s="112" t="s">
        <v>25</v>
      </c>
      <c r="J23" s="113" t="s">
        <v>37</v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3" t="s">
        <v>38</v>
      </c>
      <c r="F24" s="34"/>
      <c r="G24" s="34"/>
      <c r="H24" s="34"/>
      <c r="I24" s="112" t="s">
        <v>28</v>
      </c>
      <c r="J24" s="113" t="s">
        <v>1</v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2" t="s">
        <v>39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5"/>
      <c r="B27" s="116"/>
      <c r="C27" s="115"/>
      <c r="D27" s="115"/>
      <c r="E27" s="307" t="s">
        <v>1</v>
      </c>
      <c r="F27" s="307"/>
      <c r="G27" s="307"/>
      <c r="H27" s="307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8"/>
      <c r="E29" s="118"/>
      <c r="F29" s="118"/>
      <c r="G29" s="118"/>
      <c r="H29" s="118"/>
      <c r="I29" s="118"/>
      <c r="J29" s="118"/>
      <c r="K29" s="118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9" t="s">
        <v>41</v>
      </c>
      <c r="E30" s="34"/>
      <c r="F30" s="34"/>
      <c r="G30" s="34"/>
      <c r="H30" s="34"/>
      <c r="I30" s="34"/>
      <c r="J30" s="120">
        <f>ROUND(J127,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8"/>
      <c r="E31" s="118"/>
      <c r="F31" s="118"/>
      <c r="G31" s="118"/>
      <c r="H31" s="118"/>
      <c r="I31" s="118"/>
      <c r="J31" s="118"/>
      <c r="K31" s="118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21" t="s">
        <v>43</v>
      </c>
      <c r="G32" s="34"/>
      <c r="H32" s="34"/>
      <c r="I32" s="121" t="s">
        <v>42</v>
      </c>
      <c r="J32" s="121" t="s">
        <v>44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22" t="s">
        <v>45</v>
      </c>
      <c r="E33" s="112" t="s">
        <v>46</v>
      </c>
      <c r="F33" s="123">
        <f>ROUND((SUM(BE127:BE326)),  2)</f>
        <v>0</v>
      </c>
      <c r="G33" s="34"/>
      <c r="H33" s="34"/>
      <c r="I33" s="124">
        <v>0.21</v>
      </c>
      <c r="J33" s="123">
        <f>ROUND(((SUM(BE127:BE326))*I33),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12" t="s">
        <v>47</v>
      </c>
      <c r="F34" s="123">
        <f>ROUND((SUM(BF127:BF326)),  2)</f>
        <v>0</v>
      </c>
      <c r="G34" s="34"/>
      <c r="H34" s="34"/>
      <c r="I34" s="124">
        <v>0.15</v>
      </c>
      <c r="J34" s="123">
        <f>ROUND(((SUM(BF127:BF326))*I34),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12" t="s">
        <v>48</v>
      </c>
      <c r="F35" s="123">
        <f>ROUND((SUM(BG127:BG326)),  2)</f>
        <v>0</v>
      </c>
      <c r="G35" s="34"/>
      <c r="H35" s="34"/>
      <c r="I35" s="124">
        <v>0.21</v>
      </c>
      <c r="J35" s="123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12" t="s">
        <v>49</v>
      </c>
      <c r="F36" s="123">
        <f>ROUND((SUM(BH127:BH326)),  2)</f>
        <v>0</v>
      </c>
      <c r="G36" s="34"/>
      <c r="H36" s="34"/>
      <c r="I36" s="124">
        <v>0.15</v>
      </c>
      <c r="J36" s="123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2" t="s">
        <v>50</v>
      </c>
      <c r="F37" s="123">
        <f>ROUND((SUM(BI127:BI326)),  2)</f>
        <v>0</v>
      </c>
      <c r="G37" s="34"/>
      <c r="H37" s="34"/>
      <c r="I37" s="124">
        <v>0</v>
      </c>
      <c r="J37" s="123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5"/>
      <c r="D39" s="126" t="s">
        <v>51</v>
      </c>
      <c r="E39" s="127"/>
      <c r="F39" s="127"/>
      <c r="G39" s="128" t="s">
        <v>52</v>
      </c>
      <c r="H39" s="129" t="s">
        <v>53</v>
      </c>
      <c r="I39" s="127"/>
      <c r="J39" s="130">
        <f>SUM(J30:J37)</f>
        <v>0</v>
      </c>
      <c r="K39" s="131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51"/>
      <c r="D50" s="132" t="s">
        <v>54</v>
      </c>
      <c r="E50" s="133"/>
      <c r="F50" s="133"/>
      <c r="G50" s="132" t="s">
        <v>55</v>
      </c>
      <c r="H50" s="133"/>
      <c r="I50" s="133"/>
      <c r="J50" s="133"/>
      <c r="K50" s="133"/>
      <c r="L50" s="51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2.75">
      <c r="A61" s="34"/>
      <c r="B61" s="39"/>
      <c r="C61" s="34"/>
      <c r="D61" s="134" t="s">
        <v>56</v>
      </c>
      <c r="E61" s="135"/>
      <c r="F61" s="136" t="s">
        <v>57</v>
      </c>
      <c r="G61" s="134" t="s">
        <v>56</v>
      </c>
      <c r="H61" s="135"/>
      <c r="I61" s="135"/>
      <c r="J61" s="137" t="s">
        <v>57</v>
      </c>
      <c r="K61" s="135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2.75">
      <c r="A65" s="34"/>
      <c r="B65" s="39"/>
      <c r="C65" s="34"/>
      <c r="D65" s="132" t="s">
        <v>58</v>
      </c>
      <c r="E65" s="138"/>
      <c r="F65" s="138"/>
      <c r="G65" s="132" t="s">
        <v>59</v>
      </c>
      <c r="H65" s="138"/>
      <c r="I65" s="138"/>
      <c r="J65" s="138"/>
      <c r="K65" s="138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2.75">
      <c r="A76" s="34"/>
      <c r="B76" s="39"/>
      <c r="C76" s="34"/>
      <c r="D76" s="134" t="s">
        <v>56</v>
      </c>
      <c r="E76" s="135"/>
      <c r="F76" s="136" t="s">
        <v>57</v>
      </c>
      <c r="G76" s="134" t="s">
        <v>56</v>
      </c>
      <c r="H76" s="135"/>
      <c r="I76" s="135"/>
      <c r="J76" s="137" t="s">
        <v>57</v>
      </c>
      <c r="K76" s="135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customHeight="1">
      <c r="A77" s="34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5" customHeight="1">
      <c r="A81" s="34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5" customHeight="1">
      <c r="A82" s="34"/>
      <c r="B82" s="35"/>
      <c r="C82" s="23" t="s">
        <v>119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6.5" customHeight="1">
      <c r="A85" s="34"/>
      <c r="B85" s="35"/>
      <c r="C85" s="36"/>
      <c r="D85" s="36"/>
      <c r="E85" s="299" t="str">
        <f>E7</f>
        <v>Podzemní kontejneryna tříděný kom. odpad Lovosice</v>
      </c>
      <c r="F85" s="300"/>
      <c r="G85" s="300"/>
      <c r="H85" s="300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29" t="s">
        <v>117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6.5" customHeight="1">
      <c r="A87" s="34"/>
      <c r="B87" s="35"/>
      <c r="C87" s="36"/>
      <c r="D87" s="36"/>
      <c r="E87" s="287" t="str">
        <f>E9</f>
        <v>03 - SO 03 - parc.č.78/1, Osvoboditelů/ 28.října</v>
      </c>
      <c r="F87" s="298"/>
      <c r="G87" s="298"/>
      <c r="H87" s="298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29" t="s">
        <v>20</v>
      </c>
      <c r="D89" s="36"/>
      <c r="E89" s="36"/>
      <c r="F89" s="27" t="str">
        <f>F12</f>
        <v xml:space="preserve"> </v>
      </c>
      <c r="G89" s="36"/>
      <c r="H89" s="36"/>
      <c r="I89" s="29" t="s">
        <v>22</v>
      </c>
      <c r="J89" s="66" t="str">
        <f>IF(J12="","",J12)</f>
        <v>26. 5. 2024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5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25.7" customHeight="1">
      <c r="A91" s="34"/>
      <c r="B91" s="35"/>
      <c r="C91" s="29" t="s">
        <v>24</v>
      </c>
      <c r="D91" s="36"/>
      <c r="E91" s="36"/>
      <c r="F91" s="27" t="str">
        <f>E15</f>
        <v>Město Lovosice</v>
      </c>
      <c r="G91" s="36"/>
      <c r="H91" s="36"/>
      <c r="I91" s="29" t="s">
        <v>32</v>
      </c>
      <c r="J91" s="32" t="str">
        <f>E21</f>
        <v>aut.Ing., Mgr. Karel Štrupl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2" customHeight="1">
      <c r="A92" s="34"/>
      <c r="B92" s="35"/>
      <c r="C92" s="29" t="s">
        <v>30</v>
      </c>
      <c r="D92" s="36"/>
      <c r="E92" s="36"/>
      <c r="F92" s="27" t="str">
        <f>IF(E18="","",E18)</f>
        <v>Vyplň údaj</v>
      </c>
      <c r="G92" s="36"/>
      <c r="H92" s="36"/>
      <c r="I92" s="29" t="s">
        <v>36</v>
      </c>
      <c r="J92" s="32" t="str">
        <f>E24</f>
        <v>Josef Beran-STAVO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43" t="s">
        <v>120</v>
      </c>
      <c r="D94" s="144"/>
      <c r="E94" s="144"/>
      <c r="F94" s="144"/>
      <c r="G94" s="144"/>
      <c r="H94" s="144"/>
      <c r="I94" s="144"/>
      <c r="J94" s="145" t="s">
        <v>121</v>
      </c>
      <c r="K94" s="14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9" customHeight="1">
      <c r="A96" s="34"/>
      <c r="B96" s="35"/>
      <c r="C96" s="146" t="s">
        <v>122</v>
      </c>
      <c r="D96" s="36"/>
      <c r="E96" s="36"/>
      <c r="F96" s="36"/>
      <c r="G96" s="36"/>
      <c r="H96" s="36"/>
      <c r="I96" s="36"/>
      <c r="J96" s="84">
        <f>J127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123</v>
      </c>
    </row>
    <row r="97" spans="1:31" s="9" customFormat="1" ht="24.95" customHeight="1">
      <c r="B97" s="147"/>
      <c r="C97" s="148"/>
      <c r="D97" s="149" t="s">
        <v>124</v>
      </c>
      <c r="E97" s="150"/>
      <c r="F97" s="150"/>
      <c r="G97" s="150"/>
      <c r="H97" s="150"/>
      <c r="I97" s="150"/>
      <c r="J97" s="151">
        <f>J128</f>
        <v>0</v>
      </c>
      <c r="K97" s="148"/>
      <c r="L97" s="152"/>
    </row>
    <row r="98" spans="1:31" s="10" customFormat="1" ht="19.899999999999999" customHeight="1">
      <c r="B98" s="153"/>
      <c r="C98" s="154"/>
      <c r="D98" s="155" t="s">
        <v>125</v>
      </c>
      <c r="E98" s="156"/>
      <c r="F98" s="156"/>
      <c r="G98" s="156"/>
      <c r="H98" s="156"/>
      <c r="I98" s="156"/>
      <c r="J98" s="157">
        <f>J129</f>
        <v>0</v>
      </c>
      <c r="K98" s="154"/>
      <c r="L98" s="158"/>
    </row>
    <row r="99" spans="1:31" s="10" customFormat="1" ht="19.899999999999999" customHeight="1">
      <c r="B99" s="153"/>
      <c r="C99" s="154"/>
      <c r="D99" s="155" t="s">
        <v>126</v>
      </c>
      <c r="E99" s="156"/>
      <c r="F99" s="156"/>
      <c r="G99" s="156"/>
      <c r="H99" s="156"/>
      <c r="I99" s="156"/>
      <c r="J99" s="157">
        <f>J204</f>
        <v>0</v>
      </c>
      <c r="K99" s="154"/>
      <c r="L99" s="158"/>
    </row>
    <row r="100" spans="1:31" s="10" customFormat="1" ht="19.899999999999999" customHeight="1">
      <c r="B100" s="153"/>
      <c r="C100" s="154"/>
      <c r="D100" s="155" t="s">
        <v>127</v>
      </c>
      <c r="E100" s="156"/>
      <c r="F100" s="156"/>
      <c r="G100" s="156"/>
      <c r="H100" s="156"/>
      <c r="I100" s="156"/>
      <c r="J100" s="157">
        <f>J225</f>
        <v>0</v>
      </c>
      <c r="K100" s="154"/>
      <c r="L100" s="158"/>
    </row>
    <row r="101" spans="1:31" s="10" customFormat="1" ht="19.899999999999999" customHeight="1">
      <c r="B101" s="153"/>
      <c r="C101" s="154"/>
      <c r="D101" s="155" t="s">
        <v>128</v>
      </c>
      <c r="E101" s="156"/>
      <c r="F101" s="156"/>
      <c r="G101" s="156"/>
      <c r="H101" s="156"/>
      <c r="I101" s="156"/>
      <c r="J101" s="157">
        <f>J261</f>
        <v>0</v>
      </c>
      <c r="K101" s="154"/>
      <c r="L101" s="158"/>
    </row>
    <row r="102" spans="1:31" s="10" customFormat="1" ht="19.899999999999999" customHeight="1">
      <c r="B102" s="153"/>
      <c r="C102" s="154"/>
      <c r="D102" s="155" t="s">
        <v>129</v>
      </c>
      <c r="E102" s="156"/>
      <c r="F102" s="156"/>
      <c r="G102" s="156"/>
      <c r="H102" s="156"/>
      <c r="I102" s="156"/>
      <c r="J102" s="157">
        <f>J299</f>
        <v>0</v>
      </c>
      <c r="K102" s="154"/>
      <c r="L102" s="158"/>
    </row>
    <row r="103" spans="1:31" s="10" customFormat="1" ht="19.899999999999999" customHeight="1">
      <c r="B103" s="153"/>
      <c r="C103" s="154"/>
      <c r="D103" s="155" t="s">
        <v>130</v>
      </c>
      <c r="E103" s="156"/>
      <c r="F103" s="156"/>
      <c r="G103" s="156"/>
      <c r="H103" s="156"/>
      <c r="I103" s="156"/>
      <c r="J103" s="157">
        <f>J315</f>
        <v>0</v>
      </c>
      <c r="K103" s="154"/>
      <c r="L103" s="158"/>
    </row>
    <row r="104" spans="1:31" s="9" customFormat="1" ht="24.95" customHeight="1">
      <c r="B104" s="147"/>
      <c r="C104" s="148"/>
      <c r="D104" s="149" t="s">
        <v>131</v>
      </c>
      <c r="E104" s="150"/>
      <c r="F104" s="150"/>
      <c r="G104" s="150"/>
      <c r="H104" s="150"/>
      <c r="I104" s="150"/>
      <c r="J104" s="151">
        <f>J317</f>
        <v>0</v>
      </c>
      <c r="K104" s="148"/>
      <c r="L104" s="152"/>
    </row>
    <row r="105" spans="1:31" s="10" customFormat="1" ht="19.899999999999999" customHeight="1">
      <c r="B105" s="153"/>
      <c r="C105" s="154"/>
      <c r="D105" s="155" t="s">
        <v>132</v>
      </c>
      <c r="E105" s="156"/>
      <c r="F105" s="156"/>
      <c r="G105" s="156"/>
      <c r="H105" s="156"/>
      <c r="I105" s="156"/>
      <c r="J105" s="157">
        <f>J318</f>
        <v>0</v>
      </c>
      <c r="K105" s="154"/>
      <c r="L105" s="158"/>
    </row>
    <row r="106" spans="1:31" s="9" customFormat="1" ht="24.95" customHeight="1">
      <c r="B106" s="147"/>
      <c r="C106" s="148"/>
      <c r="D106" s="149" t="s">
        <v>133</v>
      </c>
      <c r="E106" s="150"/>
      <c r="F106" s="150"/>
      <c r="G106" s="150"/>
      <c r="H106" s="150"/>
      <c r="I106" s="150"/>
      <c r="J106" s="151">
        <f>J322</f>
        <v>0</v>
      </c>
      <c r="K106" s="148"/>
      <c r="L106" s="152"/>
    </row>
    <row r="107" spans="1:31" s="10" customFormat="1" ht="19.899999999999999" customHeight="1">
      <c r="B107" s="153"/>
      <c r="C107" s="154"/>
      <c r="D107" s="155" t="s">
        <v>134</v>
      </c>
      <c r="E107" s="156"/>
      <c r="F107" s="156"/>
      <c r="G107" s="156"/>
      <c r="H107" s="156"/>
      <c r="I107" s="156"/>
      <c r="J107" s="157">
        <f>J323</f>
        <v>0</v>
      </c>
      <c r="K107" s="154"/>
      <c r="L107" s="158"/>
    </row>
    <row r="108" spans="1:31" s="2" customFormat="1" ht="21.75" customHeight="1">
      <c r="A108" s="34"/>
      <c r="B108" s="35"/>
      <c r="C108" s="36"/>
      <c r="D108" s="36"/>
      <c r="E108" s="36"/>
      <c r="F108" s="36"/>
      <c r="G108" s="36"/>
      <c r="H108" s="36"/>
      <c r="I108" s="36"/>
      <c r="J108" s="36"/>
      <c r="K108" s="36"/>
      <c r="L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pans="1:31" s="2" customFormat="1" ht="6.95" customHeight="1">
      <c r="A109" s="34"/>
      <c r="B109" s="54"/>
      <c r="C109" s="55"/>
      <c r="D109" s="55"/>
      <c r="E109" s="55"/>
      <c r="F109" s="55"/>
      <c r="G109" s="55"/>
      <c r="H109" s="55"/>
      <c r="I109" s="55"/>
      <c r="J109" s="55"/>
      <c r="K109" s="55"/>
      <c r="L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3" spans="1:63" s="2" customFormat="1" ht="6.95" customHeight="1">
      <c r="A113" s="34"/>
      <c r="B113" s="56"/>
      <c r="C113" s="57"/>
      <c r="D113" s="57"/>
      <c r="E113" s="57"/>
      <c r="F113" s="57"/>
      <c r="G113" s="57"/>
      <c r="H113" s="57"/>
      <c r="I113" s="57"/>
      <c r="J113" s="57"/>
      <c r="K113" s="57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3" s="2" customFormat="1" ht="24.95" customHeight="1">
      <c r="A114" s="34"/>
      <c r="B114" s="35"/>
      <c r="C114" s="23" t="s">
        <v>135</v>
      </c>
      <c r="D114" s="36"/>
      <c r="E114" s="36"/>
      <c r="F114" s="36"/>
      <c r="G114" s="36"/>
      <c r="H114" s="36"/>
      <c r="I114" s="36"/>
      <c r="J114" s="36"/>
      <c r="K114" s="36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3" s="2" customFormat="1" ht="6.95" customHeight="1">
      <c r="A115" s="34"/>
      <c r="B115" s="35"/>
      <c r="C115" s="36"/>
      <c r="D115" s="36"/>
      <c r="E115" s="36"/>
      <c r="F115" s="36"/>
      <c r="G115" s="36"/>
      <c r="H115" s="36"/>
      <c r="I115" s="36"/>
      <c r="J115" s="36"/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3" s="2" customFormat="1" ht="12" customHeight="1">
      <c r="A116" s="34"/>
      <c r="B116" s="35"/>
      <c r="C116" s="29" t="s">
        <v>16</v>
      </c>
      <c r="D116" s="36"/>
      <c r="E116" s="36"/>
      <c r="F116" s="36"/>
      <c r="G116" s="36"/>
      <c r="H116" s="36"/>
      <c r="I116" s="36"/>
      <c r="J116" s="36"/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3" s="2" customFormat="1" ht="16.5" customHeight="1">
      <c r="A117" s="34"/>
      <c r="B117" s="35"/>
      <c r="C117" s="36"/>
      <c r="D117" s="36"/>
      <c r="E117" s="299" t="str">
        <f>E7</f>
        <v>Podzemní kontejneryna tříděný kom. odpad Lovosice</v>
      </c>
      <c r="F117" s="300"/>
      <c r="G117" s="300"/>
      <c r="H117" s="300"/>
      <c r="I117" s="36"/>
      <c r="J117" s="36"/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63" s="2" customFormat="1" ht="12" customHeight="1">
      <c r="A118" s="34"/>
      <c r="B118" s="35"/>
      <c r="C118" s="29" t="s">
        <v>117</v>
      </c>
      <c r="D118" s="36"/>
      <c r="E118" s="36"/>
      <c r="F118" s="36"/>
      <c r="G118" s="36"/>
      <c r="H118" s="36"/>
      <c r="I118" s="36"/>
      <c r="J118" s="36"/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63" s="2" customFormat="1" ht="16.5" customHeight="1">
      <c r="A119" s="34"/>
      <c r="B119" s="35"/>
      <c r="C119" s="36"/>
      <c r="D119" s="36"/>
      <c r="E119" s="287" t="str">
        <f>E9</f>
        <v>03 - SO 03 - parc.č.78/1, Osvoboditelů/ 28.října</v>
      </c>
      <c r="F119" s="298"/>
      <c r="G119" s="298"/>
      <c r="H119" s="298"/>
      <c r="I119" s="36"/>
      <c r="J119" s="36"/>
      <c r="K119" s="36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63" s="2" customFormat="1" ht="6.95" customHeight="1">
      <c r="A120" s="34"/>
      <c r="B120" s="35"/>
      <c r="C120" s="36"/>
      <c r="D120" s="36"/>
      <c r="E120" s="36"/>
      <c r="F120" s="36"/>
      <c r="G120" s="36"/>
      <c r="H120" s="36"/>
      <c r="I120" s="36"/>
      <c r="J120" s="36"/>
      <c r="K120" s="36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pans="1:63" s="2" customFormat="1" ht="12" customHeight="1">
      <c r="A121" s="34"/>
      <c r="B121" s="35"/>
      <c r="C121" s="29" t="s">
        <v>20</v>
      </c>
      <c r="D121" s="36"/>
      <c r="E121" s="36"/>
      <c r="F121" s="27" t="str">
        <f>F12</f>
        <v xml:space="preserve"> </v>
      </c>
      <c r="G121" s="36"/>
      <c r="H121" s="36"/>
      <c r="I121" s="29" t="s">
        <v>22</v>
      </c>
      <c r="J121" s="66" t="str">
        <f>IF(J12="","",J12)</f>
        <v>26. 5. 2024</v>
      </c>
      <c r="K121" s="36"/>
      <c r="L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pans="1:63" s="2" customFormat="1" ht="6.95" customHeight="1">
      <c r="A122" s="34"/>
      <c r="B122" s="35"/>
      <c r="C122" s="36"/>
      <c r="D122" s="36"/>
      <c r="E122" s="36"/>
      <c r="F122" s="36"/>
      <c r="G122" s="36"/>
      <c r="H122" s="36"/>
      <c r="I122" s="36"/>
      <c r="J122" s="36"/>
      <c r="K122" s="36"/>
      <c r="L122" s="51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pans="1:63" s="2" customFormat="1" ht="25.7" customHeight="1">
      <c r="A123" s="34"/>
      <c r="B123" s="35"/>
      <c r="C123" s="29" t="s">
        <v>24</v>
      </c>
      <c r="D123" s="36"/>
      <c r="E123" s="36"/>
      <c r="F123" s="27" t="str">
        <f>E15</f>
        <v>Město Lovosice</v>
      </c>
      <c r="G123" s="36"/>
      <c r="H123" s="36"/>
      <c r="I123" s="29" t="s">
        <v>32</v>
      </c>
      <c r="J123" s="32" t="str">
        <f>E21</f>
        <v>aut.Ing., Mgr. Karel Štrupl</v>
      </c>
      <c r="K123" s="36"/>
      <c r="L123" s="51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pans="1:63" s="2" customFormat="1" ht="15.2" customHeight="1">
      <c r="A124" s="34"/>
      <c r="B124" s="35"/>
      <c r="C124" s="29" t="s">
        <v>30</v>
      </c>
      <c r="D124" s="36"/>
      <c r="E124" s="36"/>
      <c r="F124" s="27" t="str">
        <f>IF(E18="","",E18)</f>
        <v>Vyplň údaj</v>
      </c>
      <c r="G124" s="36"/>
      <c r="H124" s="36"/>
      <c r="I124" s="29" t="s">
        <v>36</v>
      </c>
      <c r="J124" s="32" t="str">
        <f>E24</f>
        <v>Josef Beran-STAVO</v>
      </c>
      <c r="K124" s="36"/>
      <c r="L124" s="51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pans="1:63" s="2" customFormat="1" ht="10.35" customHeight="1">
      <c r="A125" s="34"/>
      <c r="B125" s="35"/>
      <c r="C125" s="36"/>
      <c r="D125" s="36"/>
      <c r="E125" s="36"/>
      <c r="F125" s="36"/>
      <c r="G125" s="36"/>
      <c r="H125" s="36"/>
      <c r="I125" s="36"/>
      <c r="J125" s="36"/>
      <c r="K125" s="36"/>
      <c r="L125" s="51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pans="1:63" s="11" customFormat="1" ht="29.25" customHeight="1">
      <c r="A126" s="159"/>
      <c r="B126" s="160"/>
      <c r="C126" s="161" t="s">
        <v>136</v>
      </c>
      <c r="D126" s="162" t="s">
        <v>66</v>
      </c>
      <c r="E126" s="162" t="s">
        <v>62</v>
      </c>
      <c r="F126" s="162" t="s">
        <v>63</v>
      </c>
      <c r="G126" s="162" t="s">
        <v>137</v>
      </c>
      <c r="H126" s="162" t="s">
        <v>138</v>
      </c>
      <c r="I126" s="162" t="s">
        <v>139</v>
      </c>
      <c r="J126" s="163" t="s">
        <v>121</v>
      </c>
      <c r="K126" s="164" t="s">
        <v>140</v>
      </c>
      <c r="L126" s="165"/>
      <c r="M126" s="75" t="s">
        <v>1</v>
      </c>
      <c r="N126" s="76" t="s">
        <v>45</v>
      </c>
      <c r="O126" s="76" t="s">
        <v>141</v>
      </c>
      <c r="P126" s="76" t="s">
        <v>142</v>
      </c>
      <c r="Q126" s="76" t="s">
        <v>143</v>
      </c>
      <c r="R126" s="76" t="s">
        <v>144</v>
      </c>
      <c r="S126" s="76" t="s">
        <v>145</v>
      </c>
      <c r="T126" s="77" t="s">
        <v>146</v>
      </c>
      <c r="U126" s="159"/>
      <c r="V126" s="159"/>
      <c r="W126" s="159"/>
      <c r="X126" s="159"/>
      <c r="Y126" s="159"/>
      <c r="Z126" s="159"/>
      <c r="AA126" s="159"/>
      <c r="AB126" s="159"/>
      <c r="AC126" s="159"/>
      <c r="AD126" s="159"/>
      <c r="AE126" s="159"/>
    </row>
    <row r="127" spans="1:63" s="2" customFormat="1" ht="22.9" customHeight="1">
      <c r="A127" s="34"/>
      <c r="B127" s="35"/>
      <c r="C127" s="82" t="s">
        <v>147</v>
      </c>
      <c r="D127" s="36"/>
      <c r="E127" s="36"/>
      <c r="F127" s="36"/>
      <c r="G127" s="36"/>
      <c r="H127" s="36"/>
      <c r="I127" s="36"/>
      <c r="J127" s="166">
        <f>BK127</f>
        <v>0</v>
      </c>
      <c r="K127" s="36"/>
      <c r="L127" s="39"/>
      <c r="M127" s="78"/>
      <c r="N127" s="167"/>
      <c r="O127" s="79"/>
      <c r="P127" s="168">
        <f>P128+P317+P322</f>
        <v>0</v>
      </c>
      <c r="Q127" s="79"/>
      <c r="R127" s="168">
        <f>R128+R317+R322</f>
        <v>110.70381061000002</v>
      </c>
      <c r="S127" s="79"/>
      <c r="T127" s="169">
        <f>T128+T317+T322</f>
        <v>70.589686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T127" s="17" t="s">
        <v>80</v>
      </c>
      <c r="AU127" s="17" t="s">
        <v>123</v>
      </c>
      <c r="BK127" s="170">
        <f>BK128+BK317+BK322</f>
        <v>0</v>
      </c>
    </row>
    <row r="128" spans="1:63" s="12" customFormat="1" ht="25.9" customHeight="1">
      <c r="B128" s="171"/>
      <c r="C128" s="172"/>
      <c r="D128" s="173" t="s">
        <v>80</v>
      </c>
      <c r="E128" s="174" t="s">
        <v>148</v>
      </c>
      <c r="F128" s="174" t="s">
        <v>149</v>
      </c>
      <c r="G128" s="172"/>
      <c r="H128" s="172"/>
      <c r="I128" s="175"/>
      <c r="J128" s="176">
        <f>BK128</f>
        <v>0</v>
      </c>
      <c r="K128" s="172"/>
      <c r="L128" s="177"/>
      <c r="M128" s="178"/>
      <c r="N128" s="179"/>
      <c r="O128" s="179"/>
      <c r="P128" s="180">
        <f>P129+P204+P225+P261+P299+P315</f>
        <v>0</v>
      </c>
      <c r="Q128" s="179"/>
      <c r="R128" s="180">
        <f>R129+R204+R225+R261+R299+R315</f>
        <v>108.20360271000001</v>
      </c>
      <c r="S128" s="179"/>
      <c r="T128" s="181">
        <f>T129+T204+T225+T261+T299+T315</f>
        <v>70.589686</v>
      </c>
      <c r="AR128" s="182" t="s">
        <v>89</v>
      </c>
      <c r="AT128" s="183" t="s">
        <v>80</v>
      </c>
      <c r="AU128" s="183" t="s">
        <v>81</v>
      </c>
      <c r="AY128" s="182" t="s">
        <v>150</v>
      </c>
      <c r="BK128" s="184">
        <f>BK129+BK204+BK225+BK261+BK299+BK315</f>
        <v>0</v>
      </c>
    </row>
    <row r="129" spans="1:65" s="12" customFormat="1" ht="22.9" customHeight="1">
      <c r="B129" s="171"/>
      <c r="C129" s="172"/>
      <c r="D129" s="173" t="s">
        <v>80</v>
      </c>
      <c r="E129" s="185" t="s">
        <v>89</v>
      </c>
      <c r="F129" s="185" t="s">
        <v>151</v>
      </c>
      <c r="G129" s="172"/>
      <c r="H129" s="172"/>
      <c r="I129" s="175"/>
      <c r="J129" s="186">
        <f>BK129</f>
        <v>0</v>
      </c>
      <c r="K129" s="172"/>
      <c r="L129" s="177"/>
      <c r="M129" s="178"/>
      <c r="N129" s="179"/>
      <c r="O129" s="179"/>
      <c r="P129" s="180">
        <f>SUM(P130:P203)</f>
        <v>0</v>
      </c>
      <c r="Q129" s="179"/>
      <c r="R129" s="180">
        <f>SUM(R130:R203)</f>
        <v>11.234257999999999</v>
      </c>
      <c r="S129" s="179"/>
      <c r="T129" s="181">
        <f>SUM(T130:T203)</f>
        <v>68.127886000000004</v>
      </c>
      <c r="AR129" s="182" t="s">
        <v>89</v>
      </c>
      <c r="AT129" s="183" t="s">
        <v>80</v>
      </c>
      <c r="AU129" s="183" t="s">
        <v>89</v>
      </c>
      <c r="AY129" s="182" t="s">
        <v>150</v>
      </c>
      <c r="BK129" s="184">
        <f>SUM(BK130:BK203)</f>
        <v>0</v>
      </c>
    </row>
    <row r="130" spans="1:65" s="2" customFormat="1" ht="24.2" customHeight="1">
      <c r="A130" s="34"/>
      <c r="B130" s="35"/>
      <c r="C130" s="187" t="s">
        <v>89</v>
      </c>
      <c r="D130" s="187" t="s">
        <v>152</v>
      </c>
      <c r="E130" s="188" t="s">
        <v>535</v>
      </c>
      <c r="F130" s="189" t="s">
        <v>536</v>
      </c>
      <c r="G130" s="190" t="s">
        <v>155</v>
      </c>
      <c r="H130" s="191">
        <v>76.647999999999996</v>
      </c>
      <c r="I130" s="192"/>
      <c r="J130" s="193">
        <f>ROUND(I130*H130,2)</f>
        <v>0</v>
      </c>
      <c r="K130" s="194"/>
      <c r="L130" s="39"/>
      <c r="M130" s="195" t="s">
        <v>1</v>
      </c>
      <c r="N130" s="196" t="s">
        <v>46</v>
      </c>
      <c r="O130" s="71"/>
      <c r="P130" s="197">
        <f>O130*H130</f>
        <v>0</v>
      </c>
      <c r="Q130" s="197">
        <v>0</v>
      </c>
      <c r="R130" s="197">
        <f>Q130*H130</f>
        <v>0</v>
      </c>
      <c r="S130" s="197">
        <v>0.26</v>
      </c>
      <c r="T130" s="198">
        <f>S130*H130</f>
        <v>19.92848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99" t="s">
        <v>156</v>
      </c>
      <c r="AT130" s="199" t="s">
        <v>152</v>
      </c>
      <c r="AU130" s="199" t="s">
        <v>91</v>
      </c>
      <c r="AY130" s="17" t="s">
        <v>150</v>
      </c>
      <c r="BE130" s="200">
        <f>IF(N130="základní",J130,0)</f>
        <v>0</v>
      </c>
      <c r="BF130" s="200">
        <f>IF(N130="snížená",J130,0)</f>
        <v>0</v>
      </c>
      <c r="BG130" s="200">
        <f>IF(N130="zákl. přenesená",J130,0)</f>
        <v>0</v>
      </c>
      <c r="BH130" s="200">
        <f>IF(N130="sníž. přenesená",J130,0)</f>
        <v>0</v>
      </c>
      <c r="BI130" s="200">
        <f>IF(N130="nulová",J130,0)</f>
        <v>0</v>
      </c>
      <c r="BJ130" s="17" t="s">
        <v>89</v>
      </c>
      <c r="BK130" s="200">
        <f>ROUND(I130*H130,2)</f>
        <v>0</v>
      </c>
      <c r="BL130" s="17" t="s">
        <v>156</v>
      </c>
      <c r="BM130" s="199" t="s">
        <v>537</v>
      </c>
    </row>
    <row r="131" spans="1:65" s="13" customFormat="1">
      <c r="B131" s="201"/>
      <c r="C131" s="202"/>
      <c r="D131" s="203" t="s">
        <v>158</v>
      </c>
      <c r="E131" s="204" t="s">
        <v>1</v>
      </c>
      <c r="F131" s="205" t="s">
        <v>538</v>
      </c>
      <c r="G131" s="202"/>
      <c r="H131" s="204" t="s">
        <v>1</v>
      </c>
      <c r="I131" s="206"/>
      <c r="J131" s="202"/>
      <c r="K131" s="202"/>
      <c r="L131" s="207"/>
      <c r="M131" s="208"/>
      <c r="N131" s="209"/>
      <c r="O131" s="209"/>
      <c r="P131" s="209"/>
      <c r="Q131" s="209"/>
      <c r="R131" s="209"/>
      <c r="S131" s="209"/>
      <c r="T131" s="210"/>
      <c r="AT131" s="211" t="s">
        <v>158</v>
      </c>
      <c r="AU131" s="211" t="s">
        <v>91</v>
      </c>
      <c r="AV131" s="13" t="s">
        <v>89</v>
      </c>
      <c r="AW131" s="13" t="s">
        <v>35</v>
      </c>
      <c r="AX131" s="13" t="s">
        <v>81</v>
      </c>
      <c r="AY131" s="211" t="s">
        <v>150</v>
      </c>
    </row>
    <row r="132" spans="1:65" s="14" customFormat="1">
      <c r="B132" s="212"/>
      <c r="C132" s="213"/>
      <c r="D132" s="203" t="s">
        <v>158</v>
      </c>
      <c r="E132" s="214" t="s">
        <v>1</v>
      </c>
      <c r="F132" s="215" t="s">
        <v>539</v>
      </c>
      <c r="G132" s="213"/>
      <c r="H132" s="216">
        <v>37.920999999999999</v>
      </c>
      <c r="I132" s="217"/>
      <c r="J132" s="213"/>
      <c r="K132" s="213"/>
      <c r="L132" s="218"/>
      <c r="M132" s="219"/>
      <c r="N132" s="220"/>
      <c r="O132" s="220"/>
      <c r="P132" s="220"/>
      <c r="Q132" s="220"/>
      <c r="R132" s="220"/>
      <c r="S132" s="220"/>
      <c r="T132" s="221"/>
      <c r="AT132" s="222" t="s">
        <v>158</v>
      </c>
      <c r="AU132" s="222" t="s">
        <v>91</v>
      </c>
      <c r="AV132" s="14" t="s">
        <v>91</v>
      </c>
      <c r="AW132" s="14" t="s">
        <v>35</v>
      </c>
      <c r="AX132" s="14" t="s">
        <v>81</v>
      </c>
      <c r="AY132" s="222" t="s">
        <v>150</v>
      </c>
    </row>
    <row r="133" spans="1:65" s="13" customFormat="1">
      <c r="B133" s="201"/>
      <c r="C133" s="202"/>
      <c r="D133" s="203" t="s">
        <v>158</v>
      </c>
      <c r="E133" s="204" t="s">
        <v>1</v>
      </c>
      <c r="F133" s="205" t="s">
        <v>540</v>
      </c>
      <c r="G133" s="202"/>
      <c r="H133" s="204" t="s">
        <v>1</v>
      </c>
      <c r="I133" s="206"/>
      <c r="J133" s="202"/>
      <c r="K133" s="202"/>
      <c r="L133" s="207"/>
      <c r="M133" s="208"/>
      <c r="N133" s="209"/>
      <c r="O133" s="209"/>
      <c r="P133" s="209"/>
      <c r="Q133" s="209"/>
      <c r="R133" s="209"/>
      <c r="S133" s="209"/>
      <c r="T133" s="210"/>
      <c r="AT133" s="211" t="s">
        <v>158</v>
      </c>
      <c r="AU133" s="211" t="s">
        <v>91</v>
      </c>
      <c r="AV133" s="13" t="s">
        <v>89</v>
      </c>
      <c r="AW133" s="13" t="s">
        <v>35</v>
      </c>
      <c r="AX133" s="13" t="s">
        <v>81</v>
      </c>
      <c r="AY133" s="211" t="s">
        <v>150</v>
      </c>
    </row>
    <row r="134" spans="1:65" s="14" customFormat="1">
      <c r="B134" s="212"/>
      <c r="C134" s="213"/>
      <c r="D134" s="203" t="s">
        <v>158</v>
      </c>
      <c r="E134" s="214" t="s">
        <v>1</v>
      </c>
      <c r="F134" s="215" t="s">
        <v>541</v>
      </c>
      <c r="G134" s="213"/>
      <c r="H134" s="216">
        <v>-11.5</v>
      </c>
      <c r="I134" s="217"/>
      <c r="J134" s="213"/>
      <c r="K134" s="213"/>
      <c r="L134" s="218"/>
      <c r="M134" s="219"/>
      <c r="N134" s="220"/>
      <c r="O134" s="220"/>
      <c r="P134" s="220"/>
      <c r="Q134" s="220"/>
      <c r="R134" s="220"/>
      <c r="S134" s="220"/>
      <c r="T134" s="221"/>
      <c r="AT134" s="222" t="s">
        <v>158</v>
      </c>
      <c r="AU134" s="222" t="s">
        <v>91</v>
      </c>
      <c r="AV134" s="14" t="s">
        <v>91</v>
      </c>
      <c r="AW134" s="14" t="s">
        <v>35</v>
      </c>
      <c r="AX134" s="14" t="s">
        <v>81</v>
      </c>
      <c r="AY134" s="222" t="s">
        <v>150</v>
      </c>
    </row>
    <row r="135" spans="1:65" s="14" customFormat="1">
      <c r="B135" s="212"/>
      <c r="C135" s="213"/>
      <c r="D135" s="203" t="s">
        <v>158</v>
      </c>
      <c r="E135" s="214" t="s">
        <v>1</v>
      </c>
      <c r="F135" s="215" t="s">
        <v>542</v>
      </c>
      <c r="G135" s="213"/>
      <c r="H135" s="216">
        <v>16.305</v>
      </c>
      <c r="I135" s="217"/>
      <c r="J135" s="213"/>
      <c r="K135" s="213"/>
      <c r="L135" s="218"/>
      <c r="M135" s="219"/>
      <c r="N135" s="220"/>
      <c r="O135" s="220"/>
      <c r="P135" s="220"/>
      <c r="Q135" s="220"/>
      <c r="R135" s="220"/>
      <c r="S135" s="220"/>
      <c r="T135" s="221"/>
      <c r="AT135" s="222" t="s">
        <v>158</v>
      </c>
      <c r="AU135" s="222" t="s">
        <v>91</v>
      </c>
      <c r="AV135" s="14" t="s">
        <v>91</v>
      </c>
      <c r="AW135" s="14" t="s">
        <v>35</v>
      </c>
      <c r="AX135" s="14" t="s">
        <v>81</v>
      </c>
      <c r="AY135" s="222" t="s">
        <v>150</v>
      </c>
    </row>
    <row r="136" spans="1:65" s="14" customFormat="1">
      <c r="B136" s="212"/>
      <c r="C136" s="213"/>
      <c r="D136" s="203" t="s">
        <v>158</v>
      </c>
      <c r="E136" s="214" t="s">
        <v>1</v>
      </c>
      <c r="F136" s="215" t="s">
        <v>543</v>
      </c>
      <c r="G136" s="213"/>
      <c r="H136" s="216">
        <v>33.921999999999997</v>
      </c>
      <c r="I136" s="217"/>
      <c r="J136" s="213"/>
      <c r="K136" s="213"/>
      <c r="L136" s="218"/>
      <c r="M136" s="219"/>
      <c r="N136" s="220"/>
      <c r="O136" s="220"/>
      <c r="P136" s="220"/>
      <c r="Q136" s="220"/>
      <c r="R136" s="220"/>
      <c r="S136" s="220"/>
      <c r="T136" s="221"/>
      <c r="AT136" s="222" t="s">
        <v>158</v>
      </c>
      <c r="AU136" s="222" t="s">
        <v>91</v>
      </c>
      <c r="AV136" s="14" t="s">
        <v>91</v>
      </c>
      <c r="AW136" s="14" t="s">
        <v>35</v>
      </c>
      <c r="AX136" s="14" t="s">
        <v>81</v>
      </c>
      <c r="AY136" s="222" t="s">
        <v>150</v>
      </c>
    </row>
    <row r="137" spans="1:65" s="15" customFormat="1">
      <c r="B137" s="223"/>
      <c r="C137" s="224"/>
      <c r="D137" s="203" t="s">
        <v>158</v>
      </c>
      <c r="E137" s="225" t="s">
        <v>1</v>
      </c>
      <c r="F137" s="226" t="s">
        <v>161</v>
      </c>
      <c r="G137" s="224"/>
      <c r="H137" s="227">
        <v>76.647999999999996</v>
      </c>
      <c r="I137" s="228"/>
      <c r="J137" s="224"/>
      <c r="K137" s="224"/>
      <c r="L137" s="229"/>
      <c r="M137" s="230"/>
      <c r="N137" s="231"/>
      <c r="O137" s="231"/>
      <c r="P137" s="231"/>
      <c r="Q137" s="231"/>
      <c r="R137" s="231"/>
      <c r="S137" s="231"/>
      <c r="T137" s="232"/>
      <c r="AT137" s="233" t="s">
        <v>158</v>
      </c>
      <c r="AU137" s="233" t="s">
        <v>91</v>
      </c>
      <c r="AV137" s="15" t="s">
        <v>156</v>
      </c>
      <c r="AW137" s="15" t="s">
        <v>35</v>
      </c>
      <c r="AX137" s="15" t="s">
        <v>89</v>
      </c>
      <c r="AY137" s="233" t="s">
        <v>150</v>
      </c>
    </row>
    <row r="138" spans="1:65" s="2" customFormat="1" ht="24.2" customHeight="1">
      <c r="A138" s="34"/>
      <c r="B138" s="35"/>
      <c r="C138" s="187" t="s">
        <v>91</v>
      </c>
      <c r="D138" s="187" t="s">
        <v>152</v>
      </c>
      <c r="E138" s="188" t="s">
        <v>166</v>
      </c>
      <c r="F138" s="189" t="s">
        <v>167</v>
      </c>
      <c r="G138" s="190" t="s">
        <v>155</v>
      </c>
      <c r="H138" s="191">
        <v>9.0660000000000007</v>
      </c>
      <c r="I138" s="192"/>
      <c r="J138" s="193">
        <f>ROUND(I138*H138,2)</f>
        <v>0</v>
      </c>
      <c r="K138" s="194"/>
      <c r="L138" s="39"/>
      <c r="M138" s="195" t="s">
        <v>1</v>
      </c>
      <c r="N138" s="196" t="s">
        <v>46</v>
      </c>
      <c r="O138" s="71"/>
      <c r="P138" s="197">
        <f>O138*H138</f>
        <v>0</v>
      </c>
      <c r="Q138" s="197">
        <v>0</v>
      </c>
      <c r="R138" s="197">
        <f>Q138*H138</f>
        <v>0</v>
      </c>
      <c r="S138" s="197">
        <v>0.3</v>
      </c>
      <c r="T138" s="198">
        <f>S138*H138</f>
        <v>2.7198000000000002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9" t="s">
        <v>156</v>
      </c>
      <c r="AT138" s="199" t="s">
        <v>152</v>
      </c>
      <c r="AU138" s="199" t="s">
        <v>91</v>
      </c>
      <c r="AY138" s="17" t="s">
        <v>150</v>
      </c>
      <c r="BE138" s="200">
        <f>IF(N138="základní",J138,0)</f>
        <v>0</v>
      </c>
      <c r="BF138" s="200">
        <f>IF(N138="snížená",J138,0)</f>
        <v>0</v>
      </c>
      <c r="BG138" s="200">
        <f>IF(N138="zákl. přenesená",J138,0)</f>
        <v>0</v>
      </c>
      <c r="BH138" s="200">
        <f>IF(N138="sníž. přenesená",J138,0)</f>
        <v>0</v>
      </c>
      <c r="BI138" s="200">
        <f>IF(N138="nulová",J138,0)</f>
        <v>0</v>
      </c>
      <c r="BJ138" s="17" t="s">
        <v>89</v>
      </c>
      <c r="BK138" s="200">
        <f>ROUND(I138*H138,2)</f>
        <v>0</v>
      </c>
      <c r="BL138" s="17" t="s">
        <v>156</v>
      </c>
      <c r="BM138" s="199" t="s">
        <v>544</v>
      </c>
    </row>
    <row r="139" spans="1:65" s="13" customFormat="1">
      <c r="B139" s="201"/>
      <c r="C139" s="202"/>
      <c r="D139" s="203" t="s">
        <v>158</v>
      </c>
      <c r="E139" s="204" t="s">
        <v>1</v>
      </c>
      <c r="F139" s="205" t="s">
        <v>169</v>
      </c>
      <c r="G139" s="202"/>
      <c r="H139" s="204" t="s">
        <v>1</v>
      </c>
      <c r="I139" s="206"/>
      <c r="J139" s="202"/>
      <c r="K139" s="202"/>
      <c r="L139" s="207"/>
      <c r="M139" s="208"/>
      <c r="N139" s="209"/>
      <c r="O139" s="209"/>
      <c r="P139" s="209"/>
      <c r="Q139" s="209"/>
      <c r="R139" s="209"/>
      <c r="S139" s="209"/>
      <c r="T139" s="210"/>
      <c r="AT139" s="211" t="s">
        <v>158</v>
      </c>
      <c r="AU139" s="211" t="s">
        <v>91</v>
      </c>
      <c r="AV139" s="13" t="s">
        <v>89</v>
      </c>
      <c r="AW139" s="13" t="s">
        <v>35</v>
      </c>
      <c r="AX139" s="13" t="s">
        <v>81</v>
      </c>
      <c r="AY139" s="211" t="s">
        <v>150</v>
      </c>
    </row>
    <row r="140" spans="1:65" s="14" customFormat="1">
      <c r="B140" s="212"/>
      <c r="C140" s="213"/>
      <c r="D140" s="203" t="s">
        <v>158</v>
      </c>
      <c r="E140" s="214" t="s">
        <v>1</v>
      </c>
      <c r="F140" s="215" t="s">
        <v>545</v>
      </c>
      <c r="G140" s="213"/>
      <c r="H140" s="216">
        <v>9.0660000000000007</v>
      </c>
      <c r="I140" s="217"/>
      <c r="J140" s="213"/>
      <c r="K140" s="213"/>
      <c r="L140" s="218"/>
      <c r="M140" s="219"/>
      <c r="N140" s="220"/>
      <c r="O140" s="220"/>
      <c r="P140" s="220"/>
      <c r="Q140" s="220"/>
      <c r="R140" s="220"/>
      <c r="S140" s="220"/>
      <c r="T140" s="221"/>
      <c r="AT140" s="222" t="s">
        <v>158</v>
      </c>
      <c r="AU140" s="222" t="s">
        <v>91</v>
      </c>
      <c r="AV140" s="14" t="s">
        <v>91</v>
      </c>
      <c r="AW140" s="14" t="s">
        <v>35</v>
      </c>
      <c r="AX140" s="14" t="s">
        <v>81</v>
      </c>
      <c r="AY140" s="222" t="s">
        <v>150</v>
      </c>
    </row>
    <row r="141" spans="1:65" s="15" customFormat="1">
      <c r="B141" s="223"/>
      <c r="C141" s="224"/>
      <c r="D141" s="203" t="s">
        <v>158</v>
      </c>
      <c r="E141" s="225" t="s">
        <v>1</v>
      </c>
      <c r="F141" s="226" t="s">
        <v>161</v>
      </c>
      <c r="G141" s="224"/>
      <c r="H141" s="227">
        <v>9.0660000000000007</v>
      </c>
      <c r="I141" s="228"/>
      <c r="J141" s="224"/>
      <c r="K141" s="224"/>
      <c r="L141" s="229"/>
      <c r="M141" s="230"/>
      <c r="N141" s="231"/>
      <c r="O141" s="231"/>
      <c r="P141" s="231"/>
      <c r="Q141" s="231"/>
      <c r="R141" s="231"/>
      <c r="S141" s="231"/>
      <c r="T141" s="232"/>
      <c r="AT141" s="233" t="s">
        <v>158</v>
      </c>
      <c r="AU141" s="233" t="s">
        <v>91</v>
      </c>
      <c r="AV141" s="15" t="s">
        <v>156</v>
      </c>
      <c r="AW141" s="15" t="s">
        <v>35</v>
      </c>
      <c r="AX141" s="15" t="s">
        <v>89</v>
      </c>
      <c r="AY141" s="233" t="s">
        <v>150</v>
      </c>
    </row>
    <row r="142" spans="1:65" s="2" customFormat="1" ht="24.2" customHeight="1">
      <c r="A142" s="34"/>
      <c r="B142" s="35"/>
      <c r="C142" s="187" t="s">
        <v>165</v>
      </c>
      <c r="D142" s="187" t="s">
        <v>152</v>
      </c>
      <c r="E142" s="188" t="s">
        <v>171</v>
      </c>
      <c r="F142" s="189" t="s">
        <v>172</v>
      </c>
      <c r="G142" s="190" t="s">
        <v>155</v>
      </c>
      <c r="H142" s="191">
        <v>9.0660000000000007</v>
      </c>
      <c r="I142" s="192"/>
      <c r="J142" s="193">
        <f>ROUND(I142*H142,2)</f>
        <v>0</v>
      </c>
      <c r="K142" s="194"/>
      <c r="L142" s="39"/>
      <c r="M142" s="195" t="s">
        <v>1</v>
      </c>
      <c r="N142" s="196" t="s">
        <v>46</v>
      </c>
      <c r="O142" s="71"/>
      <c r="P142" s="197">
        <f>O142*H142</f>
        <v>0</v>
      </c>
      <c r="Q142" s="197">
        <v>0</v>
      </c>
      <c r="R142" s="197">
        <f>Q142*H142</f>
        <v>0</v>
      </c>
      <c r="S142" s="197">
        <v>0.316</v>
      </c>
      <c r="T142" s="198">
        <f>S142*H142</f>
        <v>2.8648560000000001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9" t="s">
        <v>156</v>
      </c>
      <c r="AT142" s="199" t="s">
        <v>152</v>
      </c>
      <c r="AU142" s="199" t="s">
        <v>91</v>
      </c>
      <c r="AY142" s="17" t="s">
        <v>150</v>
      </c>
      <c r="BE142" s="200">
        <f>IF(N142="základní",J142,0)</f>
        <v>0</v>
      </c>
      <c r="BF142" s="200">
        <f>IF(N142="snížená",J142,0)</f>
        <v>0</v>
      </c>
      <c r="BG142" s="200">
        <f>IF(N142="zákl. přenesená",J142,0)</f>
        <v>0</v>
      </c>
      <c r="BH142" s="200">
        <f>IF(N142="sníž. přenesená",J142,0)</f>
        <v>0</v>
      </c>
      <c r="BI142" s="200">
        <f>IF(N142="nulová",J142,0)</f>
        <v>0</v>
      </c>
      <c r="BJ142" s="17" t="s">
        <v>89</v>
      </c>
      <c r="BK142" s="200">
        <f>ROUND(I142*H142,2)</f>
        <v>0</v>
      </c>
      <c r="BL142" s="17" t="s">
        <v>156</v>
      </c>
      <c r="BM142" s="199" t="s">
        <v>546</v>
      </c>
    </row>
    <row r="143" spans="1:65" s="14" customFormat="1">
      <c r="B143" s="212"/>
      <c r="C143" s="213"/>
      <c r="D143" s="203" t="s">
        <v>158</v>
      </c>
      <c r="E143" s="214" t="s">
        <v>1</v>
      </c>
      <c r="F143" s="215" t="s">
        <v>545</v>
      </c>
      <c r="G143" s="213"/>
      <c r="H143" s="216">
        <v>9.0660000000000007</v>
      </c>
      <c r="I143" s="217"/>
      <c r="J143" s="213"/>
      <c r="K143" s="213"/>
      <c r="L143" s="218"/>
      <c r="M143" s="219"/>
      <c r="N143" s="220"/>
      <c r="O143" s="220"/>
      <c r="P143" s="220"/>
      <c r="Q143" s="220"/>
      <c r="R143" s="220"/>
      <c r="S143" s="220"/>
      <c r="T143" s="221"/>
      <c r="AT143" s="222" t="s">
        <v>158</v>
      </c>
      <c r="AU143" s="222" t="s">
        <v>91</v>
      </c>
      <c r="AV143" s="14" t="s">
        <v>91</v>
      </c>
      <c r="AW143" s="14" t="s">
        <v>35</v>
      </c>
      <c r="AX143" s="14" t="s">
        <v>81</v>
      </c>
      <c r="AY143" s="222" t="s">
        <v>150</v>
      </c>
    </row>
    <row r="144" spans="1:65" s="15" customFormat="1">
      <c r="B144" s="223"/>
      <c r="C144" s="224"/>
      <c r="D144" s="203" t="s">
        <v>158</v>
      </c>
      <c r="E144" s="225" t="s">
        <v>1</v>
      </c>
      <c r="F144" s="226" t="s">
        <v>161</v>
      </c>
      <c r="G144" s="224"/>
      <c r="H144" s="227">
        <v>9.0660000000000007</v>
      </c>
      <c r="I144" s="228"/>
      <c r="J144" s="224"/>
      <c r="K144" s="224"/>
      <c r="L144" s="229"/>
      <c r="M144" s="230"/>
      <c r="N144" s="231"/>
      <c r="O144" s="231"/>
      <c r="P144" s="231"/>
      <c r="Q144" s="231"/>
      <c r="R144" s="231"/>
      <c r="S144" s="231"/>
      <c r="T144" s="232"/>
      <c r="AT144" s="233" t="s">
        <v>158</v>
      </c>
      <c r="AU144" s="233" t="s">
        <v>91</v>
      </c>
      <c r="AV144" s="15" t="s">
        <v>156</v>
      </c>
      <c r="AW144" s="15" t="s">
        <v>35</v>
      </c>
      <c r="AX144" s="15" t="s">
        <v>89</v>
      </c>
      <c r="AY144" s="233" t="s">
        <v>150</v>
      </c>
    </row>
    <row r="145" spans="1:65" s="2" customFormat="1" ht="24.2" customHeight="1">
      <c r="A145" s="34"/>
      <c r="B145" s="35"/>
      <c r="C145" s="187" t="s">
        <v>156</v>
      </c>
      <c r="D145" s="187" t="s">
        <v>152</v>
      </c>
      <c r="E145" s="188" t="s">
        <v>547</v>
      </c>
      <c r="F145" s="189" t="s">
        <v>548</v>
      </c>
      <c r="G145" s="190" t="s">
        <v>155</v>
      </c>
      <c r="H145" s="191">
        <v>76.647999999999996</v>
      </c>
      <c r="I145" s="192"/>
      <c r="J145" s="193">
        <f>ROUND(I145*H145,2)</f>
        <v>0</v>
      </c>
      <c r="K145" s="194"/>
      <c r="L145" s="39"/>
      <c r="M145" s="195" t="s">
        <v>1</v>
      </c>
      <c r="N145" s="196" t="s">
        <v>46</v>
      </c>
      <c r="O145" s="71"/>
      <c r="P145" s="197">
        <f>O145*H145</f>
        <v>0</v>
      </c>
      <c r="Q145" s="197">
        <v>0</v>
      </c>
      <c r="R145" s="197">
        <f>Q145*H145</f>
        <v>0</v>
      </c>
      <c r="S145" s="197">
        <v>0.5</v>
      </c>
      <c r="T145" s="198">
        <f>S145*H145</f>
        <v>38.323999999999998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9" t="s">
        <v>156</v>
      </c>
      <c r="AT145" s="199" t="s">
        <v>152</v>
      </c>
      <c r="AU145" s="199" t="s">
        <v>91</v>
      </c>
      <c r="AY145" s="17" t="s">
        <v>150</v>
      </c>
      <c r="BE145" s="200">
        <f>IF(N145="základní",J145,0)</f>
        <v>0</v>
      </c>
      <c r="BF145" s="200">
        <f>IF(N145="snížená",J145,0)</f>
        <v>0</v>
      </c>
      <c r="BG145" s="200">
        <f>IF(N145="zákl. přenesená",J145,0)</f>
        <v>0</v>
      </c>
      <c r="BH145" s="200">
        <f>IF(N145="sníž. přenesená",J145,0)</f>
        <v>0</v>
      </c>
      <c r="BI145" s="200">
        <f>IF(N145="nulová",J145,0)</f>
        <v>0</v>
      </c>
      <c r="BJ145" s="17" t="s">
        <v>89</v>
      </c>
      <c r="BK145" s="200">
        <f>ROUND(I145*H145,2)</f>
        <v>0</v>
      </c>
      <c r="BL145" s="17" t="s">
        <v>156</v>
      </c>
      <c r="BM145" s="199" t="s">
        <v>549</v>
      </c>
    </row>
    <row r="146" spans="1:65" s="13" customFormat="1" ht="22.5">
      <c r="B146" s="201"/>
      <c r="C146" s="202"/>
      <c r="D146" s="203" t="s">
        <v>158</v>
      </c>
      <c r="E146" s="204" t="s">
        <v>1</v>
      </c>
      <c r="F146" s="205" t="s">
        <v>550</v>
      </c>
      <c r="G146" s="202"/>
      <c r="H146" s="204" t="s">
        <v>1</v>
      </c>
      <c r="I146" s="206"/>
      <c r="J146" s="202"/>
      <c r="K146" s="202"/>
      <c r="L146" s="207"/>
      <c r="M146" s="208"/>
      <c r="N146" s="209"/>
      <c r="O146" s="209"/>
      <c r="P146" s="209"/>
      <c r="Q146" s="209"/>
      <c r="R146" s="209"/>
      <c r="S146" s="209"/>
      <c r="T146" s="210"/>
      <c r="AT146" s="211" t="s">
        <v>158</v>
      </c>
      <c r="AU146" s="211" t="s">
        <v>91</v>
      </c>
      <c r="AV146" s="13" t="s">
        <v>89</v>
      </c>
      <c r="AW146" s="13" t="s">
        <v>35</v>
      </c>
      <c r="AX146" s="13" t="s">
        <v>81</v>
      </c>
      <c r="AY146" s="211" t="s">
        <v>150</v>
      </c>
    </row>
    <row r="147" spans="1:65" s="14" customFormat="1">
      <c r="B147" s="212"/>
      <c r="C147" s="213"/>
      <c r="D147" s="203" t="s">
        <v>158</v>
      </c>
      <c r="E147" s="214" t="s">
        <v>1</v>
      </c>
      <c r="F147" s="215" t="s">
        <v>551</v>
      </c>
      <c r="G147" s="213"/>
      <c r="H147" s="216">
        <v>76.647999999999996</v>
      </c>
      <c r="I147" s="217"/>
      <c r="J147" s="213"/>
      <c r="K147" s="213"/>
      <c r="L147" s="218"/>
      <c r="M147" s="219"/>
      <c r="N147" s="220"/>
      <c r="O147" s="220"/>
      <c r="P147" s="220"/>
      <c r="Q147" s="220"/>
      <c r="R147" s="220"/>
      <c r="S147" s="220"/>
      <c r="T147" s="221"/>
      <c r="AT147" s="222" t="s">
        <v>158</v>
      </c>
      <c r="AU147" s="222" t="s">
        <v>91</v>
      </c>
      <c r="AV147" s="14" t="s">
        <v>91</v>
      </c>
      <c r="AW147" s="14" t="s">
        <v>35</v>
      </c>
      <c r="AX147" s="14" t="s">
        <v>81</v>
      </c>
      <c r="AY147" s="222" t="s">
        <v>150</v>
      </c>
    </row>
    <row r="148" spans="1:65" s="15" customFormat="1">
      <c r="B148" s="223"/>
      <c r="C148" s="224"/>
      <c r="D148" s="203" t="s">
        <v>158</v>
      </c>
      <c r="E148" s="225" t="s">
        <v>1</v>
      </c>
      <c r="F148" s="226" t="s">
        <v>161</v>
      </c>
      <c r="G148" s="224"/>
      <c r="H148" s="227">
        <v>76.647999999999996</v>
      </c>
      <c r="I148" s="228"/>
      <c r="J148" s="224"/>
      <c r="K148" s="224"/>
      <c r="L148" s="229"/>
      <c r="M148" s="230"/>
      <c r="N148" s="231"/>
      <c r="O148" s="231"/>
      <c r="P148" s="231"/>
      <c r="Q148" s="231"/>
      <c r="R148" s="231"/>
      <c r="S148" s="231"/>
      <c r="T148" s="232"/>
      <c r="AT148" s="233" t="s">
        <v>158</v>
      </c>
      <c r="AU148" s="233" t="s">
        <v>91</v>
      </c>
      <c r="AV148" s="15" t="s">
        <v>156</v>
      </c>
      <c r="AW148" s="15" t="s">
        <v>35</v>
      </c>
      <c r="AX148" s="15" t="s">
        <v>89</v>
      </c>
      <c r="AY148" s="233" t="s">
        <v>150</v>
      </c>
    </row>
    <row r="149" spans="1:65" s="2" customFormat="1" ht="16.5" customHeight="1">
      <c r="A149" s="34"/>
      <c r="B149" s="35"/>
      <c r="C149" s="187" t="s">
        <v>174</v>
      </c>
      <c r="D149" s="187" t="s">
        <v>152</v>
      </c>
      <c r="E149" s="188" t="s">
        <v>175</v>
      </c>
      <c r="F149" s="189" t="s">
        <v>176</v>
      </c>
      <c r="G149" s="190" t="s">
        <v>177</v>
      </c>
      <c r="H149" s="191">
        <v>15.11</v>
      </c>
      <c r="I149" s="192"/>
      <c r="J149" s="193">
        <f>ROUND(I149*H149,2)</f>
        <v>0</v>
      </c>
      <c r="K149" s="194"/>
      <c r="L149" s="39"/>
      <c r="M149" s="195" t="s">
        <v>1</v>
      </c>
      <c r="N149" s="196" t="s">
        <v>46</v>
      </c>
      <c r="O149" s="71"/>
      <c r="P149" s="197">
        <f>O149*H149</f>
        <v>0</v>
      </c>
      <c r="Q149" s="197">
        <v>0</v>
      </c>
      <c r="R149" s="197">
        <f>Q149*H149</f>
        <v>0</v>
      </c>
      <c r="S149" s="197">
        <v>0.20499999999999999</v>
      </c>
      <c r="T149" s="198">
        <f>S149*H149</f>
        <v>3.0975499999999996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9" t="s">
        <v>156</v>
      </c>
      <c r="AT149" s="199" t="s">
        <v>152</v>
      </c>
      <c r="AU149" s="199" t="s">
        <v>91</v>
      </c>
      <c r="AY149" s="17" t="s">
        <v>150</v>
      </c>
      <c r="BE149" s="200">
        <f>IF(N149="základní",J149,0)</f>
        <v>0</v>
      </c>
      <c r="BF149" s="200">
        <f>IF(N149="snížená",J149,0)</f>
        <v>0</v>
      </c>
      <c r="BG149" s="200">
        <f>IF(N149="zákl. přenesená",J149,0)</f>
        <v>0</v>
      </c>
      <c r="BH149" s="200">
        <f>IF(N149="sníž. přenesená",J149,0)</f>
        <v>0</v>
      </c>
      <c r="BI149" s="200">
        <f>IF(N149="nulová",J149,0)</f>
        <v>0</v>
      </c>
      <c r="BJ149" s="17" t="s">
        <v>89</v>
      </c>
      <c r="BK149" s="200">
        <f>ROUND(I149*H149,2)</f>
        <v>0</v>
      </c>
      <c r="BL149" s="17" t="s">
        <v>156</v>
      </c>
      <c r="BM149" s="199" t="s">
        <v>552</v>
      </c>
    </row>
    <row r="150" spans="1:65" s="14" customFormat="1">
      <c r="B150" s="212"/>
      <c r="C150" s="213"/>
      <c r="D150" s="203" t="s">
        <v>158</v>
      </c>
      <c r="E150" s="214" t="s">
        <v>1</v>
      </c>
      <c r="F150" s="215" t="s">
        <v>553</v>
      </c>
      <c r="G150" s="213"/>
      <c r="H150" s="216">
        <v>15.11</v>
      </c>
      <c r="I150" s="217"/>
      <c r="J150" s="213"/>
      <c r="K150" s="213"/>
      <c r="L150" s="218"/>
      <c r="M150" s="219"/>
      <c r="N150" s="220"/>
      <c r="O150" s="220"/>
      <c r="P150" s="220"/>
      <c r="Q150" s="220"/>
      <c r="R150" s="220"/>
      <c r="S150" s="220"/>
      <c r="T150" s="221"/>
      <c r="AT150" s="222" t="s">
        <v>158</v>
      </c>
      <c r="AU150" s="222" t="s">
        <v>91</v>
      </c>
      <c r="AV150" s="14" t="s">
        <v>91</v>
      </c>
      <c r="AW150" s="14" t="s">
        <v>35</v>
      </c>
      <c r="AX150" s="14" t="s">
        <v>81</v>
      </c>
      <c r="AY150" s="222" t="s">
        <v>150</v>
      </c>
    </row>
    <row r="151" spans="1:65" s="15" customFormat="1">
      <c r="B151" s="223"/>
      <c r="C151" s="224"/>
      <c r="D151" s="203" t="s">
        <v>158</v>
      </c>
      <c r="E151" s="225" t="s">
        <v>1</v>
      </c>
      <c r="F151" s="226" t="s">
        <v>161</v>
      </c>
      <c r="G151" s="224"/>
      <c r="H151" s="227">
        <v>15.11</v>
      </c>
      <c r="I151" s="228"/>
      <c r="J151" s="224"/>
      <c r="K151" s="224"/>
      <c r="L151" s="229"/>
      <c r="M151" s="230"/>
      <c r="N151" s="231"/>
      <c r="O151" s="231"/>
      <c r="P151" s="231"/>
      <c r="Q151" s="231"/>
      <c r="R151" s="231"/>
      <c r="S151" s="231"/>
      <c r="T151" s="232"/>
      <c r="AT151" s="233" t="s">
        <v>158</v>
      </c>
      <c r="AU151" s="233" t="s">
        <v>91</v>
      </c>
      <c r="AV151" s="15" t="s">
        <v>156</v>
      </c>
      <c r="AW151" s="15" t="s">
        <v>35</v>
      </c>
      <c r="AX151" s="15" t="s">
        <v>89</v>
      </c>
      <c r="AY151" s="233" t="s">
        <v>150</v>
      </c>
    </row>
    <row r="152" spans="1:65" s="2" customFormat="1" ht="16.5" customHeight="1">
      <c r="A152" s="34"/>
      <c r="B152" s="35"/>
      <c r="C152" s="187" t="s">
        <v>180</v>
      </c>
      <c r="D152" s="187" t="s">
        <v>152</v>
      </c>
      <c r="E152" s="188" t="s">
        <v>554</v>
      </c>
      <c r="F152" s="189" t="s">
        <v>555</v>
      </c>
      <c r="G152" s="190" t="s">
        <v>177</v>
      </c>
      <c r="H152" s="191">
        <v>29.83</v>
      </c>
      <c r="I152" s="192"/>
      <c r="J152" s="193">
        <f>ROUND(I152*H152,2)</f>
        <v>0</v>
      </c>
      <c r="K152" s="194"/>
      <c r="L152" s="39"/>
      <c r="M152" s="195" t="s">
        <v>1</v>
      </c>
      <c r="N152" s="196" t="s">
        <v>46</v>
      </c>
      <c r="O152" s="71"/>
      <c r="P152" s="197">
        <f>O152*H152</f>
        <v>0</v>
      </c>
      <c r="Q152" s="197">
        <v>0</v>
      </c>
      <c r="R152" s="197">
        <f>Q152*H152</f>
        <v>0</v>
      </c>
      <c r="S152" s="197">
        <v>0.04</v>
      </c>
      <c r="T152" s="198">
        <f>S152*H152</f>
        <v>1.1932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9" t="s">
        <v>156</v>
      </c>
      <c r="AT152" s="199" t="s">
        <v>152</v>
      </c>
      <c r="AU152" s="199" t="s">
        <v>91</v>
      </c>
      <c r="AY152" s="17" t="s">
        <v>150</v>
      </c>
      <c r="BE152" s="200">
        <f>IF(N152="základní",J152,0)</f>
        <v>0</v>
      </c>
      <c r="BF152" s="200">
        <f>IF(N152="snížená",J152,0)</f>
        <v>0</v>
      </c>
      <c r="BG152" s="200">
        <f>IF(N152="zákl. přenesená",J152,0)</f>
        <v>0</v>
      </c>
      <c r="BH152" s="200">
        <f>IF(N152="sníž. přenesená",J152,0)</f>
        <v>0</v>
      </c>
      <c r="BI152" s="200">
        <f>IF(N152="nulová",J152,0)</f>
        <v>0</v>
      </c>
      <c r="BJ152" s="17" t="s">
        <v>89</v>
      </c>
      <c r="BK152" s="200">
        <f>ROUND(I152*H152,2)</f>
        <v>0</v>
      </c>
      <c r="BL152" s="17" t="s">
        <v>156</v>
      </c>
      <c r="BM152" s="199" t="s">
        <v>556</v>
      </c>
    </row>
    <row r="153" spans="1:65" s="13" customFormat="1" ht="22.5">
      <c r="B153" s="201"/>
      <c r="C153" s="202"/>
      <c r="D153" s="203" t="s">
        <v>158</v>
      </c>
      <c r="E153" s="204" t="s">
        <v>1</v>
      </c>
      <c r="F153" s="205" t="s">
        <v>557</v>
      </c>
      <c r="G153" s="202"/>
      <c r="H153" s="204" t="s">
        <v>1</v>
      </c>
      <c r="I153" s="206"/>
      <c r="J153" s="202"/>
      <c r="K153" s="202"/>
      <c r="L153" s="207"/>
      <c r="M153" s="208"/>
      <c r="N153" s="209"/>
      <c r="O153" s="209"/>
      <c r="P153" s="209"/>
      <c r="Q153" s="209"/>
      <c r="R153" s="209"/>
      <c r="S153" s="209"/>
      <c r="T153" s="210"/>
      <c r="AT153" s="211" t="s">
        <v>158</v>
      </c>
      <c r="AU153" s="211" t="s">
        <v>91</v>
      </c>
      <c r="AV153" s="13" t="s">
        <v>89</v>
      </c>
      <c r="AW153" s="13" t="s">
        <v>35</v>
      </c>
      <c r="AX153" s="13" t="s">
        <v>81</v>
      </c>
      <c r="AY153" s="211" t="s">
        <v>150</v>
      </c>
    </row>
    <row r="154" spans="1:65" s="14" customFormat="1">
      <c r="B154" s="212"/>
      <c r="C154" s="213"/>
      <c r="D154" s="203" t="s">
        <v>158</v>
      </c>
      <c r="E154" s="214" t="s">
        <v>1</v>
      </c>
      <c r="F154" s="215" t="s">
        <v>558</v>
      </c>
      <c r="G154" s="213"/>
      <c r="H154" s="216">
        <v>29.83</v>
      </c>
      <c r="I154" s="217"/>
      <c r="J154" s="213"/>
      <c r="K154" s="213"/>
      <c r="L154" s="218"/>
      <c r="M154" s="219"/>
      <c r="N154" s="220"/>
      <c r="O154" s="220"/>
      <c r="P154" s="220"/>
      <c r="Q154" s="220"/>
      <c r="R154" s="220"/>
      <c r="S154" s="220"/>
      <c r="T154" s="221"/>
      <c r="AT154" s="222" t="s">
        <v>158</v>
      </c>
      <c r="AU154" s="222" t="s">
        <v>91</v>
      </c>
      <c r="AV154" s="14" t="s">
        <v>91</v>
      </c>
      <c r="AW154" s="14" t="s">
        <v>35</v>
      </c>
      <c r="AX154" s="14" t="s">
        <v>81</v>
      </c>
      <c r="AY154" s="222" t="s">
        <v>150</v>
      </c>
    </row>
    <row r="155" spans="1:65" s="15" customFormat="1">
      <c r="B155" s="223"/>
      <c r="C155" s="224"/>
      <c r="D155" s="203" t="s">
        <v>158</v>
      </c>
      <c r="E155" s="225" t="s">
        <v>1</v>
      </c>
      <c r="F155" s="226" t="s">
        <v>161</v>
      </c>
      <c r="G155" s="224"/>
      <c r="H155" s="227">
        <v>29.83</v>
      </c>
      <c r="I155" s="228"/>
      <c r="J155" s="224"/>
      <c r="K155" s="224"/>
      <c r="L155" s="229"/>
      <c r="M155" s="230"/>
      <c r="N155" s="231"/>
      <c r="O155" s="231"/>
      <c r="P155" s="231"/>
      <c r="Q155" s="231"/>
      <c r="R155" s="231"/>
      <c r="S155" s="231"/>
      <c r="T155" s="232"/>
      <c r="AT155" s="233" t="s">
        <v>158</v>
      </c>
      <c r="AU155" s="233" t="s">
        <v>91</v>
      </c>
      <c r="AV155" s="15" t="s">
        <v>156</v>
      </c>
      <c r="AW155" s="15" t="s">
        <v>35</v>
      </c>
      <c r="AX155" s="15" t="s">
        <v>89</v>
      </c>
      <c r="AY155" s="233" t="s">
        <v>150</v>
      </c>
    </row>
    <row r="156" spans="1:65" s="2" customFormat="1" ht="24.2" customHeight="1">
      <c r="A156" s="34"/>
      <c r="B156" s="35"/>
      <c r="C156" s="187" t="s">
        <v>186</v>
      </c>
      <c r="D156" s="187" t="s">
        <v>152</v>
      </c>
      <c r="E156" s="188" t="s">
        <v>181</v>
      </c>
      <c r="F156" s="189" t="s">
        <v>182</v>
      </c>
      <c r="G156" s="190" t="s">
        <v>155</v>
      </c>
      <c r="H156" s="191">
        <v>3.86</v>
      </c>
      <c r="I156" s="192"/>
      <c r="J156" s="193">
        <f>ROUND(I156*H156,2)</f>
        <v>0</v>
      </c>
      <c r="K156" s="194"/>
      <c r="L156" s="39"/>
      <c r="M156" s="195" t="s">
        <v>1</v>
      </c>
      <c r="N156" s="196" t="s">
        <v>46</v>
      </c>
      <c r="O156" s="71"/>
      <c r="P156" s="197">
        <f>O156*H156</f>
        <v>0</v>
      </c>
      <c r="Q156" s="197">
        <v>0</v>
      </c>
      <c r="R156" s="197">
        <f>Q156*H156</f>
        <v>0</v>
      </c>
      <c r="S156" s="197">
        <v>0</v>
      </c>
      <c r="T156" s="198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9" t="s">
        <v>156</v>
      </c>
      <c r="AT156" s="199" t="s">
        <v>152</v>
      </c>
      <c r="AU156" s="199" t="s">
        <v>91</v>
      </c>
      <c r="AY156" s="17" t="s">
        <v>150</v>
      </c>
      <c r="BE156" s="200">
        <f>IF(N156="základní",J156,0)</f>
        <v>0</v>
      </c>
      <c r="BF156" s="200">
        <f>IF(N156="snížená",J156,0)</f>
        <v>0</v>
      </c>
      <c r="BG156" s="200">
        <f>IF(N156="zákl. přenesená",J156,0)</f>
        <v>0</v>
      </c>
      <c r="BH156" s="200">
        <f>IF(N156="sníž. přenesená",J156,0)</f>
        <v>0</v>
      </c>
      <c r="BI156" s="200">
        <f>IF(N156="nulová",J156,0)</f>
        <v>0</v>
      </c>
      <c r="BJ156" s="17" t="s">
        <v>89</v>
      </c>
      <c r="BK156" s="200">
        <f>ROUND(I156*H156,2)</f>
        <v>0</v>
      </c>
      <c r="BL156" s="17" t="s">
        <v>156</v>
      </c>
      <c r="BM156" s="199" t="s">
        <v>559</v>
      </c>
    </row>
    <row r="157" spans="1:65" s="14" customFormat="1">
      <c r="B157" s="212"/>
      <c r="C157" s="213"/>
      <c r="D157" s="203" t="s">
        <v>158</v>
      </c>
      <c r="E157" s="214" t="s">
        <v>1</v>
      </c>
      <c r="F157" s="215" t="s">
        <v>560</v>
      </c>
      <c r="G157" s="213"/>
      <c r="H157" s="216">
        <v>3.86</v>
      </c>
      <c r="I157" s="217"/>
      <c r="J157" s="213"/>
      <c r="K157" s="213"/>
      <c r="L157" s="218"/>
      <c r="M157" s="219"/>
      <c r="N157" s="220"/>
      <c r="O157" s="220"/>
      <c r="P157" s="220"/>
      <c r="Q157" s="220"/>
      <c r="R157" s="220"/>
      <c r="S157" s="220"/>
      <c r="T157" s="221"/>
      <c r="AT157" s="222" t="s">
        <v>158</v>
      </c>
      <c r="AU157" s="222" t="s">
        <v>91</v>
      </c>
      <c r="AV157" s="14" t="s">
        <v>91</v>
      </c>
      <c r="AW157" s="14" t="s">
        <v>35</v>
      </c>
      <c r="AX157" s="14" t="s">
        <v>81</v>
      </c>
      <c r="AY157" s="222" t="s">
        <v>150</v>
      </c>
    </row>
    <row r="158" spans="1:65" s="15" customFormat="1">
      <c r="B158" s="223"/>
      <c r="C158" s="224"/>
      <c r="D158" s="203" t="s">
        <v>158</v>
      </c>
      <c r="E158" s="225" t="s">
        <v>1</v>
      </c>
      <c r="F158" s="226" t="s">
        <v>161</v>
      </c>
      <c r="G158" s="224"/>
      <c r="H158" s="227">
        <v>3.86</v>
      </c>
      <c r="I158" s="228"/>
      <c r="J158" s="224"/>
      <c r="K158" s="224"/>
      <c r="L158" s="229"/>
      <c r="M158" s="230"/>
      <c r="N158" s="231"/>
      <c r="O158" s="231"/>
      <c r="P158" s="231"/>
      <c r="Q158" s="231"/>
      <c r="R158" s="231"/>
      <c r="S158" s="231"/>
      <c r="T158" s="232"/>
      <c r="AT158" s="233" t="s">
        <v>158</v>
      </c>
      <c r="AU158" s="233" t="s">
        <v>91</v>
      </c>
      <c r="AV158" s="15" t="s">
        <v>156</v>
      </c>
      <c r="AW158" s="15" t="s">
        <v>35</v>
      </c>
      <c r="AX158" s="15" t="s">
        <v>89</v>
      </c>
      <c r="AY158" s="233" t="s">
        <v>150</v>
      </c>
    </row>
    <row r="159" spans="1:65" s="2" customFormat="1" ht="24.2" customHeight="1">
      <c r="A159" s="34"/>
      <c r="B159" s="35"/>
      <c r="C159" s="187" t="s">
        <v>193</v>
      </c>
      <c r="D159" s="187" t="s">
        <v>152</v>
      </c>
      <c r="E159" s="188" t="s">
        <v>561</v>
      </c>
      <c r="F159" s="189" t="s">
        <v>562</v>
      </c>
      <c r="G159" s="190" t="s">
        <v>189</v>
      </c>
      <c r="H159" s="191">
        <v>5.3689999999999998</v>
      </c>
      <c r="I159" s="192"/>
      <c r="J159" s="193">
        <f>ROUND(I159*H159,2)</f>
        <v>0</v>
      </c>
      <c r="K159" s="194"/>
      <c r="L159" s="39"/>
      <c r="M159" s="195" t="s">
        <v>1</v>
      </c>
      <c r="N159" s="196" t="s">
        <v>46</v>
      </c>
      <c r="O159" s="71"/>
      <c r="P159" s="197">
        <f>O159*H159</f>
        <v>0</v>
      </c>
      <c r="Q159" s="197">
        <v>0</v>
      </c>
      <c r="R159" s="197">
        <f>Q159*H159</f>
        <v>0</v>
      </c>
      <c r="S159" s="197">
        <v>0</v>
      </c>
      <c r="T159" s="198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9" t="s">
        <v>156</v>
      </c>
      <c r="AT159" s="199" t="s">
        <v>152</v>
      </c>
      <c r="AU159" s="199" t="s">
        <v>91</v>
      </c>
      <c r="AY159" s="17" t="s">
        <v>150</v>
      </c>
      <c r="BE159" s="200">
        <f>IF(N159="základní",J159,0)</f>
        <v>0</v>
      </c>
      <c r="BF159" s="200">
        <f>IF(N159="snížená",J159,0)</f>
        <v>0</v>
      </c>
      <c r="BG159" s="200">
        <f>IF(N159="zákl. přenesená",J159,0)</f>
        <v>0</v>
      </c>
      <c r="BH159" s="200">
        <f>IF(N159="sníž. přenesená",J159,0)</f>
        <v>0</v>
      </c>
      <c r="BI159" s="200">
        <f>IF(N159="nulová",J159,0)</f>
        <v>0</v>
      </c>
      <c r="BJ159" s="17" t="s">
        <v>89</v>
      </c>
      <c r="BK159" s="200">
        <f>ROUND(I159*H159,2)</f>
        <v>0</v>
      </c>
      <c r="BL159" s="17" t="s">
        <v>156</v>
      </c>
      <c r="BM159" s="199" t="s">
        <v>563</v>
      </c>
    </row>
    <row r="160" spans="1:65" s="13" customFormat="1" ht="22.5">
      <c r="B160" s="201"/>
      <c r="C160" s="202"/>
      <c r="D160" s="203" t="s">
        <v>158</v>
      </c>
      <c r="E160" s="204" t="s">
        <v>1</v>
      </c>
      <c r="F160" s="205" t="s">
        <v>564</v>
      </c>
      <c r="G160" s="202"/>
      <c r="H160" s="204" t="s">
        <v>1</v>
      </c>
      <c r="I160" s="206"/>
      <c r="J160" s="202"/>
      <c r="K160" s="202"/>
      <c r="L160" s="207"/>
      <c r="M160" s="208"/>
      <c r="N160" s="209"/>
      <c r="O160" s="209"/>
      <c r="P160" s="209"/>
      <c r="Q160" s="209"/>
      <c r="R160" s="209"/>
      <c r="S160" s="209"/>
      <c r="T160" s="210"/>
      <c r="AT160" s="211" t="s">
        <v>158</v>
      </c>
      <c r="AU160" s="211" t="s">
        <v>91</v>
      </c>
      <c r="AV160" s="13" t="s">
        <v>89</v>
      </c>
      <c r="AW160" s="13" t="s">
        <v>35</v>
      </c>
      <c r="AX160" s="13" t="s">
        <v>81</v>
      </c>
      <c r="AY160" s="211" t="s">
        <v>150</v>
      </c>
    </row>
    <row r="161" spans="1:65" s="14" customFormat="1" ht="22.5">
      <c r="B161" s="212"/>
      <c r="C161" s="213"/>
      <c r="D161" s="203" t="s">
        <v>158</v>
      </c>
      <c r="E161" s="214" t="s">
        <v>1</v>
      </c>
      <c r="F161" s="215" t="s">
        <v>565</v>
      </c>
      <c r="G161" s="213"/>
      <c r="H161" s="216">
        <v>5.3689999999999998</v>
      </c>
      <c r="I161" s="217"/>
      <c r="J161" s="213"/>
      <c r="K161" s="213"/>
      <c r="L161" s="218"/>
      <c r="M161" s="219"/>
      <c r="N161" s="220"/>
      <c r="O161" s="220"/>
      <c r="P161" s="220"/>
      <c r="Q161" s="220"/>
      <c r="R161" s="220"/>
      <c r="S161" s="220"/>
      <c r="T161" s="221"/>
      <c r="AT161" s="222" t="s">
        <v>158</v>
      </c>
      <c r="AU161" s="222" t="s">
        <v>91</v>
      </c>
      <c r="AV161" s="14" t="s">
        <v>91</v>
      </c>
      <c r="AW161" s="14" t="s">
        <v>35</v>
      </c>
      <c r="AX161" s="14" t="s">
        <v>81</v>
      </c>
      <c r="AY161" s="222" t="s">
        <v>150</v>
      </c>
    </row>
    <row r="162" spans="1:65" s="15" customFormat="1">
      <c r="B162" s="223"/>
      <c r="C162" s="224"/>
      <c r="D162" s="203" t="s">
        <v>158</v>
      </c>
      <c r="E162" s="225" t="s">
        <v>1</v>
      </c>
      <c r="F162" s="226" t="s">
        <v>161</v>
      </c>
      <c r="G162" s="224"/>
      <c r="H162" s="227">
        <v>5.3689999999999998</v>
      </c>
      <c r="I162" s="228"/>
      <c r="J162" s="224"/>
      <c r="K162" s="224"/>
      <c r="L162" s="229"/>
      <c r="M162" s="230"/>
      <c r="N162" s="231"/>
      <c r="O162" s="231"/>
      <c r="P162" s="231"/>
      <c r="Q162" s="231"/>
      <c r="R162" s="231"/>
      <c r="S162" s="231"/>
      <c r="T162" s="232"/>
      <c r="AT162" s="233" t="s">
        <v>158</v>
      </c>
      <c r="AU162" s="233" t="s">
        <v>91</v>
      </c>
      <c r="AV162" s="15" t="s">
        <v>156</v>
      </c>
      <c r="AW162" s="15" t="s">
        <v>35</v>
      </c>
      <c r="AX162" s="15" t="s">
        <v>89</v>
      </c>
      <c r="AY162" s="233" t="s">
        <v>150</v>
      </c>
    </row>
    <row r="163" spans="1:65" s="2" customFormat="1" ht="33" customHeight="1">
      <c r="A163" s="34"/>
      <c r="B163" s="35"/>
      <c r="C163" s="187" t="s">
        <v>199</v>
      </c>
      <c r="D163" s="187" t="s">
        <v>152</v>
      </c>
      <c r="E163" s="188" t="s">
        <v>187</v>
      </c>
      <c r="F163" s="189" t="s">
        <v>188</v>
      </c>
      <c r="G163" s="190" t="s">
        <v>189</v>
      </c>
      <c r="H163" s="191">
        <v>0.90600000000000003</v>
      </c>
      <c r="I163" s="192"/>
      <c r="J163" s="193">
        <f>ROUND(I163*H163,2)</f>
        <v>0</v>
      </c>
      <c r="K163" s="194"/>
      <c r="L163" s="39"/>
      <c r="M163" s="195" t="s">
        <v>1</v>
      </c>
      <c r="N163" s="196" t="s">
        <v>46</v>
      </c>
      <c r="O163" s="71"/>
      <c r="P163" s="197">
        <f>O163*H163</f>
        <v>0</v>
      </c>
      <c r="Q163" s="197">
        <v>0</v>
      </c>
      <c r="R163" s="197">
        <f>Q163*H163</f>
        <v>0</v>
      </c>
      <c r="S163" s="197">
        <v>0</v>
      </c>
      <c r="T163" s="198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9" t="s">
        <v>156</v>
      </c>
      <c r="AT163" s="199" t="s">
        <v>152</v>
      </c>
      <c r="AU163" s="199" t="s">
        <v>91</v>
      </c>
      <c r="AY163" s="17" t="s">
        <v>150</v>
      </c>
      <c r="BE163" s="200">
        <f>IF(N163="základní",J163,0)</f>
        <v>0</v>
      </c>
      <c r="BF163" s="200">
        <f>IF(N163="snížená",J163,0)</f>
        <v>0</v>
      </c>
      <c r="BG163" s="200">
        <f>IF(N163="zákl. přenesená",J163,0)</f>
        <v>0</v>
      </c>
      <c r="BH163" s="200">
        <f>IF(N163="sníž. přenesená",J163,0)</f>
        <v>0</v>
      </c>
      <c r="BI163" s="200">
        <f>IF(N163="nulová",J163,0)</f>
        <v>0</v>
      </c>
      <c r="BJ163" s="17" t="s">
        <v>89</v>
      </c>
      <c r="BK163" s="200">
        <f>ROUND(I163*H163,2)</f>
        <v>0</v>
      </c>
      <c r="BL163" s="17" t="s">
        <v>156</v>
      </c>
      <c r="BM163" s="199" t="s">
        <v>566</v>
      </c>
    </row>
    <row r="164" spans="1:65" s="13" customFormat="1" ht="22.5">
      <c r="B164" s="201"/>
      <c r="C164" s="202"/>
      <c r="D164" s="203" t="s">
        <v>158</v>
      </c>
      <c r="E164" s="204" t="s">
        <v>1</v>
      </c>
      <c r="F164" s="205" t="s">
        <v>191</v>
      </c>
      <c r="G164" s="202"/>
      <c r="H164" s="204" t="s">
        <v>1</v>
      </c>
      <c r="I164" s="206"/>
      <c r="J164" s="202"/>
      <c r="K164" s="202"/>
      <c r="L164" s="207"/>
      <c r="M164" s="208"/>
      <c r="N164" s="209"/>
      <c r="O164" s="209"/>
      <c r="P164" s="209"/>
      <c r="Q164" s="209"/>
      <c r="R164" s="209"/>
      <c r="S164" s="209"/>
      <c r="T164" s="210"/>
      <c r="AT164" s="211" t="s">
        <v>158</v>
      </c>
      <c r="AU164" s="211" t="s">
        <v>91</v>
      </c>
      <c r="AV164" s="13" t="s">
        <v>89</v>
      </c>
      <c r="AW164" s="13" t="s">
        <v>35</v>
      </c>
      <c r="AX164" s="13" t="s">
        <v>81</v>
      </c>
      <c r="AY164" s="211" t="s">
        <v>150</v>
      </c>
    </row>
    <row r="165" spans="1:65" s="14" customFormat="1">
      <c r="B165" s="212"/>
      <c r="C165" s="213"/>
      <c r="D165" s="203" t="s">
        <v>158</v>
      </c>
      <c r="E165" s="214" t="s">
        <v>1</v>
      </c>
      <c r="F165" s="215" t="s">
        <v>567</v>
      </c>
      <c r="G165" s="213"/>
      <c r="H165" s="216">
        <v>0.90600000000000003</v>
      </c>
      <c r="I165" s="217"/>
      <c r="J165" s="213"/>
      <c r="K165" s="213"/>
      <c r="L165" s="218"/>
      <c r="M165" s="219"/>
      <c r="N165" s="220"/>
      <c r="O165" s="220"/>
      <c r="P165" s="220"/>
      <c r="Q165" s="220"/>
      <c r="R165" s="220"/>
      <c r="S165" s="220"/>
      <c r="T165" s="221"/>
      <c r="AT165" s="222" t="s">
        <v>158</v>
      </c>
      <c r="AU165" s="222" t="s">
        <v>91</v>
      </c>
      <c r="AV165" s="14" t="s">
        <v>91</v>
      </c>
      <c r="AW165" s="14" t="s">
        <v>35</v>
      </c>
      <c r="AX165" s="14" t="s">
        <v>81</v>
      </c>
      <c r="AY165" s="222" t="s">
        <v>150</v>
      </c>
    </row>
    <row r="166" spans="1:65" s="15" customFormat="1">
      <c r="B166" s="223"/>
      <c r="C166" s="224"/>
      <c r="D166" s="203" t="s">
        <v>158</v>
      </c>
      <c r="E166" s="225" t="s">
        <v>1</v>
      </c>
      <c r="F166" s="226" t="s">
        <v>161</v>
      </c>
      <c r="G166" s="224"/>
      <c r="H166" s="227">
        <v>0.90600000000000003</v>
      </c>
      <c r="I166" s="228"/>
      <c r="J166" s="224"/>
      <c r="K166" s="224"/>
      <c r="L166" s="229"/>
      <c r="M166" s="230"/>
      <c r="N166" s="231"/>
      <c r="O166" s="231"/>
      <c r="P166" s="231"/>
      <c r="Q166" s="231"/>
      <c r="R166" s="231"/>
      <c r="S166" s="231"/>
      <c r="T166" s="232"/>
      <c r="AT166" s="233" t="s">
        <v>158</v>
      </c>
      <c r="AU166" s="233" t="s">
        <v>91</v>
      </c>
      <c r="AV166" s="15" t="s">
        <v>156</v>
      </c>
      <c r="AW166" s="15" t="s">
        <v>35</v>
      </c>
      <c r="AX166" s="15" t="s">
        <v>89</v>
      </c>
      <c r="AY166" s="233" t="s">
        <v>150</v>
      </c>
    </row>
    <row r="167" spans="1:65" s="2" customFormat="1" ht="33" customHeight="1">
      <c r="A167" s="34"/>
      <c r="B167" s="35"/>
      <c r="C167" s="187" t="s">
        <v>206</v>
      </c>
      <c r="D167" s="187" t="s">
        <v>152</v>
      </c>
      <c r="E167" s="188" t="s">
        <v>194</v>
      </c>
      <c r="F167" s="189" t="s">
        <v>195</v>
      </c>
      <c r="G167" s="190" t="s">
        <v>189</v>
      </c>
      <c r="H167" s="191">
        <v>9.2390000000000008</v>
      </c>
      <c r="I167" s="192"/>
      <c r="J167" s="193">
        <f>ROUND(I167*H167,2)</f>
        <v>0</v>
      </c>
      <c r="K167" s="194"/>
      <c r="L167" s="39"/>
      <c r="M167" s="195" t="s">
        <v>1</v>
      </c>
      <c r="N167" s="196" t="s">
        <v>46</v>
      </c>
      <c r="O167" s="71"/>
      <c r="P167" s="197">
        <f>O167*H167</f>
        <v>0</v>
      </c>
      <c r="Q167" s="197">
        <v>0</v>
      </c>
      <c r="R167" s="197">
        <f>Q167*H167</f>
        <v>0</v>
      </c>
      <c r="S167" s="197">
        <v>0</v>
      </c>
      <c r="T167" s="198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9" t="s">
        <v>156</v>
      </c>
      <c r="AT167" s="199" t="s">
        <v>152</v>
      </c>
      <c r="AU167" s="199" t="s">
        <v>91</v>
      </c>
      <c r="AY167" s="17" t="s">
        <v>150</v>
      </c>
      <c r="BE167" s="200">
        <f>IF(N167="základní",J167,0)</f>
        <v>0</v>
      </c>
      <c r="BF167" s="200">
        <f>IF(N167="snížená",J167,0)</f>
        <v>0</v>
      </c>
      <c r="BG167" s="200">
        <f>IF(N167="zákl. přenesená",J167,0)</f>
        <v>0</v>
      </c>
      <c r="BH167" s="200">
        <f>IF(N167="sníž. přenesená",J167,0)</f>
        <v>0</v>
      </c>
      <c r="BI167" s="200">
        <f>IF(N167="nulová",J167,0)</f>
        <v>0</v>
      </c>
      <c r="BJ167" s="17" t="s">
        <v>89</v>
      </c>
      <c r="BK167" s="200">
        <f>ROUND(I167*H167,2)</f>
        <v>0</v>
      </c>
      <c r="BL167" s="17" t="s">
        <v>156</v>
      </c>
      <c r="BM167" s="199" t="s">
        <v>568</v>
      </c>
    </row>
    <row r="168" spans="1:65" s="13" customFormat="1">
      <c r="B168" s="201"/>
      <c r="C168" s="202"/>
      <c r="D168" s="203" t="s">
        <v>158</v>
      </c>
      <c r="E168" s="204" t="s">
        <v>1</v>
      </c>
      <c r="F168" s="205" t="s">
        <v>197</v>
      </c>
      <c r="G168" s="202"/>
      <c r="H168" s="204" t="s">
        <v>1</v>
      </c>
      <c r="I168" s="206"/>
      <c r="J168" s="202"/>
      <c r="K168" s="202"/>
      <c r="L168" s="207"/>
      <c r="M168" s="208"/>
      <c r="N168" s="209"/>
      <c r="O168" s="209"/>
      <c r="P168" s="209"/>
      <c r="Q168" s="209"/>
      <c r="R168" s="209"/>
      <c r="S168" s="209"/>
      <c r="T168" s="210"/>
      <c r="AT168" s="211" t="s">
        <v>158</v>
      </c>
      <c r="AU168" s="211" t="s">
        <v>91</v>
      </c>
      <c r="AV168" s="13" t="s">
        <v>89</v>
      </c>
      <c r="AW168" s="13" t="s">
        <v>35</v>
      </c>
      <c r="AX168" s="13" t="s">
        <v>81</v>
      </c>
      <c r="AY168" s="211" t="s">
        <v>150</v>
      </c>
    </row>
    <row r="169" spans="1:65" s="14" customFormat="1">
      <c r="B169" s="212"/>
      <c r="C169" s="213"/>
      <c r="D169" s="203" t="s">
        <v>158</v>
      </c>
      <c r="E169" s="214" t="s">
        <v>1</v>
      </c>
      <c r="F169" s="215" t="s">
        <v>569</v>
      </c>
      <c r="G169" s="213"/>
      <c r="H169" s="216">
        <v>9.2390000000000008</v>
      </c>
      <c r="I169" s="217"/>
      <c r="J169" s="213"/>
      <c r="K169" s="213"/>
      <c r="L169" s="218"/>
      <c r="M169" s="219"/>
      <c r="N169" s="220"/>
      <c r="O169" s="220"/>
      <c r="P169" s="220"/>
      <c r="Q169" s="220"/>
      <c r="R169" s="220"/>
      <c r="S169" s="220"/>
      <c r="T169" s="221"/>
      <c r="AT169" s="222" t="s">
        <v>158</v>
      </c>
      <c r="AU169" s="222" t="s">
        <v>91</v>
      </c>
      <c r="AV169" s="14" t="s">
        <v>91</v>
      </c>
      <c r="AW169" s="14" t="s">
        <v>35</v>
      </c>
      <c r="AX169" s="14" t="s">
        <v>81</v>
      </c>
      <c r="AY169" s="222" t="s">
        <v>150</v>
      </c>
    </row>
    <row r="170" spans="1:65" s="15" customFormat="1">
      <c r="B170" s="223"/>
      <c r="C170" s="224"/>
      <c r="D170" s="203" t="s">
        <v>158</v>
      </c>
      <c r="E170" s="225" t="s">
        <v>1</v>
      </c>
      <c r="F170" s="226" t="s">
        <v>161</v>
      </c>
      <c r="G170" s="224"/>
      <c r="H170" s="227">
        <v>9.2390000000000008</v>
      </c>
      <c r="I170" s="228"/>
      <c r="J170" s="224"/>
      <c r="K170" s="224"/>
      <c r="L170" s="229"/>
      <c r="M170" s="230"/>
      <c r="N170" s="231"/>
      <c r="O170" s="231"/>
      <c r="P170" s="231"/>
      <c r="Q170" s="231"/>
      <c r="R170" s="231"/>
      <c r="S170" s="231"/>
      <c r="T170" s="232"/>
      <c r="AT170" s="233" t="s">
        <v>158</v>
      </c>
      <c r="AU170" s="233" t="s">
        <v>91</v>
      </c>
      <c r="AV170" s="15" t="s">
        <v>156</v>
      </c>
      <c r="AW170" s="15" t="s">
        <v>35</v>
      </c>
      <c r="AX170" s="15" t="s">
        <v>89</v>
      </c>
      <c r="AY170" s="233" t="s">
        <v>150</v>
      </c>
    </row>
    <row r="171" spans="1:65" s="2" customFormat="1" ht="21.75" customHeight="1">
      <c r="A171" s="34"/>
      <c r="B171" s="35"/>
      <c r="C171" s="187" t="s">
        <v>210</v>
      </c>
      <c r="D171" s="187" t="s">
        <v>152</v>
      </c>
      <c r="E171" s="188" t="s">
        <v>200</v>
      </c>
      <c r="F171" s="189" t="s">
        <v>201</v>
      </c>
      <c r="G171" s="190" t="s">
        <v>155</v>
      </c>
      <c r="H171" s="191">
        <v>23.44</v>
      </c>
      <c r="I171" s="192"/>
      <c r="J171" s="193">
        <f>ROUND(I171*H171,2)</f>
        <v>0</v>
      </c>
      <c r="K171" s="194"/>
      <c r="L171" s="39"/>
      <c r="M171" s="195" t="s">
        <v>1</v>
      </c>
      <c r="N171" s="196" t="s">
        <v>46</v>
      </c>
      <c r="O171" s="71"/>
      <c r="P171" s="197">
        <f>O171*H171</f>
        <v>0</v>
      </c>
      <c r="Q171" s="197">
        <v>6.9999999999999999E-4</v>
      </c>
      <c r="R171" s="197">
        <f>Q171*H171</f>
        <v>1.6408000000000002E-2</v>
      </c>
      <c r="S171" s="197">
        <v>0</v>
      </c>
      <c r="T171" s="198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99" t="s">
        <v>156</v>
      </c>
      <c r="AT171" s="199" t="s">
        <v>152</v>
      </c>
      <c r="AU171" s="199" t="s">
        <v>91</v>
      </c>
      <c r="AY171" s="17" t="s">
        <v>150</v>
      </c>
      <c r="BE171" s="200">
        <f>IF(N171="základní",J171,0)</f>
        <v>0</v>
      </c>
      <c r="BF171" s="200">
        <f>IF(N171="snížená",J171,0)</f>
        <v>0</v>
      </c>
      <c r="BG171" s="200">
        <f>IF(N171="zákl. přenesená",J171,0)</f>
        <v>0</v>
      </c>
      <c r="BH171" s="200">
        <f>IF(N171="sníž. přenesená",J171,0)</f>
        <v>0</v>
      </c>
      <c r="BI171" s="200">
        <f>IF(N171="nulová",J171,0)</f>
        <v>0</v>
      </c>
      <c r="BJ171" s="17" t="s">
        <v>89</v>
      </c>
      <c r="BK171" s="200">
        <f>ROUND(I171*H171,2)</f>
        <v>0</v>
      </c>
      <c r="BL171" s="17" t="s">
        <v>156</v>
      </c>
      <c r="BM171" s="199" t="s">
        <v>570</v>
      </c>
    </row>
    <row r="172" spans="1:65" s="14" customFormat="1">
      <c r="B172" s="212"/>
      <c r="C172" s="213"/>
      <c r="D172" s="203" t="s">
        <v>158</v>
      </c>
      <c r="E172" s="214" t="s">
        <v>1</v>
      </c>
      <c r="F172" s="215" t="s">
        <v>571</v>
      </c>
      <c r="G172" s="213"/>
      <c r="H172" s="216">
        <v>12.8</v>
      </c>
      <c r="I172" s="217"/>
      <c r="J172" s="213"/>
      <c r="K172" s="213"/>
      <c r="L172" s="218"/>
      <c r="M172" s="219"/>
      <c r="N172" s="220"/>
      <c r="O172" s="220"/>
      <c r="P172" s="220"/>
      <c r="Q172" s="220"/>
      <c r="R172" s="220"/>
      <c r="S172" s="220"/>
      <c r="T172" s="221"/>
      <c r="AT172" s="222" t="s">
        <v>158</v>
      </c>
      <c r="AU172" s="222" t="s">
        <v>91</v>
      </c>
      <c r="AV172" s="14" t="s">
        <v>91</v>
      </c>
      <c r="AW172" s="14" t="s">
        <v>35</v>
      </c>
      <c r="AX172" s="14" t="s">
        <v>81</v>
      </c>
      <c r="AY172" s="222" t="s">
        <v>150</v>
      </c>
    </row>
    <row r="173" spans="1:65" s="14" customFormat="1">
      <c r="B173" s="212"/>
      <c r="C173" s="213"/>
      <c r="D173" s="203" t="s">
        <v>158</v>
      </c>
      <c r="E173" s="214" t="s">
        <v>1</v>
      </c>
      <c r="F173" s="215" t="s">
        <v>572</v>
      </c>
      <c r="G173" s="213"/>
      <c r="H173" s="216">
        <v>10.64</v>
      </c>
      <c r="I173" s="217"/>
      <c r="J173" s="213"/>
      <c r="K173" s="213"/>
      <c r="L173" s="218"/>
      <c r="M173" s="219"/>
      <c r="N173" s="220"/>
      <c r="O173" s="220"/>
      <c r="P173" s="220"/>
      <c r="Q173" s="220"/>
      <c r="R173" s="220"/>
      <c r="S173" s="220"/>
      <c r="T173" s="221"/>
      <c r="AT173" s="222" t="s">
        <v>158</v>
      </c>
      <c r="AU173" s="222" t="s">
        <v>91</v>
      </c>
      <c r="AV173" s="14" t="s">
        <v>91</v>
      </c>
      <c r="AW173" s="14" t="s">
        <v>35</v>
      </c>
      <c r="AX173" s="14" t="s">
        <v>81</v>
      </c>
      <c r="AY173" s="222" t="s">
        <v>150</v>
      </c>
    </row>
    <row r="174" spans="1:65" s="15" customFormat="1">
      <c r="B174" s="223"/>
      <c r="C174" s="224"/>
      <c r="D174" s="203" t="s">
        <v>158</v>
      </c>
      <c r="E174" s="225" t="s">
        <v>1</v>
      </c>
      <c r="F174" s="226" t="s">
        <v>161</v>
      </c>
      <c r="G174" s="224"/>
      <c r="H174" s="227">
        <v>23.44</v>
      </c>
      <c r="I174" s="228"/>
      <c r="J174" s="224"/>
      <c r="K174" s="224"/>
      <c r="L174" s="229"/>
      <c r="M174" s="230"/>
      <c r="N174" s="231"/>
      <c r="O174" s="231"/>
      <c r="P174" s="231"/>
      <c r="Q174" s="231"/>
      <c r="R174" s="231"/>
      <c r="S174" s="231"/>
      <c r="T174" s="232"/>
      <c r="AT174" s="233" t="s">
        <v>158</v>
      </c>
      <c r="AU174" s="233" t="s">
        <v>91</v>
      </c>
      <c r="AV174" s="15" t="s">
        <v>156</v>
      </c>
      <c r="AW174" s="15" t="s">
        <v>35</v>
      </c>
      <c r="AX174" s="15" t="s">
        <v>89</v>
      </c>
      <c r="AY174" s="233" t="s">
        <v>150</v>
      </c>
    </row>
    <row r="175" spans="1:65" s="2" customFormat="1" ht="16.5" customHeight="1">
      <c r="A175" s="34"/>
      <c r="B175" s="35"/>
      <c r="C175" s="187" t="s">
        <v>217</v>
      </c>
      <c r="D175" s="187" t="s">
        <v>152</v>
      </c>
      <c r="E175" s="188" t="s">
        <v>207</v>
      </c>
      <c r="F175" s="189" t="s">
        <v>208</v>
      </c>
      <c r="G175" s="190" t="s">
        <v>155</v>
      </c>
      <c r="H175" s="191">
        <v>23.44</v>
      </c>
      <c r="I175" s="192"/>
      <c r="J175" s="193">
        <f>ROUND(I175*H175,2)</f>
        <v>0</v>
      </c>
      <c r="K175" s="194"/>
      <c r="L175" s="39"/>
      <c r="M175" s="195" t="s">
        <v>1</v>
      </c>
      <c r="N175" s="196" t="s">
        <v>46</v>
      </c>
      <c r="O175" s="71"/>
      <c r="P175" s="197">
        <f>O175*H175</f>
        <v>0</v>
      </c>
      <c r="Q175" s="197">
        <v>0</v>
      </c>
      <c r="R175" s="197">
        <f>Q175*H175</f>
        <v>0</v>
      </c>
      <c r="S175" s="197">
        <v>0</v>
      </c>
      <c r="T175" s="198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99" t="s">
        <v>156</v>
      </c>
      <c r="AT175" s="199" t="s">
        <v>152</v>
      </c>
      <c r="AU175" s="199" t="s">
        <v>91</v>
      </c>
      <c r="AY175" s="17" t="s">
        <v>150</v>
      </c>
      <c r="BE175" s="200">
        <f>IF(N175="základní",J175,0)</f>
        <v>0</v>
      </c>
      <c r="BF175" s="200">
        <f>IF(N175="snížená",J175,0)</f>
        <v>0</v>
      </c>
      <c r="BG175" s="200">
        <f>IF(N175="zákl. přenesená",J175,0)</f>
        <v>0</v>
      </c>
      <c r="BH175" s="200">
        <f>IF(N175="sníž. přenesená",J175,0)</f>
        <v>0</v>
      </c>
      <c r="BI175" s="200">
        <f>IF(N175="nulová",J175,0)</f>
        <v>0</v>
      </c>
      <c r="BJ175" s="17" t="s">
        <v>89</v>
      </c>
      <c r="BK175" s="200">
        <f>ROUND(I175*H175,2)</f>
        <v>0</v>
      </c>
      <c r="BL175" s="17" t="s">
        <v>156</v>
      </c>
      <c r="BM175" s="199" t="s">
        <v>573</v>
      </c>
    </row>
    <row r="176" spans="1:65" s="2" customFormat="1" ht="21.75" customHeight="1">
      <c r="A176" s="34"/>
      <c r="B176" s="35"/>
      <c r="C176" s="234" t="s">
        <v>225</v>
      </c>
      <c r="D176" s="234" t="s">
        <v>211</v>
      </c>
      <c r="E176" s="235" t="s">
        <v>212</v>
      </c>
      <c r="F176" s="236" t="s">
        <v>213</v>
      </c>
      <c r="G176" s="237" t="s">
        <v>189</v>
      </c>
      <c r="H176" s="238">
        <v>1.6870000000000001</v>
      </c>
      <c r="I176" s="239"/>
      <c r="J176" s="240">
        <f>ROUND(I176*H176,2)</f>
        <v>0</v>
      </c>
      <c r="K176" s="241"/>
      <c r="L176" s="242"/>
      <c r="M176" s="243" t="s">
        <v>1</v>
      </c>
      <c r="N176" s="244" t="s">
        <v>46</v>
      </c>
      <c r="O176" s="71"/>
      <c r="P176" s="197">
        <f>O176*H176</f>
        <v>0</v>
      </c>
      <c r="Q176" s="197">
        <v>0.55000000000000004</v>
      </c>
      <c r="R176" s="197">
        <f>Q176*H176</f>
        <v>0.92785000000000006</v>
      </c>
      <c r="S176" s="197">
        <v>0</v>
      </c>
      <c r="T176" s="198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99" t="s">
        <v>193</v>
      </c>
      <c r="AT176" s="199" t="s">
        <v>211</v>
      </c>
      <c r="AU176" s="199" t="s">
        <v>91</v>
      </c>
      <c r="AY176" s="17" t="s">
        <v>150</v>
      </c>
      <c r="BE176" s="200">
        <f>IF(N176="základní",J176,0)</f>
        <v>0</v>
      </c>
      <c r="BF176" s="200">
        <f>IF(N176="snížená",J176,0)</f>
        <v>0</v>
      </c>
      <c r="BG176" s="200">
        <f>IF(N176="zákl. přenesená",J176,0)</f>
        <v>0</v>
      </c>
      <c r="BH176" s="200">
        <f>IF(N176="sníž. přenesená",J176,0)</f>
        <v>0</v>
      </c>
      <c r="BI176" s="200">
        <f>IF(N176="nulová",J176,0)</f>
        <v>0</v>
      </c>
      <c r="BJ176" s="17" t="s">
        <v>89</v>
      </c>
      <c r="BK176" s="200">
        <f>ROUND(I176*H176,2)</f>
        <v>0</v>
      </c>
      <c r="BL176" s="17" t="s">
        <v>156</v>
      </c>
      <c r="BM176" s="199" t="s">
        <v>574</v>
      </c>
    </row>
    <row r="177" spans="1:65" s="14" customFormat="1">
      <c r="B177" s="212"/>
      <c r="C177" s="213"/>
      <c r="D177" s="203" t="s">
        <v>158</v>
      </c>
      <c r="E177" s="214" t="s">
        <v>1</v>
      </c>
      <c r="F177" s="215" t="s">
        <v>575</v>
      </c>
      <c r="G177" s="213"/>
      <c r="H177" s="216">
        <v>1.4059999999999999</v>
      </c>
      <c r="I177" s="217"/>
      <c r="J177" s="213"/>
      <c r="K177" s="213"/>
      <c r="L177" s="218"/>
      <c r="M177" s="219"/>
      <c r="N177" s="220"/>
      <c r="O177" s="220"/>
      <c r="P177" s="220"/>
      <c r="Q177" s="220"/>
      <c r="R177" s="220"/>
      <c r="S177" s="220"/>
      <c r="T177" s="221"/>
      <c r="AT177" s="222" t="s">
        <v>158</v>
      </c>
      <c r="AU177" s="222" t="s">
        <v>91</v>
      </c>
      <c r="AV177" s="14" t="s">
        <v>91</v>
      </c>
      <c r="AW177" s="14" t="s">
        <v>35</v>
      </c>
      <c r="AX177" s="14" t="s">
        <v>81</v>
      </c>
      <c r="AY177" s="222" t="s">
        <v>150</v>
      </c>
    </row>
    <row r="178" spans="1:65" s="15" customFormat="1">
      <c r="B178" s="223"/>
      <c r="C178" s="224"/>
      <c r="D178" s="203" t="s">
        <v>158</v>
      </c>
      <c r="E178" s="225" t="s">
        <v>1</v>
      </c>
      <c r="F178" s="226" t="s">
        <v>161</v>
      </c>
      <c r="G178" s="224"/>
      <c r="H178" s="227">
        <v>1.4059999999999999</v>
      </c>
      <c r="I178" s="228"/>
      <c r="J178" s="224"/>
      <c r="K178" s="224"/>
      <c r="L178" s="229"/>
      <c r="M178" s="230"/>
      <c r="N178" s="231"/>
      <c r="O178" s="231"/>
      <c r="P178" s="231"/>
      <c r="Q178" s="231"/>
      <c r="R178" s="231"/>
      <c r="S178" s="231"/>
      <c r="T178" s="232"/>
      <c r="AT178" s="233" t="s">
        <v>158</v>
      </c>
      <c r="AU178" s="233" t="s">
        <v>91</v>
      </c>
      <c r="AV178" s="15" t="s">
        <v>156</v>
      </c>
      <c r="AW178" s="15" t="s">
        <v>35</v>
      </c>
      <c r="AX178" s="15" t="s">
        <v>89</v>
      </c>
      <c r="AY178" s="233" t="s">
        <v>150</v>
      </c>
    </row>
    <row r="179" spans="1:65" s="14" customFormat="1">
      <c r="B179" s="212"/>
      <c r="C179" s="213"/>
      <c r="D179" s="203" t="s">
        <v>158</v>
      </c>
      <c r="E179" s="213"/>
      <c r="F179" s="215" t="s">
        <v>576</v>
      </c>
      <c r="G179" s="213"/>
      <c r="H179" s="216">
        <v>1.6870000000000001</v>
      </c>
      <c r="I179" s="217"/>
      <c r="J179" s="213"/>
      <c r="K179" s="213"/>
      <c r="L179" s="218"/>
      <c r="M179" s="219"/>
      <c r="N179" s="220"/>
      <c r="O179" s="220"/>
      <c r="P179" s="220"/>
      <c r="Q179" s="220"/>
      <c r="R179" s="220"/>
      <c r="S179" s="220"/>
      <c r="T179" s="221"/>
      <c r="AT179" s="222" t="s">
        <v>158</v>
      </c>
      <c r="AU179" s="222" t="s">
        <v>91</v>
      </c>
      <c r="AV179" s="14" t="s">
        <v>91</v>
      </c>
      <c r="AW179" s="14" t="s">
        <v>4</v>
      </c>
      <c r="AX179" s="14" t="s">
        <v>89</v>
      </c>
      <c r="AY179" s="222" t="s">
        <v>150</v>
      </c>
    </row>
    <row r="180" spans="1:65" s="2" customFormat="1" ht="33" customHeight="1">
      <c r="A180" s="34"/>
      <c r="B180" s="35"/>
      <c r="C180" s="187" t="s">
        <v>232</v>
      </c>
      <c r="D180" s="187" t="s">
        <v>152</v>
      </c>
      <c r="E180" s="188" t="s">
        <v>218</v>
      </c>
      <c r="F180" s="189" t="s">
        <v>219</v>
      </c>
      <c r="G180" s="190" t="s">
        <v>189</v>
      </c>
      <c r="H180" s="191">
        <v>15.513999999999999</v>
      </c>
      <c r="I180" s="192"/>
      <c r="J180" s="193">
        <f>ROUND(I180*H180,2)</f>
        <v>0</v>
      </c>
      <c r="K180" s="194"/>
      <c r="L180" s="39"/>
      <c r="M180" s="195" t="s">
        <v>1</v>
      </c>
      <c r="N180" s="196" t="s">
        <v>46</v>
      </c>
      <c r="O180" s="71"/>
      <c r="P180" s="197">
        <f>O180*H180</f>
        <v>0</v>
      </c>
      <c r="Q180" s="197">
        <v>0</v>
      </c>
      <c r="R180" s="197">
        <f>Q180*H180</f>
        <v>0</v>
      </c>
      <c r="S180" s="197">
        <v>0</v>
      </c>
      <c r="T180" s="198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99" t="s">
        <v>156</v>
      </c>
      <c r="AT180" s="199" t="s">
        <v>152</v>
      </c>
      <c r="AU180" s="199" t="s">
        <v>91</v>
      </c>
      <c r="AY180" s="17" t="s">
        <v>150</v>
      </c>
      <c r="BE180" s="200">
        <f>IF(N180="základní",J180,0)</f>
        <v>0</v>
      </c>
      <c r="BF180" s="200">
        <f>IF(N180="snížená",J180,0)</f>
        <v>0</v>
      </c>
      <c r="BG180" s="200">
        <f>IF(N180="zákl. přenesená",J180,0)</f>
        <v>0</v>
      </c>
      <c r="BH180" s="200">
        <f>IF(N180="sníž. přenesená",J180,0)</f>
        <v>0</v>
      </c>
      <c r="BI180" s="200">
        <f>IF(N180="nulová",J180,0)</f>
        <v>0</v>
      </c>
      <c r="BJ180" s="17" t="s">
        <v>89</v>
      </c>
      <c r="BK180" s="200">
        <f>ROUND(I180*H180,2)</f>
        <v>0</v>
      </c>
      <c r="BL180" s="17" t="s">
        <v>156</v>
      </c>
      <c r="BM180" s="199" t="s">
        <v>577</v>
      </c>
    </row>
    <row r="181" spans="1:65" s="13" customFormat="1">
      <c r="B181" s="201"/>
      <c r="C181" s="202"/>
      <c r="D181" s="203" t="s">
        <v>158</v>
      </c>
      <c r="E181" s="204" t="s">
        <v>1</v>
      </c>
      <c r="F181" s="205" t="s">
        <v>578</v>
      </c>
      <c r="G181" s="202"/>
      <c r="H181" s="204" t="s">
        <v>1</v>
      </c>
      <c r="I181" s="206"/>
      <c r="J181" s="202"/>
      <c r="K181" s="202"/>
      <c r="L181" s="207"/>
      <c r="M181" s="208"/>
      <c r="N181" s="209"/>
      <c r="O181" s="209"/>
      <c r="P181" s="209"/>
      <c r="Q181" s="209"/>
      <c r="R181" s="209"/>
      <c r="S181" s="209"/>
      <c r="T181" s="210"/>
      <c r="AT181" s="211" t="s">
        <v>158</v>
      </c>
      <c r="AU181" s="211" t="s">
        <v>91</v>
      </c>
      <c r="AV181" s="13" t="s">
        <v>89</v>
      </c>
      <c r="AW181" s="13" t="s">
        <v>35</v>
      </c>
      <c r="AX181" s="13" t="s">
        <v>81</v>
      </c>
      <c r="AY181" s="211" t="s">
        <v>150</v>
      </c>
    </row>
    <row r="182" spans="1:65" s="14" customFormat="1">
      <c r="B182" s="212"/>
      <c r="C182" s="213"/>
      <c r="D182" s="203" t="s">
        <v>158</v>
      </c>
      <c r="E182" s="214" t="s">
        <v>1</v>
      </c>
      <c r="F182" s="215" t="s">
        <v>579</v>
      </c>
      <c r="G182" s="213"/>
      <c r="H182" s="216">
        <v>5.3689999999999998</v>
      </c>
      <c r="I182" s="217"/>
      <c r="J182" s="213"/>
      <c r="K182" s="213"/>
      <c r="L182" s="218"/>
      <c r="M182" s="219"/>
      <c r="N182" s="220"/>
      <c r="O182" s="220"/>
      <c r="P182" s="220"/>
      <c r="Q182" s="220"/>
      <c r="R182" s="220"/>
      <c r="S182" s="220"/>
      <c r="T182" s="221"/>
      <c r="AT182" s="222" t="s">
        <v>158</v>
      </c>
      <c r="AU182" s="222" t="s">
        <v>91</v>
      </c>
      <c r="AV182" s="14" t="s">
        <v>91</v>
      </c>
      <c r="AW182" s="14" t="s">
        <v>35</v>
      </c>
      <c r="AX182" s="14" t="s">
        <v>81</v>
      </c>
      <c r="AY182" s="222" t="s">
        <v>150</v>
      </c>
    </row>
    <row r="183" spans="1:65" s="13" customFormat="1">
      <c r="B183" s="201"/>
      <c r="C183" s="202"/>
      <c r="D183" s="203" t="s">
        <v>158</v>
      </c>
      <c r="E183" s="204" t="s">
        <v>1</v>
      </c>
      <c r="F183" s="205" t="s">
        <v>580</v>
      </c>
      <c r="G183" s="202"/>
      <c r="H183" s="204" t="s">
        <v>1</v>
      </c>
      <c r="I183" s="206"/>
      <c r="J183" s="202"/>
      <c r="K183" s="202"/>
      <c r="L183" s="207"/>
      <c r="M183" s="208"/>
      <c r="N183" s="209"/>
      <c r="O183" s="209"/>
      <c r="P183" s="209"/>
      <c r="Q183" s="209"/>
      <c r="R183" s="209"/>
      <c r="S183" s="209"/>
      <c r="T183" s="210"/>
      <c r="AT183" s="211" t="s">
        <v>158</v>
      </c>
      <c r="AU183" s="211" t="s">
        <v>91</v>
      </c>
      <c r="AV183" s="13" t="s">
        <v>89</v>
      </c>
      <c r="AW183" s="13" t="s">
        <v>35</v>
      </c>
      <c r="AX183" s="13" t="s">
        <v>81</v>
      </c>
      <c r="AY183" s="211" t="s">
        <v>150</v>
      </c>
    </row>
    <row r="184" spans="1:65" s="14" customFormat="1">
      <c r="B184" s="212"/>
      <c r="C184" s="213"/>
      <c r="D184" s="203" t="s">
        <v>158</v>
      </c>
      <c r="E184" s="214" t="s">
        <v>1</v>
      </c>
      <c r="F184" s="215" t="s">
        <v>581</v>
      </c>
      <c r="G184" s="213"/>
      <c r="H184" s="216">
        <v>10.145</v>
      </c>
      <c r="I184" s="217"/>
      <c r="J184" s="213"/>
      <c r="K184" s="213"/>
      <c r="L184" s="218"/>
      <c r="M184" s="219"/>
      <c r="N184" s="220"/>
      <c r="O184" s="220"/>
      <c r="P184" s="220"/>
      <c r="Q184" s="220"/>
      <c r="R184" s="220"/>
      <c r="S184" s="220"/>
      <c r="T184" s="221"/>
      <c r="AT184" s="222" t="s">
        <v>158</v>
      </c>
      <c r="AU184" s="222" t="s">
        <v>91</v>
      </c>
      <c r="AV184" s="14" t="s">
        <v>91</v>
      </c>
      <c r="AW184" s="14" t="s">
        <v>35</v>
      </c>
      <c r="AX184" s="14" t="s">
        <v>81</v>
      </c>
      <c r="AY184" s="222" t="s">
        <v>150</v>
      </c>
    </row>
    <row r="185" spans="1:65" s="15" customFormat="1">
      <c r="B185" s="223"/>
      <c r="C185" s="224"/>
      <c r="D185" s="203" t="s">
        <v>158</v>
      </c>
      <c r="E185" s="225" t="s">
        <v>1</v>
      </c>
      <c r="F185" s="226" t="s">
        <v>161</v>
      </c>
      <c r="G185" s="224"/>
      <c r="H185" s="227">
        <v>15.513999999999999</v>
      </c>
      <c r="I185" s="228"/>
      <c r="J185" s="224"/>
      <c r="K185" s="224"/>
      <c r="L185" s="229"/>
      <c r="M185" s="230"/>
      <c r="N185" s="231"/>
      <c r="O185" s="231"/>
      <c r="P185" s="231"/>
      <c r="Q185" s="231"/>
      <c r="R185" s="231"/>
      <c r="S185" s="231"/>
      <c r="T185" s="232"/>
      <c r="AT185" s="233" t="s">
        <v>158</v>
      </c>
      <c r="AU185" s="233" t="s">
        <v>91</v>
      </c>
      <c r="AV185" s="15" t="s">
        <v>156</v>
      </c>
      <c r="AW185" s="15" t="s">
        <v>35</v>
      </c>
      <c r="AX185" s="15" t="s">
        <v>89</v>
      </c>
      <c r="AY185" s="233" t="s">
        <v>150</v>
      </c>
    </row>
    <row r="186" spans="1:65" s="2" customFormat="1" ht="33" customHeight="1">
      <c r="A186" s="34"/>
      <c r="B186" s="35"/>
      <c r="C186" s="187" t="s">
        <v>8</v>
      </c>
      <c r="D186" s="187" t="s">
        <v>152</v>
      </c>
      <c r="E186" s="188" t="s">
        <v>226</v>
      </c>
      <c r="F186" s="189" t="s">
        <v>227</v>
      </c>
      <c r="G186" s="190" t="s">
        <v>228</v>
      </c>
      <c r="H186" s="191">
        <v>31.027999999999999</v>
      </c>
      <c r="I186" s="192"/>
      <c r="J186" s="193">
        <f>ROUND(I186*H186,2)</f>
        <v>0</v>
      </c>
      <c r="K186" s="194"/>
      <c r="L186" s="39"/>
      <c r="M186" s="195" t="s">
        <v>1</v>
      </c>
      <c r="N186" s="196" t="s">
        <v>46</v>
      </c>
      <c r="O186" s="71"/>
      <c r="P186" s="197">
        <f>O186*H186</f>
        <v>0</v>
      </c>
      <c r="Q186" s="197">
        <v>0</v>
      </c>
      <c r="R186" s="197">
        <f>Q186*H186</f>
        <v>0</v>
      </c>
      <c r="S186" s="197">
        <v>0</v>
      </c>
      <c r="T186" s="198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99" t="s">
        <v>156</v>
      </c>
      <c r="AT186" s="199" t="s">
        <v>152</v>
      </c>
      <c r="AU186" s="199" t="s">
        <v>91</v>
      </c>
      <c r="AY186" s="17" t="s">
        <v>150</v>
      </c>
      <c r="BE186" s="200">
        <f>IF(N186="základní",J186,0)</f>
        <v>0</v>
      </c>
      <c r="BF186" s="200">
        <f>IF(N186="snížená",J186,0)</f>
        <v>0</v>
      </c>
      <c r="BG186" s="200">
        <f>IF(N186="zákl. přenesená",J186,0)</f>
        <v>0</v>
      </c>
      <c r="BH186" s="200">
        <f>IF(N186="sníž. přenesená",J186,0)</f>
        <v>0</v>
      </c>
      <c r="BI186" s="200">
        <f>IF(N186="nulová",J186,0)</f>
        <v>0</v>
      </c>
      <c r="BJ186" s="17" t="s">
        <v>89</v>
      </c>
      <c r="BK186" s="200">
        <f>ROUND(I186*H186,2)</f>
        <v>0</v>
      </c>
      <c r="BL186" s="17" t="s">
        <v>156</v>
      </c>
      <c r="BM186" s="199" t="s">
        <v>582</v>
      </c>
    </row>
    <row r="187" spans="1:65" s="14" customFormat="1">
      <c r="B187" s="212"/>
      <c r="C187" s="213"/>
      <c r="D187" s="203" t="s">
        <v>158</v>
      </c>
      <c r="E187" s="214" t="s">
        <v>1</v>
      </c>
      <c r="F187" s="215" t="s">
        <v>583</v>
      </c>
      <c r="G187" s="213"/>
      <c r="H187" s="216">
        <v>15.513999999999999</v>
      </c>
      <c r="I187" s="217"/>
      <c r="J187" s="213"/>
      <c r="K187" s="213"/>
      <c r="L187" s="218"/>
      <c r="M187" s="219"/>
      <c r="N187" s="220"/>
      <c r="O187" s="220"/>
      <c r="P187" s="220"/>
      <c r="Q187" s="220"/>
      <c r="R187" s="220"/>
      <c r="S187" s="220"/>
      <c r="T187" s="221"/>
      <c r="AT187" s="222" t="s">
        <v>158</v>
      </c>
      <c r="AU187" s="222" t="s">
        <v>91</v>
      </c>
      <c r="AV187" s="14" t="s">
        <v>91</v>
      </c>
      <c r="AW187" s="14" t="s">
        <v>35</v>
      </c>
      <c r="AX187" s="14" t="s">
        <v>81</v>
      </c>
      <c r="AY187" s="222" t="s">
        <v>150</v>
      </c>
    </row>
    <row r="188" spans="1:65" s="15" customFormat="1">
      <c r="B188" s="223"/>
      <c r="C188" s="224"/>
      <c r="D188" s="203" t="s">
        <v>158</v>
      </c>
      <c r="E188" s="225" t="s">
        <v>1</v>
      </c>
      <c r="F188" s="226" t="s">
        <v>161</v>
      </c>
      <c r="G188" s="224"/>
      <c r="H188" s="227">
        <v>15.513999999999999</v>
      </c>
      <c r="I188" s="228"/>
      <c r="J188" s="224"/>
      <c r="K188" s="224"/>
      <c r="L188" s="229"/>
      <c r="M188" s="230"/>
      <c r="N188" s="231"/>
      <c r="O188" s="231"/>
      <c r="P188" s="231"/>
      <c r="Q188" s="231"/>
      <c r="R188" s="231"/>
      <c r="S188" s="231"/>
      <c r="T188" s="232"/>
      <c r="AT188" s="233" t="s">
        <v>158</v>
      </c>
      <c r="AU188" s="233" t="s">
        <v>91</v>
      </c>
      <c r="AV188" s="15" t="s">
        <v>156</v>
      </c>
      <c r="AW188" s="15" t="s">
        <v>35</v>
      </c>
      <c r="AX188" s="15" t="s">
        <v>89</v>
      </c>
      <c r="AY188" s="233" t="s">
        <v>150</v>
      </c>
    </row>
    <row r="189" spans="1:65" s="14" customFormat="1">
      <c r="B189" s="212"/>
      <c r="C189" s="213"/>
      <c r="D189" s="203" t="s">
        <v>158</v>
      </c>
      <c r="E189" s="213"/>
      <c r="F189" s="215" t="s">
        <v>584</v>
      </c>
      <c r="G189" s="213"/>
      <c r="H189" s="216">
        <v>31.027999999999999</v>
      </c>
      <c r="I189" s="217"/>
      <c r="J189" s="213"/>
      <c r="K189" s="213"/>
      <c r="L189" s="218"/>
      <c r="M189" s="219"/>
      <c r="N189" s="220"/>
      <c r="O189" s="220"/>
      <c r="P189" s="220"/>
      <c r="Q189" s="220"/>
      <c r="R189" s="220"/>
      <c r="S189" s="220"/>
      <c r="T189" s="221"/>
      <c r="AT189" s="222" t="s">
        <v>158</v>
      </c>
      <c r="AU189" s="222" t="s">
        <v>91</v>
      </c>
      <c r="AV189" s="14" t="s">
        <v>91</v>
      </c>
      <c r="AW189" s="14" t="s">
        <v>4</v>
      </c>
      <c r="AX189" s="14" t="s">
        <v>89</v>
      </c>
      <c r="AY189" s="222" t="s">
        <v>150</v>
      </c>
    </row>
    <row r="190" spans="1:65" s="2" customFormat="1" ht="16.5" customHeight="1">
      <c r="A190" s="34"/>
      <c r="B190" s="35"/>
      <c r="C190" s="187" t="s">
        <v>243</v>
      </c>
      <c r="D190" s="187" t="s">
        <v>152</v>
      </c>
      <c r="E190" s="188" t="s">
        <v>233</v>
      </c>
      <c r="F190" s="189" t="s">
        <v>234</v>
      </c>
      <c r="G190" s="190" t="s">
        <v>189</v>
      </c>
      <c r="H190" s="191">
        <v>15.513999999999999</v>
      </c>
      <c r="I190" s="192"/>
      <c r="J190" s="193">
        <f>ROUND(I190*H190,2)</f>
        <v>0</v>
      </c>
      <c r="K190" s="194"/>
      <c r="L190" s="39"/>
      <c r="M190" s="195" t="s">
        <v>1</v>
      </c>
      <c r="N190" s="196" t="s">
        <v>46</v>
      </c>
      <c r="O190" s="71"/>
      <c r="P190" s="197">
        <f>O190*H190</f>
        <v>0</v>
      </c>
      <c r="Q190" s="197">
        <v>0</v>
      </c>
      <c r="R190" s="197">
        <f>Q190*H190</f>
        <v>0</v>
      </c>
      <c r="S190" s="197">
        <v>0</v>
      </c>
      <c r="T190" s="198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99" t="s">
        <v>156</v>
      </c>
      <c r="AT190" s="199" t="s">
        <v>152</v>
      </c>
      <c r="AU190" s="199" t="s">
        <v>91</v>
      </c>
      <c r="AY190" s="17" t="s">
        <v>150</v>
      </c>
      <c r="BE190" s="200">
        <f>IF(N190="základní",J190,0)</f>
        <v>0</v>
      </c>
      <c r="BF190" s="200">
        <f>IF(N190="snížená",J190,0)</f>
        <v>0</v>
      </c>
      <c r="BG190" s="200">
        <f>IF(N190="zákl. přenesená",J190,0)</f>
        <v>0</v>
      </c>
      <c r="BH190" s="200">
        <f>IF(N190="sníž. přenesená",J190,0)</f>
        <v>0</v>
      </c>
      <c r="BI190" s="200">
        <f>IF(N190="nulová",J190,0)</f>
        <v>0</v>
      </c>
      <c r="BJ190" s="17" t="s">
        <v>89</v>
      </c>
      <c r="BK190" s="200">
        <f>ROUND(I190*H190,2)</f>
        <v>0</v>
      </c>
      <c r="BL190" s="17" t="s">
        <v>156</v>
      </c>
      <c r="BM190" s="199" t="s">
        <v>585</v>
      </c>
    </row>
    <row r="191" spans="1:65" s="2" customFormat="1" ht="33" customHeight="1">
      <c r="A191" s="34"/>
      <c r="B191" s="35"/>
      <c r="C191" s="187" t="s">
        <v>249</v>
      </c>
      <c r="D191" s="187" t="s">
        <v>152</v>
      </c>
      <c r="E191" s="188" t="s">
        <v>237</v>
      </c>
      <c r="F191" s="189" t="s">
        <v>238</v>
      </c>
      <c r="G191" s="190" t="s">
        <v>189</v>
      </c>
      <c r="H191" s="191">
        <v>5.1449999999999996</v>
      </c>
      <c r="I191" s="192"/>
      <c r="J191" s="193">
        <f>ROUND(I191*H191,2)</f>
        <v>0</v>
      </c>
      <c r="K191" s="194"/>
      <c r="L191" s="39"/>
      <c r="M191" s="195" t="s">
        <v>1</v>
      </c>
      <c r="N191" s="196" t="s">
        <v>46</v>
      </c>
      <c r="O191" s="71"/>
      <c r="P191" s="197">
        <f>O191*H191</f>
        <v>0</v>
      </c>
      <c r="Q191" s="197">
        <v>0</v>
      </c>
      <c r="R191" s="197">
        <f>Q191*H191</f>
        <v>0</v>
      </c>
      <c r="S191" s="197">
        <v>0</v>
      </c>
      <c r="T191" s="198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99" t="s">
        <v>156</v>
      </c>
      <c r="AT191" s="199" t="s">
        <v>152</v>
      </c>
      <c r="AU191" s="199" t="s">
        <v>91</v>
      </c>
      <c r="AY191" s="17" t="s">
        <v>150</v>
      </c>
      <c r="BE191" s="200">
        <f>IF(N191="základní",J191,0)</f>
        <v>0</v>
      </c>
      <c r="BF191" s="200">
        <f>IF(N191="snížená",J191,0)</f>
        <v>0</v>
      </c>
      <c r="BG191" s="200">
        <f>IF(N191="zákl. přenesená",J191,0)</f>
        <v>0</v>
      </c>
      <c r="BH191" s="200">
        <f>IF(N191="sníž. přenesená",J191,0)</f>
        <v>0</v>
      </c>
      <c r="BI191" s="200">
        <f>IF(N191="nulová",J191,0)</f>
        <v>0</v>
      </c>
      <c r="BJ191" s="17" t="s">
        <v>89</v>
      </c>
      <c r="BK191" s="200">
        <f>ROUND(I191*H191,2)</f>
        <v>0</v>
      </c>
      <c r="BL191" s="17" t="s">
        <v>156</v>
      </c>
      <c r="BM191" s="199" t="s">
        <v>586</v>
      </c>
    </row>
    <row r="192" spans="1:65" s="13" customFormat="1" ht="22.5">
      <c r="B192" s="201"/>
      <c r="C192" s="202"/>
      <c r="D192" s="203" t="s">
        <v>158</v>
      </c>
      <c r="E192" s="204" t="s">
        <v>1</v>
      </c>
      <c r="F192" s="205" t="s">
        <v>240</v>
      </c>
      <c r="G192" s="202"/>
      <c r="H192" s="204" t="s">
        <v>1</v>
      </c>
      <c r="I192" s="206"/>
      <c r="J192" s="202"/>
      <c r="K192" s="202"/>
      <c r="L192" s="207"/>
      <c r="M192" s="208"/>
      <c r="N192" s="209"/>
      <c r="O192" s="209"/>
      <c r="P192" s="209"/>
      <c r="Q192" s="209"/>
      <c r="R192" s="209"/>
      <c r="S192" s="209"/>
      <c r="T192" s="210"/>
      <c r="AT192" s="211" t="s">
        <v>158</v>
      </c>
      <c r="AU192" s="211" t="s">
        <v>91</v>
      </c>
      <c r="AV192" s="13" t="s">
        <v>89</v>
      </c>
      <c r="AW192" s="13" t="s">
        <v>35</v>
      </c>
      <c r="AX192" s="13" t="s">
        <v>81</v>
      </c>
      <c r="AY192" s="211" t="s">
        <v>150</v>
      </c>
    </row>
    <row r="193" spans="1:65" s="13" customFormat="1" ht="22.5">
      <c r="B193" s="201"/>
      <c r="C193" s="202"/>
      <c r="D193" s="203" t="s">
        <v>158</v>
      </c>
      <c r="E193" s="204" t="s">
        <v>1</v>
      </c>
      <c r="F193" s="205" t="s">
        <v>241</v>
      </c>
      <c r="G193" s="202"/>
      <c r="H193" s="204" t="s">
        <v>1</v>
      </c>
      <c r="I193" s="206"/>
      <c r="J193" s="202"/>
      <c r="K193" s="202"/>
      <c r="L193" s="207"/>
      <c r="M193" s="208"/>
      <c r="N193" s="209"/>
      <c r="O193" s="209"/>
      <c r="P193" s="209"/>
      <c r="Q193" s="209"/>
      <c r="R193" s="209"/>
      <c r="S193" s="209"/>
      <c r="T193" s="210"/>
      <c r="AT193" s="211" t="s">
        <v>158</v>
      </c>
      <c r="AU193" s="211" t="s">
        <v>91</v>
      </c>
      <c r="AV193" s="13" t="s">
        <v>89</v>
      </c>
      <c r="AW193" s="13" t="s">
        <v>35</v>
      </c>
      <c r="AX193" s="13" t="s">
        <v>81</v>
      </c>
      <c r="AY193" s="211" t="s">
        <v>150</v>
      </c>
    </row>
    <row r="194" spans="1:65" s="14" customFormat="1">
      <c r="B194" s="212"/>
      <c r="C194" s="213"/>
      <c r="D194" s="203" t="s">
        <v>158</v>
      </c>
      <c r="E194" s="214" t="s">
        <v>1</v>
      </c>
      <c r="F194" s="215" t="s">
        <v>587</v>
      </c>
      <c r="G194" s="213"/>
      <c r="H194" s="216">
        <v>5.1449999999999996</v>
      </c>
      <c r="I194" s="217"/>
      <c r="J194" s="213"/>
      <c r="K194" s="213"/>
      <c r="L194" s="218"/>
      <c r="M194" s="219"/>
      <c r="N194" s="220"/>
      <c r="O194" s="220"/>
      <c r="P194" s="220"/>
      <c r="Q194" s="220"/>
      <c r="R194" s="220"/>
      <c r="S194" s="220"/>
      <c r="T194" s="221"/>
      <c r="AT194" s="222" t="s">
        <v>158</v>
      </c>
      <c r="AU194" s="222" t="s">
        <v>91</v>
      </c>
      <c r="AV194" s="14" t="s">
        <v>91</v>
      </c>
      <c r="AW194" s="14" t="s">
        <v>35</v>
      </c>
      <c r="AX194" s="14" t="s">
        <v>81</v>
      </c>
      <c r="AY194" s="222" t="s">
        <v>150</v>
      </c>
    </row>
    <row r="195" spans="1:65" s="15" customFormat="1">
      <c r="B195" s="223"/>
      <c r="C195" s="224"/>
      <c r="D195" s="203" t="s">
        <v>158</v>
      </c>
      <c r="E195" s="225" t="s">
        <v>1</v>
      </c>
      <c r="F195" s="226" t="s">
        <v>161</v>
      </c>
      <c r="G195" s="224"/>
      <c r="H195" s="227">
        <v>5.1449999999999996</v>
      </c>
      <c r="I195" s="228"/>
      <c r="J195" s="224"/>
      <c r="K195" s="224"/>
      <c r="L195" s="229"/>
      <c r="M195" s="230"/>
      <c r="N195" s="231"/>
      <c r="O195" s="231"/>
      <c r="P195" s="231"/>
      <c r="Q195" s="231"/>
      <c r="R195" s="231"/>
      <c r="S195" s="231"/>
      <c r="T195" s="232"/>
      <c r="AT195" s="233" t="s">
        <v>158</v>
      </c>
      <c r="AU195" s="233" t="s">
        <v>91</v>
      </c>
      <c r="AV195" s="15" t="s">
        <v>156</v>
      </c>
      <c r="AW195" s="15" t="s">
        <v>35</v>
      </c>
      <c r="AX195" s="15" t="s">
        <v>89</v>
      </c>
      <c r="AY195" s="233" t="s">
        <v>150</v>
      </c>
    </row>
    <row r="196" spans="1:65" s="2" customFormat="1" ht="16.5" customHeight="1">
      <c r="A196" s="34"/>
      <c r="B196" s="35"/>
      <c r="C196" s="234" t="s">
        <v>256</v>
      </c>
      <c r="D196" s="234" t="s">
        <v>211</v>
      </c>
      <c r="E196" s="235" t="s">
        <v>244</v>
      </c>
      <c r="F196" s="236" t="s">
        <v>245</v>
      </c>
      <c r="G196" s="237" t="s">
        <v>228</v>
      </c>
      <c r="H196" s="238">
        <v>10.29</v>
      </c>
      <c r="I196" s="239"/>
      <c r="J196" s="240">
        <f>ROUND(I196*H196,2)</f>
        <v>0</v>
      </c>
      <c r="K196" s="241"/>
      <c r="L196" s="242"/>
      <c r="M196" s="243" t="s">
        <v>1</v>
      </c>
      <c r="N196" s="244" t="s">
        <v>46</v>
      </c>
      <c r="O196" s="71"/>
      <c r="P196" s="197">
        <f>O196*H196</f>
        <v>0</v>
      </c>
      <c r="Q196" s="197">
        <v>1</v>
      </c>
      <c r="R196" s="197">
        <f>Q196*H196</f>
        <v>10.29</v>
      </c>
      <c r="S196" s="197">
        <v>0</v>
      </c>
      <c r="T196" s="198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99" t="s">
        <v>193</v>
      </c>
      <c r="AT196" s="199" t="s">
        <v>211</v>
      </c>
      <c r="AU196" s="199" t="s">
        <v>91</v>
      </c>
      <c r="AY196" s="17" t="s">
        <v>150</v>
      </c>
      <c r="BE196" s="200">
        <f>IF(N196="základní",J196,0)</f>
        <v>0</v>
      </c>
      <c r="BF196" s="200">
        <f>IF(N196="snížená",J196,0)</f>
        <v>0</v>
      </c>
      <c r="BG196" s="200">
        <f>IF(N196="zákl. přenesená",J196,0)</f>
        <v>0</v>
      </c>
      <c r="BH196" s="200">
        <f>IF(N196="sníž. přenesená",J196,0)</f>
        <v>0</v>
      </c>
      <c r="BI196" s="200">
        <f>IF(N196="nulová",J196,0)</f>
        <v>0</v>
      </c>
      <c r="BJ196" s="17" t="s">
        <v>89</v>
      </c>
      <c r="BK196" s="200">
        <f>ROUND(I196*H196,2)</f>
        <v>0</v>
      </c>
      <c r="BL196" s="17" t="s">
        <v>156</v>
      </c>
      <c r="BM196" s="199" t="s">
        <v>588</v>
      </c>
    </row>
    <row r="197" spans="1:65" s="14" customFormat="1">
      <c r="B197" s="212"/>
      <c r="C197" s="213"/>
      <c r="D197" s="203" t="s">
        <v>158</v>
      </c>
      <c r="E197" s="214" t="s">
        <v>1</v>
      </c>
      <c r="F197" s="215" t="s">
        <v>589</v>
      </c>
      <c r="G197" s="213"/>
      <c r="H197" s="216">
        <v>5.1449999999999996</v>
      </c>
      <c r="I197" s="217"/>
      <c r="J197" s="213"/>
      <c r="K197" s="213"/>
      <c r="L197" s="218"/>
      <c r="M197" s="219"/>
      <c r="N197" s="220"/>
      <c r="O197" s="220"/>
      <c r="P197" s="220"/>
      <c r="Q197" s="220"/>
      <c r="R197" s="220"/>
      <c r="S197" s="220"/>
      <c r="T197" s="221"/>
      <c r="AT197" s="222" t="s">
        <v>158</v>
      </c>
      <c r="AU197" s="222" t="s">
        <v>91</v>
      </c>
      <c r="AV197" s="14" t="s">
        <v>91</v>
      </c>
      <c r="AW197" s="14" t="s">
        <v>35</v>
      </c>
      <c r="AX197" s="14" t="s">
        <v>81</v>
      </c>
      <c r="AY197" s="222" t="s">
        <v>150</v>
      </c>
    </row>
    <row r="198" spans="1:65" s="15" customFormat="1">
      <c r="B198" s="223"/>
      <c r="C198" s="224"/>
      <c r="D198" s="203" t="s">
        <v>158</v>
      </c>
      <c r="E198" s="225" t="s">
        <v>1</v>
      </c>
      <c r="F198" s="226" t="s">
        <v>161</v>
      </c>
      <c r="G198" s="224"/>
      <c r="H198" s="227">
        <v>5.1449999999999996</v>
      </c>
      <c r="I198" s="228"/>
      <c r="J198" s="224"/>
      <c r="K198" s="224"/>
      <c r="L198" s="229"/>
      <c r="M198" s="230"/>
      <c r="N198" s="231"/>
      <c r="O198" s="231"/>
      <c r="P198" s="231"/>
      <c r="Q198" s="231"/>
      <c r="R198" s="231"/>
      <c r="S198" s="231"/>
      <c r="T198" s="232"/>
      <c r="AT198" s="233" t="s">
        <v>158</v>
      </c>
      <c r="AU198" s="233" t="s">
        <v>91</v>
      </c>
      <c r="AV198" s="15" t="s">
        <v>156</v>
      </c>
      <c r="AW198" s="15" t="s">
        <v>35</v>
      </c>
      <c r="AX198" s="15" t="s">
        <v>89</v>
      </c>
      <c r="AY198" s="233" t="s">
        <v>150</v>
      </c>
    </row>
    <row r="199" spans="1:65" s="14" customFormat="1">
      <c r="B199" s="212"/>
      <c r="C199" s="213"/>
      <c r="D199" s="203" t="s">
        <v>158</v>
      </c>
      <c r="E199" s="213"/>
      <c r="F199" s="215" t="s">
        <v>590</v>
      </c>
      <c r="G199" s="213"/>
      <c r="H199" s="216">
        <v>10.29</v>
      </c>
      <c r="I199" s="217"/>
      <c r="J199" s="213"/>
      <c r="K199" s="213"/>
      <c r="L199" s="218"/>
      <c r="M199" s="219"/>
      <c r="N199" s="220"/>
      <c r="O199" s="220"/>
      <c r="P199" s="220"/>
      <c r="Q199" s="220"/>
      <c r="R199" s="220"/>
      <c r="S199" s="220"/>
      <c r="T199" s="221"/>
      <c r="AT199" s="222" t="s">
        <v>158</v>
      </c>
      <c r="AU199" s="222" t="s">
        <v>91</v>
      </c>
      <c r="AV199" s="14" t="s">
        <v>91</v>
      </c>
      <c r="AW199" s="14" t="s">
        <v>4</v>
      </c>
      <c r="AX199" s="14" t="s">
        <v>89</v>
      </c>
      <c r="AY199" s="222" t="s">
        <v>150</v>
      </c>
    </row>
    <row r="200" spans="1:65" s="2" customFormat="1" ht="24.2" customHeight="1">
      <c r="A200" s="34"/>
      <c r="B200" s="35"/>
      <c r="C200" s="187" t="s">
        <v>262</v>
      </c>
      <c r="D200" s="187" t="s">
        <v>152</v>
      </c>
      <c r="E200" s="188" t="s">
        <v>250</v>
      </c>
      <c r="F200" s="189" t="s">
        <v>251</v>
      </c>
      <c r="G200" s="190" t="s">
        <v>155</v>
      </c>
      <c r="H200" s="191">
        <v>5.33</v>
      </c>
      <c r="I200" s="192"/>
      <c r="J200" s="193">
        <f>ROUND(I200*H200,2)</f>
        <v>0</v>
      </c>
      <c r="K200" s="194"/>
      <c r="L200" s="39"/>
      <c r="M200" s="195" t="s">
        <v>1</v>
      </c>
      <c r="N200" s="196" t="s">
        <v>46</v>
      </c>
      <c r="O200" s="71"/>
      <c r="P200" s="197">
        <f>O200*H200</f>
        <v>0</v>
      </c>
      <c r="Q200" s="197">
        <v>0</v>
      </c>
      <c r="R200" s="197">
        <f>Q200*H200</f>
        <v>0</v>
      </c>
      <c r="S200" s="197">
        <v>0</v>
      </c>
      <c r="T200" s="198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99" t="s">
        <v>156</v>
      </c>
      <c r="AT200" s="199" t="s">
        <v>152</v>
      </c>
      <c r="AU200" s="199" t="s">
        <v>91</v>
      </c>
      <c r="AY200" s="17" t="s">
        <v>150</v>
      </c>
      <c r="BE200" s="200">
        <f>IF(N200="základní",J200,0)</f>
        <v>0</v>
      </c>
      <c r="BF200" s="200">
        <f>IF(N200="snížená",J200,0)</f>
        <v>0</v>
      </c>
      <c r="BG200" s="200">
        <f>IF(N200="zákl. přenesená",J200,0)</f>
        <v>0</v>
      </c>
      <c r="BH200" s="200">
        <f>IF(N200="sníž. přenesená",J200,0)</f>
        <v>0</v>
      </c>
      <c r="BI200" s="200">
        <f>IF(N200="nulová",J200,0)</f>
        <v>0</v>
      </c>
      <c r="BJ200" s="17" t="s">
        <v>89</v>
      </c>
      <c r="BK200" s="200">
        <f>ROUND(I200*H200,2)</f>
        <v>0</v>
      </c>
      <c r="BL200" s="17" t="s">
        <v>156</v>
      </c>
      <c r="BM200" s="199" t="s">
        <v>591</v>
      </c>
    </row>
    <row r="201" spans="1:65" s="13" customFormat="1">
      <c r="B201" s="201"/>
      <c r="C201" s="202"/>
      <c r="D201" s="203" t="s">
        <v>158</v>
      </c>
      <c r="E201" s="204" t="s">
        <v>1</v>
      </c>
      <c r="F201" s="205" t="s">
        <v>253</v>
      </c>
      <c r="G201" s="202"/>
      <c r="H201" s="204" t="s">
        <v>1</v>
      </c>
      <c r="I201" s="206"/>
      <c r="J201" s="202"/>
      <c r="K201" s="202"/>
      <c r="L201" s="207"/>
      <c r="M201" s="208"/>
      <c r="N201" s="209"/>
      <c r="O201" s="209"/>
      <c r="P201" s="209"/>
      <c r="Q201" s="209"/>
      <c r="R201" s="209"/>
      <c r="S201" s="209"/>
      <c r="T201" s="210"/>
      <c r="AT201" s="211" t="s">
        <v>158</v>
      </c>
      <c r="AU201" s="211" t="s">
        <v>91</v>
      </c>
      <c r="AV201" s="13" t="s">
        <v>89</v>
      </c>
      <c r="AW201" s="13" t="s">
        <v>35</v>
      </c>
      <c r="AX201" s="13" t="s">
        <v>81</v>
      </c>
      <c r="AY201" s="211" t="s">
        <v>150</v>
      </c>
    </row>
    <row r="202" spans="1:65" s="14" customFormat="1">
      <c r="B202" s="212"/>
      <c r="C202" s="213"/>
      <c r="D202" s="203" t="s">
        <v>158</v>
      </c>
      <c r="E202" s="214" t="s">
        <v>1</v>
      </c>
      <c r="F202" s="215" t="s">
        <v>592</v>
      </c>
      <c r="G202" s="213"/>
      <c r="H202" s="216">
        <v>5.33</v>
      </c>
      <c r="I202" s="217"/>
      <c r="J202" s="213"/>
      <c r="K202" s="213"/>
      <c r="L202" s="218"/>
      <c r="M202" s="219"/>
      <c r="N202" s="220"/>
      <c r="O202" s="220"/>
      <c r="P202" s="220"/>
      <c r="Q202" s="220"/>
      <c r="R202" s="220"/>
      <c r="S202" s="220"/>
      <c r="T202" s="221"/>
      <c r="AT202" s="222" t="s">
        <v>158</v>
      </c>
      <c r="AU202" s="222" t="s">
        <v>91</v>
      </c>
      <c r="AV202" s="14" t="s">
        <v>91</v>
      </c>
      <c r="AW202" s="14" t="s">
        <v>35</v>
      </c>
      <c r="AX202" s="14" t="s">
        <v>81</v>
      </c>
      <c r="AY202" s="222" t="s">
        <v>150</v>
      </c>
    </row>
    <row r="203" spans="1:65" s="15" customFormat="1">
      <c r="B203" s="223"/>
      <c r="C203" s="224"/>
      <c r="D203" s="203" t="s">
        <v>158</v>
      </c>
      <c r="E203" s="225" t="s">
        <v>1</v>
      </c>
      <c r="F203" s="226" t="s">
        <v>161</v>
      </c>
      <c r="G203" s="224"/>
      <c r="H203" s="227">
        <v>5.33</v>
      </c>
      <c r="I203" s="228"/>
      <c r="J203" s="224"/>
      <c r="K203" s="224"/>
      <c r="L203" s="229"/>
      <c r="M203" s="230"/>
      <c r="N203" s="231"/>
      <c r="O203" s="231"/>
      <c r="P203" s="231"/>
      <c r="Q203" s="231"/>
      <c r="R203" s="231"/>
      <c r="S203" s="231"/>
      <c r="T203" s="232"/>
      <c r="AT203" s="233" t="s">
        <v>158</v>
      </c>
      <c r="AU203" s="233" t="s">
        <v>91</v>
      </c>
      <c r="AV203" s="15" t="s">
        <v>156</v>
      </c>
      <c r="AW203" s="15" t="s">
        <v>35</v>
      </c>
      <c r="AX203" s="15" t="s">
        <v>89</v>
      </c>
      <c r="AY203" s="233" t="s">
        <v>150</v>
      </c>
    </row>
    <row r="204" spans="1:65" s="12" customFormat="1" ht="22.9" customHeight="1">
      <c r="B204" s="171"/>
      <c r="C204" s="172"/>
      <c r="D204" s="173" t="s">
        <v>80</v>
      </c>
      <c r="E204" s="185" t="s">
        <v>91</v>
      </c>
      <c r="F204" s="185" t="s">
        <v>255</v>
      </c>
      <c r="G204" s="172"/>
      <c r="H204" s="172"/>
      <c r="I204" s="175"/>
      <c r="J204" s="186">
        <f>BK204</f>
        <v>0</v>
      </c>
      <c r="K204" s="172"/>
      <c r="L204" s="177"/>
      <c r="M204" s="178"/>
      <c r="N204" s="179"/>
      <c r="O204" s="179"/>
      <c r="P204" s="180">
        <f>SUM(P205:P224)</f>
        <v>0</v>
      </c>
      <c r="Q204" s="179"/>
      <c r="R204" s="180">
        <f>SUM(R205:R224)</f>
        <v>5.73058785</v>
      </c>
      <c r="S204" s="179"/>
      <c r="T204" s="181">
        <f>SUM(T205:T224)</f>
        <v>0</v>
      </c>
      <c r="AR204" s="182" t="s">
        <v>89</v>
      </c>
      <c r="AT204" s="183" t="s">
        <v>80</v>
      </c>
      <c r="AU204" s="183" t="s">
        <v>89</v>
      </c>
      <c r="AY204" s="182" t="s">
        <v>150</v>
      </c>
      <c r="BK204" s="184">
        <f>SUM(BK205:BK224)</f>
        <v>0</v>
      </c>
    </row>
    <row r="205" spans="1:65" s="2" customFormat="1" ht="24.2" customHeight="1">
      <c r="A205" s="34"/>
      <c r="B205" s="35"/>
      <c r="C205" s="187" t="s">
        <v>268</v>
      </c>
      <c r="D205" s="187" t="s">
        <v>152</v>
      </c>
      <c r="E205" s="188" t="s">
        <v>257</v>
      </c>
      <c r="F205" s="189" t="s">
        <v>258</v>
      </c>
      <c r="G205" s="190" t="s">
        <v>189</v>
      </c>
      <c r="H205" s="191">
        <v>0.80300000000000005</v>
      </c>
      <c r="I205" s="192"/>
      <c r="J205" s="193">
        <f>ROUND(I205*H205,2)</f>
        <v>0</v>
      </c>
      <c r="K205" s="194"/>
      <c r="L205" s="39"/>
      <c r="M205" s="195" t="s">
        <v>1</v>
      </c>
      <c r="N205" s="196" t="s">
        <v>46</v>
      </c>
      <c r="O205" s="71"/>
      <c r="P205" s="197">
        <f>O205*H205</f>
        <v>0</v>
      </c>
      <c r="Q205" s="197">
        <v>2.16</v>
      </c>
      <c r="R205" s="197">
        <f>Q205*H205</f>
        <v>1.7344800000000002</v>
      </c>
      <c r="S205" s="197">
        <v>0</v>
      </c>
      <c r="T205" s="198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99" t="s">
        <v>156</v>
      </c>
      <c r="AT205" s="199" t="s">
        <v>152</v>
      </c>
      <c r="AU205" s="199" t="s">
        <v>91</v>
      </c>
      <c r="AY205" s="17" t="s">
        <v>150</v>
      </c>
      <c r="BE205" s="200">
        <f>IF(N205="základní",J205,0)</f>
        <v>0</v>
      </c>
      <c r="BF205" s="200">
        <f>IF(N205="snížená",J205,0)</f>
        <v>0</v>
      </c>
      <c r="BG205" s="200">
        <f>IF(N205="zákl. přenesená",J205,0)</f>
        <v>0</v>
      </c>
      <c r="BH205" s="200">
        <f>IF(N205="sníž. přenesená",J205,0)</f>
        <v>0</v>
      </c>
      <c r="BI205" s="200">
        <f>IF(N205="nulová",J205,0)</f>
        <v>0</v>
      </c>
      <c r="BJ205" s="17" t="s">
        <v>89</v>
      </c>
      <c r="BK205" s="200">
        <f>ROUND(I205*H205,2)</f>
        <v>0</v>
      </c>
      <c r="BL205" s="17" t="s">
        <v>156</v>
      </c>
      <c r="BM205" s="199" t="s">
        <v>593</v>
      </c>
    </row>
    <row r="206" spans="1:65" s="13" customFormat="1">
      <c r="B206" s="201"/>
      <c r="C206" s="202"/>
      <c r="D206" s="203" t="s">
        <v>158</v>
      </c>
      <c r="E206" s="204" t="s">
        <v>1</v>
      </c>
      <c r="F206" s="205" t="s">
        <v>260</v>
      </c>
      <c r="G206" s="202"/>
      <c r="H206" s="204" t="s">
        <v>1</v>
      </c>
      <c r="I206" s="206"/>
      <c r="J206" s="202"/>
      <c r="K206" s="202"/>
      <c r="L206" s="207"/>
      <c r="M206" s="208"/>
      <c r="N206" s="209"/>
      <c r="O206" s="209"/>
      <c r="P206" s="209"/>
      <c r="Q206" s="209"/>
      <c r="R206" s="209"/>
      <c r="S206" s="209"/>
      <c r="T206" s="210"/>
      <c r="AT206" s="211" t="s">
        <v>158</v>
      </c>
      <c r="AU206" s="211" t="s">
        <v>91</v>
      </c>
      <c r="AV206" s="13" t="s">
        <v>89</v>
      </c>
      <c r="AW206" s="13" t="s">
        <v>35</v>
      </c>
      <c r="AX206" s="13" t="s">
        <v>81</v>
      </c>
      <c r="AY206" s="211" t="s">
        <v>150</v>
      </c>
    </row>
    <row r="207" spans="1:65" s="14" customFormat="1">
      <c r="B207" s="212"/>
      <c r="C207" s="213"/>
      <c r="D207" s="203" t="s">
        <v>158</v>
      </c>
      <c r="E207" s="214" t="s">
        <v>1</v>
      </c>
      <c r="F207" s="215" t="s">
        <v>594</v>
      </c>
      <c r="G207" s="213"/>
      <c r="H207" s="216">
        <v>0.80300000000000005</v>
      </c>
      <c r="I207" s="217"/>
      <c r="J207" s="213"/>
      <c r="K207" s="213"/>
      <c r="L207" s="218"/>
      <c r="M207" s="219"/>
      <c r="N207" s="220"/>
      <c r="O207" s="220"/>
      <c r="P207" s="220"/>
      <c r="Q207" s="220"/>
      <c r="R207" s="220"/>
      <c r="S207" s="220"/>
      <c r="T207" s="221"/>
      <c r="AT207" s="222" t="s">
        <v>158</v>
      </c>
      <c r="AU207" s="222" t="s">
        <v>91</v>
      </c>
      <c r="AV207" s="14" t="s">
        <v>91</v>
      </c>
      <c r="AW207" s="14" t="s">
        <v>35</v>
      </c>
      <c r="AX207" s="14" t="s">
        <v>81</v>
      </c>
      <c r="AY207" s="222" t="s">
        <v>150</v>
      </c>
    </row>
    <row r="208" spans="1:65" s="15" customFormat="1">
      <c r="B208" s="223"/>
      <c r="C208" s="224"/>
      <c r="D208" s="203" t="s">
        <v>158</v>
      </c>
      <c r="E208" s="225" t="s">
        <v>1</v>
      </c>
      <c r="F208" s="226" t="s">
        <v>161</v>
      </c>
      <c r="G208" s="224"/>
      <c r="H208" s="227">
        <v>0.80300000000000005</v>
      </c>
      <c r="I208" s="228"/>
      <c r="J208" s="224"/>
      <c r="K208" s="224"/>
      <c r="L208" s="229"/>
      <c r="M208" s="230"/>
      <c r="N208" s="231"/>
      <c r="O208" s="231"/>
      <c r="P208" s="231"/>
      <c r="Q208" s="231"/>
      <c r="R208" s="231"/>
      <c r="S208" s="231"/>
      <c r="T208" s="232"/>
      <c r="AT208" s="233" t="s">
        <v>158</v>
      </c>
      <c r="AU208" s="233" t="s">
        <v>91</v>
      </c>
      <c r="AV208" s="15" t="s">
        <v>156</v>
      </c>
      <c r="AW208" s="15" t="s">
        <v>35</v>
      </c>
      <c r="AX208" s="15" t="s">
        <v>89</v>
      </c>
      <c r="AY208" s="233" t="s">
        <v>150</v>
      </c>
    </row>
    <row r="209" spans="1:65" s="2" customFormat="1" ht="24.2" customHeight="1">
      <c r="A209" s="34"/>
      <c r="B209" s="35"/>
      <c r="C209" s="187" t="s">
        <v>7</v>
      </c>
      <c r="D209" s="187" t="s">
        <v>152</v>
      </c>
      <c r="E209" s="188" t="s">
        <v>263</v>
      </c>
      <c r="F209" s="189" t="s">
        <v>264</v>
      </c>
      <c r="G209" s="190" t="s">
        <v>189</v>
      </c>
      <c r="H209" s="191">
        <v>0.34200000000000003</v>
      </c>
      <c r="I209" s="192"/>
      <c r="J209" s="193">
        <f>ROUND(I209*H209,2)</f>
        <v>0</v>
      </c>
      <c r="K209" s="194"/>
      <c r="L209" s="39"/>
      <c r="M209" s="195" t="s">
        <v>1</v>
      </c>
      <c r="N209" s="196" t="s">
        <v>46</v>
      </c>
      <c r="O209" s="71"/>
      <c r="P209" s="197">
        <f>O209*H209</f>
        <v>0</v>
      </c>
      <c r="Q209" s="197">
        <v>2.45329</v>
      </c>
      <c r="R209" s="197">
        <f>Q209*H209</f>
        <v>0.83902518000000004</v>
      </c>
      <c r="S209" s="197">
        <v>0</v>
      </c>
      <c r="T209" s="198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99" t="s">
        <v>156</v>
      </c>
      <c r="AT209" s="199" t="s">
        <v>152</v>
      </c>
      <c r="AU209" s="199" t="s">
        <v>91</v>
      </c>
      <c r="AY209" s="17" t="s">
        <v>150</v>
      </c>
      <c r="BE209" s="200">
        <f>IF(N209="základní",J209,0)</f>
        <v>0</v>
      </c>
      <c r="BF209" s="200">
        <f>IF(N209="snížená",J209,0)</f>
        <v>0</v>
      </c>
      <c r="BG209" s="200">
        <f>IF(N209="zákl. přenesená",J209,0)</f>
        <v>0</v>
      </c>
      <c r="BH209" s="200">
        <f>IF(N209="sníž. přenesená",J209,0)</f>
        <v>0</v>
      </c>
      <c r="BI209" s="200">
        <f>IF(N209="nulová",J209,0)</f>
        <v>0</v>
      </c>
      <c r="BJ209" s="17" t="s">
        <v>89</v>
      </c>
      <c r="BK209" s="200">
        <f>ROUND(I209*H209,2)</f>
        <v>0</v>
      </c>
      <c r="BL209" s="17" t="s">
        <v>156</v>
      </c>
      <c r="BM209" s="199" t="s">
        <v>595</v>
      </c>
    </row>
    <row r="210" spans="1:65" s="13" customFormat="1">
      <c r="B210" s="201"/>
      <c r="C210" s="202"/>
      <c r="D210" s="203" t="s">
        <v>158</v>
      </c>
      <c r="E210" s="204" t="s">
        <v>1</v>
      </c>
      <c r="F210" s="205" t="s">
        <v>266</v>
      </c>
      <c r="G210" s="202"/>
      <c r="H210" s="204" t="s">
        <v>1</v>
      </c>
      <c r="I210" s="206"/>
      <c r="J210" s="202"/>
      <c r="K210" s="202"/>
      <c r="L210" s="207"/>
      <c r="M210" s="208"/>
      <c r="N210" s="209"/>
      <c r="O210" s="209"/>
      <c r="P210" s="209"/>
      <c r="Q210" s="209"/>
      <c r="R210" s="209"/>
      <c r="S210" s="209"/>
      <c r="T210" s="210"/>
      <c r="AT210" s="211" t="s">
        <v>158</v>
      </c>
      <c r="AU210" s="211" t="s">
        <v>91</v>
      </c>
      <c r="AV210" s="13" t="s">
        <v>89</v>
      </c>
      <c r="AW210" s="13" t="s">
        <v>35</v>
      </c>
      <c r="AX210" s="13" t="s">
        <v>81</v>
      </c>
      <c r="AY210" s="211" t="s">
        <v>150</v>
      </c>
    </row>
    <row r="211" spans="1:65" s="14" customFormat="1">
      <c r="B211" s="212"/>
      <c r="C211" s="213"/>
      <c r="D211" s="203" t="s">
        <v>158</v>
      </c>
      <c r="E211" s="214" t="s">
        <v>1</v>
      </c>
      <c r="F211" s="215" t="s">
        <v>267</v>
      </c>
      <c r="G211" s="213"/>
      <c r="H211" s="216">
        <v>0.34200000000000003</v>
      </c>
      <c r="I211" s="217"/>
      <c r="J211" s="213"/>
      <c r="K211" s="213"/>
      <c r="L211" s="218"/>
      <c r="M211" s="219"/>
      <c r="N211" s="220"/>
      <c r="O211" s="220"/>
      <c r="P211" s="220"/>
      <c r="Q211" s="220"/>
      <c r="R211" s="220"/>
      <c r="S211" s="220"/>
      <c r="T211" s="221"/>
      <c r="AT211" s="222" t="s">
        <v>158</v>
      </c>
      <c r="AU211" s="222" t="s">
        <v>91</v>
      </c>
      <c r="AV211" s="14" t="s">
        <v>91</v>
      </c>
      <c r="AW211" s="14" t="s">
        <v>35</v>
      </c>
      <c r="AX211" s="14" t="s">
        <v>81</v>
      </c>
      <c r="AY211" s="222" t="s">
        <v>150</v>
      </c>
    </row>
    <row r="212" spans="1:65" s="15" customFormat="1">
      <c r="B212" s="223"/>
      <c r="C212" s="224"/>
      <c r="D212" s="203" t="s">
        <v>158</v>
      </c>
      <c r="E212" s="225" t="s">
        <v>1</v>
      </c>
      <c r="F212" s="226" t="s">
        <v>161</v>
      </c>
      <c r="G212" s="224"/>
      <c r="H212" s="227">
        <v>0.34200000000000003</v>
      </c>
      <c r="I212" s="228"/>
      <c r="J212" s="224"/>
      <c r="K212" s="224"/>
      <c r="L212" s="229"/>
      <c r="M212" s="230"/>
      <c r="N212" s="231"/>
      <c r="O212" s="231"/>
      <c r="P212" s="231"/>
      <c r="Q212" s="231"/>
      <c r="R212" s="231"/>
      <c r="S212" s="231"/>
      <c r="T212" s="232"/>
      <c r="AT212" s="233" t="s">
        <v>158</v>
      </c>
      <c r="AU212" s="233" t="s">
        <v>91</v>
      </c>
      <c r="AV212" s="15" t="s">
        <v>156</v>
      </c>
      <c r="AW212" s="15" t="s">
        <v>35</v>
      </c>
      <c r="AX212" s="15" t="s">
        <v>89</v>
      </c>
      <c r="AY212" s="233" t="s">
        <v>150</v>
      </c>
    </row>
    <row r="213" spans="1:65" s="2" customFormat="1" ht="21.75" customHeight="1">
      <c r="A213" s="34"/>
      <c r="B213" s="35"/>
      <c r="C213" s="187" t="s">
        <v>276</v>
      </c>
      <c r="D213" s="187" t="s">
        <v>152</v>
      </c>
      <c r="E213" s="188" t="s">
        <v>269</v>
      </c>
      <c r="F213" s="189" t="s">
        <v>270</v>
      </c>
      <c r="G213" s="190" t="s">
        <v>155</v>
      </c>
      <c r="H213" s="191">
        <v>2.96</v>
      </c>
      <c r="I213" s="192"/>
      <c r="J213" s="193">
        <f>ROUND(I213*H213,2)</f>
        <v>0</v>
      </c>
      <c r="K213" s="194"/>
      <c r="L213" s="39"/>
      <c r="M213" s="195" t="s">
        <v>1</v>
      </c>
      <c r="N213" s="196" t="s">
        <v>46</v>
      </c>
      <c r="O213" s="71"/>
      <c r="P213" s="197">
        <f>O213*H213</f>
        <v>0</v>
      </c>
      <c r="Q213" s="197">
        <v>4.5799999999999999E-3</v>
      </c>
      <c r="R213" s="197">
        <f>Q213*H213</f>
        <v>1.3556799999999999E-2</v>
      </c>
      <c r="S213" s="197">
        <v>0</v>
      </c>
      <c r="T213" s="198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99" t="s">
        <v>156</v>
      </c>
      <c r="AT213" s="199" t="s">
        <v>152</v>
      </c>
      <c r="AU213" s="199" t="s">
        <v>91</v>
      </c>
      <c r="AY213" s="17" t="s">
        <v>150</v>
      </c>
      <c r="BE213" s="200">
        <f>IF(N213="základní",J213,0)</f>
        <v>0</v>
      </c>
      <c r="BF213" s="200">
        <f>IF(N213="snížená",J213,0)</f>
        <v>0</v>
      </c>
      <c r="BG213" s="200">
        <f>IF(N213="zákl. přenesená",J213,0)</f>
        <v>0</v>
      </c>
      <c r="BH213" s="200">
        <f>IF(N213="sníž. přenesená",J213,0)</f>
        <v>0</v>
      </c>
      <c r="BI213" s="200">
        <f>IF(N213="nulová",J213,0)</f>
        <v>0</v>
      </c>
      <c r="BJ213" s="17" t="s">
        <v>89</v>
      </c>
      <c r="BK213" s="200">
        <f>ROUND(I213*H213,2)</f>
        <v>0</v>
      </c>
      <c r="BL213" s="17" t="s">
        <v>156</v>
      </c>
      <c r="BM213" s="199" t="s">
        <v>596</v>
      </c>
    </row>
    <row r="214" spans="1:65" s="14" customFormat="1">
      <c r="B214" s="212"/>
      <c r="C214" s="213"/>
      <c r="D214" s="203" t="s">
        <v>158</v>
      </c>
      <c r="E214" s="214" t="s">
        <v>1</v>
      </c>
      <c r="F214" s="215" t="s">
        <v>272</v>
      </c>
      <c r="G214" s="213"/>
      <c r="H214" s="216">
        <v>2.96</v>
      </c>
      <c r="I214" s="217"/>
      <c r="J214" s="213"/>
      <c r="K214" s="213"/>
      <c r="L214" s="218"/>
      <c r="M214" s="219"/>
      <c r="N214" s="220"/>
      <c r="O214" s="220"/>
      <c r="P214" s="220"/>
      <c r="Q214" s="220"/>
      <c r="R214" s="220"/>
      <c r="S214" s="220"/>
      <c r="T214" s="221"/>
      <c r="AT214" s="222" t="s">
        <v>158</v>
      </c>
      <c r="AU214" s="222" t="s">
        <v>91</v>
      </c>
      <c r="AV214" s="14" t="s">
        <v>91</v>
      </c>
      <c r="AW214" s="14" t="s">
        <v>35</v>
      </c>
      <c r="AX214" s="14" t="s">
        <v>81</v>
      </c>
      <c r="AY214" s="222" t="s">
        <v>150</v>
      </c>
    </row>
    <row r="215" spans="1:65" s="15" customFormat="1">
      <c r="B215" s="223"/>
      <c r="C215" s="224"/>
      <c r="D215" s="203" t="s">
        <v>158</v>
      </c>
      <c r="E215" s="225" t="s">
        <v>1</v>
      </c>
      <c r="F215" s="226" t="s">
        <v>161</v>
      </c>
      <c r="G215" s="224"/>
      <c r="H215" s="227">
        <v>2.96</v>
      </c>
      <c r="I215" s="228"/>
      <c r="J215" s="224"/>
      <c r="K215" s="224"/>
      <c r="L215" s="229"/>
      <c r="M215" s="230"/>
      <c r="N215" s="231"/>
      <c r="O215" s="231"/>
      <c r="P215" s="231"/>
      <c r="Q215" s="231"/>
      <c r="R215" s="231"/>
      <c r="S215" s="231"/>
      <c r="T215" s="232"/>
      <c r="AT215" s="233" t="s">
        <v>158</v>
      </c>
      <c r="AU215" s="233" t="s">
        <v>91</v>
      </c>
      <c r="AV215" s="15" t="s">
        <v>156</v>
      </c>
      <c r="AW215" s="15" t="s">
        <v>35</v>
      </c>
      <c r="AX215" s="15" t="s">
        <v>89</v>
      </c>
      <c r="AY215" s="233" t="s">
        <v>150</v>
      </c>
    </row>
    <row r="216" spans="1:65" s="2" customFormat="1" ht="21.75" customHeight="1">
      <c r="A216" s="34"/>
      <c r="B216" s="35"/>
      <c r="C216" s="187" t="s">
        <v>282</v>
      </c>
      <c r="D216" s="187" t="s">
        <v>152</v>
      </c>
      <c r="E216" s="188" t="s">
        <v>273</v>
      </c>
      <c r="F216" s="189" t="s">
        <v>274</v>
      </c>
      <c r="G216" s="190" t="s">
        <v>155</v>
      </c>
      <c r="H216" s="191">
        <v>2.96</v>
      </c>
      <c r="I216" s="192"/>
      <c r="J216" s="193">
        <f>ROUND(I216*H216,2)</f>
        <v>0</v>
      </c>
      <c r="K216" s="194"/>
      <c r="L216" s="39"/>
      <c r="M216" s="195" t="s">
        <v>1</v>
      </c>
      <c r="N216" s="196" t="s">
        <v>46</v>
      </c>
      <c r="O216" s="71"/>
      <c r="P216" s="197">
        <f>O216*H216</f>
        <v>0</v>
      </c>
      <c r="Q216" s="197">
        <v>0</v>
      </c>
      <c r="R216" s="197">
        <f>Q216*H216</f>
        <v>0</v>
      </c>
      <c r="S216" s="197">
        <v>0</v>
      </c>
      <c r="T216" s="198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199" t="s">
        <v>156</v>
      </c>
      <c r="AT216" s="199" t="s">
        <v>152</v>
      </c>
      <c r="AU216" s="199" t="s">
        <v>91</v>
      </c>
      <c r="AY216" s="17" t="s">
        <v>150</v>
      </c>
      <c r="BE216" s="200">
        <f>IF(N216="základní",J216,0)</f>
        <v>0</v>
      </c>
      <c r="BF216" s="200">
        <f>IF(N216="snížená",J216,0)</f>
        <v>0</v>
      </c>
      <c r="BG216" s="200">
        <f>IF(N216="zákl. přenesená",J216,0)</f>
        <v>0</v>
      </c>
      <c r="BH216" s="200">
        <f>IF(N216="sníž. přenesená",J216,0)</f>
        <v>0</v>
      </c>
      <c r="BI216" s="200">
        <f>IF(N216="nulová",J216,0)</f>
        <v>0</v>
      </c>
      <c r="BJ216" s="17" t="s">
        <v>89</v>
      </c>
      <c r="BK216" s="200">
        <f>ROUND(I216*H216,2)</f>
        <v>0</v>
      </c>
      <c r="BL216" s="17" t="s">
        <v>156</v>
      </c>
      <c r="BM216" s="199" t="s">
        <v>597</v>
      </c>
    </row>
    <row r="217" spans="1:65" s="2" customFormat="1" ht="16.5" customHeight="1">
      <c r="A217" s="34"/>
      <c r="B217" s="35"/>
      <c r="C217" s="187" t="s">
        <v>287</v>
      </c>
      <c r="D217" s="187" t="s">
        <v>152</v>
      </c>
      <c r="E217" s="188" t="s">
        <v>277</v>
      </c>
      <c r="F217" s="189" t="s">
        <v>278</v>
      </c>
      <c r="G217" s="190" t="s">
        <v>228</v>
      </c>
      <c r="H217" s="191">
        <v>3.1E-2</v>
      </c>
      <c r="I217" s="192"/>
      <c r="J217" s="193">
        <f>ROUND(I217*H217,2)</f>
        <v>0</v>
      </c>
      <c r="K217" s="194"/>
      <c r="L217" s="39"/>
      <c r="M217" s="195" t="s">
        <v>1</v>
      </c>
      <c r="N217" s="196" t="s">
        <v>46</v>
      </c>
      <c r="O217" s="71"/>
      <c r="P217" s="197">
        <f>O217*H217</f>
        <v>0</v>
      </c>
      <c r="Q217" s="197">
        <v>1.06277</v>
      </c>
      <c r="R217" s="197">
        <f>Q217*H217</f>
        <v>3.2945870000000002E-2</v>
      </c>
      <c r="S217" s="197">
        <v>0</v>
      </c>
      <c r="T217" s="198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99" t="s">
        <v>156</v>
      </c>
      <c r="AT217" s="199" t="s">
        <v>152</v>
      </c>
      <c r="AU217" s="199" t="s">
        <v>91</v>
      </c>
      <c r="AY217" s="17" t="s">
        <v>150</v>
      </c>
      <c r="BE217" s="200">
        <f>IF(N217="základní",J217,0)</f>
        <v>0</v>
      </c>
      <c r="BF217" s="200">
        <f>IF(N217="snížená",J217,0)</f>
        <v>0</v>
      </c>
      <c r="BG217" s="200">
        <f>IF(N217="zákl. přenesená",J217,0)</f>
        <v>0</v>
      </c>
      <c r="BH217" s="200">
        <f>IF(N217="sníž. přenesená",J217,0)</f>
        <v>0</v>
      </c>
      <c r="BI217" s="200">
        <f>IF(N217="nulová",J217,0)</f>
        <v>0</v>
      </c>
      <c r="BJ217" s="17" t="s">
        <v>89</v>
      </c>
      <c r="BK217" s="200">
        <f>ROUND(I217*H217,2)</f>
        <v>0</v>
      </c>
      <c r="BL217" s="17" t="s">
        <v>156</v>
      </c>
      <c r="BM217" s="199" t="s">
        <v>598</v>
      </c>
    </row>
    <row r="218" spans="1:65" s="13" customFormat="1" ht="22.5">
      <c r="B218" s="201"/>
      <c r="C218" s="202"/>
      <c r="D218" s="203" t="s">
        <v>158</v>
      </c>
      <c r="E218" s="204" t="s">
        <v>1</v>
      </c>
      <c r="F218" s="205" t="s">
        <v>280</v>
      </c>
      <c r="G218" s="202"/>
      <c r="H218" s="204" t="s">
        <v>1</v>
      </c>
      <c r="I218" s="206"/>
      <c r="J218" s="202"/>
      <c r="K218" s="202"/>
      <c r="L218" s="207"/>
      <c r="M218" s="208"/>
      <c r="N218" s="209"/>
      <c r="O218" s="209"/>
      <c r="P218" s="209"/>
      <c r="Q218" s="209"/>
      <c r="R218" s="209"/>
      <c r="S218" s="209"/>
      <c r="T218" s="210"/>
      <c r="AT218" s="211" t="s">
        <v>158</v>
      </c>
      <c r="AU218" s="211" t="s">
        <v>91</v>
      </c>
      <c r="AV218" s="13" t="s">
        <v>89</v>
      </c>
      <c r="AW218" s="13" t="s">
        <v>35</v>
      </c>
      <c r="AX218" s="13" t="s">
        <v>81</v>
      </c>
      <c r="AY218" s="211" t="s">
        <v>150</v>
      </c>
    </row>
    <row r="219" spans="1:65" s="14" customFormat="1">
      <c r="B219" s="212"/>
      <c r="C219" s="213"/>
      <c r="D219" s="203" t="s">
        <v>158</v>
      </c>
      <c r="E219" s="214" t="s">
        <v>1</v>
      </c>
      <c r="F219" s="215" t="s">
        <v>281</v>
      </c>
      <c r="G219" s="213"/>
      <c r="H219" s="216">
        <v>3.1E-2</v>
      </c>
      <c r="I219" s="217"/>
      <c r="J219" s="213"/>
      <c r="K219" s="213"/>
      <c r="L219" s="218"/>
      <c r="M219" s="219"/>
      <c r="N219" s="220"/>
      <c r="O219" s="220"/>
      <c r="P219" s="220"/>
      <c r="Q219" s="220"/>
      <c r="R219" s="220"/>
      <c r="S219" s="220"/>
      <c r="T219" s="221"/>
      <c r="AT219" s="222" t="s">
        <v>158</v>
      </c>
      <c r="AU219" s="222" t="s">
        <v>91</v>
      </c>
      <c r="AV219" s="14" t="s">
        <v>91</v>
      </c>
      <c r="AW219" s="14" t="s">
        <v>35</v>
      </c>
      <c r="AX219" s="14" t="s">
        <v>81</v>
      </c>
      <c r="AY219" s="222" t="s">
        <v>150</v>
      </c>
    </row>
    <row r="220" spans="1:65" s="15" customFormat="1">
      <c r="B220" s="223"/>
      <c r="C220" s="224"/>
      <c r="D220" s="203" t="s">
        <v>158</v>
      </c>
      <c r="E220" s="225" t="s">
        <v>1</v>
      </c>
      <c r="F220" s="226" t="s">
        <v>161</v>
      </c>
      <c r="G220" s="224"/>
      <c r="H220" s="227">
        <v>3.1E-2</v>
      </c>
      <c r="I220" s="228"/>
      <c r="J220" s="224"/>
      <c r="K220" s="224"/>
      <c r="L220" s="229"/>
      <c r="M220" s="230"/>
      <c r="N220" s="231"/>
      <c r="O220" s="231"/>
      <c r="P220" s="231"/>
      <c r="Q220" s="231"/>
      <c r="R220" s="231"/>
      <c r="S220" s="231"/>
      <c r="T220" s="232"/>
      <c r="AT220" s="233" t="s">
        <v>158</v>
      </c>
      <c r="AU220" s="233" t="s">
        <v>91</v>
      </c>
      <c r="AV220" s="15" t="s">
        <v>156</v>
      </c>
      <c r="AW220" s="15" t="s">
        <v>35</v>
      </c>
      <c r="AX220" s="15" t="s">
        <v>89</v>
      </c>
      <c r="AY220" s="233" t="s">
        <v>150</v>
      </c>
    </row>
    <row r="221" spans="1:65" s="2" customFormat="1" ht="24.2" customHeight="1">
      <c r="A221" s="34"/>
      <c r="B221" s="35"/>
      <c r="C221" s="187" t="s">
        <v>292</v>
      </c>
      <c r="D221" s="187" t="s">
        <v>152</v>
      </c>
      <c r="E221" s="188" t="s">
        <v>283</v>
      </c>
      <c r="F221" s="189" t="s">
        <v>284</v>
      </c>
      <c r="G221" s="190" t="s">
        <v>285</v>
      </c>
      <c r="H221" s="191">
        <v>1</v>
      </c>
      <c r="I221" s="192"/>
      <c r="J221" s="193">
        <f>ROUND(I221*H221,2)</f>
        <v>0</v>
      </c>
      <c r="K221" s="194"/>
      <c r="L221" s="39"/>
      <c r="M221" s="195" t="s">
        <v>1</v>
      </c>
      <c r="N221" s="196" t="s">
        <v>46</v>
      </c>
      <c r="O221" s="71"/>
      <c r="P221" s="197">
        <f>O221*H221</f>
        <v>0</v>
      </c>
      <c r="Q221" s="197">
        <v>0.16058</v>
      </c>
      <c r="R221" s="197">
        <f>Q221*H221</f>
        <v>0.16058</v>
      </c>
      <c r="S221" s="197">
        <v>0</v>
      </c>
      <c r="T221" s="198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199" t="s">
        <v>156</v>
      </c>
      <c r="AT221" s="199" t="s">
        <v>152</v>
      </c>
      <c r="AU221" s="199" t="s">
        <v>91</v>
      </c>
      <c r="AY221" s="17" t="s">
        <v>150</v>
      </c>
      <c r="BE221" s="200">
        <f>IF(N221="základní",J221,0)</f>
        <v>0</v>
      </c>
      <c r="BF221" s="200">
        <f>IF(N221="snížená",J221,0)</f>
        <v>0</v>
      </c>
      <c r="BG221" s="200">
        <f>IF(N221="zákl. přenesená",J221,0)</f>
        <v>0</v>
      </c>
      <c r="BH221" s="200">
        <f>IF(N221="sníž. přenesená",J221,0)</f>
        <v>0</v>
      </c>
      <c r="BI221" s="200">
        <f>IF(N221="nulová",J221,0)</f>
        <v>0</v>
      </c>
      <c r="BJ221" s="17" t="s">
        <v>89</v>
      </c>
      <c r="BK221" s="200">
        <f>ROUND(I221*H221,2)</f>
        <v>0</v>
      </c>
      <c r="BL221" s="17" t="s">
        <v>156</v>
      </c>
      <c r="BM221" s="199" t="s">
        <v>599</v>
      </c>
    </row>
    <row r="222" spans="1:65" s="14" customFormat="1">
      <c r="B222" s="212"/>
      <c r="C222" s="213"/>
      <c r="D222" s="203" t="s">
        <v>158</v>
      </c>
      <c r="E222" s="214" t="s">
        <v>1</v>
      </c>
      <c r="F222" s="215" t="s">
        <v>89</v>
      </c>
      <c r="G222" s="213"/>
      <c r="H222" s="216">
        <v>1</v>
      </c>
      <c r="I222" s="217"/>
      <c r="J222" s="213"/>
      <c r="K222" s="213"/>
      <c r="L222" s="218"/>
      <c r="M222" s="219"/>
      <c r="N222" s="220"/>
      <c r="O222" s="220"/>
      <c r="P222" s="220"/>
      <c r="Q222" s="220"/>
      <c r="R222" s="220"/>
      <c r="S222" s="220"/>
      <c r="T222" s="221"/>
      <c r="AT222" s="222" t="s">
        <v>158</v>
      </c>
      <c r="AU222" s="222" t="s">
        <v>91</v>
      </c>
      <c r="AV222" s="14" t="s">
        <v>91</v>
      </c>
      <c r="AW222" s="14" t="s">
        <v>35</v>
      </c>
      <c r="AX222" s="14" t="s">
        <v>81</v>
      </c>
      <c r="AY222" s="222" t="s">
        <v>150</v>
      </c>
    </row>
    <row r="223" spans="1:65" s="15" customFormat="1">
      <c r="B223" s="223"/>
      <c r="C223" s="224"/>
      <c r="D223" s="203" t="s">
        <v>158</v>
      </c>
      <c r="E223" s="225" t="s">
        <v>1</v>
      </c>
      <c r="F223" s="226" t="s">
        <v>161</v>
      </c>
      <c r="G223" s="224"/>
      <c r="H223" s="227">
        <v>1</v>
      </c>
      <c r="I223" s="228"/>
      <c r="J223" s="224"/>
      <c r="K223" s="224"/>
      <c r="L223" s="229"/>
      <c r="M223" s="230"/>
      <c r="N223" s="231"/>
      <c r="O223" s="231"/>
      <c r="P223" s="231"/>
      <c r="Q223" s="231"/>
      <c r="R223" s="231"/>
      <c r="S223" s="231"/>
      <c r="T223" s="232"/>
      <c r="AT223" s="233" t="s">
        <v>158</v>
      </c>
      <c r="AU223" s="233" t="s">
        <v>91</v>
      </c>
      <c r="AV223" s="15" t="s">
        <v>156</v>
      </c>
      <c r="AW223" s="15" t="s">
        <v>35</v>
      </c>
      <c r="AX223" s="15" t="s">
        <v>89</v>
      </c>
      <c r="AY223" s="233" t="s">
        <v>150</v>
      </c>
    </row>
    <row r="224" spans="1:65" s="2" customFormat="1" ht="24.2" customHeight="1">
      <c r="A224" s="34"/>
      <c r="B224" s="35"/>
      <c r="C224" s="234" t="s">
        <v>301</v>
      </c>
      <c r="D224" s="234" t="s">
        <v>211</v>
      </c>
      <c r="E224" s="235" t="s">
        <v>288</v>
      </c>
      <c r="F224" s="236" t="s">
        <v>289</v>
      </c>
      <c r="G224" s="237" t="s">
        <v>285</v>
      </c>
      <c r="H224" s="238">
        <v>1</v>
      </c>
      <c r="I224" s="239"/>
      <c r="J224" s="240">
        <f>ROUND(I224*H224,2)</f>
        <v>0</v>
      </c>
      <c r="K224" s="241"/>
      <c r="L224" s="242"/>
      <c r="M224" s="243" t="s">
        <v>1</v>
      </c>
      <c r="N224" s="244" t="s">
        <v>46</v>
      </c>
      <c r="O224" s="71"/>
      <c r="P224" s="197">
        <f>O224*H224</f>
        <v>0</v>
      </c>
      <c r="Q224" s="197">
        <v>2.95</v>
      </c>
      <c r="R224" s="197">
        <f>Q224*H224</f>
        <v>2.95</v>
      </c>
      <c r="S224" s="197">
        <v>0</v>
      </c>
      <c r="T224" s="198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199" t="s">
        <v>193</v>
      </c>
      <c r="AT224" s="199" t="s">
        <v>211</v>
      </c>
      <c r="AU224" s="199" t="s">
        <v>91</v>
      </c>
      <c r="AY224" s="17" t="s">
        <v>150</v>
      </c>
      <c r="BE224" s="200">
        <f>IF(N224="základní",J224,0)</f>
        <v>0</v>
      </c>
      <c r="BF224" s="200">
        <f>IF(N224="snížená",J224,0)</f>
        <v>0</v>
      </c>
      <c r="BG224" s="200">
        <f>IF(N224="zákl. přenesená",J224,0)</f>
        <v>0</v>
      </c>
      <c r="BH224" s="200">
        <f>IF(N224="sníž. přenesená",J224,0)</f>
        <v>0</v>
      </c>
      <c r="BI224" s="200">
        <f>IF(N224="nulová",J224,0)</f>
        <v>0</v>
      </c>
      <c r="BJ224" s="17" t="s">
        <v>89</v>
      </c>
      <c r="BK224" s="200">
        <f>ROUND(I224*H224,2)</f>
        <v>0</v>
      </c>
      <c r="BL224" s="17" t="s">
        <v>156</v>
      </c>
      <c r="BM224" s="199" t="s">
        <v>600</v>
      </c>
    </row>
    <row r="225" spans="1:65" s="12" customFormat="1" ht="22.9" customHeight="1">
      <c r="B225" s="171"/>
      <c r="C225" s="172"/>
      <c r="D225" s="173" t="s">
        <v>80</v>
      </c>
      <c r="E225" s="185" t="s">
        <v>174</v>
      </c>
      <c r="F225" s="185" t="s">
        <v>291</v>
      </c>
      <c r="G225" s="172"/>
      <c r="H225" s="172"/>
      <c r="I225" s="175"/>
      <c r="J225" s="186">
        <f>BK225</f>
        <v>0</v>
      </c>
      <c r="K225" s="172"/>
      <c r="L225" s="177"/>
      <c r="M225" s="178"/>
      <c r="N225" s="179"/>
      <c r="O225" s="179"/>
      <c r="P225" s="180">
        <f>SUM(P226:P260)</f>
        <v>0</v>
      </c>
      <c r="Q225" s="179"/>
      <c r="R225" s="180">
        <f>SUM(R226:R260)</f>
        <v>65.089460700000004</v>
      </c>
      <c r="S225" s="179"/>
      <c r="T225" s="181">
        <f>SUM(T226:T260)</f>
        <v>0</v>
      </c>
      <c r="AR225" s="182" t="s">
        <v>89</v>
      </c>
      <c r="AT225" s="183" t="s">
        <v>80</v>
      </c>
      <c r="AU225" s="183" t="s">
        <v>89</v>
      </c>
      <c r="AY225" s="182" t="s">
        <v>150</v>
      </c>
      <c r="BK225" s="184">
        <f>SUM(BK226:BK260)</f>
        <v>0</v>
      </c>
    </row>
    <row r="226" spans="1:65" s="2" customFormat="1" ht="24.2" customHeight="1">
      <c r="A226" s="34"/>
      <c r="B226" s="35"/>
      <c r="C226" s="187" t="s">
        <v>305</v>
      </c>
      <c r="D226" s="187" t="s">
        <v>152</v>
      </c>
      <c r="E226" s="188" t="s">
        <v>601</v>
      </c>
      <c r="F226" s="189" t="s">
        <v>602</v>
      </c>
      <c r="G226" s="190" t="s">
        <v>155</v>
      </c>
      <c r="H226" s="191">
        <v>76.647999999999996</v>
      </c>
      <c r="I226" s="192"/>
      <c r="J226" s="193">
        <f>ROUND(I226*H226,2)</f>
        <v>0</v>
      </c>
      <c r="K226" s="194"/>
      <c r="L226" s="39"/>
      <c r="M226" s="195" t="s">
        <v>1</v>
      </c>
      <c r="N226" s="196" t="s">
        <v>46</v>
      </c>
      <c r="O226" s="71"/>
      <c r="P226" s="197">
        <f>O226*H226</f>
        <v>0</v>
      </c>
      <c r="Q226" s="197">
        <v>0.48699999999999999</v>
      </c>
      <c r="R226" s="197">
        <f>Q226*H226</f>
        <v>37.327576000000001</v>
      </c>
      <c r="S226" s="197">
        <v>0</v>
      </c>
      <c r="T226" s="198">
        <f>S226*H226</f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199" t="s">
        <v>156</v>
      </c>
      <c r="AT226" s="199" t="s">
        <v>152</v>
      </c>
      <c r="AU226" s="199" t="s">
        <v>91</v>
      </c>
      <c r="AY226" s="17" t="s">
        <v>150</v>
      </c>
      <c r="BE226" s="200">
        <f>IF(N226="základní",J226,0)</f>
        <v>0</v>
      </c>
      <c r="BF226" s="200">
        <f>IF(N226="snížená",J226,0)</f>
        <v>0</v>
      </c>
      <c r="BG226" s="200">
        <f>IF(N226="zákl. přenesená",J226,0)</f>
        <v>0</v>
      </c>
      <c r="BH226" s="200">
        <f>IF(N226="sníž. přenesená",J226,0)</f>
        <v>0</v>
      </c>
      <c r="BI226" s="200">
        <f>IF(N226="nulová",J226,0)</f>
        <v>0</v>
      </c>
      <c r="BJ226" s="17" t="s">
        <v>89</v>
      </c>
      <c r="BK226" s="200">
        <f>ROUND(I226*H226,2)</f>
        <v>0</v>
      </c>
      <c r="BL226" s="17" t="s">
        <v>156</v>
      </c>
      <c r="BM226" s="199" t="s">
        <v>603</v>
      </c>
    </row>
    <row r="227" spans="1:65" s="13" customFormat="1">
      <c r="B227" s="201"/>
      <c r="C227" s="202"/>
      <c r="D227" s="203" t="s">
        <v>158</v>
      </c>
      <c r="E227" s="204" t="s">
        <v>1</v>
      </c>
      <c r="F227" s="205" t="s">
        <v>604</v>
      </c>
      <c r="G227" s="202"/>
      <c r="H227" s="204" t="s">
        <v>1</v>
      </c>
      <c r="I227" s="206"/>
      <c r="J227" s="202"/>
      <c r="K227" s="202"/>
      <c r="L227" s="207"/>
      <c r="M227" s="208"/>
      <c r="N227" s="209"/>
      <c r="O227" s="209"/>
      <c r="P227" s="209"/>
      <c r="Q227" s="209"/>
      <c r="R227" s="209"/>
      <c r="S227" s="209"/>
      <c r="T227" s="210"/>
      <c r="AT227" s="211" t="s">
        <v>158</v>
      </c>
      <c r="AU227" s="211" t="s">
        <v>91</v>
      </c>
      <c r="AV227" s="13" t="s">
        <v>89</v>
      </c>
      <c r="AW227" s="13" t="s">
        <v>35</v>
      </c>
      <c r="AX227" s="13" t="s">
        <v>81</v>
      </c>
      <c r="AY227" s="211" t="s">
        <v>150</v>
      </c>
    </row>
    <row r="228" spans="1:65" s="14" customFormat="1">
      <c r="B228" s="212"/>
      <c r="C228" s="213"/>
      <c r="D228" s="203" t="s">
        <v>158</v>
      </c>
      <c r="E228" s="214" t="s">
        <v>1</v>
      </c>
      <c r="F228" s="215" t="s">
        <v>551</v>
      </c>
      <c r="G228" s="213"/>
      <c r="H228" s="216">
        <v>76.647999999999996</v>
      </c>
      <c r="I228" s="217"/>
      <c r="J228" s="213"/>
      <c r="K228" s="213"/>
      <c r="L228" s="218"/>
      <c r="M228" s="219"/>
      <c r="N228" s="220"/>
      <c r="O228" s="220"/>
      <c r="P228" s="220"/>
      <c r="Q228" s="220"/>
      <c r="R228" s="220"/>
      <c r="S228" s="220"/>
      <c r="T228" s="221"/>
      <c r="AT228" s="222" t="s">
        <v>158</v>
      </c>
      <c r="AU228" s="222" t="s">
        <v>91</v>
      </c>
      <c r="AV228" s="14" t="s">
        <v>91</v>
      </c>
      <c r="AW228" s="14" t="s">
        <v>35</v>
      </c>
      <c r="AX228" s="14" t="s">
        <v>81</v>
      </c>
      <c r="AY228" s="222" t="s">
        <v>150</v>
      </c>
    </row>
    <row r="229" spans="1:65" s="15" customFormat="1">
      <c r="B229" s="223"/>
      <c r="C229" s="224"/>
      <c r="D229" s="203" t="s">
        <v>158</v>
      </c>
      <c r="E229" s="225" t="s">
        <v>1</v>
      </c>
      <c r="F229" s="226" t="s">
        <v>161</v>
      </c>
      <c r="G229" s="224"/>
      <c r="H229" s="227">
        <v>76.647999999999996</v>
      </c>
      <c r="I229" s="228"/>
      <c r="J229" s="224"/>
      <c r="K229" s="224"/>
      <c r="L229" s="229"/>
      <c r="M229" s="230"/>
      <c r="N229" s="231"/>
      <c r="O229" s="231"/>
      <c r="P229" s="231"/>
      <c r="Q229" s="231"/>
      <c r="R229" s="231"/>
      <c r="S229" s="231"/>
      <c r="T229" s="232"/>
      <c r="AT229" s="233" t="s">
        <v>158</v>
      </c>
      <c r="AU229" s="233" t="s">
        <v>91</v>
      </c>
      <c r="AV229" s="15" t="s">
        <v>156</v>
      </c>
      <c r="AW229" s="15" t="s">
        <v>35</v>
      </c>
      <c r="AX229" s="15" t="s">
        <v>89</v>
      </c>
      <c r="AY229" s="233" t="s">
        <v>150</v>
      </c>
    </row>
    <row r="230" spans="1:65" s="2" customFormat="1" ht="16.5" customHeight="1">
      <c r="A230" s="34"/>
      <c r="B230" s="35"/>
      <c r="C230" s="187" t="s">
        <v>310</v>
      </c>
      <c r="D230" s="187" t="s">
        <v>152</v>
      </c>
      <c r="E230" s="188" t="s">
        <v>293</v>
      </c>
      <c r="F230" s="189" t="s">
        <v>294</v>
      </c>
      <c r="G230" s="190" t="s">
        <v>155</v>
      </c>
      <c r="H230" s="191">
        <v>76.647999999999996</v>
      </c>
      <c r="I230" s="192"/>
      <c r="J230" s="193">
        <f>ROUND(I230*H230,2)</f>
        <v>0</v>
      </c>
      <c r="K230" s="194"/>
      <c r="L230" s="39"/>
      <c r="M230" s="195" t="s">
        <v>1</v>
      </c>
      <c r="N230" s="196" t="s">
        <v>46</v>
      </c>
      <c r="O230" s="71"/>
      <c r="P230" s="197">
        <f>O230*H230</f>
        <v>0</v>
      </c>
      <c r="Q230" s="197">
        <v>9.1999999999999998E-2</v>
      </c>
      <c r="R230" s="197">
        <f>Q230*H230</f>
        <v>7.0516159999999992</v>
      </c>
      <c r="S230" s="197">
        <v>0</v>
      </c>
      <c r="T230" s="198">
        <f>S230*H230</f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199" t="s">
        <v>156</v>
      </c>
      <c r="AT230" s="199" t="s">
        <v>152</v>
      </c>
      <c r="AU230" s="199" t="s">
        <v>91</v>
      </c>
      <c r="AY230" s="17" t="s">
        <v>150</v>
      </c>
      <c r="BE230" s="200">
        <f>IF(N230="základní",J230,0)</f>
        <v>0</v>
      </c>
      <c r="BF230" s="200">
        <f>IF(N230="snížená",J230,0)</f>
        <v>0</v>
      </c>
      <c r="BG230" s="200">
        <f>IF(N230="zákl. přenesená",J230,0)</f>
        <v>0</v>
      </c>
      <c r="BH230" s="200">
        <f>IF(N230="sníž. přenesená",J230,0)</f>
        <v>0</v>
      </c>
      <c r="BI230" s="200">
        <f>IF(N230="nulová",J230,0)</f>
        <v>0</v>
      </c>
      <c r="BJ230" s="17" t="s">
        <v>89</v>
      </c>
      <c r="BK230" s="200">
        <f>ROUND(I230*H230,2)</f>
        <v>0</v>
      </c>
      <c r="BL230" s="17" t="s">
        <v>156</v>
      </c>
      <c r="BM230" s="199" t="s">
        <v>605</v>
      </c>
    </row>
    <row r="231" spans="1:65" s="14" customFormat="1">
      <c r="B231" s="212"/>
      <c r="C231" s="213"/>
      <c r="D231" s="203" t="s">
        <v>158</v>
      </c>
      <c r="E231" s="214" t="s">
        <v>1</v>
      </c>
      <c r="F231" s="215" t="s">
        <v>551</v>
      </c>
      <c r="G231" s="213"/>
      <c r="H231" s="216">
        <v>76.647999999999996</v>
      </c>
      <c r="I231" s="217"/>
      <c r="J231" s="213"/>
      <c r="K231" s="213"/>
      <c r="L231" s="218"/>
      <c r="M231" s="219"/>
      <c r="N231" s="220"/>
      <c r="O231" s="220"/>
      <c r="P231" s="220"/>
      <c r="Q231" s="220"/>
      <c r="R231" s="220"/>
      <c r="S231" s="220"/>
      <c r="T231" s="221"/>
      <c r="AT231" s="222" t="s">
        <v>158</v>
      </c>
      <c r="AU231" s="222" t="s">
        <v>91</v>
      </c>
      <c r="AV231" s="14" t="s">
        <v>91</v>
      </c>
      <c r="AW231" s="14" t="s">
        <v>35</v>
      </c>
      <c r="AX231" s="14" t="s">
        <v>81</v>
      </c>
      <c r="AY231" s="222" t="s">
        <v>150</v>
      </c>
    </row>
    <row r="232" spans="1:65" s="15" customFormat="1">
      <c r="B232" s="223"/>
      <c r="C232" s="224"/>
      <c r="D232" s="203" t="s">
        <v>158</v>
      </c>
      <c r="E232" s="225" t="s">
        <v>1</v>
      </c>
      <c r="F232" s="226" t="s">
        <v>161</v>
      </c>
      <c r="G232" s="224"/>
      <c r="H232" s="227">
        <v>76.647999999999996</v>
      </c>
      <c r="I232" s="228"/>
      <c r="J232" s="224"/>
      <c r="K232" s="224"/>
      <c r="L232" s="229"/>
      <c r="M232" s="230"/>
      <c r="N232" s="231"/>
      <c r="O232" s="231"/>
      <c r="P232" s="231"/>
      <c r="Q232" s="231"/>
      <c r="R232" s="231"/>
      <c r="S232" s="231"/>
      <c r="T232" s="232"/>
      <c r="AT232" s="233" t="s">
        <v>158</v>
      </c>
      <c r="AU232" s="233" t="s">
        <v>91</v>
      </c>
      <c r="AV232" s="15" t="s">
        <v>156</v>
      </c>
      <c r="AW232" s="15" t="s">
        <v>35</v>
      </c>
      <c r="AX232" s="15" t="s">
        <v>89</v>
      </c>
      <c r="AY232" s="233" t="s">
        <v>150</v>
      </c>
    </row>
    <row r="233" spans="1:65" s="2" customFormat="1" ht="33" customHeight="1">
      <c r="A233" s="34"/>
      <c r="B233" s="35"/>
      <c r="C233" s="187" t="s">
        <v>314</v>
      </c>
      <c r="D233" s="187" t="s">
        <v>152</v>
      </c>
      <c r="E233" s="188" t="s">
        <v>306</v>
      </c>
      <c r="F233" s="189" t="s">
        <v>307</v>
      </c>
      <c r="G233" s="190" t="s">
        <v>155</v>
      </c>
      <c r="H233" s="191">
        <v>9.0660000000000007</v>
      </c>
      <c r="I233" s="192"/>
      <c r="J233" s="193">
        <f>ROUND(I233*H233,2)</f>
        <v>0</v>
      </c>
      <c r="K233" s="194"/>
      <c r="L233" s="39"/>
      <c r="M233" s="195" t="s">
        <v>1</v>
      </c>
      <c r="N233" s="196" t="s">
        <v>46</v>
      </c>
      <c r="O233" s="71"/>
      <c r="P233" s="197">
        <f>O233*H233</f>
        <v>0</v>
      </c>
      <c r="Q233" s="197">
        <v>0.20745</v>
      </c>
      <c r="R233" s="197">
        <f>Q233*H233</f>
        <v>1.8807417000000002</v>
      </c>
      <c r="S233" s="197">
        <v>0</v>
      </c>
      <c r="T233" s="198">
        <f>S233*H233</f>
        <v>0</v>
      </c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R233" s="199" t="s">
        <v>156</v>
      </c>
      <c r="AT233" s="199" t="s">
        <v>152</v>
      </c>
      <c r="AU233" s="199" t="s">
        <v>91</v>
      </c>
      <c r="AY233" s="17" t="s">
        <v>150</v>
      </c>
      <c r="BE233" s="200">
        <f>IF(N233="základní",J233,0)</f>
        <v>0</v>
      </c>
      <c r="BF233" s="200">
        <f>IF(N233="snížená",J233,0)</f>
        <v>0</v>
      </c>
      <c r="BG233" s="200">
        <f>IF(N233="zákl. přenesená",J233,0)</f>
        <v>0</v>
      </c>
      <c r="BH233" s="200">
        <f>IF(N233="sníž. přenesená",J233,0)</f>
        <v>0</v>
      </c>
      <c r="BI233" s="200">
        <f>IF(N233="nulová",J233,0)</f>
        <v>0</v>
      </c>
      <c r="BJ233" s="17" t="s">
        <v>89</v>
      </c>
      <c r="BK233" s="200">
        <f>ROUND(I233*H233,2)</f>
        <v>0</v>
      </c>
      <c r="BL233" s="17" t="s">
        <v>156</v>
      </c>
      <c r="BM233" s="199" t="s">
        <v>606</v>
      </c>
    </row>
    <row r="234" spans="1:65" s="13" customFormat="1">
      <c r="B234" s="201"/>
      <c r="C234" s="202"/>
      <c r="D234" s="203" t="s">
        <v>158</v>
      </c>
      <c r="E234" s="204" t="s">
        <v>1</v>
      </c>
      <c r="F234" s="205" t="s">
        <v>309</v>
      </c>
      <c r="G234" s="202"/>
      <c r="H234" s="204" t="s">
        <v>1</v>
      </c>
      <c r="I234" s="206"/>
      <c r="J234" s="202"/>
      <c r="K234" s="202"/>
      <c r="L234" s="207"/>
      <c r="M234" s="208"/>
      <c r="N234" s="209"/>
      <c r="O234" s="209"/>
      <c r="P234" s="209"/>
      <c r="Q234" s="209"/>
      <c r="R234" s="209"/>
      <c r="S234" s="209"/>
      <c r="T234" s="210"/>
      <c r="AT234" s="211" t="s">
        <v>158</v>
      </c>
      <c r="AU234" s="211" t="s">
        <v>91</v>
      </c>
      <c r="AV234" s="13" t="s">
        <v>89</v>
      </c>
      <c r="AW234" s="13" t="s">
        <v>35</v>
      </c>
      <c r="AX234" s="13" t="s">
        <v>81</v>
      </c>
      <c r="AY234" s="211" t="s">
        <v>150</v>
      </c>
    </row>
    <row r="235" spans="1:65" s="14" customFormat="1">
      <c r="B235" s="212"/>
      <c r="C235" s="213"/>
      <c r="D235" s="203" t="s">
        <v>158</v>
      </c>
      <c r="E235" s="214" t="s">
        <v>1</v>
      </c>
      <c r="F235" s="215" t="s">
        <v>545</v>
      </c>
      <c r="G235" s="213"/>
      <c r="H235" s="216">
        <v>9.0660000000000007</v>
      </c>
      <c r="I235" s="217"/>
      <c r="J235" s="213"/>
      <c r="K235" s="213"/>
      <c r="L235" s="218"/>
      <c r="M235" s="219"/>
      <c r="N235" s="220"/>
      <c r="O235" s="220"/>
      <c r="P235" s="220"/>
      <c r="Q235" s="220"/>
      <c r="R235" s="220"/>
      <c r="S235" s="220"/>
      <c r="T235" s="221"/>
      <c r="AT235" s="222" t="s">
        <v>158</v>
      </c>
      <c r="AU235" s="222" t="s">
        <v>91</v>
      </c>
      <c r="AV235" s="14" t="s">
        <v>91</v>
      </c>
      <c r="AW235" s="14" t="s">
        <v>35</v>
      </c>
      <c r="AX235" s="14" t="s">
        <v>81</v>
      </c>
      <c r="AY235" s="222" t="s">
        <v>150</v>
      </c>
    </row>
    <row r="236" spans="1:65" s="15" customFormat="1">
      <c r="B236" s="223"/>
      <c r="C236" s="224"/>
      <c r="D236" s="203" t="s">
        <v>158</v>
      </c>
      <c r="E236" s="225" t="s">
        <v>1</v>
      </c>
      <c r="F236" s="226" t="s">
        <v>161</v>
      </c>
      <c r="G236" s="224"/>
      <c r="H236" s="227">
        <v>9.0660000000000007</v>
      </c>
      <c r="I236" s="228"/>
      <c r="J236" s="224"/>
      <c r="K236" s="224"/>
      <c r="L236" s="229"/>
      <c r="M236" s="230"/>
      <c r="N236" s="231"/>
      <c r="O236" s="231"/>
      <c r="P236" s="231"/>
      <c r="Q236" s="231"/>
      <c r="R236" s="231"/>
      <c r="S236" s="231"/>
      <c r="T236" s="232"/>
      <c r="AT236" s="233" t="s">
        <v>158</v>
      </c>
      <c r="AU236" s="233" t="s">
        <v>91</v>
      </c>
      <c r="AV236" s="15" t="s">
        <v>156</v>
      </c>
      <c r="AW236" s="15" t="s">
        <v>35</v>
      </c>
      <c r="AX236" s="15" t="s">
        <v>89</v>
      </c>
      <c r="AY236" s="233" t="s">
        <v>150</v>
      </c>
    </row>
    <row r="237" spans="1:65" s="2" customFormat="1" ht="24.2" customHeight="1">
      <c r="A237" s="34"/>
      <c r="B237" s="35"/>
      <c r="C237" s="187" t="s">
        <v>320</v>
      </c>
      <c r="D237" s="187" t="s">
        <v>152</v>
      </c>
      <c r="E237" s="188" t="s">
        <v>607</v>
      </c>
      <c r="F237" s="189" t="s">
        <v>608</v>
      </c>
      <c r="G237" s="190" t="s">
        <v>155</v>
      </c>
      <c r="H237" s="191">
        <v>77.739999999999995</v>
      </c>
      <c r="I237" s="192"/>
      <c r="J237" s="193">
        <f>ROUND(I237*H237,2)</f>
        <v>0</v>
      </c>
      <c r="K237" s="194"/>
      <c r="L237" s="39"/>
      <c r="M237" s="195" t="s">
        <v>1</v>
      </c>
      <c r="N237" s="196" t="s">
        <v>46</v>
      </c>
      <c r="O237" s="71"/>
      <c r="P237" s="197">
        <f>O237*H237</f>
        <v>0</v>
      </c>
      <c r="Q237" s="197">
        <v>8.5650000000000004E-2</v>
      </c>
      <c r="R237" s="197">
        <f>Q237*H237</f>
        <v>6.6584310000000002</v>
      </c>
      <c r="S237" s="197">
        <v>0</v>
      </c>
      <c r="T237" s="198">
        <f>S237*H237</f>
        <v>0</v>
      </c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R237" s="199" t="s">
        <v>156</v>
      </c>
      <c r="AT237" s="199" t="s">
        <v>152</v>
      </c>
      <c r="AU237" s="199" t="s">
        <v>91</v>
      </c>
      <c r="AY237" s="17" t="s">
        <v>150</v>
      </c>
      <c r="BE237" s="200">
        <f>IF(N237="základní",J237,0)</f>
        <v>0</v>
      </c>
      <c r="BF237" s="200">
        <f>IF(N237="snížená",J237,0)</f>
        <v>0</v>
      </c>
      <c r="BG237" s="200">
        <f>IF(N237="zákl. přenesená",J237,0)</f>
        <v>0</v>
      </c>
      <c r="BH237" s="200">
        <f>IF(N237="sníž. přenesená",J237,0)</f>
        <v>0</v>
      </c>
      <c r="BI237" s="200">
        <f>IF(N237="nulová",J237,0)</f>
        <v>0</v>
      </c>
      <c r="BJ237" s="17" t="s">
        <v>89</v>
      </c>
      <c r="BK237" s="200">
        <f>ROUND(I237*H237,2)</f>
        <v>0</v>
      </c>
      <c r="BL237" s="17" t="s">
        <v>156</v>
      </c>
      <c r="BM237" s="199" t="s">
        <v>609</v>
      </c>
    </row>
    <row r="238" spans="1:65" s="13" customFormat="1" ht="22.5">
      <c r="B238" s="201"/>
      <c r="C238" s="202"/>
      <c r="D238" s="203" t="s">
        <v>158</v>
      </c>
      <c r="E238" s="204" t="s">
        <v>1</v>
      </c>
      <c r="F238" s="205" t="s">
        <v>610</v>
      </c>
      <c r="G238" s="202"/>
      <c r="H238" s="204" t="s">
        <v>1</v>
      </c>
      <c r="I238" s="206"/>
      <c r="J238" s="202"/>
      <c r="K238" s="202"/>
      <c r="L238" s="207"/>
      <c r="M238" s="208"/>
      <c r="N238" s="209"/>
      <c r="O238" s="209"/>
      <c r="P238" s="209"/>
      <c r="Q238" s="209"/>
      <c r="R238" s="209"/>
      <c r="S238" s="209"/>
      <c r="T238" s="210"/>
      <c r="AT238" s="211" t="s">
        <v>158</v>
      </c>
      <c r="AU238" s="211" t="s">
        <v>91</v>
      </c>
      <c r="AV238" s="13" t="s">
        <v>89</v>
      </c>
      <c r="AW238" s="13" t="s">
        <v>35</v>
      </c>
      <c r="AX238" s="13" t="s">
        <v>81</v>
      </c>
      <c r="AY238" s="211" t="s">
        <v>150</v>
      </c>
    </row>
    <row r="239" spans="1:65" s="14" customFormat="1">
      <c r="B239" s="212"/>
      <c r="C239" s="213"/>
      <c r="D239" s="203" t="s">
        <v>158</v>
      </c>
      <c r="E239" s="214" t="s">
        <v>1</v>
      </c>
      <c r="F239" s="215" t="s">
        <v>611</v>
      </c>
      <c r="G239" s="213"/>
      <c r="H239" s="216">
        <v>42.725999999999999</v>
      </c>
      <c r="I239" s="217"/>
      <c r="J239" s="213"/>
      <c r="K239" s="213"/>
      <c r="L239" s="218"/>
      <c r="M239" s="219"/>
      <c r="N239" s="220"/>
      <c r="O239" s="220"/>
      <c r="P239" s="220"/>
      <c r="Q239" s="220"/>
      <c r="R239" s="220"/>
      <c r="S239" s="220"/>
      <c r="T239" s="221"/>
      <c r="AT239" s="222" t="s">
        <v>158</v>
      </c>
      <c r="AU239" s="222" t="s">
        <v>91</v>
      </c>
      <c r="AV239" s="14" t="s">
        <v>91</v>
      </c>
      <c r="AW239" s="14" t="s">
        <v>35</v>
      </c>
      <c r="AX239" s="14" t="s">
        <v>81</v>
      </c>
      <c r="AY239" s="222" t="s">
        <v>150</v>
      </c>
    </row>
    <row r="240" spans="1:65" s="13" customFormat="1">
      <c r="B240" s="201"/>
      <c r="C240" s="202"/>
      <c r="D240" s="203" t="s">
        <v>158</v>
      </c>
      <c r="E240" s="204" t="s">
        <v>1</v>
      </c>
      <c r="F240" s="205" t="s">
        <v>297</v>
      </c>
      <c r="G240" s="202"/>
      <c r="H240" s="204" t="s">
        <v>1</v>
      </c>
      <c r="I240" s="206"/>
      <c r="J240" s="202"/>
      <c r="K240" s="202"/>
      <c r="L240" s="207"/>
      <c r="M240" s="208"/>
      <c r="N240" s="209"/>
      <c r="O240" s="209"/>
      <c r="P240" s="209"/>
      <c r="Q240" s="209"/>
      <c r="R240" s="209"/>
      <c r="S240" s="209"/>
      <c r="T240" s="210"/>
      <c r="AT240" s="211" t="s">
        <v>158</v>
      </c>
      <c r="AU240" s="211" t="s">
        <v>91</v>
      </c>
      <c r="AV240" s="13" t="s">
        <v>89</v>
      </c>
      <c r="AW240" s="13" t="s">
        <v>35</v>
      </c>
      <c r="AX240" s="13" t="s">
        <v>81</v>
      </c>
      <c r="AY240" s="211" t="s">
        <v>150</v>
      </c>
    </row>
    <row r="241" spans="1:65" s="14" customFormat="1">
      <c r="B241" s="212"/>
      <c r="C241" s="213"/>
      <c r="D241" s="203" t="s">
        <v>158</v>
      </c>
      <c r="E241" s="214" t="s">
        <v>1</v>
      </c>
      <c r="F241" s="215" t="s">
        <v>612</v>
      </c>
      <c r="G241" s="213"/>
      <c r="H241" s="216">
        <v>3.6520000000000001</v>
      </c>
      <c r="I241" s="217"/>
      <c r="J241" s="213"/>
      <c r="K241" s="213"/>
      <c r="L241" s="218"/>
      <c r="M241" s="219"/>
      <c r="N241" s="220"/>
      <c r="O241" s="220"/>
      <c r="P241" s="220"/>
      <c r="Q241" s="220"/>
      <c r="R241" s="220"/>
      <c r="S241" s="220"/>
      <c r="T241" s="221"/>
      <c r="AT241" s="222" t="s">
        <v>158</v>
      </c>
      <c r="AU241" s="222" t="s">
        <v>91</v>
      </c>
      <c r="AV241" s="14" t="s">
        <v>91</v>
      </c>
      <c r="AW241" s="14" t="s">
        <v>35</v>
      </c>
      <c r="AX241" s="14" t="s">
        <v>81</v>
      </c>
      <c r="AY241" s="222" t="s">
        <v>150</v>
      </c>
    </row>
    <row r="242" spans="1:65" s="13" customFormat="1">
      <c r="B242" s="201"/>
      <c r="C242" s="202"/>
      <c r="D242" s="203" t="s">
        <v>158</v>
      </c>
      <c r="E242" s="204" t="s">
        <v>1</v>
      </c>
      <c r="F242" s="205" t="s">
        <v>299</v>
      </c>
      <c r="G242" s="202"/>
      <c r="H242" s="204" t="s">
        <v>1</v>
      </c>
      <c r="I242" s="206"/>
      <c r="J242" s="202"/>
      <c r="K242" s="202"/>
      <c r="L242" s="207"/>
      <c r="M242" s="208"/>
      <c r="N242" s="209"/>
      <c r="O242" s="209"/>
      <c r="P242" s="209"/>
      <c r="Q242" s="209"/>
      <c r="R242" s="209"/>
      <c r="S242" s="209"/>
      <c r="T242" s="210"/>
      <c r="AT242" s="211" t="s">
        <v>158</v>
      </c>
      <c r="AU242" s="211" t="s">
        <v>91</v>
      </c>
      <c r="AV242" s="13" t="s">
        <v>89</v>
      </c>
      <c r="AW242" s="13" t="s">
        <v>35</v>
      </c>
      <c r="AX242" s="13" t="s">
        <v>81</v>
      </c>
      <c r="AY242" s="211" t="s">
        <v>150</v>
      </c>
    </row>
    <row r="243" spans="1:65" s="14" customFormat="1">
      <c r="B243" s="212"/>
      <c r="C243" s="213"/>
      <c r="D243" s="203" t="s">
        <v>158</v>
      </c>
      <c r="E243" s="214" t="s">
        <v>1</v>
      </c>
      <c r="F243" s="215" t="s">
        <v>300</v>
      </c>
      <c r="G243" s="213"/>
      <c r="H243" s="216">
        <v>-2.56</v>
      </c>
      <c r="I243" s="217"/>
      <c r="J243" s="213"/>
      <c r="K243" s="213"/>
      <c r="L243" s="218"/>
      <c r="M243" s="219"/>
      <c r="N243" s="220"/>
      <c r="O243" s="220"/>
      <c r="P243" s="220"/>
      <c r="Q243" s="220"/>
      <c r="R243" s="220"/>
      <c r="S243" s="220"/>
      <c r="T243" s="221"/>
      <c r="AT243" s="222" t="s">
        <v>158</v>
      </c>
      <c r="AU243" s="222" t="s">
        <v>91</v>
      </c>
      <c r="AV243" s="14" t="s">
        <v>91</v>
      </c>
      <c r="AW243" s="14" t="s">
        <v>35</v>
      </c>
      <c r="AX243" s="14" t="s">
        <v>81</v>
      </c>
      <c r="AY243" s="222" t="s">
        <v>150</v>
      </c>
    </row>
    <row r="244" spans="1:65" s="13" customFormat="1">
      <c r="B244" s="201"/>
      <c r="C244" s="202"/>
      <c r="D244" s="203" t="s">
        <v>158</v>
      </c>
      <c r="E244" s="204" t="s">
        <v>1</v>
      </c>
      <c r="F244" s="205" t="s">
        <v>613</v>
      </c>
      <c r="G244" s="202"/>
      <c r="H244" s="204" t="s">
        <v>1</v>
      </c>
      <c r="I244" s="206"/>
      <c r="J244" s="202"/>
      <c r="K244" s="202"/>
      <c r="L244" s="207"/>
      <c r="M244" s="208"/>
      <c r="N244" s="209"/>
      <c r="O244" s="209"/>
      <c r="P244" s="209"/>
      <c r="Q244" s="209"/>
      <c r="R244" s="209"/>
      <c r="S244" s="209"/>
      <c r="T244" s="210"/>
      <c r="AT244" s="211" t="s">
        <v>158</v>
      </c>
      <c r="AU244" s="211" t="s">
        <v>91</v>
      </c>
      <c r="AV244" s="13" t="s">
        <v>89</v>
      </c>
      <c r="AW244" s="13" t="s">
        <v>35</v>
      </c>
      <c r="AX244" s="13" t="s">
        <v>81</v>
      </c>
      <c r="AY244" s="211" t="s">
        <v>150</v>
      </c>
    </row>
    <row r="245" spans="1:65" s="14" customFormat="1">
      <c r="B245" s="212"/>
      <c r="C245" s="213"/>
      <c r="D245" s="203" t="s">
        <v>158</v>
      </c>
      <c r="E245" s="214" t="s">
        <v>1</v>
      </c>
      <c r="F245" s="215" t="s">
        <v>614</v>
      </c>
      <c r="G245" s="213"/>
      <c r="H245" s="216">
        <v>33.921999999999997</v>
      </c>
      <c r="I245" s="217"/>
      <c r="J245" s="213"/>
      <c r="K245" s="213"/>
      <c r="L245" s="218"/>
      <c r="M245" s="219"/>
      <c r="N245" s="220"/>
      <c r="O245" s="220"/>
      <c r="P245" s="220"/>
      <c r="Q245" s="220"/>
      <c r="R245" s="220"/>
      <c r="S245" s="220"/>
      <c r="T245" s="221"/>
      <c r="AT245" s="222" t="s">
        <v>158</v>
      </c>
      <c r="AU245" s="222" t="s">
        <v>91</v>
      </c>
      <c r="AV245" s="14" t="s">
        <v>91</v>
      </c>
      <c r="AW245" s="14" t="s">
        <v>35</v>
      </c>
      <c r="AX245" s="14" t="s">
        <v>81</v>
      </c>
      <c r="AY245" s="222" t="s">
        <v>150</v>
      </c>
    </row>
    <row r="246" spans="1:65" s="15" customFormat="1">
      <c r="B246" s="223"/>
      <c r="C246" s="224"/>
      <c r="D246" s="203" t="s">
        <v>158</v>
      </c>
      <c r="E246" s="225" t="s">
        <v>1</v>
      </c>
      <c r="F246" s="226" t="s">
        <v>161</v>
      </c>
      <c r="G246" s="224"/>
      <c r="H246" s="227">
        <v>77.739999999999995</v>
      </c>
      <c r="I246" s="228"/>
      <c r="J246" s="224"/>
      <c r="K246" s="224"/>
      <c r="L246" s="229"/>
      <c r="M246" s="230"/>
      <c r="N246" s="231"/>
      <c r="O246" s="231"/>
      <c r="P246" s="231"/>
      <c r="Q246" s="231"/>
      <c r="R246" s="231"/>
      <c r="S246" s="231"/>
      <c r="T246" s="232"/>
      <c r="AT246" s="233" t="s">
        <v>158</v>
      </c>
      <c r="AU246" s="233" t="s">
        <v>91</v>
      </c>
      <c r="AV246" s="15" t="s">
        <v>156</v>
      </c>
      <c r="AW246" s="15" t="s">
        <v>35</v>
      </c>
      <c r="AX246" s="15" t="s">
        <v>89</v>
      </c>
      <c r="AY246" s="233" t="s">
        <v>150</v>
      </c>
    </row>
    <row r="247" spans="1:65" s="2" customFormat="1" ht="16.5" customHeight="1">
      <c r="A247" s="34"/>
      <c r="B247" s="35"/>
      <c r="C247" s="234" t="s">
        <v>324</v>
      </c>
      <c r="D247" s="234" t="s">
        <v>211</v>
      </c>
      <c r="E247" s="235" t="s">
        <v>615</v>
      </c>
      <c r="F247" s="236" t="s">
        <v>616</v>
      </c>
      <c r="G247" s="237" t="s">
        <v>155</v>
      </c>
      <c r="H247" s="238">
        <v>45.133000000000003</v>
      </c>
      <c r="I247" s="239"/>
      <c r="J247" s="240">
        <f>ROUND(I247*H247,2)</f>
        <v>0</v>
      </c>
      <c r="K247" s="241"/>
      <c r="L247" s="242"/>
      <c r="M247" s="243" t="s">
        <v>1</v>
      </c>
      <c r="N247" s="244" t="s">
        <v>46</v>
      </c>
      <c r="O247" s="71"/>
      <c r="P247" s="197">
        <f>O247*H247</f>
        <v>0</v>
      </c>
      <c r="Q247" s="197">
        <v>0.152</v>
      </c>
      <c r="R247" s="197">
        <f>Q247*H247</f>
        <v>6.8602160000000003</v>
      </c>
      <c r="S247" s="197">
        <v>0</v>
      </c>
      <c r="T247" s="198">
        <f>S247*H247</f>
        <v>0</v>
      </c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R247" s="199" t="s">
        <v>193</v>
      </c>
      <c r="AT247" s="199" t="s">
        <v>211</v>
      </c>
      <c r="AU247" s="199" t="s">
        <v>91</v>
      </c>
      <c r="AY247" s="17" t="s">
        <v>150</v>
      </c>
      <c r="BE247" s="200">
        <f>IF(N247="základní",J247,0)</f>
        <v>0</v>
      </c>
      <c r="BF247" s="200">
        <f>IF(N247="snížená",J247,0)</f>
        <v>0</v>
      </c>
      <c r="BG247" s="200">
        <f>IF(N247="zákl. přenesená",J247,0)</f>
        <v>0</v>
      </c>
      <c r="BH247" s="200">
        <f>IF(N247="sníž. přenesená",J247,0)</f>
        <v>0</v>
      </c>
      <c r="BI247" s="200">
        <f>IF(N247="nulová",J247,0)</f>
        <v>0</v>
      </c>
      <c r="BJ247" s="17" t="s">
        <v>89</v>
      </c>
      <c r="BK247" s="200">
        <f>ROUND(I247*H247,2)</f>
        <v>0</v>
      </c>
      <c r="BL247" s="17" t="s">
        <v>156</v>
      </c>
      <c r="BM247" s="199" t="s">
        <v>617</v>
      </c>
    </row>
    <row r="248" spans="1:65" s="13" customFormat="1">
      <c r="B248" s="201"/>
      <c r="C248" s="202"/>
      <c r="D248" s="203" t="s">
        <v>158</v>
      </c>
      <c r="E248" s="204" t="s">
        <v>1</v>
      </c>
      <c r="F248" s="205" t="s">
        <v>618</v>
      </c>
      <c r="G248" s="202"/>
      <c r="H248" s="204" t="s">
        <v>1</v>
      </c>
      <c r="I248" s="206"/>
      <c r="J248" s="202"/>
      <c r="K248" s="202"/>
      <c r="L248" s="207"/>
      <c r="M248" s="208"/>
      <c r="N248" s="209"/>
      <c r="O248" s="209"/>
      <c r="P248" s="209"/>
      <c r="Q248" s="209"/>
      <c r="R248" s="209"/>
      <c r="S248" s="209"/>
      <c r="T248" s="210"/>
      <c r="AT248" s="211" t="s">
        <v>158</v>
      </c>
      <c r="AU248" s="211" t="s">
        <v>91</v>
      </c>
      <c r="AV248" s="13" t="s">
        <v>89</v>
      </c>
      <c r="AW248" s="13" t="s">
        <v>35</v>
      </c>
      <c r="AX248" s="13" t="s">
        <v>81</v>
      </c>
      <c r="AY248" s="211" t="s">
        <v>150</v>
      </c>
    </row>
    <row r="249" spans="1:65" s="14" customFormat="1">
      <c r="B249" s="212"/>
      <c r="C249" s="213"/>
      <c r="D249" s="203" t="s">
        <v>158</v>
      </c>
      <c r="E249" s="214" t="s">
        <v>1</v>
      </c>
      <c r="F249" s="215" t="s">
        <v>611</v>
      </c>
      <c r="G249" s="213"/>
      <c r="H249" s="216">
        <v>42.725999999999999</v>
      </c>
      <c r="I249" s="217"/>
      <c r="J249" s="213"/>
      <c r="K249" s="213"/>
      <c r="L249" s="218"/>
      <c r="M249" s="219"/>
      <c r="N249" s="220"/>
      <c r="O249" s="220"/>
      <c r="P249" s="220"/>
      <c r="Q249" s="220"/>
      <c r="R249" s="220"/>
      <c r="S249" s="220"/>
      <c r="T249" s="221"/>
      <c r="AT249" s="222" t="s">
        <v>158</v>
      </c>
      <c r="AU249" s="222" t="s">
        <v>91</v>
      </c>
      <c r="AV249" s="14" t="s">
        <v>91</v>
      </c>
      <c r="AW249" s="14" t="s">
        <v>35</v>
      </c>
      <c r="AX249" s="14" t="s">
        <v>81</v>
      </c>
      <c r="AY249" s="222" t="s">
        <v>150</v>
      </c>
    </row>
    <row r="250" spans="1:65" s="13" customFormat="1">
      <c r="B250" s="201"/>
      <c r="C250" s="202"/>
      <c r="D250" s="203" t="s">
        <v>158</v>
      </c>
      <c r="E250" s="204" t="s">
        <v>1</v>
      </c>
      <c r="F250" s="205" t="s">
        <v>297</v>
      </c>
      <c r="G250" s="202"/>
      <c r="H250" s="204" t="s">
        <v>1</v>
      </c>
      <c r="I250" s="206"/>
      <c r="J250" s="202"/>
      <c r="K250" s="202"/>
      <c r="L250" s="207"/>
      <c r="M250" s="208"/>
      <c r="N250" s="209"/>
      <c r="O250" s="209"/>
      <c r="P250" s="209"/>
      <c r="Q250" s="209"/>
      <c r="R250" s="209"/>
      <c r="S250" s="209"/>
      <c r="T250" s="210"/>
      <c r="AT250" s="211" t="s">
        <v>158</v>
      </c>
      <c r="AU250" s="211" t="s">
        <v>91</v>
      </c>
      <c r="AV250" s="13" t="s">
        <v>89</v>
      </c>
      <c r="AW250" s="13" t="s">
        <v>35</v>
      </c>
      <c r="AX250" s="13" t="s">
        <v>81</v>
      </c>
      <c r="AY250" s="211" t="s">
        <v>150</v>
      </c>
    </row>
    <row r="251" spans="1:65" s="14" customFormat="1">
      <c r="B251" s="212"/>
      <c r="C251" s="213"/>
      <c r="D251" s="203" t="s">
        <v>158</v>
      </c>
      <c r="E251" s="214" t="s">
        <v>1</v>
      </c>
      <c r="F251" s="215" t="s">
        <v>612</v>
      </c>
      <c r="G251" s="213"/>
      <c r="H251" s="216">
        <v>3.6520000000000001</v>
      </c>
      <c r="I251" s="217"/>
      <c r="J251" s="213"/>
      <c r="K251" s="213"/>
      <c r="L251" s="218"/>
      <c r="M251" s="219"/>
      <c r="N251" s="220"/>
      <c r="O251" s="220"/>
      <c r="P251" s="220"/>
      <c r="Q251" s="220"/>
      <c r="R251" s="220"/>
      <c r="S251" s="220"/>
      <c r="T251" s="221"/>
      <c r="AT251" s="222" t="s">
        <v>158</v>
      </c>
      <c r="AU251" s="222" t="s">
        <v>91</v>
      </c>
      <c r="AV251" s="14" t="s">
        <v>91</v>
      </c>
      <c r="AW251" s="14" t="s">
        <v>35</v>
      </c>
      <c r="AX251" s="14" t="s">
        <v>81</v>
      </c>
      <c r="AY251" s="222" t="s">
        <v>150</v>
      </c>
    </row>
    <row r="252" spans="1:65" s="13" customFormat="1">
      <c r="B252" s="201"/>
      <c r="C252" s="202"/>
      <c r="D252" s="203" t="s">
        <v>158</v>
      </c>
      <c r="E252" s="204" t="s">
        <v>1</v>
      </c>
      <c r="F252" s="205" t="s">
        <v>299</v>
      </c>
      <c r="G252" s="202"/>
      <c r="H252" s="204" t="s">
        <v>1</v>
      </c>
      <c r="I252" s="206"/>
      <c r="J252" s="202"/>
      <c r="K252" s="202"/>
      <c r="L252" s="207"/>
      <c r="M252" s="208"/>
      <c r="N252" s="209"/>
      <c r="O252" s="209"/>
      <c r="P252" s="209"/>
      <c r="Q252" s="209"/>
      <c r="R252" s="209"/>
      <c r="S252" s="209"/>
      <c r="T252" s="210"/>
      <c r="AT252" s="211" t="s">
        <v>158</v>
      </c>
      <c r="AU252" s="211" t="s">
        <v>91</v>
      </c>
      <c r="AV252" s="13" t="s">
        <v>89</v>
      </c>
      <c r="AW252" s="13" t="s">
        <v>35</v>
      </c>
      <c r="AX252" s="13" t="s">
        <v>81</v>
      </c>
      <c r="AY252" s="211" t="s">
        <v>150</v>
      </c>
    </row>
    <row r="253" spans="1:65" s="14" customFormat="1">
      <c r="B253" s="212"/>
      <c r="C253" s="213"/>
      <c r="D253" s="203" t="s">
        <v>158</v>
      </c>
      <c r="E253" s="214" t="s">
        <v>1</v>
      </c>
      <c r="F253" s="215" t="s">
        <v>300</v>
      </c>
      <c r="G253" s="213"/>
      <c r="H253" s="216">
        <v>-2.56</v>
      </c>
      <c r="I253" s="217"/>
      <c r="J253" s="213"/>
      <c r="K253" s="213"/>
      <c r="L253" s="218"/>
      <c r="M253" s="219"/>
      <c r="N253" s="220"/>
      <c r="O253" s="220"/>
      <c r="P253" s="220"/>
      <c r="Q253" s="220"/>
      <c r="R253" s="220"/>
      <c r="S253" s="220"/>
      <c r="T253" s="221"/>
      <c r="AT253" s="222" t="s">
        <v>158</v>
      </c>
      <c r="AU253" s="222" t="s">
        <v>91</v>
      </c>
      <c r="AV253" s="14" t="s">
        <v>91</v>
      </c>
      <c r="AW253" s="14" t="s">
        <v>35</v>
      </c>
      <c r="AX253" s="14" t="s">
        <v>81</v>
      </c>
      <c r="AY253" s="222" t="s">
        <v>150</v>
      </c>
    </row>
    <row r="254" spans="1:65" s="15" customFormat="1">
      <c r="B254" s="223"/>
      <c r="C254" s="224"/>
      <c r="D254" s="203" t="s">
        <v>158</v>
      </c>
      <c r="E254" s="225" t="s">
        <v>1</v>
      </c>
      <c r="F254" s="226" t="s">
        <v>161</v>
      </c>
      <c r="G254" s="224"/>
      <c r="H254" s="227">
        <v>43.817999999999998</v>
      </c>
      <c r="I254" s="228"/>
      <c r="J254" s="224"/>
      <c r="K254" s="224"/>
      <c r="L254" s="229"/>
      <c r="M254" s="230"/>
      <c r="N254" s="231"/>
      <c r="O254" s="231"/>
      <c r="P254" s="231"/>
      <c r="Q254" s="231"/>
      <c r="R254" s="231"/>
      <c r="S254" s="231"/>
      <c r="T254" s="232"/>
      <c r="AT254" s="233" t="s">
        <v>158</v>
      </c>
      <c r="AU254" s="233" t="s">
        <v>91</v>
      </c>
      <c r="AV254" s="15" t="s">
        <v>156</v>
      </c>
      <c r="AW254" s="15" t="s">
        <v>35</v>
      </c>
      <c r="AX254" s="15" t="s">
        <v>89</v>
      </c>
      <c r="AY254" s="233" t="s">
        <v>150</v>
      </c>
    </row>
    <row r="255" spans="1:65" s="14" customFormat="1">
      <c r="B255" s="212"/>
      <c r="C255" s="213"/>
      <c r="D255" s="203" t="s">
        <v>158</v>
      </c>
      <c r="E255" s="213"/>
      <c r="F255" s="215" t="s">
        <v>619</v>
      </c>
      <c r="G255" s="213"/>
      <c r="H255" s="216">
        <v>45.133000000000003</v>
      </c>
      <c r="I255" s="217"/>
      <c r="J255" s="213"/>
      <c r="K255" s="213"/>
      <c r="L255" s="218"/>
      <c r="M255" s="219"/>
      <c r="N255" s="220"/>
      <c r="O255" s="220"/>
      <c r="P255" s="220"/>
      <c r="Q255" s="220"/>
      <c r="R255" s="220"/>
      <c r="S255" s="220"/>
      <c r="T255" s="221"/>
      <c r="AT255" s="222" t="s">
        <v>158</v>
      </c>
      <c r="AU255" s="222" t="s">
        <v>91</v>
      </c>
      <c r="AV255" s="14" t="s">
        <v>91</v>
      </c>
      <c r="AW255" s="14" t="s">
        <v>4</v>
      </c>
      <c r="AX255" s="14" t="s">
        <v>89</v>
      </c>
      <c r="AY255" s="222" t="s">
        <v>150</v>
      </c>
    </row>
    <row r="256" spans="1:65" s="2" customFormat="1" ht="21.75" customHeight="1">
      <c r="A256" s="34"/>
      <c r="B256" s="35"/>
      <c r="C256" s="234" t="s">
        <v>328</v>
      </c>
      <c r="D256" s="234" t="s">
        <v>211</v>
      </c>
      <c r="E256" s="235" t="s">
        <v>620</v>
      </c>
      <c r="F256" s="236" t="s">
        <v>621</v>
      </c>
      <c r="G256" s="237" t="s">
        <v>155</v>
      </c>
      <c r="H256" s="238">
        <v>34.94</v>
      </c>
      <c r="I256" s="239"/>
      <c r="J256" s="240">
        <f>ROUND(I256*H256,2)</f>
        <v>0</v>
      </c>
      <c r="K256" s="241"/>
      <c r="L256" s="242"/>
      <c r="M256" s="243" t="s">
        <v>1</v>
      </c>
      <c r="N256" s="244" t="s">
        <v>46</v>
      </c>
      <c r="O256" s="71"/>
      <c r="P256" s="197">
        <f>O256*H256</f>
        <v>0</v>
      </c>
      <c r="Q256" s="197">
        <v>0.152</v>
      </c>
      <c r="R256" s="197">
        <f>Q256*H256</f>
        <v>5.3108799999999992</v>
      </c>
      <c r="S256" s="197">
        <v>0</v>
      </c>
      <c r="T256" s="198">
        <f>S256*H256</f>
        <v>0</v>
      </c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R256" s="199" t="s">
        <v>193</v>
      </c>
      <c r="AT256" s="199" t="s">
        <v>211</v>
      </c>
      <c r="AU256" s="199" t="s">
        <v>91</v>
      </c>
      <c r="AY256" s="17" t="s">
        <v>150</v>
      </c>
      <c r="BE256" s="200">
        <f>IF(N256="základní",J256,0)</f>
        <v>0</v>
      </c>
      <c r="BF256" s="200">
        <f>IF(N256="snížená",J256,0)</f>
        <v>0</v>
      </c>
      <c r="BG256" s="200">
        <f>IF(N256="zákl. přenesená",J256,0)</f>
        <v>0</v>
      </c>
      <c r="BH256" s="200">
        <f>IF(N256="sníž. přenesená",J256,0)</f>
        <v>0</v>
      </c>
      <c r="BI256" s="200">
        <f>IF(N256="nulová",J256,0)</f>
        <v>0</v>
      </c>
      <c r="BJ256" s="17" t="s">
        <v>89</v>
      </c>
      <c r="BK256" s="200">
        <f>ROUND(I256*H256,2)</f>
        <v>0</v>
      </c>
      <c r="BL256" s="17" t="s">
        <v>156</v>
      </c>
      <c r="BM256" s="199" t="s">
        <v>622</v>
      </c>
    </row>
    <row r="257" spans="1:65" s="13" customFormat="1">
      <c r="B257" s="201"/>
      <c r="C257" s="202"/>
      <c r="D257" s="203" t="s">
        <v>158</v>
      </c>
      <c r="E257" s="204" t="s">
        <v>1</v>
      </c>
      <c r="F257" s="205" t="s">
        <v>623</v>
      </c>
      <c r="G257" s="202"/>
      <c r="H257" s="204" t="s">
        <v>1</v>
      </c>
      <c r="I257" s="206"/>
      <c r="J257" s="202"/>
      <c r="K257" s="202"/>
      <c r="L257" s="207"/>
      <c r="M257" s="208"/>
      <c r="N257" s="209"/>
      <c r="O257" s="209"/>
      <c r="P257" s="209"/>
      <c r="Q257" s="209"/>
      <c r="R257" s="209"/>
      <c r="S257" s="209"/>
      <c r="T257" s="210"/>
      <c r="AT257" s="211" t="s">
        <v>158</v>
      </c>
      <c r="AU257" s="211" t="s">
        <v>91</v>
      </c>
      <c r="AV257" s="13" t="s">
        <v>89</v>
      </c>
      <c r="AW257" s="13" t="s">
        <v>35</v>
      </c>
      <c r="AX257" s="13" t="s">
        <v>81</v>
      </c>
      <c r="AY257" s="211" t="s">
        <v>150</v>
      </c>
    </row>
    <row r="258" spans="1:65" s="14" customFormat="1">
      <c r="B258" s="212"/>
      <c r="C258" s="213"/>
      <c r="D258" s="203" t="s">
        <v>158</v>
      </c>
      <c r="E258" s="214" t="s">
        <v>1</v>
      </c>
      <c r="F258" s="215" t="s">
        <v>624</v>
      </c>
      <c r="G258" s="213"/>
      <c r="H258" s="216">
        <v>33.921999999999997</v>
      </c>
      <c r="I258" s="217"/>
      <c r="J258" s="213"/>
      <c r="K258" s="213"/>
      <c r="L258" s="218"/>
      <c r="M258" s="219"/>
      <c r="N258" s="220"/>
      <c r="O258" s="220"/>
      <c r="P258" s="220"/>
      <c r="Q258" s="220"/>
      <c r="R258" s="220"/>
      <c r="S258" s="220"/>
      <c r="T258" s="221"/>
      <c r="AT258" s="222" t="s">
        <v>158</v>
      </c>
      <c r="AU258" s="222" t="s">
        <v>91</v>
      </c>
      <c r="AV258" s="14" t="s">
        <v>91</v>
      </c>
      <c r="AW258" s="14" t="s">
        <v>35</v>
      </c>
      <c r="AX258" s="14" t="s">
        <v>81</v>
      </c>
      <c r="AY258" s="222" t="s">
        <v>150</v>
      </c>
    </row>
    <row r="259" spans="1:65" s="15" customFormat="1">
      <c r="B259" s="223"/>
      <c r="C259" s="224"/>
      <c r="D259" s="203" t="s">
        <v>158</v>
      </c>
      <c r="E259" s="225" t="s">
        <v>1</v>
      </c>
      <c r="F259" s="226" t="s">
        <v>161</v>
      </c>
      <c r="G259" s="224"/>
      <c r="H259" s="227">
        <v>33.921999999999997</v>
      </c>
      <c r="I259" s="228"/>
      <c r="J259" s="224"/>
      <c r="K259" s="224"/>
      <c r="L259" s="229"/>
      <c r="M259" s="230"/>
      <c r="N259" s="231"/>
      <c r="O259" s="231"/>
      <c r="P259" s="231"/>
      <c r="Q259" s="231"/>
      <c r="R259" s="231"/>
      <c r="S259" s="231"/>
      <c r="T259" s="232"/>
      <c r="AT259" s="233" t="s">
        <v>158</v>
      </c>
      <c r="AU259" s="233" t="s">
        <v>91</v>
      </c>
      <c r="AV259" s="15" t="s">
        <v>156</v>
      </c>
      <c r="AW259" s="15" t="s">
        <v>35</v>
      </c>
      <c r="AX259" s="15" t="s">
        <v>89</v>
      </c>
      <c r="AY259" s="233" t="s">
        <v>150</v>
      </c>
    </row>
    <row r="260" spans="1:65" s="14" customFormat="1">
      <c r="B260" s="212"/>
      <c r="C260" s="213"/>
      <c r="D260" s="203" t="s">
        <v>158</v>
      </c>
      <c r="E260" s="213"/>
      <c r="F260" s="215" t="s">
        <v>625</v>
      </c>
      <c r="G260" s="213"/>
      <c r="H260" s="216">
        <v>34.94</v>
      </c>
      <c r="I260" s="217"/>
      <c r="J260" s="213"/>
      <c r="K260" s="213"/>
      <c r="L260" s="218"/>
      <c r="M260" s="219"/>
      <c r="N260" s="220"/>
      <c r="O260" s="220"/>
      <c r="P260" s="220"/>
      <c r="Q260" s="220"/>
      <c r="R260" s="220"/>
      <c r="S260" s="220"/>
      <c r="T260" s="221"/>
      <c r="AT260" s="222" t="s">
        <v>158</v>
      </c>
      <c r="AU260" s="222" t="s">
        <v>91</v>
      </c>
      <c r="AV260" s="14" t="s">
        <v>91</v>
      </c>
      <c r="AW260" s="14" t="s">
        <v>4</v>
      </c>
      <c r="AX260" s="14" t="s">
        <v>89</v>
      </c>
      <c r="AY260" s="222" t="s">
        <v>150</v>
      </c>
    </row>
    <row r="261" spans="1:65" s="12" customFormat="1" ht="22.9" customHeight="1">
      <c r="B261" s="171"/>
      <c r="C261" s="172"/>
      <c r="D261" s="173" t="s">
        <v>80</v>
      </c>
      <c r="E261" s="185" t="s">
        <v>199</v>
      </c>
      <c r="F261" s="185" t="s">
        <v>319</v>
      </c>
      <c r="G261" s="172"/>
      <c r="H261" s="172"/>
      <c r="I261" s="175"/>
      <c r="J261" s="186">
        <f>BK261</f>
        <v>0</v>
      </c>
      <c r="K261" s="172"/>
      <c r="L261" s="177"/>
      <c r="M261" s="178"/>
      <c r="N261" s="179"/>
      <c r="O261" s="179"/>
      <c r="P261" s="180">
        <f>SUM(P262:P298)</f>
        <v>0</v>
      </c>
      <c r="Q261" s="179"/>
      <c r="R261" s="180">
        <f>SUM(R262:R298)</f>
        <v>26.149296159999999</v>
      </c>
      <c r="S261" s="179"/>
      <c r="T261" s="181">
        <f>SUM(T262:T298)</f>
        <v>2.4618000000000002</v>
      </c>
      <c r="AR261" s="182" t="s">
        <v>89</v>
      </c>
      <c r="AT261" s="183" t="s">
        <v>80</v>
      </c>
      <c r="AU261" s="183" t="s">
        <v>89</v>
      </c>
      <c r="AY261" s="182" t="s">
        <v>150</v>
      </c>
      <c r="BK261" s="184">
        <f>SUM(BK262:BK298)</f>
        <v>0</v>
      </c>
    </row>
    <row r="262" spans="1:65" s="2" customFormat="1" ht="33" customHeight="1">
      <c r="A262" s="34"/>
      <c r="B262" s="35"/>
      <c r="C262" s="187" t="s">
        <v>333</v>
      </c>
      <c r="D262" s="187" t="s">
        <v>152</v>
      </c>
      <c r="E262" s="188" t="s">
        <v>339</v>
      </c>
      <c r="F262" s="189" t="s">
        <v>340</v>
      </c>
      <c r="G262" s="190" t="s">
        <v>177</v>
      </c>
      <c r="H262" s="191">
        <v>17.11</v>
      </c>
      <c r="I262" s="192"/>
      <c r="J262" s="193">
        <f>ROUND(I262*H262,2)</f>
        <v>0</v>
      </c>
      <c r="K262" s="194"/>
      <c r="L262" s="39"/>
      <c r="M262" s="195" t="s">
        <v>1</v>
      </c>
      <c r="N262" s="196" t="s">
        <v>46</v>
      </c>
      <c r="O262" s="71"/>
      <c r="P262" s="197">
        <f>O262*H262</f>
        <v>0</v>
      </c>
      <c r="Q262" s="197">
        <v>0.15540000000000001</v>
      </c>
      <c r="R262" s="197">
        <f>Q262*H262</f>
        <v>2.6588940000000001</v>
      </c>
      <c r="S262" s="197">
        <v>0</v>
      </c>
      <c r="T262" s="198">
        <f>S262*H262</f>
        <v>0</v>
      </c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R262" s="199" t="s">
        <v>156</v>
      </c>
      <c r="AT262" s="199" t="s">
        <v>152</v>
      </c>
      <c r="AU262" s="199" t="s">
        <v>91</v>
      </c>
      <c r="AY262" s="17" t="s">
        <v>150</v>
      </c>
      <c r="BE262" s="200">
        <f>IF(N262="základní",J262,0)</f>
        <v>0</v>
      </c>
      <c r="BF262" s="200">
        <f>IF(N262="snížená",J262,0)</f>
        <v>0</v>
      </c>
      <c r="BG262" s="200">
        <f>IF(N262="zákl. přenesená",J262,0)</f>
        <v>0</v>
      </c>
      <c r="BH262" s="200">
        <f>IF(N262="sníž. přenesená",J262,0)</f>
        <v>0</v>
      </c>
      <c r="BI262" s="200">
        <f>IF(N262="nulová",J262,0)</f>
        <v>0</v>
      </c>
      <c r="BJ262" s="17" t="s">
        <v>89</v>
      </c>
      <c r="BK262" s="200">
        <f>ROUND(I262*H262,2)</f>
        <v>0</v>
      </c>
      <c r="BL262" s="17" t="s">
        <v>156</v>
      </c>
      <c r="BM262" s="199" t="s">
        <v>626</v>
      </c>
    </row>
    <row r="263" spans="1:65" s="13" customFormat="1">
      <c r="B263" s="201"/>
      <c r="C263" s="202"/>
      <c r="D263" s="203" t="s">
        <v>158</v>
      </c>
      <c r="E263" s="204" t="s">
        <v>1</v>
      </c>
      <c r="F263" s="205" t="s">
        <v>627</v>
      </c>
      <c r="G263" s="202"/>
      <c r="H263" s="204" t="s">
        <v>1</v>
      </c>
      <c r="I263" s="206"/>
      <c r="J263" s="202"/>
      <c r="K263" s="202"/>
      <c r="L263" s="207"/>
      <c r="M263" s="208"/>
      <c r="N263" s="209"/>
      <c r="O263" s="209"/>
      <c r="P263" s="209"/>
      <c r="Q263" s="209"/>
      <c r="R263" s="209"/>
      <c r="S263" s="209"/>
      <c r="T263" s="210"/>
      <c r="AT263" s="211" t="s">
        <v>158</v>
      </c>
      <c r="AU263" s="211" t="s">
        <v>91</v>
      </c>
      <c r="AV263" s="13" t="s">
        <v>89</v>
      </c>
      <c r="AW263" s="13" t="s">
        <v>35</v>
      </c>
      <c r="AX263" s="13" t="s">
        <v>81</v>
      </c>
      <c r="AY263" s="211" t="s">
        <v>150</v>
      </c>
    </row>
    <row r="264" spans="1:65" s="14" customFormat="1">
      <c r="B264" s="212"/>
      <c r="C264" s="213"/>
      <c r="D264" s="203" t="s">
        <v>158</v>
      </c>
      <c r="E264" s="214" t="s">
        <v>1</v>
      </c>
      <c r="F264" s="215" t="s">
        <v>628</v>
      </c>
      <c r="G264" s="213"/>
      <c r="H264" s="216">
        <v>15.11</v>
      </c>
      <c r="I264" s="217"/>
      <c r="J264" s="213"/>
      <c r="K264" s="213"/>
      <c r="L264" s="218"/>
      <c r="M264" s="219"/>
      <c r="N264" s="220"/>
      <c r="O264" s="220"/>
      <c r="P264" s="220"/>
      <c r="Q264" s="220"/>
      <c r="R264" s="220"/>
      <c r="S264" s="220"/>
      <c r="T264" s="221"/>
      <c r="AT264" s="222" t="s">
        <v>158</v>
      </c>
      <c r="AU264" s="222" t="s">
        <v>91</v>
      </c>
      <c r="AV264" s="14" t="s">
        <v>91</v>
      </c>
      <c r="AW264" s="14" t="s">
        <v>35</v>
      </c>
      <c r="AX264" s="14" t="s">
        <v>81</v>
      </c>
      <c r="AY264" s="222" t="s">
        <v>150</v>
      </c>
    </row>
    <row r="265" spans="1:65" s="13" customFormat="1">
      <c r="B265" s="201"/>
      <c r="C265" s="202"/>
      <c r="D265" s="203" t="s">
        <v>158</v>
      </c>
      <c r="E265" s="204" t="s">
        <v>1</v>
      </c>
      <c r="F265" s="205" t="s">
        <v>629</v>
      </c>
      <c r="G265" s="202"/>
      <c r="H265" s="204" t="s">
        <v>1</v>
      </c>
      <c r="I265" s="206"/>
      <c r="J265" s="202"/>
      <c r="K265" s="202"/>
      <c r="L265" s="207"/>
      <c r="M265" s="208"/>
      <c r="N265" s="209"/>
      <c r="O265" s="209"/>
      <c r="P265" s="209"/>
      <c r="Q265" s="209"/>
      <c r="R265" s="209"/>
      <c r="S265" s="209"/>
      <c r="T265" s="210"/>
      <c r="AT265" s="211" t="s">
        <v>158</v>
      </c>
      <c r="AU265" s="211" t="s">
        <v>91</v>
      </c>
      <c r="AV265" s="13" t="s">
        <v>89</v>
      </c>
      <c r="AW265" s="13" t="s">
        <v>35</v>
      </c>
      <c r="AX265" s="13" t="s">
        <v>81</v>
      </c>
      <c r="AY265" s="211" t="s">
        <v>150</v>
      </c>
    </row>
    <row r="266" spans="1:65" s="14" customFormat="1">
      <c r="B266" s="212"/>
      <c r="C266" s="213"/>
      <c r="D266" s="203" t="s">
        <v>158</v>
      </c>
      <c r="E266" s="214" t="s">
        <v>1</v>
      </c>
      <c r="F266" s="215" t="s">
        <v>91</v>
      </c>
      <c r="G266" s="213"/>
      <c r="H266" s="216">
        <v>2</v>
      </c>
      <c r="I266" s="217"/>
      <c r="J266" s="213"/>
      <c r="K266" s="213"/>
      <c r="L266" s="218"/>
      <c r="M266" s="219"/>
      <c r="N266" s="220"/>
      <c r="O266" s="220"/>
      <c r="P266" s="220"/>
      <c r="Q266" s="220"/>
      <c r="R266" s="220"/>
      <c r="S266" s="220"/>
      <c r="T266" s="221"/>
      <c r="AT266" s="222" t="s">
        <v>158</v>
      </c>
      <c r="AU266" s="222" t="s">
        <v>91</v>
      </c>
      <c r="AV266" s="14" t="s">
        <v>91</v>
      </c>
      <c r="AW266" s="14" t="s">
        <v>35</v>
      </c>
      <c r="AX266" s="14" t="s">
        <v>81</v>
      </c>
      <c r="AY266" s="222" t="s">
        <v>150</v>
      </c>
    </row>
    <row r="267" spans="1:65" s="15" customFormat="1">
      <c r="B267" s="223"/>
      <c r="C267" s="224"/>
      <c r="D267" s="203" t="s">
        <v>158</v>
      </c>
      <c r="E267" s="225" t="s">
        <v>1</v>
      </c>
      <c r="F267" s="226" t="s">
        <v>161</v>
      </c>
      <c r="G267" s="224"/>
      <c r="H267" s="227">
        <v>17.11</v>
      </c>
      <c r="I267" s="228"/>
      <c r="J267" s="224"/>
      <c r="K267" s="224"/>
      <c r="L267" s="229"/>
      <c r="M267" s="230"/>
      <c r="N267" s="231"/>
      <c r="O267" s="231"/>
      <c r="P267" s="231"/>
      <c r="Q267" s="231"/>
      <c r="R267" s="231"/>
      <c r="S267" s="231"/>
      <c r="T267" s="232"/>
      <c r="AT267" s="233" t="s">
        <v>158</v>
      </c>
      <c r="AU267" s="233" t="s">
        <v>91</v>
      </c>
      <c r="AV267" s="15" t="s">
        <v>156</v>
      </c>
      <c r="AW267" s="15" t="s">
        <v>35</v>
      </c>
      <c r="AX267" s="15" t="s">
        <v>89</v>
      </c>
      <c r="AY267" s="233" t="s">
        <v>150</v>
      </c>
    </row>
    <row r="268" spans="1:65" s="2" customFormat="1" ht="16.5" customHeight="1">
      <c r="A268" s="34"/>
      <c r="B268" s="35"/>
      <c r="C268" s="234" t="s">
        <v>338</v>
      </c>
      <c r="D268" s="234" t="s">
        <v>211</v>
      </c>
      <c r="E268" s="235" t="s">
        <v>630</v>
      </c>
      <c r="F268" s="236" t="s">
        <v>631</v>
      </c>
      <c r="G268" s="237" t="s">
        <v>177</v>
      </c>
      <c r="H268" s="238">
        <v>13.372</v>
      </c>
      <c r="I268" s="239"/>
      <c r="J268" s="240">
        <f>ROUND(I268*H268,2)</f>
        <v>0</v>
      </c>
      <c r="K268" s="241"/>
      <c r="L268" s="242"/>
      <c r="M268" s="243" t="s">
        <v>1</v>
      </c>
      <c r="N268" s="244" t="s">
        <v>46</v>
      </c>
      <c r="O268" s="71"/>
      <c r="P268" s="197">
        <f>O268*H268</f>
        <v>0</v>
      </c>
      <c r="Q268" s="197">
        <v>5.5E-2</v>
      </c>
      <c r="R268" s="197">
        <f>Q268*H268</f>
        <v>0.73546</v>
      </c>
      <c r="S268" s="197">
        <v>0</v>
      </c>
      <c r="T268" s="198">
        <f>S268*H268</f>
        <v>0</v>
      </c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R268" s="199" t="s">
        <v>193</v>
      </c>
      <c r="AT268" s="199" t="s">
        <v>211</v>
      </c>
      <c r="AU268" s="199" t="s">
        <v>91</v>
      </c>
      <c r="AY268" s="17" t="s">
        <v>150</v>
      </c>
      <c r="BE268" s="200">
        <f>IF(N268="základní",J268,0)</f>
        <v>0</v>
      </c>
      <c r="BF268" s="200">
        <f>IF(N268="snížená",J268,0)</f>
        <v>0</v>
      </c>
      <c r="BG268" s="200">
        <f>IF(N268="zákl. přenesená",J268,0)</f>
        <v>0</v>
      </c>
      <c r="BH268" s="200">
        <f>IF(N268="sníž. přenesená",J268,0)</f>
        <v>0</v>
      </c>
      <c r="BI268" s="200">
        <f>IF(N268="nulová",J268,0)</f>
        <v>0</v>
      </c>
      <c r="BJ268" s="17" t="s">
        <v>89</v>
      </c>
      <c r="BK268" s="200">
        <f>ROUND(I268*H268,2)</f>
        <v>0</v>
      </c>
      <c r="BL268" s="17" t="s">
        <v>156</v>
      </c>
      <c r="BM268" s="199" t="s">
        <v>632</v>
      </c>
    </row>
    <row r="269" spans="1:65" s="14" customFormat="1">
      <c r="B269" s="212"/>
      <c r="C269" s="213"/>
      <c r="D269" s="203" t="s">
        <v>158</v>
      </c>
      <c r="E269" s="214" t="s">
        <v>1</v>
      </c>
      <c r="F269" s="215" t="s">
        <v>633</v>
      </c>
      <c r="G269" s="213"/>
      <c r="H269" s="216">
        <v>13.11</v>
      </c>
      <c r="I269" s="217"/>
      <c r="J269" s="213"/>
      <c r="K269" s="213"/>
      <c r="L269" s="218"/>
      <c r="M269" s="219"/>
      <c r="N269" s="220"/>
      <c r="O269" s="220"/>
      <c r="P269" s="220"/>
      <c r="Q269" s="220"/>
      <c r="R269" s="220"/>
      <c r="S269" s="220"/>
      <c r="T269" s="221"/>
      <c r="AT269" s="222" t="s">
        <v>158</v>
      </c>
      <c r="AU269" s="222" t="s">
        <v>91</v>
      </c>
      <c r="AV269" s="14" t="s">
        <v>91</v>
      </c>
      <c r="AW269" s="14" t="s">
        <v>35</v>
      </c>
      <c r="AX269" s="14" t="s">
        <v>89</v>
      </c>
      <c r="AY269" s="222" t="s">
        <v>150</v>
      </c>
    </row>
    <row r="270" spans="1:65" s="14" customFormat="1">
      <c r="B270" s="212"/>
      <c r="C270" s="213"/>
      <c r="D270" s="203" t="s">
        <v>158</v>
      </c>
      <c r="E270" s="213"/>
      <c r="F270" s="215" t="s">
        <v>634</v>
      </c>
      <c r="G270" s="213"/>
      <c r="H270" s="216">
        <v>13.372</v>
      </c>
      <c r="I270" s="217"/>
      <c r="J270" s="213"/>
      <c r="K270" s="213"/>
      <c r="L270" s="218"/>
      <c r="M270" s="219"/>
      <c r="N270" s="220"/>
      <c r="O270" s="220"/>
      <c r="P270" s="220"/>
      <c r="Q270" s="220"/>
      <c r="R270" s="220"/>
      <c r="S270" s="220"/>
      <c r="T270" s="221"/>
      <c r="AT270" s="222" t="s">
        <v>158</v>
      </c>
      <c r="AU270" s="222" t="s">
        <v>91</v>
      </c>
      <c r="AV270" s="14" t="s">
        <v>91</v>
      </c>
      <c r="AW270" s="14" t="s">
        <v>4</v>
      </c>
      <c r="AX270" s="14" t="s">
        <v>89</v>
      </c>
      <c r="AY270" s="222" t="s">
        <v>150</v>
      </c>
    </row>
    <row r="271" spans="1:65" s="2" customFormat="1" ht="24.2" customHeight="1">
      <c r="A271" s="34"/>
      <c r="B271" s="35"/>
      <c r="C271" s="234" t="s">
        <v>344</v>
      </c>
      <c r="D271" s="234" t="s">
        <v>211</v>
      </c>
      <c r="E271" s="235" t="s">
        <v>635</v>
      </c>
      <c r="F271" s="236" t="s">
        <v>636</v>
      </c>
      <c r="G271" s="237" t="s">
        <v>177</v>
      </c>
      <c r="H271" s="238">
        <v>2.04</v>
      </c>
      <c r="I271" s="239"/>
      <c r="J271" s="240">
        <f>ROUND(I271*H271,2)</f>
        <v>0</v>
      </c>
      <c r="K271" s="241"/>
      <c r="L271" s="242"/>
      <c r="M271" s="243" t="s">
        <v>1</v>
      </c>
      <c r="N271" s="244" t="s">
        <v>46</v>
      </c>
      <c r="O271" s="71"/>
      <c r="P271" s="197">
        <f>O271*H271</f>
        <v>0</v>
      </c>
      <c r="Q271" s="197">
        <v>6.5670000000000006E-2</v>
      </c>
      <c r="R271" s="197">
        <f>Q271*H271</f>
        <v>0.13396680000000002</v>
      </c>
      <c r="S271" s="197">
        <v>0</v>
      </c>
      <c r="T271" s="198">
        <f>S271*H271</f>
        <v>0</v>
      </c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R271" s="199" t="s">
        <v>193</v>
      </c>
      <c r="AT271" s="199" t="s">
        <v>211</v>
      </c>
      <c r="AU271" s="199" t="s">
        <v>91</v>
      </c>
      <c r="AY271" s="17" t="s">
        <v>150</v>
      </c>
      <c r="BE271" s="200">
        <f>IF(N271="základní",J271,0)</f>
        <v>0</v>
      </c>
      <c r="BF271" s="200">
        <f>IF(N271="snížená",J271,0)</f>
        <v>0</v>
      </c>
      <c r="BG271" s="200">
        <f>IF(N271="zákl. přenesená",J271,0)</f>
        <v>0</v>
      </c>
      <c r="BH271" s="200">
        <f>IF(N271="sníž. přenesená",J271,0)</f>
        <v>0</v>
      </c>
      <c r="BI271" s="200">
        <f>IF(N271="nulová",J271,0)</f>
        <v>0</v>
      </c>
      <c r="BJ271" s="17" t="s">
        <v>89</v>
      </c>
      <c r="BK271" s="200">
        <f>ROUND(I271*H271,2)</f>
        <v>0</v>
      </c>
      <c r="BL271" s="17" t="s">
        <v>156</v>
      </c>
      <c r="BM271" s="199" t="s">
        <v>637</v>
      </c>
    </row>
    <row r="272" spans="1:65" s="13" customFormat="1">
      <c r="B272" s="201"/>
      <c r="C272" s="202"/>
      <c r="D272" s="203" t="s">
        <v>158</v>
      </c>
      <c r="E272" s="204" t="s">
        <v>1</v>
      </c>
      <c r="F272" s="205" t="s">
        <v>638</v>
      </c>
      <c r="G272" s="202"/>
      <c r="H272" s="204" t="s">
        <v>1</v>
      </c>
      <c r="I272" s="206"/>
      <c r="J272" s="202"/>
      <c r="K272" s="202"/>
      <c r="L272" s="207"/>
      <c r="M272" s="208"/>
      <c r="N272" s="209"/>
      <c r="O272" s="209"/>
      <c r="P272" s="209"/>
      <c r="Q272" s="209"/>
      <c r="R272" s="209"/>
      <c r="S272" s="209"/>
      <c r="T272" s="210"/>
      <c r="AT272" s="211" t="s">
        <v>158</v>
      </c>
      <c r="AU272" s="211" t="s">
        <v>91</v>
      </c>
      <c r="AV272" s="13" t="s">
        <v>89</v>
      </c>
      <c r="AW272" s="13" t="s">
        <v>35</v>
      </c>
      <c r="AX272" s="13" t="s">
        <v>81</v>
      </c>
      <c r="AY272" s="211" t="s">
        <v>150</v>
      </c>
    </row>
    <row r="273" spans="1:65" s="14" customFormat="1">
      <c r="B273" s="212"/>
      <c r="C273" s="213"/>
      <c r="D273" s="203" t="s">
        <v>158</v>
      </c>
      <c r="E273" s="214" t="s">
        <v>1</v>
      </c>
      <c r="F273" s="215" t="s">
        <v>89</v>
      </c>
      <c r="G273" s="213"/>
      <c r="H273" s="216">
        <v>1</v>
      </c>
      <c r="I273" s="217"/>
      <c r="J273" s="213"/>
      <c r="K273" s="213"/>
      <c r="L273" s="218"/>
      <c r="M273" s="219"/>
      <c r="N273" s="220"/>
      <c r="O273" s="220"/>
      <c r="P273" s="220"/>
      <c r="Q273" s="220"/>
      <c r="R273" s="220"/>
      <c r="S273" s="220"/>
      <c r="T273" s="221"/>
      <c r="AT273" s="222" t="s">
        <v>158</v>
      </c>
      <c r="AU273" s="222" t="s">
        <v>91</v>
      </c>
      <c r="AV273" s="14" t="s">
        <v>91</v>
      </c>
      <c r="AW273" s="14" t="s">
        <v>35</v>
      </c>
      <c r="AX273" s="14" t="s">
        <v>81</v>
      </c>
      <c r="AY273" s="222" t="s">
        <v>150</v>
      </c>
    </row>
    <row r="274" spans="1:65" s="13" customFormat="1">
      <c r="B274" s="201"/>
      <c r="C274" s="202"/>
      <c r="D274" s="203" t="s">
        <v>158</v>
      </c>
      <c r="E274" s="204" t="s">
        <v>1</v>
      </c>
      <c r="F274" s="205" t="s">
        <v>639</v>
      </c>
      <c r="G274" s="202"/>
      <c r="H274" s="204" t="s">
        <v>1</v>
      </c>
      <c r="I274" s="206"/>
      <c r="J274" s="202"/>
      <c r="K274" s="202"/>
      <c r="L274" s="207"/>
      <c r="M274" s="208"/>
      <c r="N274" s="209"/>
      <c r="O274" s="209"/>
      <c r="P274" s="209"/>
      <c r="Q274" s="209"/>
      <c r="R274" s="209"/>
      <c r="S274" s="209"/>
      <c r="T274" s="210"/>
      <c r="AT274" s="211" t="s">
        <v>158</v>
      </c>
      <c r="AU274" s="211" t="s">
        <v>91</v>
      </c>
      <c r="AV274" s="13" t="s">
        <v>89</v>
      </c>
      <c r="AW274" s="13" t="s">
        <v>35</v>
      </c>
      <c r="AX274" s="13" t="s">
        <v>81</v>
      </c>
      <c r="AY274" s="211" t="s">
        <v>150</v>
      </c>
    </row>
    <row r="275" spans="1:65" s="14" customFormat="1">
      <c r="B275" s="212"/>
      <c r="C275" s="213"/>
      <c r="D275" s="203" t="s">
        <v>158</v>
      </c>
      <c r="E275" s="214" t="s">
        <v>1</v>
      </c>
      <c r="F275" s="215" t="s">
        <v>89</v>
      </c>
      <c r="G275" s="213"/>
      <c r="H275" s="216">
        <v>1</v>
      </c>
      <c r="I275" s="217"/>
      <c r="J275" s="213"/>
      <c r="K275" s="213"/>
      <c r="L275" s="218"/>
      <c r="M275" s="219"/>
      <c r="N275" s="220"/>
      <c r="O275" s="220"/>
      <c r="P275" s="220"/>
      <c r="Q275" s="220"/>
      <c r="R275" s="220"/>
      <c r="S275" s="220"/>
      <c r="T275" s="221"/>
      <c r="AT275" s="222" t="s">
        <v>158</v>
      </c>
      <c r="AU275" s="222" t="s">
        <v>91</v>
      </c>
      <c r="AV275" s="14" t="s">
        <v>91</v>
      </c>
      <c r="AW275" s="14" t="s">
        <v>35</v>
      </c>
      <c r="AX275" s="14" t="s">
        <v>81</v>
      </c>
      <c r="AY275" s="222" t="s">
        <v>150</v>
      </c>
    </row>
    <row r="276" spans="1:65" s="15" customFormat="1">
      <c r="B276" s="223"/>
      <c r="C276" s="224"/>
      <c r="D276" s="203" t="s">
        <v>158</v>
      </c>
      <c r="E276" s="225" t="s">
        <v>1</v>
      </c>
      <c r="F276" s="226" t="s">
        <v>161</v>
      </c>
      <c r="G276" s="224"/>
      <c r="H276" s="227">
        <v>2</v>
      </c>
      <c r="I276" s="228"/>
      <c r="J276" s="224"/>
      <c r="K276" s="224"/>
      <c r="L276" s="229"/>
      <c r="M276" s="230"/>
      <c r="N276" s="231"/>
      <c r="O276" s="231"/>
      <c r="P276" s="231"/>
      <c r="Q276" s="231"/>
      <c r="R276" s="231"/>
      <c r="S276" s="231"/>
      <c r="T276" s="232"/>
      <c r="AT276" s="233" t="s">
        <v>158</v>
      </c>
      <c r="AU276" s="233" t="s">
        <v>91</v>
      </c>
      <c r="AV276" s="15" t="s">
        <v>156</v>
      </c>
      <c r="AW276" s="15" t="s">
        <v>35</v>
      </c>
      <c r="AX276" s="15" t="s">
        <v>89</v>
      </c>
      <c r="AY276" s="233" t="s">
        <v>150</v>
      </c>
    </row>
    <row r="277" spans="1:65" s="14" customFormat="1">
      <c r="B277" s="212"/>
      <c r="C277" s="213"/>
      <c r="D277" s="203" t="s">
        <v>158</v>
      </c>
      <c r="E277" s="213"/>
      <c r="F277" s="215" t="s">
        <v>640</v>
      </c>
      <c r="G277" s="213"/>
      <c r="H277" s="216">
        <v>2.04</v>
      </c>
      <c r="I277" s="217"/>
      <c r="J277" s="213"/>
      <c r="K277" s="213"/>
      <c r="L277" s="218"/>
      <c r="M277" s="219"/>
      <c r="N277" s="220"/>
      <c r="O277" s="220"/>
      <c r="P277" s="220"/>
      <c r="Q277" s="220"/>
      <c r="R277" s="220"/>
      <c r="S277" s="220"/>
      <c r="T277" s="221"/>
      <c r="AT277" s="222" t="s">
        <v>158</v>
      </c>
      <c r="AU277" s="222" t="s">
        <v>91</v>
      </c>
      <c r="AV277" s="14" t="s">
        <v>91</v>
      </c>
      <c r="AW277" s="14" t="s">
        <v>4</v>
      </c>
      <c r="AX277" s="14" t="s">
        <v>89</v>
      </c>
      <c r="AY277" s="222" t="s">
        <v>150</v>
      </c>
    </row>
    <row r="278" spans="1:65" s="2" customFormat="1" ht="33" customHeight="1">
      <c r="A278" s="34"/>
      <c r="B278" s="35"/>
      <c r="C278" s="187" t="s">
        <v>349</v>
      </c>
      <c r="D278" s="187" t="s">
        <v>152</v>
      </c>
      <c r="E278" s="188" t="s">
        <v>345</v>
      </c>
      <c r="F278" s="189" t="s">
        <v>346</v>
      </c>
      <c r="G278" s="190" t="s">
        <v>177</v>
      </c>
      <c r="H278" s="191">
        <v>31.65</v>
      </c>
      <c r="I278" s="192"/>
      <c r="J278" s="193">
        <f>ROUND(I278*H278,2)</f>
        <v>0</v>
      </c>
      <c r="K278" s="194"/>
      <c r="L278" s="39"/>
      <c r="M278" s="195" t="s">
        <v>1</v>
      </c>
      <c r="N278" s="196" t="s">
        <v>46</v>
      </c>
      <c r="O278" s="71"/>
      <c r="P278" s="197">
        <f>O278*H278</f>
        <v>0</v>
      </c>
      <c r="Q278" s="197">
        <v>0.1295</v>
      </c>
      <c r="R278" s="197">
        <f>Q278*H278</f>
        <v>4.0986750000000001</v>
      </c>
      <c r="S278" s="197">
        <v>0</v>
      </c>
      <c r="T278" s="198">
        <f>S278*H278</f>
        <v>0</v>
      </c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R278" s="199" t="s">
        <v>156</v>
      </c>
      <c r="AT278" s="199" t="s">
        <v>152</v>
      </c>
      <c r="AU278" s="199" t="s">
        <v>91</v>
      </c>
      <c r="AY278" s="17" t="s">
        <v>150</v>
      </c>
      <c r="BE278" s="200">
        <f>IF(N278="základní",J278,0)</f>
        <v>0</v>
      </c>
      <c r="BF278" s="200">
        <f>IF(N278="snížená",J278,0)</f>
        <v>0</v>
      </c>
      <c r="BG278" s="200">
        <f>IF(N278="zákl. přenesená",J278,0)</f>
        <v>0</v>
      </c>
      <c r="BH278" s="200">
        <f>IF(N278="sníž. přenesená",J278,0)</f>
        <v>0</v>
      </c>
      <c r="BI278" s="200">
        <f>IF(N278="nulová",J278,0)</f>
        <v>0</v>
      </c>
      <c r="BJ278" s="17" t="s">
        <v>89</v>
      </c>
      <c r="BK278" s="200">
        <f>ROUND(I278*H278,2)</f>
        <v>0</v>
      </c>
      <c r="BL278" s="17" t="s">
        <v>156</v>
      </c>
      <c r="BM278" s="199" t="s">
        <v>641</v>
      </c>
    </row>
    <row r="279" spans="1:65" s="13" customFormat="1">
      <c r="B279" s="201"/>
      <c r="C279" s="202"/>
      <c r="D279" s="203" t="s">
        <v>158</v>
      </c>
      <c r="E279" s="204" t="s">
        <v>1</v>
      </c>
      <c r="F279" s="205" t="s">
        <v>642</v>
      </c>
      <c r="G279" s="202"/>
      <c r="H279" s="204" t="s">
        <v>1</v>
      </c>
      <c r="I279" s="206"/>
      <c r="J279" s="202"/>
      <c r="K279" s="202"/>
      <c r="L279" s="207"/>
      <c r="M279" s="208"/>
      <c r="N279" s="209"/>
      <c r="O279" s="209"/>
      <c r="P279" s="209"/>
      <c r="Q279" s="209"/>
      <c r="R279" s="209"/>
      <c r="S279" s="209"/>
      <c r="T279" s="210"/>
      <c r="AT279" s="211" t="s">
        <v>158</v>
      </c>
      <c r="AU279" s="211" t="s">
        <v>91</v>
      </c>
      <c r="AV279" s="13" t="s">
        <v>89</v>
      </c>
      <c r="AW279" s="13" t="s">
        <v>35</v>
      </c>
      <c r="AX279" s="13" t="s">
        <v>81</v>
      </c>
      <c r="AY279" s="211" t="s">
        <v>150</v>
      </c>
    </row>
    <row r="280" spans="1:65" s="14" customFormat="1" ht="22.5">
      <c r="B280" s="212"/>
      <c r="C280" s="213"/>
      <c r="D280" s="203" t="s">
        <v>158</v>
      </c>
      <c r="E280" s="214" t="s">
        <v>1</v>
      </c>
      <c r="F280" s="215" t="s">
        <v>643</v>
      </c>
      <c r="G280" s="213"/>
      <c r="H280" s="216">
        <v>31.65</v>
      </c>
      <c r="I280" s="217"/>
      <c r="J280" s="213"/>
      <c r="K280" s="213"/>
      <c r="L280" s="218"/>
      <c r="M280" s="219"/>
      <c r="N280" s="220"/>
      <c r="O280" s="220"/>
      <c r="P280" s="220"/>
      <c r="Q280" s="220"/>
      <c r="R280" s="220"/>
      <c r="S280" s="220"/>
      <c r="T280" s="221"/>
      <c r="AT280" s="222" t="s">
        <v>158</v>
      </c>
      <c r="AU280" s="222" t="s">
        <v>91</v>
      </c>
      <c r="AV280" s="14" t="s">
        <v>91</v>
      </c>
      <c r="AW280" s="14" t="s">
        <v>35</v>
      </c>
      <c r="AX280" s="14" t="s">
        <v>81</v>
      </c>
      <c r="AY280" s="222" t="s">
        <v>150</v>
      </c>
    </row>
    <row r="281" spans="1:65" s="15" customFormat="1">
      <c r="B281" s="223"/>
      <c r="C281" s="224"/>
      <c r="D281" s="203" t="s">
        <v>158</v>
      </c>
      <c r="E281" s="225" t="s">
        <v>1</v>
      </c>
      <c r="F281" s="226" t="s">
        <v>161</v>
      </c>
      <c r="G281" s="224"/>
      <c r="H281" s="227">
        <v>31.65</v>
      </c>
      <c r="I281" s="228"/>
      <c r="J281" s="224"/>
      <c r="K281" s="224"/>
      <c r="L281" s="229"/>
      <c r="M281" s="230"/>
      <c r="N281" s="231"/>
      <c r="O281" s="231"/>
      <c r="P281" s="231"/>
      <c r="Q281" s="231"/>
      <c r="R281" s="231"/>
      <c r="S281" s="231"/>
      <c r="T281" s="232"/>
      <c r="AT281" s="233" t="s">
        <v>158</v>
      </c>
      <c r="AU281" s="233" t="s">
        <v>91</v>
      </c>
      <c r="AV281" s="15" t="s">
        <v>156</v>
      </c>
      <c r="AW281" s="15" t="s">
        <v>35</v>
      </c>
      <c r="AX281" s="15" t="s">
        <v>89</v>
      </c>
      <c r="AY281" s="233" t="s">
        <v>150</v>
      </c>
    </row>
    <row r="282" spans="1:65" s="2" customFormat="1" ht="16.5" customHeight="1">
      <c r="A282" s="34"/>
      <c r="B282" s="35"/>
      <c r="C282" s="234" t="s">
        <v>354</v>
      </c>
      <c r="D282" s="234" t="s">
        <v>211</v>
      </c>
      <c r="E282" s="235" t="s">
        <v>350</v>
      </c>
      <c r="F282" s="236" t="s">
        <v>351</v>
      </c>
      <c r="G282" s="237" t="s">
        <v>177</v>
      </c>
      <c r="H282" s="238">
        <v>32.283000000000001</v>
      </c>
      <c r="I282" s="239"/>
      <c r="J282" s="240">
        <f>ROUND(I282*H282,2)</f>
        <v>0</v>
      </c>
      <c r="K282" s="241"/>
      <c r="L282" s="242"/>
      <c r="M282" s="243" t="s">
        <v>1</v>
      </c>
      <c r="N282" s="244" t="s">
        <v>46</v>
      </c>
      <c r="O282" s="71"/>
      <c r="P282" s="197">
        <f>O282*H282</f>
        <v>0</v>
      </c>
      <c r="Q282" s="197">
        <v>4.4999999999999998E-2</v>
      </c>
      <c r="R282" s="197">
        <f>Q282*H282</f>
        <v>1.4527350000000001</v>
      </c>
      <c r="S282" s="197">
        <v>0</v>
      </c>
      <c r="T282" s="198">
        <f>S282*H282</f>
        <v>0</v>
      </c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R282" s="199" t="s">
        <v>193</v>
      </c>
      <c r="AT282" s="199" t="s">
        <v>211</v>
      </c>
      <c r="AU282" s="199" t="s">
        <v>91</v>
      </c>
      <c r="AY282" s="17" t="s">
        <v>150</v>
      </c>
      <c r="BE282" s="200">
        <f>IF(N282="základní",J282,0)</f>
        <v>0</v>
      </c>
      <c r="BF282" s="200">
        <f>IF(N282="snížená",J282,0)</f>
        <v>0</v>
      </c>
      <c r="BG282" s="200">
        <f>IF(N282="zákl. přenesená",J282,0)</f>
        <v>0</v>
      </c>
      <c r="BH282" s="200">
        <f>IF(N282="sníž. přenesená",J282,0)</f>
        <v>0</v>
      </c>
      <c r="BI282" s="200">
        <f>IF(N282="nulová",J282,0)</f>
        <v>0</v>
      </c>
      <c r="BJ282" s="17" t="s">
        <v>89</v>
      </c>
      <c r="BK282" s="200">
        <f>ROUND(I282*H282,2)</f>
        <v>0</v>
      </c>
      <c r="BL282" s="17" t="s">
        <v>156</v>
      </c>
      <c r="BM282" s="199" t="s">
        <v>644</v>
      </c>
    </row>
    <row r="283" spans="1:65" s="14" customFormat="1">
      <c r="B283" s="212"/>
      <c r="C283" s="213"/>
      <c r="D283" s="203" t="s">
        <v>158</v>
      </c>
      <c r="E283" s="214" t="s">
        <v>1</v>
      </c>
      <c r="F283" s="215" t="s">
        <v>645</v>
      </c>
      <c r="G283" s="213"/>
      <c r="H283" s="216">
        <v>31.65</v>
      </c>
      <c r="I283" s="217"/>
      <c r="J283" s="213"/>
      <c r="K283" s="213"/>
      <c r="L283" s="218"/>
      <c r="M283" s="219"/>
      <c r="N283" s="220"/>
      <c r="O283" s="220"/>
      <c r="P283" s="220"/>
      <c r="Q283" s="220"/>
      <c r="R283" s="220"/>
      <c r="S283" s="220"/>
      <c r="T283" s="221"/>
      <c r="AT283" s="222" t="s">
        <v>158</v>
      </c>
      <c r="AU283" s="222" t="s">
        <v>91</v>
      </c>
      <c r="AV283" s="14" t="s">
        <v>91</v>
      </c>
      <c r="AW283" s="14" t="s">
        <v>35</v>
      </c>
      <c r="AX283" s="14" t="s">
        <v>81</v>
      </c>
      <c r="AY283" s="222" t="s">
        <v>150</v>
      </c>
    </row>
    <row r="284" spans="1:65" s="15" customFormat="1">
      <c r="B284" s="223"/>
      <c r="C284" s="224"/>
      <c r="D284" s="203" t="s">
        <v>158</v>
      </c>
      <c r="E284" s="225" t="s">
        <v>1</v>
      </c>
      <c r="F284" s="226" t="s">
        <v>161</v>
      </c>
      <c r="G284" s="224"/>
      <c r="H284" s="227">
        <v>31.65</v>
      </c>
      <c r="I284" s="228"/>
      <c r="J284" s="224"/>
      <c r="K284" s="224"/>
      <c r="L284" s="229"/>
      <c r="M284" s="230"/>
      <c r="N284" s="231"/>
      <c r="O284" s="231"/>
      <c r="P284" s="231"/>
      <c r="Q284" s="231"/>
      <c r="R284" s="231"/>
      <c r="S284" s="231"/>
      <c r="T284" s="232"/>
      <c r="AT284" s="233" t="s">
        <v>158</v>
      </c>
      <c r="AU284" s="233" t="s">
        <v>91</v>
      </c>
      <c r="AV284" s="15" t="s">
        <v>156</v>
      </c>
      <c r="AW284" s="15" t="s">
        <v>35</v>
      </c>
      <c r="AX284" s="15" t="s">
        <v>89</v>
      </c>
      <c r="AY284" s="233" t="s">
        <v>150</v>
      </c>
    </row>
    <row r="285" spans="1:65" s="14" customFormat="1">
      <c r="B285" s="212"/>
      <c r="C285" s="213"/>
      <c r="D285" s="203" t="s">
        <v>158</v>
      </c>
      <c r="E285" s="213"/>
      <c r="F285" s="215" t="s">
        <v>646</v>
      </c>
      <c r="G285" s="213"/>
      <c r="H285" s="216">
        <v>32.283000000000001</v>
      </c>
      <c r="I285" s="217"/>
      <c r="J285" s="213"/>
      <c r="K285" s="213"/>
      <c r="L285" s="218"/>
      <c r="M285" s="219"/>
      <c r="N285" s="220"/>
      <c r="O285" s="220"/>
      <c r="P285" s="220"/>
      <c r="Q285" s="220"/>
      <c r="R285" s="220"/>
      <c r="S285" s="220"/>
      <c r="T285" s="221"/>
      <c r="AT285" s="222" t="s">
        <v>158</v>
      </c>
      <c r="AU285" s="222" t="s">
        <v>91</v>
      </c>
      <c r="AV285" s="14" t="s">
        <v>91</v>
      </c>
      <c r="AW285" s="14" t="s">
        <v>4</v>
      </c>
      <c r="AX285" s="14" t="s">
        <v>89</v>
      </c>
      <c r="AY285" s="222" t="s">
        <v>150</v>
      </c>
    </row>
    <row r="286" spans="1:65" s="2" customFormat="1" ht="24.2" customHeight="1">
      <c r="A286" s="34"/>
      <c r="B286" s="35"/>
      <c r="C286" s="187" t="s">
        <v>359</v>
      </c>
      <c r="D286" s="187" t="s">
        <v>152</v>
      </c>
      <c r="E286" s="188" t="s">
        <v>355</v>
      </c>
      <c r="F286" s="189" t="s">
        <v>356</v>
      </c>
      <c r="G286" s="190" t="s">
        <v>189</v>
      </c>
      <c r="H286" s="191">
        <v>7.5640000000000001</v>
      </c>
      <c r="I286" s="192"/>
      <c r="J286" s="193">
        <f>ROUND(I286*H286,2)</f>
        <v>0</v>
      </c>
      <c r="K286" s="194"/>
      <c r="L286" s="39"/>
      <c r="M286" s="195" t="s">
        <v>1</v>
      </c>
      <c r="N286" s="196" t="s">
        <v>46</v>
      </c>
      <c r="O286" s="71"/>
      <c r="P286" s="197">
        <f>O286*H286</f>
        <v>0</v>
      </c>
      <c r="Q286" s="197">
        <v>2.2563399999999998</v>
      </c>
      <c r="R286" s="197">
        <f>Q286*H286</f>
        <v>17.066955759999999</v>
      </c>
      <c r="S286" s="197">
        <v>0</v>
      </c>
      <c r="T286" s="198">
        <f>S286*H286</f>
        <v>0</v>
      </c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R286" s="199" t="s">
        <v>156</v>
      </c>
      <c r="AT286" s="199" t="s">
        <v>152</v>
      </c>
      <c r="AU286" s="199" t="s">
        <v>91</v>
      </c>
      <c r="AY286" s="17" t="s">
        <v>150</v>
      </c>
      <c r="BE286" s="200">
        <f>IF(N286="základní",J286,0)</f>
        <v>0</v>
      </c>
      <c r="BF286" s="200">
        <f>IF(N286="snížená",J286,0)</f>
        <v>0</v>
      </c>
      <c r="BG286" s="200">
        <f>IF(N286="zákl. přenesená",J286,0)</f>
        <v>0</v>
      </c>
      <c r="BH286" s="200">
        <f>IF(N286="sníž. přenesená",J286,0)</f>
        <v>0</v>
      </c>
      <c r="BI286" s="200">
        <f>IF(N286="nulová",J286,0)</f>
        <v>0</v>
      </c>
      <c r="BJ286" s="17" t="s">
        <v>89</v>
      </c>
      <c r="BK286" s="200">
        <f>ROUND(I286*H286,2)</f>
        <v>0</v>
      </c>
      <c r="BL286" s="17" t="s">
        <v>156</v>
      </c>
      <c r="BM286" s="199" t="s">
        <v>647</v>
      </c>
    </row>
    <row r="287" spans="1:65" s="14" customFormat="1">
      <c r="B287" s="212"/>
      <c r="C287" s="213"/>
      <c r="D287" s="203" t="s">
        <v>158</v>
      </c>
      <c r="E287" s="214" t="s">
        <v>1</v>
      </c>
      <c r="F287" s="215" t="s">
        <v>648</v>
      </c>
      <c r="G287" s="213"/>
      <c r="H287" s="216">
        <v>7.5640000000000001</v>
      </c>
      <c r="I287" s="217"/>
      <c r="J287" s="213"/>
      <c r="K287" s="213"/>
      <c r="L287" s="218"/>
      <c r="M287" s="219"/>
      <c r="N287" s="220"/>
      <c r="O287" s="220"/>
      <c r="P287" s="220"/>
      <c r="Q287" s="220"/>
      <c r="R287" s="220"/>
      <c r="S287" s="220"/>
      <c r="T287" s="221"/>
      <c r="AT287" s="222" t="s">
        <v>158</v>
      </c>
      <c r="AU287" s="222" t="s">
        <v>91</v>
      </c>
      <c r="AV287" s="14" t="s">
        <v>91</v>
      </c>
      <c r="AW287" s="14" t="s">
        <v>35</v>
      </c>
      <c r="AX287" s="14" t="s">
        <v>81</v>
      </c>
      <c r="AY287" s="222" t="s">
        <v>150</v>
      </c>
    </row>
    <row r="288" spans="1:65" s="15" customFormat="1">
      <c r="B288" s="223"/>
      <c r="C288" s="224"/>
      <c r="D288" s="203" t="s">
        <v>158</v>
      </c>
      <c r="E288" s="225" t="s">
        <v>1</v>
      </c>
      <c r="F288" s="226" t="s">
        <v>161</v>
      </c>
      <c r="G288" s="224"/>
      <c r="H288" s="227">
        <v>7.5640000000000001</v>
      </c>
      <c r="I288" s="228"/>
      <c r="J288" s="224"/>
      <c r="K288" s="224"/>
      <c r="L288" s="229"/>
      <c r="M288" s="230"/>
      <c r="N288" s="231"/>
      <c r="O288" s="231"/>
      <c r="P288" s="231"/>
      <c r="Q288" s="231"/>
      <c r="R288" s="231"/>
      <c r="S288" s="231"/>
      <c r="T288" s="232"/>
      <c r="AT288" s="233" t="s">
        <v>158</v>
      </c>
      <c r="AU288" s="233" t="s">
        <v>91</v>
      </c>
      <c r="AV288" s="15" t="s">
        <v>156</v>
      </c>
      <c r="AW288" s="15" t="s">
        <v>35</v>
      </c>
      <c r="AX288" s="15" t="s">
        <v>89</v>
      </c>
      <c r="AY288" s="233" t="s">
        <v>150</v>
      </c>
    </row>
    <row r="289" spans="1:65" s="2" customFormat="1" ht="24.2" customHeight="1">
      <c r="A289" s="34"/>
      <c r="B289" s="35"/>
      <c r="C289" s="187" t="s">
        <v>365</v>
      </c>
      <c r="D289" s="187" t="s">
        <v>152</v>
      </c>
      <c r="E289" s="188" t="s">
        <v>360</v>
      </c>
      <c r="F289" s="189" t="s">
        <v>361</v>
      </c>
      <c r="G289" s="190" t="s">
        <v>177</v>
      </c>
      <c r="H289" s="191">
        <v>16.309999999999999</v>
      </c>
      <c r="I289" s="192"/>
      <c r="J289" s="193">
        <f>ROUND(I289*H289,2)</f>
        <v>0</v>
      </c>
      <c r="K289" s="194"/>
      <c r="L289" s="39"/>
      <c r="M289" s="195" t="s">
        <v>1</v>
      </c>
      <c r="N289" s="196" t="s">
        <v>46</v>
      </c>
      <c r="O289" s="71"/>
      <c r="P289" s="197">
        <f>O289*H289</f>
        <v>0</v>
      </c>
      <c r="Q289" s="197">
        <v>1.6000000000000001E-4</v>
      </c>
      <c r="R289" s="197">
        <f>Q289*H289</f>
        <v>2.6096000000000001E-3</v>
      </c>
      <c r="S289" s="197">
        <v>0</v>
      </c>
      <c r="T289" s="198">
        <f>S289*H289</f>
        <v>0</v>
      </c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R289" s="199" t="s">
        <v>156</v>
      </c>
      <c r="AT289" s="199" t="s">
        <v>152</v>
      </c>
      <c r="AU289" s="199" t="s">
        <v>91</v>
      </c>
      <c r="AY289" s="17" t="s">
        <v>150</v>
      </c>
      <c r="BE289" s="200">
        <f>IF(N289="základní",J289,0)</f>
        <v>0</v>
      </c>
      <c r="BF289" s="200">
        <f>IF(N289="snížená",J289,0)</f>
        <v>0</v>
      </c>
      <c r="BG289" s="200">
        <f>IF(N289="zákl. přenesená",J289,0)</f>
        <v>0</v>
      </c>
      <c r="BH289" s="200">
        <f>IF(N289="sníž. přenesená",J289,0)</f>
        <v>0</v>
      </c>
      <c r="BI289" s="200">
        <f>IF(N289="nulová",J289,0)</f>
        <v>0</v>
      </c>
      <c r="BJ289" s="17" t="s">
        <v>89</v>
      </c>
      <c r="BK289" s="200">
        <f>ROUND(I289*H289,2)</f>
        <v>0</v>
      </c>
      <c r="BL289" s="17" t="s">
        <v>156</v>
      </c>
      <c r="BM289" s="199" t="s">
        <v>649</v>
      </c>
    </row>
    <row r="290" spans="1:65" s="14" customFormat="1">
      <c r="B290" s="212"/>
      <c r="C290" s="213"/>
      <c r="D290" s="203" t="s">
        <v>158</v>
      </c>
      <c r="E290" s="214" t="s">
        <v>1</v>
      </c>
      <c r="F290" s="215" t="s">
        <v>650</v>
      </c>
      <c r="G290" s="213"/>
      <c r="H290" s="216">
        <v>16.309999999999999</v>
      </c>
      <c r="I290" s="217"/>
      <c r="J290" s="213"/>
      <c r="K290" s="213"/>
      <c r="L290" s="218"/>
      <c r="M290" s="219"/>
      <c r="N290" s="220"/>
      <c r="O290" s="220"/>
      <c r="P290" s="220"/>
      <c r="Q290" s="220"/>
      <c r="R290" s="220"/>
      <c r="S290" s="220"/>
      <c r="T290" s="221"/>
      <c r="AT290" s="222" t="s">
        <v>158</v>
      </c>
      <c r="AU290" s="222" t="s">
        <v>91</v>
      </c>
      <c r="AV290" s="14" t="s">
        <v>91</v>
      </c>
      <c r="AW290" s="14" t="s">
        <v>35</v>
      </c>
      <c r="AX290" s="14" t="s">
        <v>81</v>
      </c>
      <c r="AY290" s="222" t="s">
        <v>150</v>
      </c>
    </row>
    <row r="291" spans="1:65" s="15" customFormat="1">
      <c r="B291" s="223"/>
      <c r="C291" s="224"/>
      <c r="D291" s="203" t="s">
        <v>158</v>
      </c>
      <c r="E291" s="225" t="s">
        <v>1</v>
      </c>
      <c r="F291" s="226" t="s">
        <v>161</v>
      </c>
      <c r="G291" s="224"/>
      <c r="H291" s="227">
        <v>16.309999999999999</v>
      </c>
      <c r="I291" s="228"/>
      <c r="J291" s="224"/>
      <c r="K291" s="224"/>
      <c r="L291" s="229"/>
      <c r="M291" s="230"/>
      <c r="N291" s="231"/>
      <c r="O291" s="231"/>
      <c r="P291" s="231"/>
      <c r="Q291" s="231"/>
      <c r="R291" s="231"/>
      <c r="S291" s="231"/>
      <c r="T291" s="232"/>
      <c r="AT291" s="233" t="s">
        <v>158</v>
      </c>
      <c r="AU291" s="233" t="s">
        <v>91</v>
      </c>
      <c r="AV291" s="15" t="s">
        <v>156</v>
      </c>
      <c r="AW291" s="15" t="s">
        <v>35</v>
      </c>
      <c r="AX291" s="15" t="s">
        <v>89</v>
      </c>
      <c r="AY291" s="233" t="s">
        <v>150</v>
      </c>
    </row>
    <row r="292" spans="1:65" s="2" customFormat="1" ht="21.75" customHeight="1">
      <c r="A292" s="34"/>
      <c r="B292" s="35"/>
      <c r="C292" s="187" t="s">
        <v>369</v>
      </c>
      <c r="D292" s="187" t="s">
        <v>152</v>
      </c>
      <c r="E292" s="188" t="s">
        <v>366</v>
      </c>
      <c r="F292" s="189" t="s">
        <v>367</v>
      </c>
      <c r="G292" s="190" t="s">
        <v>177</v>
      </c>
      <c r="H292" s="191">
        <v>16.309999999999999</v>
      </c>
      <c r="I292" s="192"/>
      <c r="J292" s="193">
        <f>ROUND(I292*H292,2)</f>
        <v>0</v>
      </c>
      <c r="K292" s="194"/>
      <c r="L292" s="39"/>
      <c r="M292" s="195" t="s">
        <v>1</v>
      </c>
      <c r="N292" s="196" t="s">
        <v>46</v>
      </c>
      <c r="O292" s="71"/>
      <c r="P292" s="197">
        <f>O292*H292</f>
        <v>0</v>
      </c>
      <c r="Q292" s="197">
        <v>0</v>
      </c>
      <c r="R292" s="197">
        <f>Q292*H292</f>
        <v>0</v>
      </c>
      <c r="S292" s="197">
        <v>0</v>
      </c>
      <c r="T292" s="198">
        <f>S292*H292</f>
        <v>0</v>
      </c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R292" s="199" t="s">
        <v>156</v>
      </c>
      <c r="AT292" s="199" t="s">
        <v>152</v>
      </c>
      <c r="AU292" s="199" t="s">
        <v>91</v>
      </c>
      <c r="AY292" s="17" t="s">
        <v>150</v>
      </c>
      <c r="BE292" s="200">
        <f>IF(N292="základní",J292,0)</f>
        <v>0</v>
      </c>
      <c r="BF292" s="200">
        <f>IF(N292="snížená",J292,0)</f>
        <v>0</v>
      </c>
      <c r="BG292" s="200">
        <f>IF(N292="zákl. přenesená",J292,0)</f>
        <v>0</v>
      </c>
      <c r="BH292" s="200">
        <f>IF(N292="sníž. přenesená",J292,0)</f>
        <v>0</v>
      </c>
      <c r="BI292" s="200">
        <f>IF(N292="nulová",J292,0)</f>
        <v>0</v>
      </c>
      <c r="BJ292" s="17" t="s">
        <v>89</v>
      </c>
      <c r="BK292" s="200">
        <f>ROUND(I292*H292,2)</f>
        <v>0</v>
      </c>
      <c r="BL292" s="17" t="s">
        <v>156</v>
      </c>
      <c r="BM292" s="199" t="s">
        <v>651</v>
      </c>
    </row>
    <row r="293" spans="1:65" s="14" customFormat="1">
      <c r="B293" s="212"/>
      <c r="C293" s="213"/>
      <c r="D293" s="203" t="s">
        <v>158</v>
      </c>
      <c r="E293" s="214" t="s">
        <v>1</v>
      </c>
      <c r="F293" s="215" t="s">
        <v>650</v>
      </c>
      <c r="G293" s="213"/>
      <c r="H293" s="216">
        <v>16.309999999999999</v>
      </c>
      <c r="I293" s="217"/>
      <c r="J293" s="213"/>
      <c r="K293" s="213"/>
      <c r="L293" s="218"/>
      <c r="M293" s="219"/>
      <c r="N293" s="220"/>
      <c r="O293" s="220"/>
      <c r="P293" s="220"/>
      <c r="Q293" s="220"/>
      <c r="R293" s="220"/>
      <c r="S293" s="220"/>
      <c r="T293" s="221"/>
      <c r="AT293" s="222" t="s">
        <v>158</v>
      </c>
      <c r="AU293" s="222" t="s">
        <v>91</v>
      </c>
      <c r="AV293" s="14" t="s">
        <v>91</v>
      </c>
      <c r="AW293" s="14" t="s">
        <v>35</v>
      </c>
      <c r="AX293" s="14" t="s">
        <v>81</v>
      </c>
      <c r="AY293" s="222" t="s">
        <v>150</v>
      </c>
    </row>
    <row r="294" spans="1:65" s="15" customFormat="1">
      <c r="B294" s="223"/>
      <c r="C294" s="224"/>
      <c r="D294" s="203" t="s">
        <v>158</v>
      </c>
      <c r="E294" s="225" t="s">
        <v>1</v>
      </c>
      <c r="F294" s="226" t="s">
        <v>161</v>
      </c>
      <c r="G294" s="224"/>
      <c r="H294" s="227">
        <v>16.309999999999999</v>
      </c>
      <c r="I294" s="228"/>
      <c r="J294" s="224"/>
      <c r="K294" s="224"/>
      <c r="L294" s="229"/>
      <c r="M294" s="230"/>
      <c r="N294" s="231"/>
      <c r="O294" s="231"/>
      <c r="P294" s="231"/>
      <c r="Q294" s="231"/>
      <c r="R294" s="231"/>
      <c r="S294" s="231"/>
      <c r="T294" s="232"/>
      <c r="AT294" s="233" t="s">
        <v>158</v>
      </c>
      <c r="AU294" s="233" t="s">
        <v>91</v>
      </c>
      <c r="AV294" s="15" t="s">
        <v>156</v>
      </c>
      <c r="AW294" s="15" t="s">
        <v>35</v>
      </c>
      <c r="AX294" s="15" t="s">
        <v>89</v>
      </c>
      <c r="AY294" s="233" t="s">
        <v>150</v>
      </c>
    </row>
    <row r="295" spans="1:65" s="2" customFormat="1" ht="24.2" customHeight="1">
      <c r="A295" s="34"/>
      <c r="B295" s="35"/>
      <c r="C295" s="187" t="s">
        <v>375</v>
      </c>
      <c r="D295" s="187" t="s">
        <v>152</v>
      </c>
      <c r="E295" s="188" t="s">
        <v>370</v>
      </c>
      <c r="F295" s="189" t="s">
        <v>371</v>
      </c>
      <c r="G295" s="190" t="s">
        <v>189</v>
      </c>
      <c r="H295" s="191">
        <v>1.119</v>
      </c>
      <c r="I295" s="192"/>
      <c r="J295" s="193">
        <f>ROUND(I295*H295,2)</f>
        <v>0</v>
      </c>
      <c r="K295" s="194"/>
      <c r="L295" s="39"/>
      <c r="M295" s="195" t="s">
        <v>1</v>
      </c>
      <c r="N295" s="196" t="s">
        <v>46</v>
      </c>
      <c r="O295" s="71"/>
      <c r="P295" s="197">
        <f>O295*H295</f>
        <v>0</v>
      </c>
      <c r="Q295" s="197">
        <v>0</v>
      </c>
      <c r="R295" s="197">
        <f>Q295*H295</f>
        <v>0</v>
      </c>
      <c r="S295" s="197">
        <v>2.2000000000000002</v>
      </c>
      <c r="T295" s="198">
        <f>S295*H295</f>
        <v>2.4618000000000002</v>
      </c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  <c r="AR295" s="199" t="s">
        <v>156</v>
      </c>
      <c r="AT295" s="199" t="s">
        <v>152</v>
      </c>
      <c r="AU295" s="199" t="s">
        <v>91</v>
      </c>
      <c r="AY295" s="17" t="s">
        <v>150</v>
      </c>
      <c r="BE295" s="200">
        <f>IF(N295="základní",J295,0)</f>
        <v>0</v>
      </c>
      <c r="BF295" s="200">
        <f>IF(N295="snížená",J295,0)</f>
        <v>0</v>
      </c>
      <c r="BG295" s="200">
        <f>IF(N295="zákl. přenesená",J295,0)</f>
        <v>0</v>
      </c>
      <c r="BH295" s="200">
        <f>IF(N295="sníž. přenesená",J295,0)</f>
        <v>0</v>
      </c>
      <c r="BI295" s="200">
        <f>IF(N295="nulová",J295,0)</f>
        <v>0</v>
      </c>
      <c r="BJ295" s="17" t="s">
        <v>89</v>
      </c>
      <c r="BK295" s="200">
        <f>ROUND(I295*H295,2)</f>
        <v>0</v>
      </c>
      <c r="BL295" s="17" t="s">
        <v>156</v>
      </c>
      <c r="BM295" s="199" t="s">
        <v>652</v>
      </c>
    </row>
    <row r="296" spans="1:65" s="13" customFormat="1" ht="22.5">
      <c r="B296" s="201"/>
      <c r="C296" s="202"/>
      <c r="D296" s="203" t="s">
        <v>158</v>
      </c>
      <c r="E296" s="204" t="s">
        <v>1</v>
      </c>
      <c r="F296" s="205" t="s">
        <v>653</v>
      </c>
      <c r="G296" s="202"/>
      <c r="H296" s="204" t="s">
        <v>1</v>
      </c>
      <c r="I296" s="206"/>
      <c r="J296" s="202"/>
      <c r="K296" s="202"/>
      <c r="L296" s="207"/>
      <c r="M296" s="208"/>
      <c r="N296" s="209"/>
      <c r="O296" s="209"/>
      <c r="P296" s="209"/>
      <c r="Q296" s="209"/>
      <c r="R296" s="209"/>
      <c r="S296" s="209"/>
      <c r="T296" s="210"/>
      <c r="AT296" s="211" t="s">
        <v>158</v>
      </c>
      <c r="AU296" s="211" t="s">
        <v>91</v>
      </c>
      <c r="AV296" s="13" t="s">
        <v>89</v>
      </c>
      <c r="AW296" s="13" t="s">
        <v>35</v>
      </c>
      <c r="AX296" s="13" t="s">
        <v>81</v>
      </c>
      <c r="AY296" s="211" t="s">
        <v>150</v>
      </c>
    </row>
    <row r="297" spans="1:65" s="14" customFormat="1" ht="22.5">
      <c r="B297" s="212"/>
      <c r="C297" s="213"/>
      <c r="D297" s="203" t="s">
        <v>158</v>
      </c>
      <c r="E297" s="214" t="s">
        <v>1</v>
      </c>
      <c r="F297" s="215" t="s">
        <v>654</v>
      </c>
      <c r="G297" s="213"/>
      <c r="H297" s="216">
        <v>1.119</v>
      </c>
      <c r="I297" s="217"/>
      <c r="J297" s="213"/>
      <c r="K297" s="213"/>
      <c r="L297" s="218"/>
      <c r="M297" s="219"/>
      <c r="N297" s="220"/>
      <c r="O297" s="220"/>
      <c r="P297" s="220"/>
      <c r="Q297" s="220"/>
      <c r="R297" s="220"/>
      <c r="S297" s="220"/>
      <c r="T297" s="221"/>
      <c r="AT297" s="222" t="s">
        <v>158</v>
      </c>
      <c r="AU297" s="222" t="s">
        <v>91</v>
      </c>
      <c r="AV297" s="14" t="s">
        <v>91</v>
      </c>
      <c r="AW297" s="14" t="s">
        <v>35</v>
      </c>
      <c r="AX297" s="14" t="s">
        <v>81</v>
      </c>
      <c r="AY297" s="222" t="s">
        <v>150</v>
      </c>
    </row>
    <row r="298" spans="1:65" s="15" customFormat="1">
      <c r="B298" s="223"/>
      <c r="C298" s="224"/>
      <c r="D298" s="203" t="s">
        <v>158</v>
      </c>
      <c r="E298" s="225" t="s">
        <v>1</v>
      </c>
      <c r="F298" s="226" t="s">
        <v>161</v>
      </c>
      <c r="G298" s="224"/>
      <c r="H298" s="227">
        <v>1.119</v>
      </c>
      <c r="I298" s="228"/>
      <c r="J298" s="224"/>
      <c r="K298" s="224"/>
      <c r="L298" s="229"/>
      <c r="M298" s="230"/>
      <c r="N298" s="231"/>
      <c r="O298" s="231"/>
      <c r="P298" s="231"/>
      <c r="Q298" s="231"/>
      <c r="R298" s="231"/>
      <c r="S298" s="231"/>
      <c r="T298" s="232"/>
      <c r="AT298" s="233" t="s">
        <v>158</v>
      </c>
      <c r="AU298" s="233" t="s">
        <v>91</v>
      </c>
      <c r="AV298" s="15" t="s">
        <v>156</v>
      </c>
      <c r="AW298" s="15" t="s">
        <v>35</v>
      </c>
      <c r="AX298" s="15" t="s">
        <v>89</v>
      </c>
      <c r="AY298" s="233" t="s">
        <v>150</v>
      </c>
    </row>
    <row r="299" spans="1:65" s="12" customFormat="1" ht="22.9" customHeight="1">
      <c r="B299" s="171"/>
      <c r="C299" s="172"/>
      <c r="D299" s="173" t="s">
        <v>80</v>
      </c>
      <c r="E299" s="185" t="s">
        <v>383</v>
      </c>
      <c r="F299" s="185" t="s">
        <v>384</v>
      </c>
      <c r="G299" s="172"/>
      <c r="H299" s="172"/>
      <c r="I299" s="175"/>
      <c r="J299" s="186">
        <f>BK299</f>
        <v>0</v>
      </c>
      <c r="K299" s="172"/>
      <c r="L299" s="177"/>
      <c r="M299" s="178"/>
      <c r="N299" s="179"/>
      <c r="O299" s="179"/>
      <c r="P299" s="180">
        <f>SUM(P300:P314)</f>
        <v>0</v>
      </c>
      <c r="Q299" s="179"/>
      <c r="R299" s="180">
        <f>SUM(R300:R314)</f>
        <v>0</v>
      </c>
      <c r="S299" s="179"/>
      <c r="T299" s="181">
        <f>SUM(T300:T314)</f>
        <v>0</v>
      </c>
      <c r="AR299" s="182" t="s">
        <v>89</v>
      </c>
      <c r="AT299" s="183" t="s">
        <v>80</v>
      </c>
      <c r="AU299" s="183" t="s">
        <v>89</v>
      </c>
      <c r="AY299" s="182" t="s">
        <v>150</v>
      </c>
      <c r="BK299" s="184">
        <f>SUM(BK300:BK314)</f>
        <v>0</v>
      </c>
    </row>
    <row r="300" spans="1:65" s="2" customFormat="1" ht="24.2" customHeight="1">
      <c r="A300" s="34"/>
      <c r="B300" s="35"/>
      <c r="C300" s="187" t="s">
        <v>379</v>
      </c>
      <c r="D300" s="187" t="s">
        <v>152</v>
      </c>
      <c r="E300" s="188" t="s">
        <v>386</v>
      </c>
      <c r="F300" s="189" t="s">
        <v>387</v>
      </c>
      <c r="G300" s="190" t="s">
        <v>228</v>
      </c>
      <c r="H300" s="191">
        <v>70.59</v>
      </c>
      <c r="I300" s="192"/>
      <c r="J300" s="193">
        <f>ROUND(I300*H300,2)</f>
        <v>0</v>
      </c>
      <c r="K300" s="194"/>
      <c r="L300" s="39"/>
      <c r="M300" s="195" t="s">
        <v>1</v>
      </c>
      <c r="N300" s="196" t="s">
        <v>46</v>
      </c>
      <c r="O300" s="71"/>
      <c r="P300" s="197">
        <f>O300*H300</f>
        <v>0</v>
      </c>
      <c r="Q300" s="197">
        <v>0</v>
      </c>
      <c r="R300" s="197">
        <f>Q300*H300</f>
        <v>0</v>
      </c>
      <c r="S300" s="197">
        <v>0</v>
      </c>
      <c r="T300" s="198">
        <f>S300*H300</f>
        <v>0</v>
      </c>
      <c r="U300" s="34"/>
      <c r="V300" s="34"/>
      <c r="W300" s="34"/>
      <c r="X300" s="34"/>
      <c r="Y300" s="34"/>
      <c r="Z300" s="34"/>
      <c r="AA300" s="34"/>
      <c r="AB300" s="34"/>
      <c r="AC300" s="34"/>
      <c r="AD300" s="34"/>
      <c r="AE300" s="34"/>
      <c r="AR300" s="199" t="s">
        <v>156</v>
      </c>
      <c r="AT300" s="199" t="s">
        <v>152</v>
      </c>
      <c r="AU300" s="199" t="s">
        <v>91</v>
      </c>
      <c r="AY300" s="17" t="s">
        <v>150</v>
      </c>
      <c r="BE300" s="200">
        <f>IF(N300="základní",J300,0)</f>
        <v>0</v>
      </c>
      <c r="BF300" s="200">
        <f>IF(N300="snížená",J300,0)</f>
        <v>0</v>
      </c>
      <c r="BG300" s="200">
        <f>IF(N300="zákl. přenesená",J300,0)</f>
        <v>0</v>
      </c>
      <c r="BH300" s="200">
        <f>IF(N300="sníž. přenesená",J300,0)</f>
        <v>0</v>
      </c>
      <c r="BI300" s="200">
        <f>IF(N300="nulová",J300,0)</f>
        <v>0</v>
      </c>
      <c r="BJ300" s="17" t="s">
        <v>89</v>
      </c>
      <c r="BK300" s="200">
        <f>ROUND(I300*H300,2)</f>
        <v>0</v>
      </c>
      <c r="BL300" s="17" t="s">
        <v>156</v>
      </c>
      <c r="BM300" s="199" t="s">
        <v>655</v>
      </c>
    </row>
    <row r="301" spans="1:65" s="14" customFormat="1">
      <c r="B301" s="212"/>
      <c r="C301" s="213"/>
      <c r="D301" s="203" t="s">
        <v>158</v>
      </c>
      <c r="E301" s="214" t="s">
        <v>1</v>
      </c>
      <c r="F301" s="215" t="s">
        <v>656</v>
      </c>
      <c r="G301" s="213"/>
      <c r="H301" s="216">
        <v>70.59</v>
      </c>
      <c r="I301" s="217"/>
      <c r="J301" s="213"/>
      <c r="K301" s="213"/>
      <c r="L301" s="218"/>
      <c r="M301" s="219"/>
      <c r="N301" s="220"/>
      <c r="O301" s="220"/>
      <c r="P301" s="220"/>
      <c r="Q301" s="220"/>
      <c r="R301" s="220"/>
      <c r="S301" s="220"/>
      <c r="T301" s="221"/>
      <c r="AT301" s="222" t="s">
        <v>158</v>
      </c>
      <c r="AU301" s="222" t="s">
        <v>91</v>
      </c>
      <c r="AV301" s="14" t="s">
        <v>91</v>
      </c>
      <c r="AW301" s="14" t="s">
        <v>35</v>
      </c>
      <c r="AX301" s="14" t="s">
        <v>81</v>
      </c>
      <c r="AY301" s="222" t="s">
        <v>150</v>
      </c>
    </row>
    <row r="302" spans="1:65" s="15" customFormat="1">
      <c r="B302" s="223"/>
      <c r="C302" s="224"/>
      <c r="D302" s="203" t="s">
        <v>158</v>
      </c>
      <c r="E302" s="225" t="s">
        <v>1</v>
      </c>
      <c r="F302" s="226" t="s">
        <v>161</v>
      </c>
      <c r="G302" s="224"/>
      <c r="H302" s="227">
        <v>70.59</v>
      </c>
      <c r="I302" s="228"/>
      <c r="J302" s="224"/>
      <c r="K302" s="224"/>
      <c r="L302" s="229"/>
      <c r="M302" s="230"/>
      <c r="N302" s="231"/>
      <c r="O302" s="231"/>
      <c r="P302" s="231"/>
      <c r="Q302" s="231"/>
      <c r="R302" s="231"/>
      <c r="S302" s="231"/>
      <c r="T302" s="232"/>
      <c r="AT302" s="233" t="s">
        <v>158</v>
      </c>
      <c r="AU302" s="233" t="s">
        <v>91</v>
      </c>
      <c r="AV302" s="15" t="s">
        <v>156</v>
      </c>
      <c r="AW302" s="15" t="s">
        <v>35</v>
      </c>
      <c r="AX302" s="15" t="s">
        <v>89</v>
      </c>
      <c r="AY302" s="233" t="s">
        <v>150</v>
      </c>
    </row>
    <row r="303" spans="1:65" s="2" customFormat="1" ht="24.2" customHeight="1">
      <c r="A303" s="34"/>
      <c r="B303" s="35"/>
      <c r="C303" s="187" t="s">
        <v>385</v>
      </c>
      <c r="D303" s="187" t="s">
        <v>152</v>
      </c>
      <c r="E303" s="188" t="s">
        <v>391</v>
      </c>
      <c r="F303" s="189" t="s">
        <v>392</v>
      </c>
      <c r="G303" s="190" t="s">
        <v>228</v>
      </c>
      <c r="H303" s="191">
        <v>352.95</v>
      </c>
      <c r="I303" s="192"/>
      <c r="J303" s="193">
        <f>ROUND(I303*H303,2)</f>
        <v>0</v>
      </c>
      <c r="K303" s="194"/>
      <c r="L303" s="39"/>
      <c r="M303" s="195" t="s">
        <v>1</v>
      </c>
      <c r="N303" s="196" t="s">
        <v>46</v>
      </c>
      <c r="O303" s="71"/>
      <c r="P303" s="197">
        <f>O303*H303</f>
        <v>0</v>
      </c>
      <c r="Q303" s="197">
        <v>0</v>
      </c>
      <c r="R303" s="197">
        <f>Q303*H303</f>
        <v>0</v>
      </c>
      <c r="S303" s="197">
        <v>0</v>
      </c>
      <c r="T303" s="198">
        <f>S303*H303</f>
        <v>0</v>
      </c>
      <c r="U303" s="34"/>
      <c r="V303" s="34"/>
      <c r="W303" s="34"/>
      <c r="X303" s="34"/>
      <c r="Y303" s="34"/>
      <c r="Z303" s="34"/>
      <c r="AA303" s="34"/>
      <c r="AB303" s="34"/>
      <c r="AC303" s="34"/>
      <c r="AD303" s="34"/>
      <c r="AE303" s="34"/>
      <c r="AR303" s="199" t="s">
        <v>156</v>
      </c>
      <c r="AT303" s="199" t="s">
        <v>152</v>
      </c>
      <c r="AU303" s="199" t="s">
        <v>91</v>
      </c>
      <c r="AY303" s="17" t="s">
        <v>150</v>
      </c>
      <c r="BE303" s="200">
        <f>IF(N303="základní",J303,0)</f>
        <v>0</v>
      </c>
      <c r="BF303" s="200">
        <f>IF(N303="snížená",J303,0)</f>
        <v>0</v>
      </c>
      <c r="BG303" s="200">
        <f>IF(N303="zákl. přenesená",J303,0)</f>
        <v>0</v>
      </c>
      <c r="BH303" s="200">
        <f>IF(N303="sníž. přenesená",J303,0)</f>
        <v>0</v>
      </c>
      <c r="BI303" s="200">
        <f>IF(N303="nulová",J303,0)</f>
        <v>0</v>
      </c>
      <c r="BJ303" s="17" t="s">
        <v>89</v>
      </c>
      <c r="BK303" s="200">
        <f>ROUND(I303*H303,2)</f>
        <v>0</v>
      </c>
      <c r="BL303" s="17" t="s">
        <v>156</v>
      </c>
      <c r="BM303" s="199" t="s">
        <v>657</v>
      </c>
    </row>
    <row r="304" spans="1:65" s="14" customFormat="1">
      <c r="B304" s="212"/>
      <c r="C304" s="213"/>
      <c r="D304" s="203" t="s">
        <v>158</v>
      </c>
      <c r="E304" s="214" t="s">
        <v>1</v>
      </c>
      <c r="F304" s="215" t="s">
        <v>658</v>
      </c>
      <c r="G304" s="213"/>
      <c r="H304" s="216">
        <v>70.59</v>
      </c>
      <c r="I304" s="217"/>
      <c r="J304" s="213"/>
      <c r="K304" s="213"/>
      <c r="L304" s="218"/>
      <c r="M304" s="219"/>
      <c r="N304" s="220"/>
      <c r="O304" s="220"/>
      <c r="P304" s="220"/>
      <c r="Q304" s="220"/>
      <c r="R304" s="220"/>
      <c r="S304" s="220"/>
      <c r="T304" s="221"/>
      <c r="AT304" s="222" t="s">
        <v>158</v>
      </c>
      <c r="AU304" s="222" t="s">
        <v>91</v>
      </c>
      <c r="AV304" s="14" t="s">
        <v>91</v>
      </c>
      <c r="AW304" s="14" t="s">
        <v>35</v>
      </c>
      <c r="AX304" s="14" t="s">
        <v>89</v>
      </c>
      <c r="AY304" s="222" t="s">
        <v>150</v>
      </c>
    </row>
    <row r="305" spans="1:65" s="14" customFormat="1">
      <c r="B305" s="212"/>
      <c r="C305" s="213"/>
      <c r="D305" s="203" t="s">
        <v>158</v>
      </c>
      <c r="E305" s="213"/>
      <c r="F305" s="215" t="s">
        <v>659</v>
      </c>
      <c r="G305" s="213"/>
      <c r="H305" s="216">
        <v>352.95</v>
      </c>
      <c r="I305" s="217"/>
      <c r="J305" s="213"/>
      <c r="K305" s="213"/>
      <c r="L305" s="218"/>
      <c r="M305" s="219"/>
      <c r="N305" s="220"/>
      <c r="O305" s="220"/>
      <c r="P305" s="220"/>
      <c r="Q305" s="220"/>
      <c r="R305" s="220"/>
      <c r="S305" s="220"/>
      <c r="T305" s="221"/>
      <c r="AT305" s="222" t="s">
        <v>158</v>
      </c>
      <c r="AU305" s="222" t="s">
        <v>91</v>
      </c>
      <c r="AV305" s="14" t="s">
        <v>91</v>
      </c>
      <c r="AW305" s="14" t="s">
        <v>4</v>
      </c>
      <c r="AX305" s="14" t="s">
        <v>89</v>
      </c>
      <c r="AY305" s="222" t="s">
        <v>150</v>
      </c>
    </row>
    <row r="306" spans="1:65" s="2" customFormat="1" ht="37.9" customHeight="1">
      <c r="A306" s="34"/>
      <c r="B306" s="35"/>
      <c r="C306" s="187" t="s">
        <v>390</v>
      </c>
      <c r="D306" s="187" t="s">
        <v>152</v>
      </c>
      <c r="E306" s="188" t="s">
        <v>397</v>
      </c>
      <c r="F306" s="189" t="s">
        <v>398</v>
      </c>
      <c r="G306" s="190" t="s">
        <v>228</v>
      </c>
      <c r="H306" s="191">
        <v>26.681000000000001</v>
      </c>
      <c r="I306" s="192"/>
      <c r="J306" s="193">
        <f>ROUND(I306*H306,2)</f>
        <v>0</v>
      </c>
      <c r="K306" s="194"/>
      <c r="L306" s="39"/>
      <c r="M306" s="195" t="s">
        <v>1</v>
      </c>
      <c r="N306" s="196" t="s">
        <v>46</v>
      </c>
      <c r="O306" s="71"/>
      <c r="P306" s="197">
        <f>O306*H306</f>
        <v>0</v>
      </c>
      <c r="Q306" s="197">
        <v>0</v>
      </c>
      <c r="R306" s="197">
        <f>Q306*H306</f>
        <v>0</v>
      </c>
      <c r="S306" s="197">
        <v>0</v>
      </c>
      <c r="T306" s="198">
        <f>S306*H306</f>
        <v>0</v>
      </c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R306" s="199" t="s">
        <v>156</v>
      </c>
      <c r="AT306" s="199" t="s">
        <v>152</v>
      </c>
      <c r="AU306" s="199" t="s">
        <v>91</v>
      </c>
      <c r="AY306" s="17" t="s">
        <v>150</v>
      </c>
      <c r="BE306" s="200">
        <f>IF(N306="základní",J306,0)</f>
        <v>0</v>
      </c>
      <c r="BF306" s="200">
        <f>IF(N306="snížená",J306,0)</f>
        <v>0</v>
      </c>
      <c r="BG306" s="200">
        <f>IF(N306="zákl. přenesená",J306,0)</f>
        <v>0</v>
      </c>
      <c r="BH306" s="200">
        <f>IF(N306="sníž. přenesená",J306,0)</f>
        <v>0</v>
      </c>
      <c r="BI306" s="200">
        <f>IF(N306="nulová",J306,0)</f>
        <v>0</v>
      </c>
      <c r="BJ306" s="17" t="s">
        <v>89</v>
      </c>
      <c r="BK306" s="200">
        <f>ROUND(I306*H306,2)</f>
        <v>0</v>
      </c>
      <c r="BL306" s="17" t="s">
        <v>156</v>
      </c>
      <c r="BM306" s="199" t="s">
        <v>660</v>
      </c>
    </row>
    <row r="307" spans="1:65" s="14" customFormat="1">
      <c r="B307" s="212"/>
      <c r="C307" s="213"/>
      <c r="D307" s="203" t="s">
        <v>158</v>
      </c>
      <c r="E307" s="214" t="s">
        <v>1</v>
      </c>
      <c r="F307" s="215" t="s">
        <v>661</v>
      </c>
      <c r="G307" s="213"/>
      <c r="H307" s="216">
        <v>26.681000000000001</v>
      </c>
      <c r="I307" s="217"/>
      <c r="J307" s="213"/>
      <c r="K307" s="213"/>
      <c r="L307" s="218"/>
      <c r="M307" s="219"/>
      <c r="N307" s="220"/>
      <c r="O307" s="220"/>
      <c r="P307" s="220"/>
      <c r="Q307" s="220"/>
      <c r="R307" s="220"/>
      <c r="S307" s="220"/>
      <c r="T307" s="221"/>
      <c r="AT307" s="222" t="s">
        <v>158</v>
      </c>
      <c r="AU307" s="222" t="s">
        <v>91</v>
      </c>
      <c r="AV307" s="14" t="s">
        <v>91</v>
      </c>
      <c r="AW307" s="14" t="s">
        <v>35</v>
      </c>
      <c r="AX307" s="14" t="s">
        <v>81</v>
      </c>
      <c r="AY307" s="222" t="s">
        <v>150</v>
      </c>
    </row>
    <row r="308" spans="1:65" s="15" customFormat="1">
      <c r="B308" s="223"/>
      <c r="C308" s="224"/>
      <c r="D308" s="203" t="s">
        <v>158</v>
      </c>
      <c r="E308" s="225" t="s">
        <v>1</v>
      </c>
      <c r="F308" s="226" t="s">
        <v>161</v>
      </c>
      <c r="G308" s="224"/>
      <c r="H308" s="227">
        <v>26.681000000000001</v>
      </c>
      <c r="I308" s="228"/>
      <c r="J308" s="224"/>
      <c r="K308" s="224"/>
      <c r="L308" s="229"/>
      <c r="M308" s="230"/>
      <c r="N308" s="231"/>
      <c r="O308" s="231"/>
      <c r="P308" s="231"/>
      <c r="Q308" s="231"/>
      <c r="R308" s="231"/>
      <c r="S308" s="231"/>
      <c r="T308" s="232"/>
      <c r="AT308" s="233" t="s">
        <v>158</v>
      </c>
      <c r="AU308" s="233" t="s">
        <v>91</v>
      </c>
      <c r="AV308" s="15" t="s">
        <v>156</v>
      </c>
      <c r="AW308" s="15" t="s">
        <v>35</v>
      </c>
      <c r="AX308" s="15" t="s">
        <v>89</v>
      </c>
      <c r="AY308" s="233" t="s">
        <v>150</v>
      </c>
    </row>
    <row r="309" spans="1:65" s="2" customFormat="1" ht="44.25" customHeight="1">
      <c r="A309" s="34"/>
      <c r="B309" s="35"/>
      <c r="C309" s="187" t="s">
        <v>396</v>
      </c>
      <c r="D309" s="187" t="s">
        <v>152</v>
      </c>
      <c r="E309" s="188" t="s">
        <v>403</v>
      </c>
      <c r="F309" s="189" t="s">
        <v>404</v>
      </c>
      <c r="G309" s="190" t="s">
        <v>228</v>
      </c>
      <c r="H309" s="191">
        <v>41.043999999999997</v>
      </c>
      <c r="I309" s="192"/>
      <c r="J309" s="193">
        <f>ROUND(I309*H309,2)</f>
        <v>0</v>
      </c>
      <c r="K309" s="194"/>
      <c r="L309" s="39"/>
      <c r="M309" s="195" t="s">
        <v>1</v>
      </c>
      <c r="N309" s="196" t="s">
        <v>46</v>
      </c>
      <c r="O309" s="71"/>
      <c r="P309" s="197">
        <f>O309*H309</f>
        <v>0</v>
      </c>
      <c r="Q309" s="197">
        <v>0</v>
      </c>
      <c r="R309" s="197">
        <f>Q309*H309</f>
        <v>0</v>
      </c>
      <c r="S309" s="197">
        <v>0</v>
      </c>
      <c r="T309" s="198">
        <f>S309*H309</f>
        <v>0</v>
      </c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R309" s="199" t="s">
        <v>156</v>
      </c>
      <c r="AT309" s="199" t="s">
        <v>152</v>
      </c>
      <c r="AU309" s="199" t="s">
        <v>91</v>
      </c>
      <c r="AY309" s="17" t="s">
        <v>150</v>
      </c>
      <c r="BE309" s="200">
        <f>IF(N309="základní",J309,0)</f>
        <v>0</v>
      </c>
      <c r="BF309" s="200">
        <f>IF(N309="snížená",J309,0)</f>
        <v>0</v>
      </c>
      <c r="BG309" s="200">
        <f>IF(N309="zákl. přenesená",J309,0)</f>
        <v>0</v>
      </c>
      <c r="BH309" s="200">
        <f>IF(N309="sníž. přenesená",J309,0)</f>
        <v>0</v>
      </c>
      <c r="BI309" s="200">
        <f>IF(N309="nulová",J309,0)</f>
        <v>0</v>
      </c>
      <c r="BJ309" s="17" t="s">
        <v>89</v>
      </c>
      <c r="BK309" s="200">
        <f>ROUND(I309*H309,2)</f>
        <v>0</v>
      </c>
      <c r="BL309" s="17" t="s">
        <v>156</v>
      </c>
      <c r="BM309" s="199" t="s">
        <v>662</v>
      </c>
    </row>
    <row r="310" spans="1:65" s="14" customFormat="1">
      <c r="B310" s="212"/>
      <c r="C310" s="213"/>
      <c r="D310" s="203" t="s">
        <v>158</v>
      </c>
      <c r="E310" s="214" t="s">
        <v>1</v>
      </c>
      <c r="F310" s="215" t="s">
        <v>663</v>
      </c>
      <c r="G310" s="213"/>
      <c r="H310" s="216">
        <v>41.043999999999997</v>
      </c>
      <c r="I310" s="217"/>
      <c r="J310" s="213"/>
      <c r="K310" s="213"/>
      <c r="L310" s="218"/>
      <c r="M310" s="219"/>
      <c r="N310" s="220"/>
      <c r="O310" s="220"/>
      <c r="P310" s="220"/>
      <c r="Q310" s="220"/>
      <c r="R310" s="220"/>
      <c r="S310" s="220"/>
      <c r="T310" s="221"/>
      <c r="AT310" s="222" t="s">
        <v>158</v>
      </c>
      <c r="AU310" s="222" t="s">
        <v>91</v>
      </c>
      <c r="AV310" s="14" t="s">
        <v>91</v>
      </c>
      <c r="AW310" s="14" t="s">
        <v>35</v>
      </c>
      <c r="AX310" s="14" t="s">
        <v>81</v>
      </c>
      <c r="AY310" s="222" t="s">
        <v>150</v>
      </c>
    </row>
    <row r="311" spans="1:65" s="15" customFormat="1">
      <c r="B311" s="223"/>
      <c r="C311" s="224"/>
      <c r="D311" s="203" t="s">
        <v>158</v>
      </c>
      <c r="E311" s="225" t="s">
        <v>1</v>
      </c>
      <c r="F311" s="226" t="s">
        <v>161</v>
      </c>
      <c r="G311" s="224"/>
      <c r="H311" s="227">
        <v>41.043999999999997</v>
      </c>
      <c r="I311" s="228"/>
      <c r="J311" s="224"/>
      <c r="K311" s="224"/>
      <c r="L311" s="229"/>
      <c r="M311" s="230"/>
      <c r="N311" s="231"/>
      <c r="O311" s="231"/>
      <c r="P311" s="231"/>
      <c r="Q311" s="231"/>
      <c r="R311" s="231"/>
      <c r="S311" s="231"/>
      <c r="T311" s="232"/>
      <c r="AT311" s="233" t="s">
        <v>158</v>
      </c>
      <c r="AU311" s="233" t="s">
        <v>91</v>
      </c>
      <c r="AV311" s="15" t="s">
        <v>156</v>
      </c>
      <c r="AW311" s="15" t="s">
        <v>35</v>
      </c>
      <c r="AX311" s="15" t="s">
        <v>89</v>
      </c>
      <c r="AY311" s="233" t="s">
        <v>150</v>
      </c>
    </row>
    <row r="312" spans="1:65" s="2" customFormat="1" ht="44.25" customHeight="1">
      <c r="A312" s="34"/>
      <c r="B312" s="35"/>
      <c r="C312" s="187" t="s">
        <v>402</v>
      </c>
      <c r="D312" s="187" t="s">
        <v>152</v>
      </c>
      <c r="E312" s="188" t="s">
        <v>408</v>
      </c>
      <c r="F312" s="189" t="s">
        <v>409</v>
      </c>
      <c r="G312" s="190" t="s">
        <v>228</v>
      </c>
      <c r="H312" s="191">
        <v>2.8650000000000002</v>
      </c>
      <c r="I312" s="192"/>
      <c r="J312" s="193">
        <f>ROUND(I312*H312,2)</f>
        <v>0</v>
      </c>
      <c r="K312" s="194"/>
      <c r="L312" s="39"/>
      <c r="M312" s="195" t="s">
        <v>1</v>
      </c>
      <c r="N312" s="196" t="s">
        <v>46</v>
      </c>
      <c r="O312" s="71"/>
      <c r="P312" s="197">
        <f>O312*H312</f>
        <v>0</v>
      </c>
      <c r="Q312" s="197">
        <v>0</v>
      </c>
      <c r="R312" s="197">
        <f>Q312*H312</f>
        <v>0</v>
      </c>
      <c r="S312" s="197">
        <v>0</v>
      </c>
      <c r="T312" s="198">
        <f>S312*H312</f>
        <v>0</v>
      </c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R312" s="199" t="s">
        <v>156</v>
      </c>
      <c r="AT312" s="199" t="s">
        <v>152</v>
      </c>
      <c r="AU312" s="199" t="s">
        <v>91</v>
      </c>
      <c r="AY312" s="17" t="s">
        <v>150</v>
      </c>
      <c r="BE312" s="200">
        <f>IF(N312="základní",J312,0)</f>
        <v>0</v>
      </c>
      <c r="BF312" s="200">
        <f>IF(N312="snížená",J312,0)</f>
        <v>0</v>
      </c>
      <c r="BG312" s="200">
        <f>IF(N312="zákl. přenesená",J312,0)</f>
        <v>0</v>
      </c>
      <c r="BH312" s="200">
        <f>IF(N312="sníž. přenesená",J312,0)</f>
        <v>0</v>
      </c>
      <c r="BI312" s="200">
        <f>IF(N312="nulová",J312,0)</f>
        <v>0</v>
      </c>
      <c r="BJ312" s="17" t="s">
        <v>89</v>
      </c>
      <c r="BK312" s="200">
        <f>ROUND(I312*H312,2)</f>
        <v>0</v>
      </c>
      <c r="BL312" s="17" t="s">
        <v>156</v>
      </c>
      <c r="BM312" s="199" t="s">
        <v>664</v>
      </c>
    </row>
    <row r="313" spans="1:65" s="14" customFormat="1">
      <c r="B313" s="212"/>
      <c r="C313" s="213"/>
      <c r="D313" s="203" t="s">
        <v>158</v>
      </c>
      <c r="E313" s="214" t="s">
        <v>1</v>
      </c>
      <c r="F313" s="215" t="s">
        <v>665</v>
      </c>
      <c r="G313" s="213"/>
      <c r="H313" s="216">
        <v>2.8650000000000002</v>
      </c>
      <c r="I313" s="217"/>
      <c r="J313" s="213"/>
      <c r="K313" s="213"/>
      <c r="L313" s="218"/>
      <c r="M313" s="219"/>
      <c r="N313" s="220"/>
      <c r="O313" s="220"/>
      <c r="P313" s="220"/>
      <c r="Q313" s="220"/>
      <c r="R313" s="220"/>
      <c r="S313" s="220"/>
      <c r="T313" s="221"/>
      <c r="AT313" s="222" t="s">
        <v>158</v>
      </c>
      <c r="AU313" s="222" t="s">
        <v>91</v>
      </c>
      <c r="AV313" s="14" t="s">
        <v>91</v>
      </c>
      <c r="AW313" s="14" t="s">
        <v>35</v>
      </c>
      <c r="AX313" s="14" t="s">
        <v>81</v>
      </c>
      <c r="AY313" s="222" t="s">
        <v>150</v>
      </c>
    </row>
    <row r="314" spans="1:65" s="15" customFormat="1">
      <c r="B314" s="223"/>
      <c r="C314" s="224"/>
      <c r="D314" s="203" t="s">
        <v>158</v>
      </c>
      <c r="E314" s="225" t="s">
        <v>1</v>
      </c>
      <c r="F314" s="226" t="s">
        <v>161</v>
      </c>
      <c r="G314" s="224"/>
      <c r="H314" s="227">
        <v>2.8650000000000002</v>
      </c>
      <c r="I314" s="228"/>
      <c r="J314" s="224"/>
      <c r="K314" s="224"/>
      <c r="L314" s="229"/>
      <c r="M314" s="230"/>
      <c r="N314" s="231"/>
      <c r="O314" s="231"/>
      <c r="P314" s="231"/>
      <c r="Q314" s="231"/>
      <c r="R314" s="231"/>
      <c r="S314" s="231"/>
      <c r="T314" s="232"/>
      <c r="AT314" s="233" t="s">
        <v>158</v>
      </c>
      <c r="AU314" s="233" t="s">
        <v>91</v>
      </c>
      <c r="AV314" s="15" t="s">
        <v>156</v>
      </c>
      <c r="AW314" s="15" t="s">
        <v>35</v>
      </c>
      <c r="AX314" s="15" t="s">
        <v>89</v>
      </c>
      <c r="AY314" s="233" t="s">
        <v>150</v>
      </c>
    </row>
    <row r="315" spans="1:65" s="12" customFormat="1" ht="22.9" customHeight="1">
      <c r="B315" s="171"/>
      <c r="C315" s="172"/>
      <c r="D315" s="173" t="s">
        <v>80</v>
      </c>
      <c r="E315" s="185" t="s">
        <v>412</v>
      </c>
      <c r="F315" s="185" t="s">
        <v>413</v>
      </c>
      <c r="G315" s="172"/>
      <c r="H315" s="172"/>
      <c r="I315" s="175"/>
      <c r="J315" s="186">
        <f>BK315</f>
        <v>0</v>
      </c>
      <c r="K315" s="172"/>
      <c r="L315" s="177"/>
      <c r="M315" s="178"/>
      <c r="N315" s="179"/>
      <c r="O315" s="179"/>
      <c r="P315" s="180">
        <f>P316</f>
        <v>0</v>
      </c>
      <c r="Q315" s="179"/>
      <c r="R315" s="180">
        <f>R316</f>
        <v>0</v>
      </c>
      <c r="S315" s="179"/>
      <c r="T315" s="181">
        <f>T316</f>
        <v>0</v>
      </c>
      <c r="AR315" s="182" t="s">
        <v>89</v>
      </c>
      <c r="AT315" s="183" t="s">
        <v>80</v>
      </c>
      <c r="AU315" s="183" t="s">
        <v>89</v>
      </c>
      <c r="AY315" s="182" t="s">
        <v>150</v>
      </c>
      <c r="BK315" s="184">
        <f>BK316</f>
        <v>0</v>
      </c>
    </row>
    <row r="316" spans="1:65" s="2" customFormat="1" ht="24.2" customHeight="1">
      <c r="A316" s="34"/>
      <c r="B316" s="35"/>
      <c r="C316" s="187" t="s">
        <v>407</v>
      </c>
      <c r="D316" s="187" t="s">
        <v>152</v>
      </c>
      <c r="E316" s="188" t="s">
        <v>415</v>
      </c>
      <c r="F316" s="189" t="s">
        <v>416</v>
      </c>
      <c r="G316" s="190" t="s">
        <v>228</v>
      </c>
      <c r="H316" s="191">
        <v>109.45399999999999</v>
      </c>
      <c r="I316" s="192"/>
      <c r="J316" s="193">
        <f>ROUND(I316*H316,2)</f>
        <v>0</v>
      </c>
      <c r="K316" s="194"/>
      <c r="L316" s="39"/>
      <c r="M316" s="195" t="s">
        <v>1</v>
      </c>
      <c r="N316" s="196" t="s">
        <v>46</v>
      </c>
      <c r="O316" s="71"/>
      <c r="P316" s="197">
        <f>O316*H316</f>
        <v>0</v>
      </c>
      <c r="Q316" s="197">
        <v>0</v>
      </c>
      <c r="R316" s="197">
        <f>Q316*H316</f>
        <v>0</v>
      </c>
      <c r="S316" s="197">
        <v>0</v>
      </c>
      <c r="T316" s="198">
        <f>S316*H316</f>
        <v>0</v>
      </c>
      <c r="U316" s="34"/>
      <c r="V316" s="34"/>
      <c r="W316" s="34"/>
      <c r="X316" s="34"/>
      <c r="Y316" s="34"/>
      <c r="Z316" s="34"/>
      <c r="AA316" s="34"/>
      <c r="AB316" s="34"/>
      <c r="AC316" s="34"/>
      <c r="AD316" s="34"/>
      <c r="AE316" s="34"/>
      <c r="AR316" s="199" t="s">
        <v>156</v>
      </c>
      <c r="AT316" s="199" t="s">
        <v>152</v>
      </c>
      <c r="AU316" s="199" t="s">
        <v>91</v>
      </c>
      <c r="AY316" s="17" t="s">
        <v>150</v>
      </c>
      <c r="BE316" s="200">
        <f>IF(N316="základní",J316,0)</f>
        <v>0</v>
      </c>
      <c r="BF316" s="200">
        <f>IF(N316="snížená",J316,0)</f>
        <v>0</v>
      </c>
      <c r="BG316" s="200">
        <f>IF(N316="zákl. přenesená",J316,0)</f>
        <v>0</v>
      </c>
      <c r="BH316" s="200">
        <f>IF(N316="sníž. přenesená",J316,0)</f>
        <v>0</v>
      </c>
      <c r="BI316" s="200">
        <f>IF(N316="nulová",J316,0)</f>
        <v>0</v>
      </c>
      <c r="BJ316" s="17" t="s">
        <v>89</v>
      </c>
      <c r="BK316" s="200">
        <f>ROUND(I316*H316,2)</f>
        <v>0</v>
      </c>
      <c r="BL316" s="17" t="s">
        <v>156</v>
      </c>
      <c r="BM316" s="199" t="s">
        <v>666</v>
      </c>
    </row>
    <row r="317" spans="1:65" s="12" customFormat="1" ht="25.9" customHeight="1">
      <c r="B317" s="171"/>
      <c r="C317" s="172"/>
      <c r="D317" s="173" t="s">
        <v>80</v>
      </c>
      <c r="E317" s="174" t="s">
        <v>418</v>
      </c>
      <c r="F317" s="174" t="s">
        <v>419</v>
      </c>
      <c r="G317" s="172"/>
      <c r="H317" s="172"/>
      <c r="I317" s="175"/>
      <c r="J317" s="176">
        <f>BK317</f>
        <v>0</v>
      </c>
      <c r="K317" s="172"/>
      <c r="L317" s="177"/>
      <c r="M317" s="178"/>
      <c r="N317" s="179"/>
      <c r="O317" s="179"/>
      <c r="P317" s="180">
        <f>P318</f>
        <v>0</v>
      </c>
      <c r="Q317" s="179"/>
      <c r="R317" s="180">
        <f>R318</f>
        <v>2.5</v>
      </c>
      <c r="S317" s="179"/>
      <c r="T317" s="181">
        <f>T318</f>
        <v>0</v>
      </c>
      <c r="AR317" s="182" t="s">
        <v>91</v>
      </c>
      <c r="AT317" s="183" t="s">
        <v>80</v>
      </c>
      <c r="AU317" s="183" t="s">
        <v>81</v>
      </c>
      <c r="AY317" s="182" t="s">
        <v>150</v>
      </c>
      <c r="BK317" s="184">
        <f>BK318</f>
        <v>0</v>
      </c>
    </row>
    <row r="318" spans="1:65" s="12" customFormat="1" ht="22.9" customHeight="1">
      <c r="B318" s="171"/>
      <c r="C318" s="172"/>
      <c r="D318" s="173" t="s">
        <v>80</v>
      </c>
      <c r="E318" s="185" t="s">
        <v>420</v>
      </c>
      <c r="F318" s="185" t="s">
        <v>421</v>
      </c>
      <c r="G318" s="172"/>
      <c r="H318" s="172"/>
      <c r="I318" s="175"/>
      <c r="J318" s="186">
        <f>BK318</f>
        <v>0</v>
      </c>
      <c r="K318" s="172"/>
      <c r="L318" s="177"/>
      <c r="M318" s="178"/>
      <c r="N318" s="179"/>
      <c r="O318" s="179"/>
      <c r="P318" s="180">
        <f>SUM(P319:P321)</f>
        <v>0</v>
      </c>
      <c r="Q318" s="179"/>
      <c r="R318" s="180">
        <f>SUM(R319:R321)</f>
        <v>2.5</v>
      </c>
      <c r="S318" s="179"/>
      <c r="T318" s="181">
        <f>SUM(T319:T321)</f>
        <v>0</v>
      </c>
      <c r="AR318" s="182" t="s">
        <v>91</v>
      </c>
      <c r="AT318" s="183" t="s">
        <v>80</v>
      </c>
      <c r="AU318" s="183" t="s">
        <v>89</v>
      </c>
      <c r="AY318" s="182" t="s">
        <v>150</v>
      </c>
      <c r="BK318" s="184">
        <f>SUM(BK319:BK321)</f>
        <v>0</v>
      </c>
    </row>
    <row r="319" spans="1:65" s="2" customFormat="1" ht="24.2" customHeight="1">
      <c r="A319" s="34"/>
      <c r="B319" s="35"/>
      <c r="C319" s="187" t="s">
        <v>414</v>
      </c>
      <c r="D319" s="187" t="s">
        <v>152</v>
      </c>
      <c r="E319" s="188" t="s">
        <v>423</v>
      </c>
      <c r="F319" s="189" t="s">
        <v>424</v>
      </c>
      <c r="G319" s="190" t="s">
        <v>285</v>
      </c>
      <c r="H319" s="191">
        <v>1</v>
      </c>
      <c r="I319" s="192"/>
      <c r="J319" s="193">
        <f>ROUND(I319*H319,2)</f>
        <v>0</v>
      </c>
      <c r="K319" s="194"/>
      <c r="L319" s="39"/>
      <c r="M319" s="195" t="s">
        <v>1</v>
      </c>
      <c r="N319" s="196" t="s">
        <v>46</v>
      </c>
      <c r="O319" s="71"/>
      <c r="P319" s="197">
        <f>O319*H319</f>
        <v>0</v>
      </c>
      <c r="Q319" s="197">
        <v>1.25</v>
      </c>
      <c r="R319" s="197">
        <f>Q319*H319</f>
        <v>1.25</v>
      </c>
      <c r="S319" s="197">
        <v>0</v>
      </c>
      <c r="T319" s="198">
        <f>S319*H319</f>
        <v>0</v>
      </c>
      <c r="U319" s="34"/>
      <c r="V319" s="34"/>
      <c r="W319" s="34"/>
      <c r="X319" s="34"/>
      <c r="Y319" s="34"/>
      <c r="Z319" s="34"/>
      <c r="AA319" s="34"/>
      <c r="AB319" s="34"/>
      <c r="AC319" s="34"/>
      <c r="AD319" s="34"/>
      <c r="AE319" s="34"/>
      <c r="AR319" s="199" t="s">
        <v>243</v>
      </c>
      <c r="AT319" s="199" t="s">
        <v>152</v>
      </c>
      <c r="AU319" s="199" t="s">
        <v>91</v>
      </c>
      <c r="AY319" s="17" t="s">
        <v>150</v>
      </c>
      <c r="BE319" s="200">
        <f>IF(N319="základní",J319,0)</f>
        <v>0</v>
      </c>
      <c r="BF319" s="200">
        <f>IF(N319="snížená",J319,0)</f>
        <v>0</v>
      </c>
      <c r="BG319" s="200">
        <f>IF(N319="zákl. přenesená",J319,0)</f>
        <v>0</v>
      </c>
      <c r="BH319" s="200">
        <f>IF(N319="sníž. přenesená",J319,0)</f>
        <v>0</v>
      </c>
      <c r="BI319" s="200">
        <f>IF(N319="nulová",J319,0)</f>
        <v>0</v>
      </c>
      <c r="BJ319" s="17" t="s">
        <v>89</v>
      </c>
      <c r="BK319" s="200">
        <f>ROUND(I319*H319,2)</f>
        <v>0</v>
      </c>
      <c r="BL319" s="17" t="s">
        <v>243</v>
      </c>
      <c r="BM319" s="199" t="s">
        <v>667</v>
      </c>
    </row>
    <row r="320" spans="1:65" s="2" customFormat="1" ht="16.5" customHeight="1">
      <c r="A320" s="34"/>
      <c r="B320" s="35"/>
      <c r="C320" s="234" t="s">
        <v>422</v>
      </c>
      <c r="D320" s="234" t="s">
        <v>211</v>
      </c>
      <c r="E320" s="235" t="s">
        <v>427</v>
      </c>
      <c r="F320" s="236" t="s">
        <v>428</v>
      </c>
      <c r="G320" s="237" t="s">
        <v>285</v>
      </c>
      <c r="H320" s="238">
        <v>1</v>
      </c>
      <c r="I320" s="239"/>
      <c r="J320" s="240">
        <f>ROUND(I320*H320,2)</f>
        <v>0</v>
      </c>
      <c r="K320" s="241"/>
      <c r="L320" s="242"/>
      <c r="M320" s="243" t="s">
        <v>1</v>
      </c>
      <c r="N320" s="244" t="s">
        <v>46</v>
      </c>
      <c r="O320" s="71"/>
      <c r="P320" s="197">
        <f>O320*H320</f>
        <v>0</v>
      </c>
      <c r="Q320" s="197">
        <v>1.25</v>
      </c>
      <c r="R320" s="197">
        <f>Q320*H320</f>
        <v>1.25</v>
      </c>
      <c r="S320" s="197">
        <v>0</v>
      </c>
      <c r="T320" s="198">
        <f>S320*H320</f>
        <v>0</v>
      </c>
      <c r="U320" s="34"/>
      <c r="V320" s="34"/>
      <c r="W320" s="34"/>
      <c r="X320" s="34"/>
      <c r="Y320" s="34"/>
      <c r="Z320" s="34"/>
      <c r="AA320" s="34"/>
      <c r="AB320" s="34"/>
      <c r="AC320" s="34"/>
      <c r="AD320" s="34"/>
      <c r="AE320" s="34"/>
      <c r="AR320" s="199" t="s">
        <v>193</v>
      </c>
      <c r="AT320" s="199" t="s">
        <v>211</v>
      </c>
      <c r="AU320" s="199" t="s">
        <v>91</v>
      </c>
      <c r="AY320" s="17" t="s">
        <v>150</v>
      </c>
      <c r="BE320" s="200">
        <f>IF(N320="základní",J320,0)</f>
        <v>0</v>
      </c>
      <c r="BF320" s="200">
        <f>IF(N320="snížená",J320,0)</f>
        <v>0</v>
      </c>
      <c r="BG320" s="200">
        <f>IF(N320="zákl. přenesená",J320,0)</f>
        <v>0</v>
      </c>
      <c r="BH320" s="200">
        <f>IF(N320="sníž. přenesená",J320,0)</f>
        <v>0</v>
      </c>
      <c r="BI320" s="200">
        <f>IF(N320="nulová",J320,0)</f>
        <v>0</v>
      </c>
      <c r="BJ320" s="17" t="s">
        <v>89</v>
      </c>
      <c r="BK320" s="200">
        <f>ROUND(I320*H320,2)</f>
        <v>0</v>
      </c>
      <c r="BL320" s="17" t="s">
        <v>156</v>
      </c>
      <c r="BM320" s="199" t="s">
        <v>668</v>
      </c>
    </row>
    <row r="321" spans="1:65" s="2" customFormat="1" ht="24.2" customHeight="1">
      <c r="A321" s="34"/>
      <c r="B321" s="35"/>
      <c r="C321" s="187" t="s">
        <v>426</v>
      </c>
      <c r="D321" s="187" t="s">
        <v>152</v>
      </c>
      <c r="E321" s="188" t="s">
        <v>431</v>
      </c>
      <c r="F321" s="189" t="s">
        <v>432</v>
      </c>
      <c r="G321" s="190" t="s">
        <v>228</v>
      </c>
      <c r="H321" s="191">
        <v>1.25</v>
      </c>
      <c r="I321" s="192"/>
      <c r="J321" s="193">
        <f>ROUND(I321*H321,2)</f>
        <v>0</v>
      </c>
      <c r="K321" s="194"/>
      <c r="L321" s="39"/>
      <c r="M321" s="195" t="s">
        <v>1</v>
      </c>
      <c r="N321" s="196" t="s">
        <v>46</v>
      </c>
      <c r="O321" s="71"/>
      <c r="P321" s="197">
        <f>O321*H321</f>
        <v>0</v>
      </c>
      <c r="Q321" s="197">
        <v>0</v>
      </c>
      <c r="R321" s="197">
        <f>Q321*H321</f>
        <v>0</v>
      </c>
      <c r="S321" s="197">
        <v>0</v>
      </c>
      <c r="T321" s="198">
        <f>S321*H321</f>
        <v>0</v>
      </c>
      <c r="U321" s="34"/>
      <c r="V321" s="34"/>
      <c r="W321" s="34"/>
      <c r="X321" s="34"/>
      <c r="Y321" s="34"/>
      <c r="Z321" s="34"/>
      <c r="AA321" s="34"/>
      <c r="AB321" s="34"/>
      <c r="AC321" s="34"/>
      <c r="AD321" s="34"/>
      <c r="AE321" s="34"/>
      <c r="AR321" s="199" t="s">
        <v>243</v>
      </c>
      <c r="AT321" s="199" t="s">
        <v>152</v>
      </c>
      <c r="AU321" s="199" t="s">
        <v>91</v>
      </c>
      <c r="AY321" s="17" t="s">
        <v>150</v>
      </c>
      <c r="BE321" s="200">
        <f>IF(N321="základní",J321,0)</f>
        <v>0</v>
      </c>
      <c r="BF321" s="200">
        <f>IF(N321="snížená",J321,0)</f>
        <v>0</v>
      </c>
      <c r="BG321" s="200">
        <f>IF(N321="zákl. přenesená",J321,0)</f>
        <v>0</v>
      </c>
      <c r="BH321" s="200">
        <f>IF(N321="sníž. přenesená",J321,0)</f>
        <v>0</v>
      </c>
      <c r="BI321" s="200">
        <f>IF(N321="nulová",J321,0)</f>
        <v>0</v>
      </c>
      <c r="BJ321" s="17" t="s">
        <v>89</v>
      </c>
      <c r="BK321" s="200">
        <f>ROUND(I321*H321,2)</f>
        <v>0</v>
      </c>
      <c r="BL321" s="17" t="s">
        <v>243</v>
      </c>
      <c r="BM321" s="199" t="s">
        <v>669</v>
      </c>
    </row>
    <row r="322" spans="1:65" s="12" customFormat="1" ht="25.9" customHeight="1">
      <c r="B322" s="171"/>
      <c r="C322" s="172"/>
      <c r="D322" s="173" t="s">
        <v>80</v>
      </c>
      <c r="E322" s="174" t="s">
        <v>211</v>
      </c>
      <c r="F322" s="174" t="s">
        <v>434</v>
      </c>
      <c r="G322" s="172"/>
      <c r="H322" s="172"/>
      <c r="I322" s="175"/>
      <c r="J322" s="176">
        <f>BK322</f>
        <v>0</v>
      </c>
      <c r="K322" s="172"/>
      <c r="L322" s="177"/>
      <c r="M322" s="178"/>
      <c r="N322" s="179"/>
      <c r="O322" s="179"/>
      <c r="P322" s="180">
        <f>P323</f>
        <v>0</v>
      </c>
      <c r="Q322" s="179"/>
      <c r="R322" s="180">
        <f>R323</f>
        <v>2.0790000000000004E-4</v>
      </c>
      <c r="S322" s="179"/>
      <c r="T322" s="181">
        <f>T323</f>
        <v>0</v>
      </c>
      <c r="AR322" s="182" t="s">
        <v>165</v>
      </c>
      <c r="AT322" s="183" t="s">
        <v>80</v>
      </c>
      <c r="AU322" s="183" t="s">
        <v>81</v>
      </c>
      <c r="AY322" s="182" t="s">
        <v>150</v>
      </c>
      <c r="BK322" s="184">
        <f>BK323</f>
        <v>0</v>
      </c>
    </row>
    <row r="323" spans="1:65" s="12" customFormat="1" ht="22.9" customHeight="1">
      <c r="B323" s="171"/>
      <c r="C323" s="172"/>
      <c r="D323" s="173" t="s">
        <v>80</v>
      </c>
      <c r="E323" s="185" t="s">
        <v>435</v>
      </c>
      <c r="F323" s="185" t="s">
        <v>436</v>
      </c>
      <c r="G323" s="172"/>
      <c r="H323" s="172"/>
      <c r="I323" s="175"/>
      <c r="J323" s="186">
        <f>BK323</f>
        <v>0</v>
      </c>
      <c r="K323" s="172"/>
      <c r="L323" s="177"/>
      <c r="M323" s="178"/>
      <c r="N323" s="179"/>
      <c r="O323" s="179"/>
      <c r="P323" s="180">
        <f>SUM(P324:P326)</f>
        <v>0</v>
      </c>
      <c r="Q323" s="179"/>
      <c r="R323" s="180">
        <f>SUM(R324:R326)</f>
        <v>2.0790000000000004E-4</v>
      </c>
      <c r="S323" s="179"/>
      <c r="T323" s="181">
        <f>SUM(T324:T326)</f>
        <v>0</v>
      </c>
      <c r="AR323" s="182" t="s">
        <v>165</v>
      </c>
      <c r="AT323" s="183" t="s">
        <v>80</v>
      </c>
      <c r="AU323" s="183" t="s">
        <v>89</v>
      </c>
      <c r="AY323" s="182" t="s">
        <v>150</v>
      </c>
      <c r="BK323" s="184">
        <f>SUM(BK324:BK326)</f>
        <v>0</v>
      </c>
    </row>
    <row r="324" spans="1:65" s="2" customFormat="1" ht="21.75" customHeight="1">
      <c r="A324" s="34"/>
      <c r="B324" s="35"/>
      <c r="C324" s="187" t="s">
        <v>430</v>
      </c>
      <c r="D324" s="187" t="s">
        <v>152</v>
      </c>
      <c r="E324" s="188" t="s">
        <v>438</v>
      </c>
      <c r="F324" s="189" t="s">
        <v>439</v>
      </c>
      <c r="G324" s="190" t="s">
        <v>440</v>
      </c>
      <c r="H324" s="191">
        <v>2.1000000000000001E-2</v>
      </c>
      <c r="I324" s="192"/>
      <c r="J324" s="193">
        <f>ROUND(I324*H324,2)</f>
        <v>0</v>
      </c>
      <c r="K324" s="194"/>
      <c r="L324" s="39"/>
      <c r="M324" s="195" t="s">
        <v>1</v>
      </c>
      <c r="N324" s="196" t="s">
        <v>46</v>
      </c>
      <c r="O324" s="71"/>
      <c r="P324" s="197">
        <f>O324*H324</f>
        <v>0</v>
      </c>
      <c r="Q324" s="197">
        <v>9.9000000000000008E-3</v>
      </c>
      <c r="R324" s="197">
        <f>Q324*H324</f>
        <v>2.0790000000000004E-4</v>
      </c>
      <c r="S324" s="197">
        <v>0</v>
      </c>
      <c r="T324" s="198">
        <f>S324*H324</f>
        <v>0</v>
      </c>
      <c r="U324" s="34"/>
      <c r="V324" s="34"/>
      <c r="W324" s="34"/>
      <c r="X324" s="34"/>
      <c r="Y324" s="34"/>
      <c r="Z324" s="34"/>
      <c r="AA324" s="34"/>
      <c r="AB324" s="34"/>
      <c r="AC324" s="34"/>
      <c r="AD324" s="34"/>
      <c r="AE324" s="34"/>
      <c r="AR324" s="199" t="s">
        <v>441</v>
      </c>
      <c r="AT324" s="199" t="s">
        <v>152</v>
      </c>
      <c r="AU324" s="199" t="s">
        <v>91</v>
      </c>
      <c r="AY324" s="17" t="s">
        <v>150</v>
      </c>
      <c r="BE324" s="200">
        <f>IF(N324="základní",J324,0)</f>
        <v>0</v>
      </c>
      <c r="BF324" s="200">
        <f>IF(N324="snížená",J324,0)</f>
        <v>0</v>
      </c>
      <c r="BG324" s="200">
        <f>IF(N324="zákl. přenesená",J324,0)</f>
        <v>0</v>
      </c>
      <c r="BH324" s="200">
        <f>IF(N324="sníž. přenesená",J324,0)</f>
        <v>0</v>
      </c>
      <c r="BI324" s="200">
        <f>IF(N324="nulová",J324,0)</f>
        <v>0</v>
      </c>
      <c r="BJ324" s="17" t="s">
        <v>89</v>
      </c>
      <c r="BK324" s="200">
        <f>ROUND(I324*H324,2)</f>
        <v>0</v>
      </c>
      <c r="BL324" s="17" t="s">
        <v>441</v>
      </c>
      <c r="BM324" s="199" t="s">
        <v>670</v>
      </c>
    </row>
    <row r="325" spans="1:65" s="14" customFormat="1">
      <c r="B325" s="212"/>
      <c r="C325" s="213"/>
      <c r="D325" s="203" t="s">
        <v>158</v>
      </c>
      <c r="E325" s="214" t="s">
        <v>1</v>
      </c>
      <c r="F325" s="215" t="s">
        <v>671</v>
      </c>
      <c r="G325" s="213"/>
      <c r="H325" s="216">
        <v>2.1000000000000001E-2</v>
      </c>
      <c r="I325" s="217"/>
      <c r="J325" s="213"/>
      <c r="K325" s="213"/>
      <c r="L325" s="218"/>
      <c r="M325" s="219"/>
      <c r="N325" s="220"/>
      <c r="O325" s="220"/>
      <c r="P325" s="220"/>
      <c r="Q325" s="220"/>
      <c r="R325" s="220"/>
      <c r="S325" s="220"/>
      <c r="T325" s="221"/>
      <c r="AT325" s="222" t="s">
        <v>158</v>
      </c>
      <c r="AU325" s="222" t="s">
        <v>91</v>
      </c>
      <c r="AV325" s="14" t="s">
        <v>91</v>
      </c>
      <c r="AW325" s="14" t="s">
        <v>35</v>
      </c>
      <c r="AX325" s="14" t="s">
        <v>81</v>
      </c>
      <c r="AY325" s="222" t="s">
        <v>150</v>
      </c>
    </row>
    <row r="326" spans="1:65" s="15" customFormat="1">
      <c r="B326" s="223"/>
      <c r="C326" s="224"/>
      <c r="D326" s="203" t="s">
        <v>158</v>
      </c>
      <c r="E326" s="225" t="s">
        <v>1</v>
      </c>
      <c r="F326" s="226" t="s">
        <v>161</v>
      </c>
      <c r="G326" s="224"/>
      <c r="H326" s="227">
        <v>2.1000000000000001E-2</v>
      </c>
      <c r="I326" s="228"/>
      <c r="J326" s="224"/>
      <c r="K326" s="224"/>
      <c r="L326" s="229"/>
      <c r="M326" s="248"/>
      <c r="N326" s="249"/>
      <c r="O326" s="249"/>
      <c r="P326" s="249"/>
      <c r="Q326" s="249"/>
      <c r="R326" s="249"/>
      <c r="S326" s="249"/>
      <c r="T326" s="250"/>
      <c r="AT326" s="233" t="s">
        <v>158</v>
      </c>
      <c r="AU326" s="233" t="s">
        <v>91</v>
      </c>
      <c r="AV326" s="15" t="s">
        <v>156</v>
      </c>
      <c r="AW326" s="15" t="s">
        <v>35</v>
      </c>
      <c r="AX326" s="15" t="s">
        <v>89</v>
      </c>
      <c r="AY326" s="233" t="s">
        <v>150</v>
      </c>
    </row>
    <row r="327" spans="1:65" s="2" customFormat="1" ht="6.95" customHeight="1">
      <c r="A327" s="34"/>
      <c r="B327" s="54"/>
      <c r="C327" s="55"/>
      <c r="D327" s="55"/>
      <c r="E327" s="55"/>
      <c r="F327" s="55"/>
      <c r="G327" s="55"/>
      <c r="H327" s="55"/>
      <c r="I327" s="55"/>
      <c r="J327" s="55"/>
      <c r="K327" s="55"/>
      <c r="L327" s="39"/>
      <c r="M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</row>
  </sheetData>
  <sheetProtection password="CC35" sheet="1" objects="1" scenarios="1" formatColumns="0" formatRows="0" autoFilter="0"/>
  <autoFilter ref="C126:K326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09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AT2" s="17" t="s">
        <v>100</v>
      </c>
    </row>
    <row r="3" spans="1:46" s="1" customFormat="1" ht="6.95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20"/>
      <c r="AT3" s="17" t="s">
        <v>91</v>
      </c>
    </row>
    <row r="4" spans="1:46" s="1" customFormat="1" ht="24.95" customHeight="1">
      <c r="B4" s="20"/>
      <c r="D4" s="110" t="s">
        <v>116</v>
      </c>
      <c r="L4" s="20"/>
      <c r="M4" s="111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12" t="s">
        <v>16</v>
      </c>
      <c r="L6" s="20"/>
    </row>
    <row r="7" spans="1:46" s="1" customFormat="1" ht="16.5" customHeight="1">
      <c r="B7" s="20"/>
      <c r="E7" s="301" t="str">
        <f>'Rekapitulace stavby'!K6</f>
        <v>Podzemní kontejneryna tříděný kom. odpad Lovosice</v>
      </c>
      <c r="F7" s="302"/>
      <c r="G7" s="302"/>
      <c r="H7" s="302"/>
      <c r="L7" s="20"/>
    </row>
    <row r="8" spans="1:46" s="2" customFormat="1" ht="12" customHeight="1">
      <c r="A8" s="34"/>
      <c r="B8" s="39"/>
      <c r="C8" s="34"/>
      <c r="D8" s="112" t="s">
        <v>117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303" t="s">
        <v>672</v>
      </c>
      <c r="F9" s="304"/>
      <c r="G9" s="304"/>
      <c r="H9" s="304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12" t="s">
        <v>18</v>
      </c>
      <c r="E11" s="34"/>
      <c r="F11" s="113" t="s">
        <v>1</v>
      </c>
      <c r="G11" s="34"/>
      <c r="H11" s="34"/>
      <c r="I11" s="112" t="s">
        <v>19</v>
      </c>
      <c r="J11" s="113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12" t="s">
        <v>20</v>
      </c>
      <c r="E12" s="34"/>
      <c r="F12" s="113" t="s">
        <v>21</v>
      </c>
      <c r="G12" s="34"/>
      <c r="H12" s="34"/>
      <c r="I12" s="112" t="s">
        <v>22</v>
      </c>
      <c r="J12" s="114" t="str">
        <f>'Rekapitulace stavby'!AN8</f>
        <v>26. 5. 2024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2" t="s">
        <v>24</v>
      </c>
      <c r="E14" s="34"/>
      <c r="F14" s="34"/>
      <c r="G14" s="34"/>
      <c r="H14" s="34"/>
      <c r="I14" s="112" t="s">
        <v>25</v>
      </c>
      <c r="J14" s="113" t="s">
        <v>26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3" t="s">
        <v>27</v>
      </c>
      <c r="F15" s="34"/>
      <c r="G15" s="34"/>
      <c r="H15" s="34"/>
      <c r="I15" s="112" t="s">
        <v>28</v>
      </c>
      <c r="J15" s="113" t="s">
        <v>29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2" t="s">
        <v>30</v>
      </c>
      <c r="E17" s="34"/>
      <c r="F17" s="34"/>
      <c r="G17" s="34"/>
      <c r="H17" s="34"/>
      <c r="I17" s="112" t="s">
        <v>25</v>
      </c>
      <c r="J17" s="30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05" t="str">
        <f>'Rekapitulace stavby'!E14</f>
        <v>Vyplň údaj</v>
      </c>
      <c r="F18" s="306"/>
      <c r="G18" s="306"/>
      <c r="H18" s="306"/>
      <c r="I18" s="112" t="s">
        <v>28</v>
      </c>
      <c r="J18" s="30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2" t="s">
        <v>32</v>
      </c>
      <c r="E20" s="34"/>
      <c r="F20" s="34"/>
      <c r="G20" s="34"/>
      <c r="H20" s="34"/>
      <c r="I20" s="112" t="s">
        <v>25</v>
      </c>
      <c r="J20" s="113" t="s">
        <v>33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3" t="s">
        <v>34</v>
      </c>
      <c r="F21" s="34"/>
      <c r="G21" s="34"/>
      <c r="H21" s="34"/>
      <c r="I21" s="112" t="s">
        <v>28</v>
      </c>
      <c r="J21" s="113" t="s">
        <v>1</v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2" t="s">
        <v>36</v>
      </c>
      <c r="E23" s="34"/>
      <c r="F23" s="34"/>
      <c r="G23" s="34"/>
      <c r="H23" s="34"/>
      <c r="I23" s="112" t="s">
        <v>25</v>
      </c>
      <c r="J23" s="113" t="s">
        <v>37</v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3" t="s">
        <v>38</v>
      </c>
      <c r="F24" s="34"/>
      <c r="G24" s="34"/>
      <c r="H24" s="34"/>
      <c r="I24" s="112" t="s">
        <v>28</v>
      </c>
      <c r="J24" s="113" t="s">
        <v>1</v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2" t="s">
        <v>39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5"/>
      <c r="B27" s="116"/>
      <c r="C27" s="115"/>
      <c r="D27" s="115"/>
      <c r="E27" s="307" t="s">
        <v>1</v>
      </c>
      <c r="F27" s="307"/>
      <c r="G27" s="307"/>
      <c r="H27" s="307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8"/>
      <c r="E29" s="118"/>
      <c r="F29" s="118"/>
      <c r="G29" s="118"/>
      <c r="H29" s="118"/>
      <c r="I29" s="118"/>
      <c r="J29" s="118"/>
      <c r="K29" s="118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9" t="s">
        <v>41</v>
      </c>
      <c r="E30" s="34"/>
      <c r="F30" s="34"/>
      <c r="G30" s="34"/>
      <c r="H30" s="34"/>
      <c r="I30" s="34"/>
      <c r="J30" s="120">
        <f>ROUND(J127,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8"/>
      <c r="E31" s="118"/>
      <c r="F31" s="118"/>
      <c r="G31" s="118"/>
      <c r="H31" s="118"/>
      <c r="I31" s="118"/>
      <c r="J31" s="118"/>
      <c r="K31" s="118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21" t="s">
        <v>43</v>
      </c>
      <c r="G32" s="34"/>
      <c r="H32" s="34"/>
      <c r="I32" s="121" t="s">
        <v>42</v>
      </c>
      <c r="J32" s="121" t="s">
        <v>44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22" t="s">
        <v>45</v>
      </c>
      <c r="E33" s="112" t="s">
        <v>46</v>
      </c>
      <c r="F33" s="123">
        <f>ROUND((SUM(BE127:BE308)),  2)</f>
        <v>0</v>
      </c>
      <c r="G33" s="34"/>
      <c r="H33" s="34"/>
      <c r="I33" s="124">
        <v>0.21</v>
      </c>
      <c r="J33" s="123">
        <f>ROUND(((SUM(BE127:BE308))*I33),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12" t="s">
        <v>47</v>
      </c>
      <c r="F34" s="123">
        <f>ROUND((SUM(BF127:BF308)),  2)</f>
        <v>0</v>
      </c>
      <c r="G34" s="34"/>
      <c r="H34" s="34"/>
      <c r="I34" s="124">
        <v>0.15</v>
      </c>
      <c r="J34" s="123">
        <f>ROUND(((SUM(BF127:BF308))*I34),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12" t="s">
        <v>48</v>
      </c>
      <c r="F35" s="123">
        <f>ROUND((SUM(BG127:BG308)),  2)</f>
        <v>0</v>
      </c>
      <c r="G35" s="34"/>
      <c r="H35" s="34"/>
      <c r="I35" s="124">
        <v>0.21</v>
      </c>
      <c r="J35" s="123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12" t="s">
        <v>49</v>
      </c>
      <c r="F36" s="123">
        <f>ROUND((SUM(BH127:BH308)),  2)</f>
        <v>0</v>
      </c>
      <c r="G36" s="34"/>
      <c r="H36" s="34"/>
      <c r="I36" s="124">
        <v>0.15</v>
      </c>
      <c r="J36" s="123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2" t="s">
        <v>50</v>
      </c>
      <c r="F37" s="123">
        <f>ROUND((SUM(BI127:BI308)),  2)</f>
        <v>0</v>
      </c>
      <c r="G37" s="34"/>
      <c r="H37" s="34"/>
      <c r="I37" s="124">
        <v>0</v>
      </c>
      <c r="J37" s="123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5"/>
      <c r="D39" s="126" t="s">
        <v>51</v>
      </c>
      <c r="E39" s="127"/>
      <c r="F39" s="127"/>
      <c r="G39" s="128" t="s">
        <v>52</v>
      </c>
      <c r="H39" s="129" t="s">
        <v>53</v>
      </c>
      <c r="I39" s="127"/>
      <c r="J39" s="130">
        <f>SUM(J30:J37)</f>
        <v>0</v>
      </c>
      <c r="K39" s="131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51"/>
      <c r="D50" s="132" t="s">
        <v>54</v>
      </c>
      <c r="E50" s="133"/>
      <c r="F50" s="133"/>
      <c r="G50" s="132" t="s">
        <v>55</v>
      </c>
      <c r="H50" s="133"/>
      <c r="I50" s="133"/>
      <c r="J50" s="133"/>
      <c r="K50" s="133"/>
      <c r="L50" s="51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2.75">
      <c r="A61" s="34"/>
      <c r="B61" s="39"/>
      <c r="C61" s="34"/>
      <c r="D61" s="134" t="s">
        <v>56</v>
      </c>
      <c r="E61" s="135"/>
      <c r="F61" s="136" t="s">
        <v>57</v>
      </c>
      <c r="G61" s="134" t="s">
        <v>56</v>
      </c>
      <c r="H61" s="135"/>
      <c r="I61" s="135"/>
      <c r="J61" s="137" t="s">
        <v>57</v>
      </c>
      <c r="K61" s="135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2.75">
      <c r="A65" s="34"/>
      <c r="B65" s="39"/>
      <c r="C65" s="34"/>
      <c r="D65" s="132" t="s">
        <v>58</v>
      </c>
      <c r="E65" s="138"/>
      <c r="F65" s="138"/>
      <c r="G65" s="132" t="s">
        <v>59</v>
      </c>
      <c r="H65" s="138"/>
      <c r="I65" s="138"/>
      <c r="J65" s="138"/>
      <c r="K65" s="138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2.75">
      <c r="A76" s="34"/>
      <c r="B76" s="39"/>
      <c r="C76" s="34"/>
      <c r="D76" s="134" t="s">
        <v>56</v>
      </c>
      <c r="E76" s="135"/>
      <c r="F76" s="136" t="s">
        <v>57</v>
      </c>
      <c r="G76" s="134" t="s">
        <v>56</v>
      </c>
      <c r="H76" s="135"/>
      <c r="I76" s="135"/>
      <c r="J76" s="137" t="s">
        <v>57</v>
      </c>
      <c r="K76" s="135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customHeight="1">
      <c r="A77" s="34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5" customHeight="1">
      <c r="A81" s="34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5" customHeight="1">
      <c r="A82" s="34"/>
      <c r="B82" s="35"/>
      <c r="C82" s="23" t="s">
        <v>119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6.5" customHeight="1">
      <c r="A85" s="34"/>
      <c r="B85" s="35"/>
      <c r="C85" s="36"/>
      <c r="D85" s="36"/>
      <c r="E85" s="299" t="str">
        <f>E7</f>
        <v>Podzemní kontejneryna tříděný kom. odpad Lovosice</v>
      </c>
      <c r="F85" s="300"/>
      <c r="G85" s="300"/>
      <c r="H85" s="300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29" t="s">
        <v>117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6.5" customHeight="1">
      <c r="A87" s="34"/>
      <c r="B87" s="35"/>
      <c r="C87" s="36"/>
      <c r="D87" s="36"/>
      <c r="E87" s="287" t="str">
        <f>E9</f>
        <v>04 - SO 04 - parc.č. 385/1, Sady pionýrů</v>
      </c>
      <c r="F87" s="298"/>
      <c r="G87" s="298"/>
      <c r="H87" s="298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29" t="s">
        <v>20</v>
      </c>
      <c r="D89" s="36"/>
      <c r="E89" s="36"/>
      <c r="F89" s="27" t="str">
        <f>F12</f>
        <v xml:space="preserve"> </v>
      </c>
      <c r="G89" s="36"/>
      <c r="H89" s="36"/>
      <c r="I89" s="29" t="s">
        <v>22</v>
      </c>
      <c r="J89" s="66" t="str">
        <f>IF(J12="","",J12)</f>
        <v>26. 5. 2024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5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25.7" customHeight="1">
      <c r="A91" s="34"/>
      <c r="B91" s="35"/>
      <c r="C91" s="29" t="s">
        <v>24</v>
      </c>
      <c r="D91" s="36"/>
      <c r="E91" s="36"/>
      <c r="F91" s="27" t="str">
        <f>E15</f>
        <v>Město Lovosice</v>
      </c>
      <c r="G91" s="36"/>
      <c r="H91" s="36"/>
      <c r="I91" s="29" t="s">
        <v>32</v>
      </c>
      <c r="J91" s="32" t="str">
        <f>E21</f>
        <v>aut.Ing., Mgr. Karel Štrupl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2" customHeight="1">
      <c r="A92" s="34"/>
      <c r="B92" s="35"/>
      <c r="C92" s="29" t="s">
        <v>30</v>
      </c>
      <c r="D92" s="36"/>
      <c r="E92" s="36"/>
      <c r="F92" s="27" t="str">
        <f>IF(E18="","",E18)</f>
        <v>Vyplň údaj</v>
      </c>
      <c r="G92" s="36"/>
      <c r="H92" s="36"/>
      <c r="I92" s="29" t="s">
        <v>36</v>
      </c>
      <c r="J92" s="32" t="str">
        <f>E24</f>
        <v>Josef Beran-STAVO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43" t="s">
        <v>120</v>
      </c>
      <c r="D94" s="144"/>
      <c r="E94" s="144"/>
      <c r="F94" s="144"/>
      <c r="G94" s="144"/>
      <c r="H94" s="144"/>
      <c r="I94" s="144"/>
      <c r="J94" s="145" t="s">
        <v>121</v>
      </c>
      <c r="K94" s="14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9" customHeight="1">
      <c r="A96" s="34"/>
      <c r="B96" s="35"/>
      <c r="C96" s="146" t="s">
        <v>122</v>
      </c>
      <c r="D96" s="36"/>
      <c r="E96" s="36"/>
      <c r="F96" s="36"/>
      <c r="G96" s="36"/>
      <c r="H96" s="36"/>
      <c r="I96" s="36"/>
      <c r="J96" s="84">
        <f>J127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123</v>
      </c>
    </row>
    <row r="97" spans="1:31" s="9" customFormat="1" ht="24.95" customHeight="1">
      <c r="B97" s="147"/>
      <c r="C97" s="148"/>
      <c r="D97" s="149" t="s">
        <v>124</v>
      </c>
      <c r="E97" s="150"/>
      <c r="F97" s="150"/>
      <c r="G97" s="150"/>
      <c r="H97" s="150"/>
      <c r="I97" s="150"/>
      <c r="J97" s="151">
        <f>J128</f>
        <v>0</v>
      </c>
      <c r="K97" s="148"/>
      <c r="L97" s="152"/>
    </row>
    <row r="98" spans="1:31" s="10" customFormat="1" ht="19.899999999999999" customHeight="1">
      <c r="B98" s="153"/>
      <c r="C98" s="154"/>
      <c r="D98" s="155" t="s">
        <v>125</v>
      </c>
      <c r="E98" s="156"/>
      <c r="F98" s="156"/>
      <c r="G98" s="156"/>
      <c r="H98" s="156"/>
      <c r="I98" s="156"/>
      <c r="J98" s="157">
        <f>J129</f>
        <v>0</v>
      </c>
      <c r="K98" s="154"/>
      <c r="L98" s="158"/>
    </row>
    <row r="99" spans="1:31" s="10" customFormat="1" ht="19.899999999999999" customHeight="1">
      <c r="B99" s="153"/>
      <c r="C99" s="154"/>
      <c r="D99" s="155" t="s">
        <v>126</v>
      </c>
      <c r="E99" s="156"/>
      <c r="F99" s="156"/>
      <c r="G99" s="156"/>
      <c r="H99" s="156"/>
      <c r="I99" s="156"/>
      <c r="J99" s="157">
        <f>J202</f>
        <v>0</v>
      </c>
      <c r="K99" s="154"/>
      <c r="L99" s="158"/>
    </row>
    <row r="100" spans="1:31" s="10" customFormat="1" ht="19.899999999999999" customHeight="1">
      <c r="B100" s="153"/>
      <c r="C100" s="154"/>
      <c r="D100" s="155" t="s">
        <v>127</v>
      </c>
      <c r="E100" s="156"/>
      <c r="F100" s="156"/>
      <c r="G100" s="156"/>
      <c r="H100" s="156"/>
      <c r="I100" s="156"/>
      <c r="J100" s="157">
        <f>J223</f>
        <v>0</v>
      </c>
      <c r="K100" s="154"/>
      <c r="L100" s="158"/>
    </row>
    <row r="101" spans="1:31" s="10" customFormat="1" ht="19.899999999999999" customHeight="1">
      <c r="B101" s="153"/>
      <c r="C101" s="154"/>
      <c r="D101" s="155" t="s">
        <v>128</v>
      </c>
      <c r="E101" s="156"/>
      <c r="F101" s="156"/>
      <c r="G101" s="156"/>
      <c r="H101" s="156"/>
      <c r="I101" s="156"/>
      <c r="J101" s="157">
        <f>J249</f>
        <v>0</v>
      </c>
      <c r="K101" s="154"/>
      <c r="L101" s="158"/>
    </row>
    <row r="102" spans="1:31" s="10" customFormat="1" ht="19.899999999999999" customHeight="1">
      <c r="B102" s="153"/>
      <c r="C102" s="154"/>
      <c r="D102" s="155" t="s">
        <v>129</v>
      </c>
      <c r="E102" s="156"/>
      <c r="F102" s="156"/>
      <c r="G102" s="156"/>
      <c r="H102" s="156"/>
      <c r="I102" s="156"/>
      <c r="J102" s="157">
        <f>J280</f>
        <v>0</v>
      </c>
      <c r="K102" s="154"/>
      <c r="L102" s="158"/>
    </row>
    <row r="103" spans="1:31" s="10" customFormat="1" ht="19.899999999999999" customHeight="1">
      <c r="B103" s="153"/>
      <c r="C103" s="154"/>
      <c r="D103" s="155" t="s">
        <v>130</v>
      </c>
      <c r="E103" s="156"/>
      <c r="F103" s="156"/>
      <c r="G103" s="156"/>
      <c r="H103" s="156"/>
      <c r="I103" s="156"/>
      <c r="J103" s="157">
        <f>J297</f>
        <v>0</v>
      </c>
      <c r="K103" s="154"/>
      <c r="L103" s="158"/>
    </row>
    <row r="104" spans="1:31" s="9" customFormat="1" ht="24.95" customHeight="1">
      <c r="B104" s="147"/>
      <c r="C104" s="148"/>
      <c r="D104" s="149" t="s">
        <v>131</v>
      </c>
      <c r="E104" s="150"/>
      <c r="F104" s="150"/>
      <c r="G104" s="150"/>
      <c r="H104" s="150"/>
      <c r="I104" s="150"/>
      <c r="J104" s="151">
        <f>J299</f>
        <v>0</v>
      </c>
      <c r="K104" s="148"/>
      <c r="L104" s="152"/>
    </row>
    <row r="105" spans="1:31" s="10" customFormat="1" ht="19.899999999999999" customHeight="1">
      <c r="B105" s="153"/>
      <c r="C105" s="154"/>
      <c r="D105" s="155" t="s">
        <v>132</v>
      </c>
      <c r="E105" s="156"/>
      <c r="F105" s="156"/>
      <c r="G105" s="156"/>
      <c r="H105" s="156"/>
      <c r="I105" s="156"/>
      <c r="J105" s="157">
        <f>J300</f>
        <v>0</v>
      </c>
      <c r="K105" s="154"/>
      <c r="L105" s="158"/>
    </row>
    <row r="106" spans="1:31" s="9" customFormat="1" ht="24.95" customHeight="1">
      <c r="B106" s="147"/>
      <c r="C106" s="148"/>
      <c r="D106" s="149" t="s">
        <v>133</v>
      </c>
      <c r="E106" s="150"/>
      <c r="F106" s="150"/>
      <c r="G106" s="150"/>
      <c r="H106" s="150"/>
      <c r="I106" s="150"/>
      <c r="J106" s="151">
        <f>J304</f>
        <v>0</v>
      </c>
      <c r="K106" s="148"/>
      <c r="L106" s="152"/>
    </row>
    <row r="107" spans="1:31" s="10" customFormat="1" ht="19.899999999999999" customHeight="1">
      <c r="B107" s="153"/>
      <c r="C107" s="154"/>
      <c r="D107" s="155" t="s">
        <v>134</v>
      </c>
      <c r="E107" s="156"/>
      <c r="F107" s="156"/>
      <c r="G107" s="156"/>
      <c r="H107" s="156"/>
      <c r="I107" s="156"/>
      <c r="J107" s="157">
        <f>J305</f>
        <v>0</v>
      </c>
      <c r="K107" s="154"/>
      <c r="L107" s="158"/>
    </row>
    <row r="108" spans="1:31" s="2" customFormat="1" ht="21.75" customHeight="1">
      <c r="A108" s="34"/>
      <c r="B108" s="35"/>
      <c r="C108" s="36"/>
      <c r="D108" s="36"/>
      <c r="E108" s="36"/>
      <c r="F108" s="36"/>
      <c r="G108" s="36"/>
      <c r="H108" s="36"/>
      <c r="I108" s="36"/>
      <c r="J108" s="36"/>
      <c r="K108" s="36"/>
      <c r="L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pans="1:31" s="2" customFormat="1" ht="6.95" customHeight="1">
      <c r="A109" s="34"/>
      <c r="B109" s="54"/>
      <c r="C109" s="55"/>
      <c r="D109" s="55"/>
      <c r="E109" s="55"/>
      <c r="F109" s="55"/>
      <c r="G109" s="55"/>
      <c r="H109" s="55"/>
      <c r="I109" s="55"/>
      <c r="J109" s="55"/>
      <c r="K109" s="55"/>
      <c r="L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3" spans="1:63" s="2" customFormat="1" ht="6.95" customHeight="1">
      <c r="A113" s="34"/>
      <c r="B113" s="56"/>
      <c r="C113" s="57"/>
      <c r="D113" s="57"/>
      <c r="E113" s="57"/>
      <c r="F113" s="57"/>
      <c r="G113" s="57"/>
      <c r="H113" s="57"/>
      <c r="I113" s="57"/>
      <c r="J113" s="57"/>
      <c r="K113" s="57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3" s="2" customFormat="1" ht="24.95" customHeight="1">
      <c r="A114" s="34"/>
      <c r="B114" s="35"/>
      <c r="C114" s="23" t="s">
        <v>135</v>
      </c>
      <c r="D114" s="36"/>
      <c r="E114" s="36"/>
      <c r="F114" s="36"/>
      <c r="G114" s="36"/>
      <c r="H114" s="36"/>
      <c r="I114" s="36"/>
      <c r="J114" s="36"/>
      <c r="K114" s="36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3" s="2" customFormat="1" ht="6.95" customHeight="1">
      <c r="A115" s="34"/>
      <c r="B115" s="35"/>
      <c r="C115" s="36"/>
      <c r="D115" s="36"/>
      <c r="E115" s="36"/>
      <c r="F115" s="36"/>
      <c r="G115" s="36"/>
      <c r="H115" s="36"/>
      <c r="I115" s="36"/>
      <c r="J115" s="36"/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3" s="2" customFormat="1" ht="12" customHeight="1">
      <c r="A116" s="34"/>
      <c r="B116" s="35"/>
      <c r="C116" s="29" t="s">
        <v>16</v>
      </c>
      <c r="D116" s="36"/>
      <c r="E116" s="36"/>
      <c r="F116" s="36"/>
      <c r="G116" s="36"/>
      <c r="H116" s="36"/>
      <c r="I116" s="36"/>
      <c r="J116" s="36"/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3" s="2" customFormat="1" ht="16.5" customHeight="1">
      <c r="A117" s="34"/>
      <c r="B117" s="35"/>
      <c r="C117" s="36"/>
      <c r="D117" s="36"/>
      <c r="E117" s="299" t="str">
        <f>E7</f>
        <v>Podzemní kontejneryna tříděný kom. odpad Lovosice</v>
      </c>
      <c r="F117" s="300"/>
      <c r="G117" s="300"/>
      <c r="H117" s="300"/>
      <c r="I117" s="36"/>
      <c r="J117" s="36"/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63" s="2" customFormat="1" ht="12" customHeight="1">
      <c r="A118" s="34"/>
      <c r="B118" s="35"/>
      <c r="C118" s="29" t="s">
        <v>117</v>
      </c>
      <c r="D118" s="36"/>
      <c r="E118" s="36"/>
      <c r="F118" s="36"/>
      <c r="G118" s="36"/>
      <c r="H118" s="36"/>
      <c r="I118" s="36"/>
      <c r="J118" s="36"/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63" s="2" customFormat="1" ht="16.5" customHeight="1">
      <c r="A119" s="34"/>
      <c r="B119" s="35"/>
      <c r="C119" s="36"/>
      <c r="D119" s="36"/>
      <c r="E119" s="287" t="str">
        <f>E9</f>
        <v>04 - SO 04 - parc.č. 385/1, Sady pionýrů</v>
      </c>
      <c r="F119" s="298"/>
      <c r="G119" s="298"/>
      <c r="H119" s="298"/>
      <c r="I119" s="36"/>
      <c r="J119" s="36"/>
      <c r="K119" s="36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63" s="2" customFormat="1" ht="6.95" customHeight="1">
      <c r="A120" s="34"/>
      <c r="B120" s="35"/>
      <c r="C120" s="36"/>
      <c r="D120" s="36"/>
      <c r="E120" s="36"/>
      <c r="F120" s="36"/>
      <c r="G120" s="36"/>
      <c r="H120" s="36"/>
      <c r="I120" s="36"/>
      <c r="J120" s="36"/>
      <c r="K120" s="36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pans="1:63" s="2" customFormat="1" ht="12" customHeight="1">
      <c r="A121" s="34"/>
      <c r="B121" s="35"/>
      <c r="C121" s="29" t="s">
        <v>20</v>
      </c>
      <c r="D121" s="36"/>
      <c r="E121" s="36"/>
      <c r="F121" s="27" t="str">
        <f>F12</f>
        <v xml:space="preserve"> </v>
      </c>
      <c r="G121" s="36"/>
      <c r="H121" s="36"/>
      <c r="I121" s="29" t="s">
        <v>22</v>
      </c>
      <c r="J121" s="66" t="str">
        <f>IF(J12="","",J12)</f>
        <v>26. 5. 2024</v>
      </c>
      <c r="K121" s="36"/>
      <c r="L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pans="1:63" s="2" customFormat="1" ht="6.95" customHeight="1">
      <c r="A122" s="34"/>
      <c r="B122" s="35"/>
      <c r="C122" s="36"/>
      <c r="D122" s="36"/>
      <c r="E122" s="36"/>
      <c r="F122" s="36"/>
      <c r="G122" s="36"/>
      <c r="H122" s="36"/>
      <c r="I122" s="36"/>
      <c r="J122" s="36"/>
      <c r="K122" s="36"/>
      <c r="L122" s="51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pans="1:63" s="2" customFormat="1" ht="25.7" customHeight="1">
      <c r="A123" s="34"/>
      <c r="B123" s="35"/>
      <c r="C123" s="29" t="s">
        <v>24</v>
      </c>
      <c r="D123" s="36"/>
      <c r="E123" s="36"/>
      <c r="F123" s="27" t="str">
        <f>E15</f>
        <v>Město Lovosice</v>
      </c>
      <c r="G123" s="36"/>
      <c r="H123" s="36"/>
      <c r="I123" s="29" t="s">
        <v>32</v>
      </c>
      <c r="J123" s="32" t="str">
        <f>E21</f>
        <v>aut.Ing., Mgr. Karel Štrupl</v>
      </c>
      <c r="K123" s="36"/>
      <c r="L123" s="51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pans="1:63" s="2" customFormat="1" ht="15.2" customHeight="1">
      <c r="A124" s="34"/>
      <c r="B124" s="35"/>
      <c r="C124" s="29" t="s">
        <v>30</v>
      </c>
      <c r="D124" s="36"/>
      <c r="E124" s="36"/>
      <c r="F124" s="27" t="str">
        <f>IF(E18="","",E18)</f>
        <v>Vyplň údaj</v>
      </c>
      <c r="G124" s="36"/>
      <c r="H124" s="36"/>
      <c r="I124" s="29" t="s">
        <v>36</v>
      </c>
      <c r="J124" s="32" t="str">
        <f>E24</f>
        <v>Josef Beran-STAVO</v>
      </c>
      <c r="K124" s="36"/>
      <c r="L124" s="51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pans="1:63" s="2" customFormat="1" ht="10.35" customHeight="1">
      <c r="A125" s="34"/>
      <c r="B125" s="35"/>
      <c r="C125" s="36"/>
      <c r="D125" s="36"/>
      <c r="E125" s="36"/>
      <c r="F125" s="36"/>
      <c r="G125" s="36"/>
      <c r="H125" s="36"/>
      <c r="I125" s="36"/>
      <c r="J125" s="36"/>
      <c r="K125" s="36"/>
      <c r="L125" s="51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pans="1:63" s="11" customFormat="1" ht="29.25" customHeight="1">
      <c r="A126" s="159"/>
      <c r="B126" s="160"/>
      <c r="C126" s="161" t="s">
        <v>136</v>
      </c>
      <c r="D126" s="162" t="s">
        <v>66</v>
      </c>
      <c r="E126" s="162" t="s">
        <v>62</v>
      </c>
      <c r="F126" s="162" t="s">
        <v>63</v>
      </c>
      <c r="G126" s="162" t="s">
        <v>137</v>
      </c>
      <c r="H126" s="162" t="s">
        <v>138</v>
      </c>
      <c r="I126" s="162" t="s">
        <v>139</v>
      </c>
      <c r="J126" s="163" t="s">
        <v>121</v>
      </c>
      <c r="K126" s="164" t="s">
        <v>140</v>
      </c>
      <c r="L126" s="165"/>
      <c r="M126" s="75" t="s">
        <v>1</v>
      </c>
      <c r="N126" s="76" t="s">
        <v>45</v>
      </c>
      <c r="O126" s="76" t="s">
        <v>141</v>
      </c>
      <c r="P126" s="76" t="s">
        <v>142</v>
      </c>
      <c r="Q126" s="76" t="s">
        <v>143</v>
      </c>
      <c r="R126" s="76" t="s">
        <v>144</v>
      </c>
      <c r="S126" s="76" t="s">
        <v>145</v>
      </c>
      <c r="T126" s="77" t="s">
        <v>146</v>
      </c>
      <c r="U126" s="159"/>
      <c r="V126" s="159"/>
      <c r="W126" s="159"/>
      <c r="X126" s="159"/>
      <c r="Y126" s="159"/>
      <c r="Z126" s="159"/>
      <c r="AA126" s="159"/>
      <c r="AB126" s="159"/>
      <c r="AC126" s="159"/>
      <c r="AD126" s="159"/>
      <c r="AE126" s="159"/>
    </row>
    <row r="127" spans="1:63" s="2" customFormat="1" ht="22.9" customHeight="1">
      <c r="A127" s="34"/>
      <c r="B127" s="35"/>
      <c r="C127" s="82" t="s">
        <v>147</v>
      </c>
      <c r="D127" s="36"/>
      <c r="E127" s="36"/>
      <c r="F127" s="36"/>
      <c r="G127" s="36"/>
      <c r="H127" s="36"/>
      <c r="I127" s="36"/>
      <c r="J127" s="166">
        <f>BK127</f>
        <v>0</v>
      </c>
      <c r="K127" s="36"/>
      <c r="L127" s="39"/>
      <c r="M127" s="78"/>
      <c r="N127" s="167"/>
      <c r="O127" s="79"/>
      <c r="P127" s="168">
        <f>P128+P299+P304</f>
        <v>0</v>
      </c>
      <c r="Q127" s="79"/>
      <c r="R127" s="168">
        <f>R128+R299+R304</f>
        <v>50.604932050000002</v>
      </c>
      <c r="S127" s="79"/>
      <c r="T127" s="169">
        <f>T128+T299+T304</f>
        <v>24.619696000000005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T127" s="17" t="s">
        <v>80</v>
      </c>
      <c r="AU127" s="17" t="s">
        <v>123</v>
      </c>
      <c r="BK127" s="170">
        <f>BK128+BK299+BK304</f>
        <v>0</v>
      </c>
    </row>
    <row r="128" spans="1:63" s="12" customFormat="1" ht="25.9" customHeight="1">
      <c r="B128" s="171"/>
      <c r="C128" s="172"/>
      <c r="D128" s="173" t="s">
        <v>80</v>
      </c>
      <c r="E128" s="174" t="s">
        <v>148</v>
      </c>
      <c r="F128" s="174" t="s">
        <v>149</v>
      </c>
      <c r="G128" s="172"/>
      <c r="H128" s="172"/>
      <c r="I128" s="175"/>
      <c r="J128" s="176">
        <f>BK128</f>
        <v>0</v>
      </c>
      <c r="K128" s="172"/>
      <c r="L128" s="177"/>
      <c r="M128" s="178"/>
      <c r="N128" s="179"/>
      <c r="O128" s="179"/>
      <c r="P128" s="180">
        <f>P129+P202+P223+P249+P280+P297</f>
        <v>0</v>
      </c>
      <c r="Q128" s="179"/>
      <c r="R128" s="180">
        <f>R129+R202+R223+R249+R280+R297</f>
        <v>48.104783550000001</v>
      </c>
      <c r="S128" s="179"/>
      <c r="T128" s="181">
        <f>T129+T202+T223+T249+T280+T297</f>
        <v>24.619696000000005</v>
      </c>
      <c r="AR128" s="182" t="s">
        <v>89</v>
      </c>
      <c r="AT128" s="183" t="s">
        <v>80</v>
      </c>
      <c r="AU128" s="183" t="s">
        <v>81</v>
      </c>
      <c r="AY128" s="182" t="s">
        <v>150</v>
      </c>
      <c r="BK128" s="184">
        <f>BK129+BK202+BK223+BK249+BK280+BK297</f>
        <v>0</v>
      </c>
    </row>
    <row r="129" spans="1:65" s="12" customFormat="1" ht="22.9" customHeight="1">
      <c r="B129" s="171"/>
      <c r="C129" s="172"/>
      <c r="D129" s="173" t="s">
        <v>80</v>
      </c>
      <c r="E129" s="185" t="s">
        <v>89</v>
      </c>
      <c r="F129" s="185" t="s">
        <v>151</v>
      </c>
      <c r="G129" s="172"/>
      <c r="H129" s="172"/>
      <c r="I129" s="175"/>
      <c r="J129" s="186">
        <f>BK129</f>
        <v>0</v>
      </c>
      <c r="K129" s="172"/>
      <c r="L129" s="177"/>
      <c r="M129" s="178"/>
      <c r="N129" s="179"/>
      <c r="O129" s="179"/>
      <c r="P129" s="180">
        <f>SUM(P130:P201)</f>
        <v>0</v>
      </c>
      <c r="Q129" s="179"/>
      <c r="R129" s="180">
        <f>SUM(R130:R201)</f>
        <v>17.442029999999999</v>
      </c>
      <c r="S129" s="179"/>
      <c r="T129" s="181">
        <f>SUM(T130:T201)</f>
        <v>23.167696000000003</v>
      </c>
      <c r="AR129" s="182" t="s">
        <v>89</v>
      </c>
      <c r="AT129" s="183" t="s">
        <v>80</v>
      </c>
      <c r="AU129" s="183" t="s">
        <v>89</v>
      </c>
      <c r="AY129" s="182" t="s">
        <v>150</v>
      </c>
      <c r="BK129" s="184">
        <f>SUM(BK130:BK201)</f>
        <v>0</v>
      </c>
    </row>
    <row r="130" spans="1:65" s="2" customFormat="1" ht="24.2" customHeight="1">
      <c r="A130" s="34"/>
      <c r="B130" s="35"/>
      <c r="C130" s="187" t="s">
        <v>89</v>
      </c>
      <c r="D130" s="187" t="s">
        <v>152</v>
      </c>
      <c r="E130" s="188" t="s">
        <v>535</v>
      </c>
      <c r="F130" s="189" t="s">
        <v>536</v>
      </c>
      <c r="G130" s="190" t="s">
        <v>155</v>
      </c>
      <c r="H130" s="191">
        <v>24</v>
      </c>
      <c r="I130" s="192"/>
      <c r="J130" s="193">
        <f>ROUND(I130*H130,2)</f>
        <v>0</v>
      </c>
      <c r="K130" s="194"/>
      <c r="L130" s="39"/>
      <c r="M130" s="195" t="s">
        <v>1</v>
      </c>
      <c r="N130" s="196" t="s">
        <v>46</v>
      </c>
      <c r="O130" s="71"/>
      <c r="P130" s="197">
        <f>O130*H130</f>
        <v>0</v>
      </c>
      <c r="Q130" s="197">
        <v>0</v>
      </c>
      <c r="R130" s="197">
        <f>Q130*H130</f>
        <v>0</v>
      </c>
      <c r="S130" s="197">
        <v>0.26</v>
      </c>
      <c r="T130" s="198">
        <f>S130*H130</f>
        <v>6.24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99" t="s">
        <v>156</v>
      </c>
      <c r="AT130" s="199" t="s">
        <v>152</v>
      </c>
      <c r="AU130" s="199" t="s">
        <v>91</v>
      </c>
      <c r="AY130" s="17" t="s">
        <v>150</v>
      </c>
      <c r="BE130" s="200">
        <f>IF(N130="základní",J130,0)</f>
        <v>0</v>
      </c>
      <c r="BF130" s="200">
        <f>IF(N130="snížená",J130,0)</f>
        <v>0</v>
      </c>
      <c r="BG130" s="200">
        <f>IF(N130="zákl. přenesená",J130,0)</f>
        <v>0</v>
      </c>
      <c r="BH130" s="200">
        <f>IF(N130="sníž. přenesená",J130,0)</f>
        <v>0</v>
      </c>
      <c r="BI130" s="200">
        <f>IF(N130="nulová",J130,0)</f>
        <v>0</v>
      </c>
      <c r="BJ130" s="17" t="s">
        <v>89</v>
      </c>
      <c r="BK130" s="200">
        <f>ROUND(I130*H130,2)</f>
        <v>0</v>
      </c>
      <c r="BL130" s="17" t="s">
        <v>156</v>
      </c>
      <c r="BM130" s="199" t="s">
        <v>673</v>
      </c>
    </row>
    <row r="131" spans="1:65" s="13" customFormat="1">
      <c r="B131" s="201"/>
      <c r="C131" s="202"/>
      <c r="D131" s="203" t="s">
        <v>158</v>
      </c>
      <c r="E131" s="204" t="s">
        <v>1</v>
      </c>
      <c r="F131" s="205" t="s">
        <v>538</v>
      </c>
      <c r="G131" s="202"/>
      <c r="H131" s="204" t="s">
        <v>1</v>
      </c>
      <c r="I131" s="206"/>
      <c r="J131" s="202"/>
      <c r="K131" s="202"/>
      <c r="L131" s="207"/>
      <c r="M131" s="208"/>
      <c r="N131" s="209"/>
      <c r="O131" s="209"/>
      <c r="P131" s="209"/>
      <c r="Q131" s="209"/>
      <c r="R131" s="209"/>
      <c r="S131" s="209"/>
      <c r="T131" s="210"/>
      <c r="AT131" s="211" t="s">
        <v>158</v>
      </c>
      <c r="AU131" s="211" t="s">
        <v>91</v>
      </c>
      <c r="AV131" s="13" t="s">
        <v>89</v>
      </c>
      <c r="AW131" s="13" t="s">
        <v>35</v>
      </c>
      <c r="AX131" s="13" t="s">
        <v>81</v>
      </c>
      <c r="AY131" s="211" t="s">
        <v>150</v>
      </c>
    </row>
    <row r="132" spans="1:65" s="14" customFormat="1">
      <c r="B132" s="212"/>
      <c r="C132" s="213"/>
      <c r="D132" s="203" t="s">
        <v>158</v>
      </c>
      <c r="E132" s="214" t="s">
        <v>1</v>
      </c>
      <c r="F132" s="215" t="s">
        <v>674</v>
      </c>
      <c r="G132" s="213"/>
      <c r="H132" s="216">
        <v>33.200000000000003</v>
      </c>
      <c r="I132" s="217"/>
      <c r="J132" s="213"/>
      <c r="K132" s="213"/>
      <c r="L132" s="218"/>
      <c r="M132" s="219"/>
      <c r="N132" s="220"/>
      <c r="O132" s="220"/>
      <c r="P132" s="220"/>
      <c r="Q132" s="220"/>
      <c r="R132" s="220"/>
      <c r="S132" s="220"/>
      <c r="T132" s="221"/>
      <c r="AT132" s="222" t="s">
        <v>158</v>
      </c>
      <c r="AU132" s="222" t="s">
        <v>91</v>
      </c>
      <c r="AV132" s="14" t="s">
        <v>91</v>
      </c>
      <c r="AW132" s="14" t="s">
        <v>35</v>
      </c>
      <c r="AX132" s="14" t="s">
        <v>81</v>
      </c>
      <c r="AY132" s="222" t="s">
        <v>150</v>
      </c>
    </row>
    <row r="133" spans="1:65" s="13" customFormat="1">
      <c r="B133" s="201"/>
      <c r="C133" s="202"/>
      <c r="D133" s="203" t="s">
        <v>158</v>
      </c>
      <c r="E133" s="204" t="s">
        <v>1</v>
      </c>
      <c r="F133" s="205" t="s">
        <v>540</v>
      </c>
      <c r="G133" s="202"/>
      <c r="H133" s="204" t="s">
        <v>1</v>
      </c>
      <c r="I133" s="206"/>
      <c r="J133" s="202"/>
      <c r="K133" s="202"/>
      <c r="L133" s="207"/>
      <c r="M133" s="208"/>
      <c r="N133" s="209"/>
      <c r="O133" s="209"/>
      <c r="P133" s="209"/>
      <c r="Q133" s="209"/>
      <c r="R133" s="209"/>
      <c r="S133" s="209"/>
      <c r="T133" s="210"/>
      <c r="AT133" s="211" t="s">
        <v>158</v>
      </c>
      <c r="AU133" s="211" t="s">
        <v>91</v>
      </c>
      <c r="AV133" s="13" t="s">
        <v>89</v>
      </c>
      <c r="AW133" s="13" t="s">
        <v>35</v>
      </c>
      <c r="AX133" s="13" t="s">
        <v>81</v>
      </c>
      <c r="AY133" s="211" t="s">
        <v>150</v>
      </c>
    </row>
    <row r="134" spans="1:65" s="14" customFormat="1">
      <c r="B134" s="212"/>
      <c r="C134" s="213"/>
      <c r="D134" s="203" t="s">
        <v>158</v>
      </c>
      <c r="E134" s="214" t="s">
        <v>1</v>
      </c>
      <c r="F134" s="215" t="s">
        <v>675</v>
      </c>
      <c r="G134" s="213"/>
      <c r="H134" s="216">
        <v>-9.1999999999999993</v>
      </c>
      <c r="I134" s="217"/>
      <c r="J134" s="213"/>
      <c r="K134" s="213"/>
      <c r="L134" s="218"/>
      <c r="M134" s="219"/>
      <c r="N134" s="220"/>
      <c r="O134" s="220"/>
      <c r="P134" s="220"/>
      <c r="Q134" s="220"/>
      <c r="R134" s="220"/>
      <c r="S134" s="220"/>
      <c r="T134" s="221"/>
      <c r="AT134" s="222" t="s">
        <v>158</v>
      </c>
      <c r="AU134" s="222" t="s">
        <v>91</v>
      </c>
      <c r="AV134" s="14" t="s">
        <v>91</v>
      </c>
      <c r="AW134" s="14" t="s">
        <v>35</v>
      </c>
      <c r="AX134" s="14" t="s">
        <v>81</v>
      </c>
      <c r="AY134" s="222" t="s">
        <v>150</v>
      </c>
    </row>
    <row r="135" spans="1:65" s="15" customFormat="1">
      <c r="B135" s="223"/>
      <c r="C135" s="224"/>
      <c r="D135" s="203" t="s">
        <v>158</v>
      </c>
      <c r="E135" s="225" t="s">
        <v>1</v>
      </c>
      <c r="F135" s="226" t="s">
        <v>161</v>
      </c>
      <c r="G135" s="224"/>
      <c r="H135" s="227">
        <v>24.000000000000004</v>
      </c>
      <c r="I135" s="228"/>
      <c r="J135" s="224"/>
      <c r="K135" s="224"/>
      <c r="L135" s="229"/>
      <c r="M135" s="230"/>
      <c r="N135" s="231"/>
      <c r="O135" s="231"/>
      <c r="P135" s="231"/>
      <c r="Q135" s="231"/>
      <c r="R135" s="231"/>
      <c r="S135" s="231"/>
      <c r="T135" s="232"/>
      <c r="AT135" s="233" t="s">
        <v>158</v>
      </c>
      <c r="AU135" s="233" t="s">
        <v>91</v>
      </c>
      <c r="AV135" s="15" t="s">
        <v>156</v>
      </c>
      <c r="AW135" s="15" t="s">
        <v>35</v>
      </c>
      <c r="AX135" s="15" t="s">
        <v>89</v>
      </c>
      <c r="AY135" s="233" t="s">
        <v>150</v>
      </c>
    </row>
    <row r="136" spans="1:65" s="2" customFormat="1" ht="24.2" customHeight="1">
      <c r="A136" s="34"/>
      <c r="B136" s="35"/>
      <c r="C136" s="187" t="s">
        <v>91</v>
      </c>
      <c r="D136" s="187" t="s">
        <v>152</v>
      </c>
      <c r="E136" s="188" t="s">
        <v>166</v>
      </c>
      <c r="F136" s="189" t="s">
        <v>167</v>
      </c>
      <c r="G136" s="190" t="s">
        <v>155</v>
      </c>
      <c r="H136" s="191">
        <v>4.68</v>
      </c>
      <c r="I136" s="192"/>
      <c r="J136" s="193">
        <f>ROUND(I136*H136,2)</f>
        <v>0</v>
      </c>
      <c r="K136" s="194"/>
      <c r="L136" s="39"/>
      <c r="M136" s="195" t="s">
        <v>1</v>
      </c>
      <c r="N136" s="196" t="s">
        <v>46</v>
      </c>
      <c r="O136" s="71"/>
      <c r="P136" s="197">
        <f>O136*H136</f>
        <v>0</v>
      </c>
      <c r="Q136" s="197">
        <v>0</v>
      </c>
      <c r="R136" s="197">
        <f>Q136*H136</f>
        <v>0</v>
      </c>
      <c r="S136" s="197">
        <v>0.3</v>
      </c>
      <c r="T136" s="198">
        <f>S136*H136</f>
        <v>1.4039999999999999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9" t="s">
        <v>156</v>
      </c>
      <c r="AT136" s="199" t="s">
        <v>152</v>
      </c>
      <c r="AU136" s="199" t="s">
        <v>91</v>
      </c>
      <c r="AY136" s="17" t="s">
        <v>150</v>
      </c>
      <c r="BE136" s="200">
        <f>IF(N136="základní",J136,0)</f>
        <v>0</v>
      </c>
      <c r="BF136" s="200">
        <f>IF(N136="snížená",J136,0)</f>
        <v>0</v>
      </c>
      <c r="BG136" s="200">
        <f>IF(N136="zákl. přenesená",J136,0)</f>
        <v>0</v>
      </c>
      <c r="BH136" s="200">
        <f>IF(N136="sníž. přenesená",J136,0)</f>
        <v>0</v>
      </c>
      <c r="BI136" s="200">
        <f>IF(N136="nulová",J136,0)</f>
        <v>0</v>
      </c>
      <c r="BJ136" s="17" t="s">
        <v>89</v>
      </c>
      <c r="BK136" s="200">
        <f>ROUND(I136*H136,2)</f>
        <v>0</v>
      </c>
      <c r="BL136" s="17" t="s">
        <v>156</v>
      </c>
      <c r="BM136" s="199" t="s">
        <v>676</v>
      </c>
    </row>
    <row r="137" spans="1:65" s="13" customFormat="1">
      <c r="B137" s="201"/>
      <c r="C137" s="202"/>
      <c r="D137" s="203" t="s">
        <v>158</v>
      </c>
      <c r="E137" s="204" t="s">
        <v>1</v>
      </c>
      <c r="F137" s="205" t="s">
        <v>169</v>
      </c>
      <c r="G137" s="202"/>
      <c r="H137" s="204" t="s">
        <v>1</v>
      </c>
      <c r="I137" s="206"/>
      <c r="J137" s="202"/>
      <c r="K137" s="202"/>
      <c r="L137" s="207"/>
      <c r="M137" s="208"/>
      <c r="N137" s="209"/>
      <c r="O137" s="209"/>
      <c r="P137" s="209"/>
      <c r="Q137" s="209"/>
      <c r="R137" s="209"/>
      <c r="S137" s="209"/>
      <c r="T137" s="210"/>
      <c r="AT137" s="211" t="s">
        <v>158</v>
      </c>
      <c r="AU137" s="211" t="s">
        <v>91</v>
      </c>
      <c r="AV137" s="13" t="s">
        <v>89</v>
      </c>
      <c r="AW137" s="13" t="s">
        <v>35</v>
      </c>
      <c r="AX137" s="13" t="s">
        <v>81</v>
      </c>
      <c r="AY137" s="211" t="s">
        <v>150</v>
      </c>
    </row>
    <row r="138" spans="1:65" s="14" customFormat="1">
      <c r="B138" s="212"/>
      <c r="C138" s="213"/>
      <c r="D138" s="203" t="s">
        <v>158</v>
      </c>
      <c r="E138" s="214" t="s">
        <v>1</v>
      </c>
      <c r="F138" s="215" t="s">
        <v>677</v>
      </c>
      <c r="G138" s="213"/>
      <c r="H138" s="216">
        <v>4.68</v>
      </c>
      <c r="I138" s="217"/>
      <c r="J138" s="213"/>
      <c r="K138" s="213"/>
      <c r="L138" s="218"/>
      <c r="M138" s="219"/>
      <c r="N138" s="220"/>
      <c r="O138" s="220"/>
      <c r="P138" s="220"/>
      <c r="Q138" s="220"/>
      <c r="R138" s="220"/>
      <c r="S138" s="220"/>
      <c r="T138" s="221"/>
      <c r="AT138" s="222" t="s">
        <v>158</v>
      </c>
      <c r="AU138" s="222" t="s">
        <v>91</v>
      </c>
      <c r="AV138" s="14" t="s">
        <v>91</v>
      </c>
      <c r="AW138" s="14" t="s">
        <v>35</v>
      </c>
      <c r="AX138" s="14" t="s">
        <v>81</v>
      </c>
      <c r="AY138" s="222" t="s">
        <v>150</v>
      </c>
    </row>
    <row r="139" spans="1:65" s="15" customFormat="1">
      <c r="B139" s="223"/>
      <c r="C139" s="224"/>
      <c r="D139" s="203" t="s">
        <v>158</v>
      </c>
      <c r="E139" s="225" t="s">
        <v>1</v>
      </c>
      <c r="F139" s="226" t="s">
        <v>161</v>
      </c>
      <c r="G139" s="224"/>
      <c r="H139" s="227">
        <v>4.68</v>
      </c>
      <c r="I139" s="228"/>
      <c r="J139" s="224"/>
      <c r="K139" s="224"/>
      <c r="L139" s="229"/>
      <c r="M139" s="230"/>
      <c r="N139" s="231"/>
      <c r="O139" s="231"/>
      <c r="P139" s="231"/>
      <c r="Q139" s="231"/>
      <c r="R139" s="231"/>
      <c r="S139" s="231"/>
      <c r="T139" s="232"/>
      <c r="AT139" s="233" t="s">
        <v>158</v>
      </c>
      <c r="AU139" s="233" t="s">
        <v>91</v>
      </c>
      <c r="AV139" s="15" t="s">
        <v>156</v>
      </c>
      <c r="AW139" s="15" t="s">
        <v>35</v>
      </c>
      <c r="AX139" s="15" t="s">
        <v>89</v>
      </c>
      <c r="AY139" s="233" t="s">
        <v>150</v>
      </c>
    </row>
    <row r="140" spans="1:65" s="2" customFormat="1" ht="24.2" customHeight="1">
      <c r="A140" s="34"/>
      <c r="B140" s="35"/>
      <c r="C140" s="187" t="s">
        <v>165</v>
      </c>
      <c r="D140" s="187" t="s">
        <v>152</v>
      </c>
      <c r="E140" s="188" t="s">
        <v>171</v>
      </c>
      <c r="F140" s="189" t="s">
        <v>172</v>
      </c>
      <c r="G140" s="190" t="s">
        <v>155</v>
      </c>
      <c r="H140" s="191">
        <v>4.6559999999999997</v>
      </c>
      <c r="I140" s="192"/>
      <c r="J140" s="193">
        <f>ROUND(I140*H140,2)</f>
        <v>0</v>
      </c>
      <c r="K140" s="194"/>
      <c r="L140" s="39"/>
      <c r="M140" s="195" t="s">
        <v>1</v>
      </c>
      <c r="N140" s="196" t="s">
        <v>46</v>
      </c>
      <c r="O140" s="71"/>
      <c r="P140" s="197">
        <f>O140*H140</f>
        <v>0</v>
      </c>
      <c r="Q140" s="197">
        <v>0</v>
      </c>
      <c r="R140" s="197">
        <f>Q140*H140</f>
        <v>0</v>
      </c>
      <c r="S140" s="197">
        <v>0.316</v>
      </c>
      <c r="T140" s="198">
        <f>S140*H140</f>
        <v>1.4712959999999999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9" t="s">
        <v>156</v>
      </c>
      <c r="AT140" s="199" t="s">
        <v>152</v>
      </c>
      <c r="AU140" s="199" t="s">
        <v>91</v>
      </c>
      <c r="AY140" s="17" t="s">
        <v>150</v>
      </c>
      <c r="BE140" s="200">
        <f>IF(N140="základní",J140,0)</f>
        <v>0</v>
      </c>
      <c r="BF140" s="200">
        <f>IF(N140="snížená",J140,0)</f>
        <v>0</v>
      </c>
      <c r="BG140" s="200">
        <f>IF(N140="zákl. přenesená",J140,0)</f>
        <v>0</v>
      </c>
      <c r="BH140" s="200">
        <f>IF(N140="sníž. přenesená",J140,0)</f>
        <v>0</v>
      </c>
      <c r="BI140" s="200">
        <f>IF(N140="nulová",J140,0)</f>
        <v>0</v>
      </c>
      <c r="BJ140" s="17" t="s">
        <v>89</v>
      </c>
      <c r="BK140" s="200">
        <f>ROUND(I140*H140,2)</f>
        <v>0</v>
      </c>
      <c r="BL140" s="17" t="s">
        <v>156</v>
      </c>
      <c r="BM140" s="199" t="s">
        <v>678</v>
      </c>
    </row>
    <row r="141" spans="1:65" s="14" customFormat="1">
      <c r="B141" s="212"/>
      <c r="C141" s="213"/>
      <c r="D141" s="203" t="s">
        <v>158</v>
      </c>
      <c r="E141" s="214" t="s">
        <v>1</v>
      </c>
      <c r="F141" s="215" t="s">
        <v>679</v>
      </c>
      <c r="G141" s="213"/>
      <c r="H141" s="216">
        <v>4.6559999999999997</v>
      </c>
      <c r="I141" s="217"/>
      <c r="J141" s="213"/>
      <c r="K141" s="213"/>
      <c r="L141" s="218"/>
      <c r="M141" s="219"/>
      <c r="N141" s="220"/>
      <c r="O141" s="220"/>
      <c r="P141" s="220"/>
      <c r="Q141" s="220"/>
      <c r="R141" s="220"/>
      <c r="S141" s="220"/>
      <c r="T141" s="221"/>
      <c r="AT141" s="222" t="s">
        <v>158</v>
      </c>
      <c r="AU141" s="222" t="s">
        <v>91</v>
      </c>
      <c r="AV141" s="14" t="s">
        <v>91</v>
      </c>
      <c r="AW141" s="14" t="s">
        <v>35</v>
      </c>
      <c r="AX141" s="14" t="s">
        <v>81</v>
      </c>
      <c r="AY141" s="222" t="s">
        <v>150</v>
      </c>
    </row>
    <row r="142" spans="1:65" s="15" customFormat="1">
      <c r="B142" s="223"/>
      <c r="C142" s="224"/>
      <c r="D142" s="203" t="s">
        <v>158</v>
      </c>
      <c r="E142" s="225" t="s">
        <v>1</v>
      </c>
      <c r="F142" s="226" t="s">
        <v>161</v>
      </c>
      <c r="G142" s="224"/>
      <c r="H142" s="227">
        <v>4.6559999999999997</v>
      </c>
      <c r="I142" s="228"/>
      <c r="J142" s="224"/>
      <c r="K142" s="224"/>
      <c r="L142" s="229"/>
      <c r="M142" s="230"/>
      <c r="N142" s="231"/>
      <c r="O142" s="231"/>
      <c r="P142" s="231"/>
      <c r="Q142" s="231"/>
      <c r="R142" s="231"/>
      <c r="S142" s="231"/>
      <c r="T142" s="232"/>
      <c r="AT142" s="233" t="s">
        <v>158</v>
      </c>
      <c r="AU142" s="233" t="s">
        <v>91</v>
      </c>
      <c r="AV142" s="15" t="s">
        <v>156</v>
      </c>
      <c r="AW142" s="15" t="s">
        <v>35</v>
      </c>
      <c r="AX142" s="15" t="s">
        <v>89</v>
      </c>
      <c r="AY142" s="233" t="s">
        <v>150</v>
      </c>
    </row>
    <row r="143" spans="1:65" s="2" customFormat="1" ht="24.2" customHeight="1">
      <c r="A143" s="34"/>
      <c r="B143" s="35"/>
      <c r="C143" s="187" t="s">
        <v>156</v>
      </c>
      <c r="D143" s="187" t="s">
        <v>152</v>
      </c>
      <c r="E143" s="188" t="s">
        <v>547</v>
      </c>
      <c r="F143" s="189" t="s">
        <v>548</v>
      </c>
      <c r="G143" s="190" t="s">
        <v>155</v>
      </c>
      <c r="H143" s="191">
        <v>24</v>
      </c>
      <c r="I143" s="192"/>
      <c r="J143" s="193">
        <f>ROUND(I143*H143,2)</f>
        <v>0</v>
      </c>
      <c r="K143" s="194"/>
      <c r="L143" s="39"/>
      <c r="M143" s="195" t="s">
        <v>1</v>
      </c>
      <c r="N143" s="196" t="s">
        <v>46</v>
      </c>
      <c r="O143" s="71"/>
      <c r="P143" s="197">
        <f>O143*H143</f>
        <v>0</v>
      </c>
      <c r="Q143" s="197">
        <v>0</v>
      </c>
      <c r="R143" s="197">
        <f>Q143*H143</f>
        <v>0</v>
      </c>
      <c r="S143" s="197">
        <v>0.5</v>
      </c>
      <c r="T143" s="198">
        <f>S143*H143</f>
        <v>12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9" t="s">
        <v>156</v>
      </c>
      <c r="AT143" s="199" t="s">
        <v>152</v>
      </c>
      <c r="AU143" s="199" t="s">
        <v>91</v>
      </c>
      <c r="AY143" s="17" t="s">
        <v>150</v>
      </c>
      <c r="BE143" s="200">
        <f>IF(N143="základní",J143,0)</f>
        <v>0</v>
      </c>
      <c r="BF143" s="200">
        <f>IF(N143="snížená",J143,0)</f>
        <v>0</v>
      </c>
      <c r="BG143" s="200">
        <f>IF(N143="zákl. přenesená",J143,0)</f>
        <v>0</v>
      </c>
      <c r="BH143" s="200">
        <f>IF(N143="sníž. přenesená",J143,0)</f>
        <v>0</v>
      </c>
      <c r="BI143" s="200">
        <f>IF(N143="nulová",J143,0)</f>
        <v>0</v>
      </c>
      <c r="BJ143" s="17" t="s">
        <v>89</v>
      </c>
      <c r="BK143" s="200">
        <f>ROUND(I143*H143,2)</f>
        <v>0</v>
      </c>
      <c r="BL143" s="17" t="s">
        <v>156</v>
      </c>
      <c r="BM143" s="199" t="s">
        <v>680</v>
      </c>
    </row>
    <row r="144" spans="1:65" s="13" customFormat="1" ht="22.5">
      <c r="B144" s="201"/>
      <c r="C144" s="202"/>
      <c r="D144" s="203" t="s">
        <v>158</v>
      </c>
      <c r="E144" s="204" t="s">
        <v>1</v>
      </c>
      <c r="F144" s="205" t="s">
        <v>550</v>
      </c>
      <c r="G144" s="202"/>
      <c r="H144" s="204" t="s">
        <v>1</v>
      </c>
      <c r="I144" s="206"/>
      <c r="J144" s="202"/>
      <c r="K144" s="202"/>
      <c r="L144" s="207"/>
      <c r="M144" s="208"/>
      <c r="N144" s="209"/>
      <c r="O144" s="209"/>
      <c r="P144" s="209"/>
      <c r="Q144" s="209"/>
      <c r="R144" s="209"/>
      <c r="S144" s="209"/>
      <c r="T144" s="210"/>
      <c r="AT144" s="211" t="s">
        <v>158</v>
      </c>
      <c r="AU144" s="211" t="s">
        <v>91</v>
      </c>
      <c r="AV144" s="13" t="s">
        <v>89</v>
      </c>
      <c r="AW144" s="13" t="s">
        <v>35</v>
      </c>
      <c r="AX144" s="13" t="s">
        <v>81</v>
      </c>
      <c r="AY144" s="211" t="s">
        <v>150</v>
      </c>
    </row>
    <row r="145" spans="1:65" s="14" customFormat="1">
      <c r="B145" s="212"/>
      <c r="C145" s="213"/>
      <c r="D145" s="203" t="s">
        <v>158</v>
      </c>
      <c r="E145" s="214" t="s">
        <v>1</v>
      </c>
      <c r="F145" s="215" t="s">
        <v>287</v>
      </c>
      <c r="G145" s="213"/>
      <c r="H145" s="216">
        <v>24</v>
      </c>
      <c r="I145" s="217"/>
      <c r="J145" s="213"/>
      <c r="K145" s="213"/>
      <c r="L145" s="218"/>
      <c r="M145" s="219"/>
      <c r="N145" s="220"/>
      <c r="O145" s="220"/>
      <c r="P145" s="220"/>
      <c r="Q145" s="220"/>
      <c r="R145" s="220"/>
      <c r="S145" s="220"/>
      <c r="T145" s="221"/>
      <c r="AT145" s="222" t="s">
        <v>158</v>
      </c>
      <c r="AU145" s="222" t="s">
        <v>91</v>
      </c>
      <c r="AV145" s="14" t="s">
        <v>91</v>
      </c>
      <c r="AW145" s="14" t="s">
        <v>35</v>
      </c>
      <c r="AX145" s="14" t="s">
        <v>81</v>
      </c>
      <c r="AY145" s="222" t="s">
        <v>150</v>
      </c>
    </row>
    <row r="146" spans="1:65" s="15" customFormat="1">
      <c r="B146" s="223"/>
      <c r="C146" s="224"/>
      <c r="D146" s="203" t="s">
        <v>158</v>
      </c>
      <c r="E146" s="225" t="s">
        <v>1</v>
      </c>
      <c r="F146" s="226" t="s">
        <v>161</v>
      </c>
      <c r="G146" s="224"/>
      <c r="H146" s="227">
        <v>24</v>
      </c>
      <c r="I146" s="228"/>
      <c r="J146" s="224"/>
      <c r="K146" s="224"/>
      <c r="L146" s="229"/>
      <c r="M146" s="230"/>
      <c r="N146" s="231"/>
      <c r="O146" s="231"/>
      <c r="P146" s="231"/>
      <c r="Q146" s="231"/>
      <c r="R146" s="231"/>
      <c r="S146" s="231"/>
      <c r="T146" s="232"/>
      <c r="AT146" s="233" t="s">
        <v>158</v>
      </c>
      <c r="AU146" s="233" t="s">
        <v>91</v>
      </c>
      <c r="AV146" s="15" t="s">
        <v>156</v>
      </c>
      <c r="AW146" s="15" t="s">
        <v>35</v>
      </c>
      <c r="AX146" s="15" t="s">
        <v>89</v>
      </c>
      <c r="AY146" s="233" t="s">
        <v>150</v>
      </c>
    </row>
    <row r="147" spans="1:65" s="2" customFormat="1" ht="16.5" customHeight="1">
      <c r="A147" s="34"/>
      <c r="B147" s="35"/>
      <c r="C147" s="187" t="s">
        <v>174</v>
      </c>
      <c r="D147" s="187" t="s">
        <v>152</v>
      </c>
      <c r="E147" s="188" t="s">
        <v>175</v>
      </c>
      <c r="F147" s="189" t="s">
        <v>176</v>
      </c>
      <c r="G147" s="190" t="s">
        <v>177</v>
      </c>
      <c r="H147" s="191">
        <v>7.76</v>
      </c>
      <c r="I147" s="192"/>
      <c r="J147" s="193">
        <f>ROUND(I147*H147,2)</f>
        <v>0</v>
      </c>
      <c r="K147" s="194"/>
      <c r="L147" s="39"/>
      <c r="M147" s="195" t="s">
        <v>1</v>
      </c>
      <c r="N147" s="196" t="s">
        <v>46</v>
      </c>
      <c r="O147" s="71"/>
      <c r="P147" s="197">
        <f>O147*H147</f>
        <v>0</v>
      </c>
      <c r="Q147" s="197">
        <v>0</v>
      </c>
      <c r="R147" s="197">
        <f>Q147*H147</f>
        <v>0</v>
      </c>
      <c r="S147" s="197">
        <v>0.20499999999999999</v>
      </c>
      <c r="T147" s="198">
        <f>S147*H147</f>
        <v>1.5907999999999998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9" t="s">
        <v>156</v>
      </c>
      <c r="AT147" s="199" t="s">
        <v>152</v>
      </c>
      <c r="AU147" s="199" t="s">
        <v>91</v>
      </c>
      <c r="AY147" s="17" t="s">
        <v>150</v>
      </c>
      <c r="BE147" s="200">
        <f>IF(N147="základní",J147,0)</f>
        <v>0</v>
      </c>
      <c r="BF147" s="200">
        <f>IF(N147="snížená",J147,0)</f>
        <v>0</v>
      </c>
      <c r="BG147" s="200">
        <f>IF(N147="zákl. přenesená",J147,0)</f>
        <v>0</v>
      </c>
      <c r="BH147" s="200">
        <f>IF(N147="sníž. přenesená",J147,0)</f>
        <v>0</v>
      </c>
      <c r="BI147" s="200">
        <f>IF(N147="nulová",J147,0)</f>
        <v>0</v>
      </c>
      <c r="BJ147" s="17" t="s">
        <v>89</v>
      </c>
      <c r="BK147" s="200">
        <f>ROUND(I147*H147,2)</f>
        <v>0</v>
      </c>
      <c r="BL147" s="17" t="s">
        <v>156</v>
      </c>
      <c r="BM147" s="199" t="s">
        <v>681</v>
      </c>
    </row>
    <row r="148" spans="1:65" s="14" customFormat="1">
      <c r="B148" s="212"/>
      <c r="C148" s="213"/>
      <c r="D148" s="203" t="s">
        <v>158</v>
      </c>
      <c r="E148" s="214" t="s">
        <v>1</v>
      </c>
      <c r="F148" s="215" t="s">
        <v>682</v>
      </c>
      <c r="G148" s="213"/>
      <c r="H148" s="216">
        <v>7.76</v>
      </c>
      <c r="I148" s="217"/>
      <c r="J148" s="213"/>
      <c r="K148" s="213"/>
      <c r="L148" s="218"/>
      <c r="M148" s="219"/>
      <c r="N148" s="220"/>
      <c r="O148" s="220"/>
      <c r="P148" s="220"/>
      <c r="Q148" s="220"/>
      <c r="R148" s="220"/>
      <c r="S148" s="220"/>
      <c r="T148" s="221"/>
      <c r="AT148" s="222" t="s">
        <v>158</v>
      </c>
      <c r="AU148" s="222" t="s">
        <v>91</v>
      </c>
      <c r="AV148" s="14" t="s">
        <v>91</v>
      </c>
      <c r="AW148" s="14" t="s">
        <v>35</v>
      </c>
      <c r="AX148" s="14" t="s">
        <v>81</v>
      </c>
      <c r="AY148" s="222" t="s">
        <v>150</v>
      </c>
    </row>
    <row r="149" spans="1:65" s="15" customFormat="1">
      <c r="B149" s="223"/>
      <c r="C149" s="224"/>
      <c r="D149" s="203" t="s">
        <v>158</v>
      </c>
      <c r="E149" s="225" t="s">
        <v>1</v>
      </c>
      <c r="F149" s="226" t="s">
        <v>161</v>
      </c>
      <c r="G149" s="224"/>
      <c r="H149" s="227">
        <v>7.76</v>
      </c>
      <c r="I149" s="228"/>
      <c r="J149" s="224"/>
      <c r="K149" s="224"/>
      <c r="L149" s="229"/>
      <c r="M149" s="230"/>
      <c r="N149" s="231"/>
      <c r="O149" s="231"/>
      <c r="P149" s="231"/>
      <c r="Q149" s="231"/>
      <c r="R149" s="231"/>
      <c r="S149" s="231"/>
      <c r="T149" s="232"/>
      <c r="AT149" s="233" t="s">
        <v>158</v>
      </c>
      <c r="AU149" s="233" t="s">
        <v>91</v>
      </c>
      <c r="AV149" s="15" t="s">
        <v>156</v>
      </c>
      <c r="AW149" s="15" t="s">
        <v>35</v>
      </c>
      <c r="AX149" s="15" t="s">
        <v>89</v>
      </c>
      <c r="AY149" s="233" t="s">
        <v>150</v>
      </c>
    </row>
    <row r="150" spans="1:65" s="2" customFormat="1" ht="16.5" customHeight="1">
      <c r="A150" s="34"/>
      <c r="B150" s="35"/>
      <c r="C150" s="187" t="s">
        <v>180</v>
      </c>
      <c r="D150" s="187" t="s">
        <v>152</v>
      </c>
      <c r="E150" s="188" t="s">
        <v>554</v>
      </c>
      <c r="F150" s="189" t="s">
        <v>555</v>
      </c>
      <c r="G150" s="190" t="s">
        <v>177</v>
      </c>
      <c r="H150" s="191">
        <v>11.54</v>
      </c>
      <c r="I150" s="192"/>
      <c r="J150" s="193">
        <f>ROUND(I150*H150,2)</f>
        <v>0</v>
      </c>
      <c r="K150" s="194"/>
      <c r="L150" s="39"/>
      <c r="M150" s="195" t="s">
        <v>1</v>
      </c>
      <c r="N150" s="196" t="s">
        <v>46</v>
      </c>
      <c r="O150" s="71"/>
      <c r="P150" s="197">
        <f>O150*H150</f>
        <v>0</v>
      </c>
      <c r="Q150" s="197">
        <v>0</v>
      </c>
      <c r="R150" s="197">
        <f>Q150*H150</f>
        <v>0</v>
      </c>
      <c r="S150" s="197">
        <v>0.04</v>
      </c>
      <c r="T150" s="198">
        <f>S150*H150</f>
        <v>0.46159999999999995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9" t="s">
        <v>156</v>
      </c>
      <c r="AT150" s="199" t="s">
        <v>152</v>
      </c>
      <c r="AU150" s="199" t="s">
        <v>91</v>
      </c>
      <c r="AY150" s="17" t="s">
        <v>150</v>
      </c>
      <c r="BE150" s="200">
        <f>IF(N150="základní",J150,0)</f>
        <v>0</v>
      </c>
      <c r="BF150" s="200">
        <f>IF(N150="snížená",J150,0)</f>
        <v>0</v>
      </c>
      <c r="BG150" s="200">
        <f>IF(N150="zákl. přenesená",J150,0)</f>
        <v>0</v>
      </c>
      <c r="BH150" s="200">
        <f>IF(N150="sníž. přenesená",J150,0)</f>
        <v>0</v>
      </c>
      <c r="BI150" s="200">
        <f>IF(N150="nulová",J150,0)</f>
        <v>0</v>
      </c>
      <c r="BJ150" s="17" t="s">
        <v>89</v>
      </c>
      <c r="BK150" s="200">
        <f>ROUND(I150*H150,2)</f>
        <v>0</v>
      </c>
      <c r="BL150" s="17" t="s">
        <v>156</v>
      </c>
      <c r="BM150" s="199" t="s">
        <v>683</v>
      </c>
    </row>
    <row r="151" spans="1:65" s="13" customFormat="1" ht="22.5">
      <c r="B151" s="201"/>
      <c r="C151" s="202"/>
      <c r="D151" s="203" t="s">
        <v>158</v>
      </c>
      <c r="E151" s="204" t="s">
        <v>1</v>
      </c>
      <c r="F151" s="205" t="s">
        <v>557</v>
      </c>
      <c r="G151" s="202"/>
      <c r="H151" s="204" t="s">
        <v>1</v>
      </c>
      <c r="I151" s="206"/>
      <c r="J151" s="202"/>
      <c r="K151" s="202"/>
      <c r="L151" s="207"/>
      <c r="M151" s="208"/>
      <c r="N151" s="209"/>
      <c r="O151" s="209"/>
      <c r="P151" s="209"/>
      <c r="Q151" s="209"/>
      <c r="R151" s="209"/>
      <c r="S151" s="209"/>
      <c r="T151" s="210"/>
      <c r="AT151" s="211" t="s">
        <v>158</v>
      </c>
      <c r="AU151" s="211" t="s">
        <v>91</v>
      </c>
      <c r="AV151" s="13" t="s">
        <v>89</v>
      </c>
      <c r="AW151" s="13" t="s">
        <v>35</v>
      </c>
      <c r="AX151" s="13" t="s">
        <v>81</v>
      </c>
      <c r="AY151" s="211" t="s">
        <v>150</v>
      </c>
    </row>
    <row r="152" spans="1:65" s="14" customFormat="1">
      <c r="B152" s="212"/>
      <c r="C152" s="213"/>
      <c r="D152" s="203" t="s">
        <v>158</v>
      </c>
      <c r="E152" s="214" t="s">
        <v>1</v>
      </c>
      <c r="F152" s="215" t="s">
        <v>684</v>
      </c>
      <c r="G152" s="213"/>
      <c r="H152" s="216">
        <v>11.54</v>
      </c>
      <c r="I152" s="217"/>
      <c r="J152" s="213"/>
      <c r="K152" s="213"/>
      <c r="L152" s="218"/>
      <c r="M152" s="219"/>
      <c r="N152" s="220"/>
      <c r="O152" s="220"/>
      <c r="P152" s="220"/>
      <c r="Q152" s="220"/>
      <c r="R152" s="220"/>
      <c r="S152" s="220"/>
      <c r="T152" s="221"/>
      <c r="AT152" s="222" t="s">
        <v>158</v>
      </c>
      <c r="AU152" s="222" t="s">
        <v>91</v>
      </c>
      <c r="AV152" s="14" t="s">
        <v>91</v>
      </c>
      <c r="AW152" s="14" t="s">
        <v>35</v>
      </c>
      <c r="AX152" s="14" t="s">
        <v>81</v>
      </c>
      <c r="AY152" s="222" t="s">
        <v>150</v>
      </c>
    </row>
    <row r="153" spans="1:65" s="15" customFormat="1">
      <c r="B153" s="223"/>
      <c r="C153" s="224"/>
      <c r="D153" s="203" t="s">
        <v>158</v>
      </c>
      <c r="E153" s="225" t="s">
        <v>1</v>
      </c>
      <c r="F153" s="226" t="s">
        <v>161</v>
      </c>
      <c r="G153" s="224"/>
      <c r="H153" s="227">
        <v>11.54</v>
      </c>
      <c r="I153" s="228"/>
      <c r="J153" s="224"/>
      <c r="K153" s="224"/>
      <c r="L153" s="229"/>
      <c r="M153" s="230"/>
      <c r="N153" s="231"/>
      <c r="O153" s="231"/>
      <c r="P153" s="231"/>
      <c r="Q153" s="231"/>
      <c r="R153" s="231"/>
      <c r="S153" s="231"/>
      <c r="T153" s="232"/>
      <c r="AT153" s="233" t="s">
        <v>158</v>
      </c>
      <c r="AU153" s="233" t="s">
        <v>91</v>
      </c>
      <c r="AV153" s="15" t="s">
        <v>156</v>
      </c>
      <c r="AW153" s="15" t="s">
        <v>35</v>
      </c>
      <c r="AX153" s="15" t="s">
        <v>89</v>
      </c>
      <c r="AY153" s="233" t="s">
        <v>150</v>
      </c>
    </row>
    <row r="154" spans="1:65" s="2" customFormat="1" ht="24.2" customHeight="1">
      <c r="A154" s="34"/>
      <c r="B154" s="35"/>
      <c r="C154" s="187" t="s">
        <v>186</v>
      </c>
      <c r="D154" s="187" t="s">
        <v>152</v>
      </c>
      <c r="E154" s="188" t="s">
        <v>181</v>
      </c>
      <c r="F154" s="189" t="s">
        <v>182</v>
      </c>
      <c r="G154" s="190" t="s">
        <v>155</v>
      </c>
      <c r="H154" s="191">
        <v>5.5</v>
      </c>
      <c r="I154" s="192"/>
      <c r="J154" s="193">
        <f>ROUND(I154*H154,2)</f>
        <v>0</v>
      </c>
      <c r="K154" s="194"/>
      <c r="L154" s="39"/>
      <c r="M154" s="195" t="s">
        <v>1</v>
      </c>
      <c r="N154" s="196" t="s">
        <v>46</v>
      </c>
      <c r="O154" s="71"/>
      <c r="P154" s="197">
        <f>O154*H154</f>
        <v>0</v>
      </c>
      <c r="Q154" s="197">
        <v>0</v>
      </c>
      <c r="R154" s="197">
        <f>Q154*H154</f>
        <v>0</v>
      </c>
      <c r="S154" s="197">
        <v>0</v>
      </c>
      <c r="T154" s="198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9" t="s">
        <v>156</v>
      </c>
      <c r="AT154" s="199" t="s">
        <v>152</v>
      </c>
      <c r="AU154" s="199" t="s">
        <v>91</v>
      </c>
      <c r="AY154" s="17" t="s">
        <v>150</v>
      </c>
      <c r="BE154" s="200">
        <f>IF(N154="základní",J154,0)</f>
        <v>0</v>
      </c>
      <c r="BF154" s="200">
        <f>IF(N154="snížená",J154,0)</f>
        <v>0</v>
      </c>
      <c r="BG154" s="200">
        <f>IF(N154="zákl. přenesená",J154,0)</f>
        <v>0</v>
      </c>
      <c r="BH154" s="200">
        <f>IF(N154="sníž. přenesená",J154,0)</f>
        <v>0</v>
      </c>
      <c r="BI154" s="200">
        <f>IF(N154="nulová",J154,0)</f>
        <v>0</v>
      </c>
      <c r="BJ154" s="17" t="s">
        <v>89</v>
      </c>
      <c r="BK154" s="200">
        <f>ROUND(I154*H154,2)</f>
        <v>0</v>
      </c>
      <c r="BL154" s="17" t="s">
        <v>156</v>
      </c>
      <c r="BM154" s="199" t="s">
        <v>685</v>
      </c>
    </row>
    <row r="155" spans="1:65" s="14" customFormat="1">
      <c r="B155" s="212"/>
      <c r="C155" s="213"/>
      <c r="D155" s="203" t="s">
        <v>158</v>
      </c>
      <c r="E155" s="214" t="s">
        <v>1</v>
      </c>
      <c r="F155" s="215" t="s">
        <v>686</v>
      </c>
      <c r="G155" s="213"/>
      <c r="H155" s="216">
        <v>5.5</v>
      </c>
      <c r="I155" s="217"/>
      <c r="J155" s="213"/>
      <c r="K155" s="213"/>
      <c r="L155" s="218"/>
      <c r="M155" s="219"/>
      <c r="N155" s="220"/>
      <c r="O155" s="220"/>
      <c r="P155" s="220"/>
      <c r="Q155" s="220"/>
      <c r="R155" s="220"/>
      <c r="S155" s="220"/>
      <c r="T155" s="221"/>
      <c r="AT155" s="222" t="s">
        <v>158</v>
      </c>
      <c r="AU155" s="222" t="s">
        <v>91</v>
      </c>
      <c r="AV155" s="14" t="s">
        <v>91</v>
      </c>
      <c r="AW155" s="14" t="s">
        <v>35</v>
      </c>
      <c r="AX155" s="14" t="s">
        <v>81</v>
      </c>
      <c r="AY155" s="222" t="s">
        <v>150</v>
      </c>
    </row>
    <row r="156" spans="1:65" s="15" customFormat="1">
      <c r="B156" s="223"/>
      <c r="C156" s="224"/>
      <c r="D156" s="203" t="s">
        <v>158</v>
      </c>
      <c r="E156" s="225" t="s">
        <v>1</v>
      </c>
      <c r="F156" s="226" t="s">
        <v>161</v>
      </c>
      <c r="G156" s="224"/>
      <c r="H156" s="227">
        <v>5.5</v>
      </c>
      <c r="I156" s="228"/>
      <c r="J156" s="224"/>
      <c r="K156" s="224"/>
      <c r="L156" s="229"/>
      <c r="M156" s="230"/>
      <c r="N156" s="231"/>
      <c r="O156" s="231"/>
      <c r="P156" s="231"/>
      <c r="Q156" s="231"/>
      <c r="R156" s="231"/>
      <c r="S156" s="231"/>
      <c r="T156" s="232"/>
      <c r="AT156" s="233" t="s">
        <v>158</v>
      </c>
      <c r="AU156" s="233" t="s">
        <v>91</v>
      </c>
      <c r="AV156" s="15" t="s">
        <v>156</v>
      </c>
      <c r="AW156" s="15" t="s">
        <v>35</v>
      </c>
      <c r="AX156" s="15" t="s">
        <v>89</v>
      </c>
      <c r="AY156" s="233" t="s">
        <v>150</v>
      </c>
    </row>
    <row r="157" spans="1:65" s="2" customFormat="1" ht="24.2" customHeight="1">
      <c r="A157" s="34"/>
      <c r="B157" s="35"/>
      <c r="C157" s="187" t="s">
        <v>193</v>
      </c>
      <c r="D157" s="187" t="s">
        <v>152</v>
      </c>
      <c r="E157" s="188" t="s">
        <v>561</v>
      </c>
      <c r="F157" s="189" t="s">
        <v>562</v>
      </c>
      <c r="G157" s="190" t="s">
        <v>189</v>
      </c>
      <c r="H157" s="191">
        <v>1.8919999999999999</v>
      </c>
      <c r="I157" s="192"/>
      <c r="J157" s="193">
        <f>ROUND(I157*H157,2)</f>
        <v>0</v>
      </c>
      <c r="K157" s="194"/>
      <c r="L157" s="39"/>
      <c r="M157" s="195" t="s">
        <v>1</v>
      </c>
      <c r="N157" s="196" t="s">
        <v>46</v>
      </c>
      <c r="O157" s="71"/>
      <c r="P157" s="197">
        <f>O157*H157</f>
        <v>0</v>
      </c>
      <c r="Q157" s="197">
        <v>0</v>
      </c>
      <c r="R157" s="197">
        <f>Q157*H157</f>
        <v>0</v>
      </c>
      <c r="S157" s="197">
        <v>0</v>
      </c>
      <c r="T157" s="198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9" t="s">
        <v>156</v>
      </c>
      <c r="AT157" s="199" t="s">
        <v>152</v>
      </c>
      <c r="AU157" s="199" t="s">
        <v>91</v>
      </c>
      <c r="AY157" s="17" t="s">
        <v>150</v>
      </c>
      <c r="BE157" s="200">
        <f>IF(N157="základní",J157,0)</f>
        <v>0</v>
      </c>
      <c r="BF157" s="200">
        <f>IF(N157="snížená",J157,0)</f>
        <v>0</v>
      </c>
      <c r="BG157" s="200">
        <f>IF(N157="zákl. přenesená",J157,0)</f>
        <v>0</v>
      </c>
      <c r="BH157" s="200">
        <f>IF(N157="sníž. přenesená",J157,0)</f>
        <v>0</v>
      </c>
      <c r="BI157" s="200">
        <f>IF(N157="nulová",J157,0)</f>
        <v>0</v>
      </c>
      <c r="BJ157" s="17" t="s">
        <v>89</v>
      </c>
      <c r="BK157" s="200">
        <f>ROUND(I157*H157,2)</f>
        <v>0</v>
      </c>
      <c r="BL157" s="17" t="s">
        <v>156</v>
      </c>
      <c r="BM157" s="199" t="s">
        <v>687</v>
      </c>
    </row>
    <row r="158" spans="1:65" s="13" customFormat="1">
      <c r="B158" s="201"/>
      <c r="C158" s="202"/>
      <c r="D158" s="203" t="s">
        <v>158</v>
      </c>
      <c r="E158" s="204" t="s">
        <v>1</v>
      </c>
      <c r="F158" s="205" t="s">
        <v>688</v>
      </c>
      <c r="G158" s="202"/>
      <c r="H158" s="204" t="s">
        <v>1</v>
      </c>
      <c r="I158" s="206"/>
      <c r="J158" s="202"/>
      <c r="K158" s="202"/>
      <c r="L158" s="207"/>
      <c r="M158" s="208"/>
      <c r="N158" s="209"/>
      <c r="O158" s="209"/>
      <c r="P158" s="209"/>
      <c r="Q158" s="209"/>
      <c r="R158" s="209"/>
      <c r="S158" s="209"/>
      <c r="T158" s="210"/>
      <c r="AT158" s="211" t="s">
        <v>158</v>
      </c>
      <c r="AU158" s="211" t="s">
        <v>91</v>
      </c>
      <c r="AV158" s="13" t="s">
        <v>89</v>
      </c>
      <c r="AW158" s="13" t="s">
        <v>35</v>
      </c>
      <c r="AX158" s="13" t="s">
        <v>81</v>
      </c>
      <c r="AY158" s="211" t="s">
        <v>150</v>
      </c>
    </row>
    <row r="159" spans="1:65" s="14" customFormat="1">
      <c r="B159" s="212"/>
      <c r="C159" s="213"/>
      <c r="D159" s="203" t="s">
        <v>158</v>
      </c>
      <c r="E159" s="214" t="s">
        <v>1</v>
      </c>
      <c r="F159" s="215" t="s">
        <v>689</v>
      </c>
      <c r="G159" s="213"/>
      <c r="H159" s="216">
        <v>1.8919999999999999</v>
      </c>
      <c r="I159" s="217"/>
      <c r="J159" s="213"/>
      <c r="K159" s="213"/>
      <c r="L159" s="218"/>
      <c r="M159" s="219"/>
      <c r="N159" s="220"/>
      <c r="O159" s="220"/>
      <c r="P159" s="220"/>
      <c r="Q159" s="220"/>
      <c r="R159" s="220"/>
      <c r="S159" s="220"/>
      <c r="T159" s="221"/>
      <c r="AT159" s="222" t="s">
        <v>158</v>
      </c>
      <c r="AU159" s="222" t="s">
        <v>91</v>
      </c>
      <c r="AV159" s="14" t="s">
        <v>91</v>
      </c>
      <c r="AW159" s="14" t="s">
        <v>35</v>
      </c>
      <c r="AX159" s="14" t="s">
        <v>81</v>
      </c>
      <c r="AY159" s="222" t="s">
        <v>150</v>
      </c>
    </row>
    <row r="160" spans="1:65" s="15" customFormat="1">
      <c r="B160" s="223"/>
      <c r="C160" s="224"/>
      <c r="D160" s="203" t="s">
        <v>158</v>
      </c>
      <c r="E160" s="225" t="s">
        <v>1</v>
      </c>
      <c r="F160" s="226" t="s">
        <v>161</v>
      </c>
      <c r="G160" s="224"/>
      <c r="H160" s="227">
        <v>1.8919999999999999</v>
      </c>
      <c r="I160" s="228"/>
      <c r="J160" s="224"/>
      <c r="K160" s="224"/>
      <c r="L160" s="229"/>
      <c r="M160" s="230"/>
      <c r="N160" s="231"/>
      <c r="O160" s="231"/>
      <c r="P160" s="231"/>
      <c r="Q160" s="231"/>
      <c r="R160" s="231"/>
      <c r="S160" s="231"/>
      <c r="T160" s="232"/>
      <c r="AT160" s="233" t="s">
        <v>158</v>
      </c>
      <c r="AU160" s="233" t="s">
        <v>91</v>
      </c>
      <c r="AV160" s="15" t="s">
        <v>156</v>
      </c>
      <c r="AW160" s="15" t="s">
        <v>35</v>
      </c>
      <c r="AX160" s="15" t="s">
        <v>89</v>
      </c>
      <c r="AY160" s="233" t="s">
        <v>150</v>
      </c>
    </row>
    <row r="161" spans="1:65" s="2" customFormat="1" ht="33" customHeight="1">
      <c r="A161" s="34"/>
      <c r="B161" s="35"/>
      <c r="C161" s="187" t="s">
        <v>199</v>
      </c>
      <c r="D161" s="187" t="s">
        <v>152</v>
      </c>
      <c r="E161" s="188" t="s">
        <v>187</v>
      </c>
      <c r="F161" s="189" t="s">
        <v>188</v>
      </c>
      <c r="G161" s="190" t="s">
        <v>189</v>
      </c>
      <c r="H161" s="191">
        <v>1.508</v>
      </c>
      <c r="I161" s="192"/>
      <c r="J161" s="193">
        <f>ROUND(I161*H161,2)</f>
        <v>0</v>
      </c>
      <c r="K161" s="194"/>
      <c r="L161" s="39"/>
      <c r="M161" s="195" t="s">
        <v>1</v>
      </c>
      <c r="N161" s="196" t="s">
        <v>46</v>
      </c>
      <c r="O161" s="71"/>
      <c r="P161" s="197">
        <f>O161*H161</f>
        <v>0</v>
      </c>
      <c r="Q161" s="197">
        <v>0</v>
      </c>
      <c r="R161" s="197">
        <f>Q161*H161</f>
        <v>0</v>
      </c>
      <c r="S161" s="197">
        <v>0</v>
      </c>
      <c r="T161" s="198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9" t="s">
        <v>156</v>
      </c>
      <c r="AT161" s="199" t="s">
        <v>152</v>
      </c>
      <c r="AU161" s="199" t="s">
        <v>91</v>
      </c>
      <c r="AY161" s="17" t="s">
        <v>150</v>
      </c>
      <c r="BE161" s="200">
        <f>IF(N161="základní",J161,0)</f>
        <v>0</v>
      </c>
      <c r="BF161" s="200">
        <f>IF(N161="snížená",J161,0)</f>
        <v>0</v>
      </c>
      <c r="BG161" s="200">
        <f>IF(N161="zákl. přenesená",J161,0)</f>
        <v>0</v>
      </c>
      <c r="BH161" s="200">
        <f>IF(N161="sníž. přenesená",J161,0)</f>
        <v>0</v>
      </c>
      <c r="BI161" s="200">
        <f>IF(N161="nulová",J161,0)</f>
        <v>0</v>
      </c>
      <c r="BJ161" s="17" t="s">
        <v>89</v>
      </c>
      <c r="BK161" s="200">
        <f>ROUND(I161*H161,2)</f>
        <v>0</v>
      </c>
      <c r="BL161" s="17" t="s">
        <v>156</v>
      </c>
      <c r="BM161" s="199" t="s">
        <v>690</v>
      </c>
    </row>
    <row r="162" spans="1:65" s="13" customFormat="1" ht="22.5">
      <c r="B162" s="201"/>
      <c r="C162" s="202"/>
      <c r="D162" s="203" t="s">
        <v>158</v>
      </c>
      <c r="E162" s="204" t="s">
        <v>1</v>
      </c>
      <c r="F162" s="205" t="s">
        <v>191</v>
      </c>
      <c r="G162" s="202"/>
      <c r="H162" s="204" t="s">
        <v>1</v>
      </c>
      <c r="I162" s="206"/>
      <c r="J162" s="202"/>
      <c r="K162" s="202"/>
      <c r="L162" s="207"/>
      <c r="M162" s="208"/>
      <c r="N162" s="209"/>
      <c r="O162" s="209"/>
      <c r="P162" s="209"/>
      <c r="Q162" s="209"/>
      <c r="R162" s="209"/>
      <c r="S162" s="209"/>
      <c r="T162" s="210"/>
      <c r="AT162" s="211" t="s">
        <v>158</v>
      </c>
      <c r="AU162" s="211" t="s">
        <v>91</v>
      </c>
      <c r="AV162" s="13" t="s">
        <v>89</v>
      </c>
      <c r="AW162" s="13" t="s">
        <v>35</v>
      </c>
      <c r="AX162" s="13" t="s">
        <v>81</v>
      </c>
      <c r="AY162" s="211" t="s">
        <v>150</v>
      </c>
    </row>
    <row r="163" spans="1:65" s="14" customFormat="1">
      <c r="B163" s="212"/>
      <c r="C163" s="213"/>
      <c r="D163" s="203" t="s">
        <v>158</v>
      </c>
      <c r="E163" s="214" t="s">
        <v>1</v>
      </c>
      <c r="F163" s="215" t="s">
        <v>691</v>
      </c>
      <c r="G163" s="213"/>
      <c r="H163" s="216">
        <v>1.508</v>
      </c>
      <c r="I163" s="217"/>
      <c r="J163" s="213"/>
      <c r="K163" s="213"/>
      <c r="L163" s="218"/>
      <c r="M163" s="219"/>
      <c r="N163" s="220"/>
      <c r="O163" s="220"/>
      <c r="P163" s="220"/>
      <c r="Q163" s="220"/>
      <c r="R163" s="220"/>
      <c r="S163" s="220"/>
      <c r="T163" s="221"/>
      <c r="AT163" s="222" t="s">
        <v>158</v>
      </c>
      <c r="AU163" s="222" t="s">
        <v>91</v>
      </c>
      <c r="AV163" s="14" t="s">
        <v>91</v>
      </c>
      <c r="AW163" s="14" t="s">
        <v>35</v>
      </c>
      <c r="AX163" s="14" t="s">
        <v>81</v>
      </c>
      <c r="AY163" s="222" t="s">
        <v>150</v>
      </c>
    </row>
    <row r="164" spans="1:65" s="15" customFormat="1">
      <c r="B164" s="223"/>
      <c r="C164" s="224"/>
      <c r="D164" s="203" t="s">
        <v>158</v>
      </c>
      <c r="E164" s="225" t="s">
        <v>1</v>
      </c>
      <c r="F164" s="226" t="s">
        <v>161</v>
      </c>
      <c r="G164" s="224"/>
      <c r="H164" s="227">
        <v>1.508</v>
      </c>
      <c r="I164" s="228"/>
      <c r="J164" s="224"/>
      <c r="K164" s="224"/>
      <c r="L164" s="229"/>
      <c r="M164" s="230"/>
      <c r="N164" s="231"/>
      <c r="O164" s="231"/>
      <c r="P164" s="231"/>
      <c r="Q164" s="231"/>
      <c r="R164" s="231"/>
      <c r="S164" s="231"/>
      <c r="T164" s="232"/>
      <c r="AT164" s="233" t="s">
        <v>158</v>
      </c>
      <c r="AU164" s="233" t="s">
        <v>91</v>
      </c>
      <c r="AV164" s="15" t="s">
        <v>156</v>
      </c>
      <c r="AW164" s="15" t="s">
        <v>35</v>
      </c>
      <c r="AX164" s="15" t="s">
        <v>89</v>
      </c>
      <c r="AY164" s="233" t="s">
        <v>150</v>
      </c>
    </row>
    <row r="165" spans="1:65" s="2" customFormat="1" ht="33" customHeight="1">
      <c r="A165" s="34"/>
      <c r="B165" s="35"/>
      <c r="C165" s="187" t="s">
        <v>206</v>
      </c>
      <c r="D165" s="187" t="s">
        <v>152</v>
      </c>
      <c r="E165" s="188" t="s">
        <v>194</v>
      </c>
      <c r="F165" s="189" t="s">
        <v>195</v>
      </c>
      <c r="G165" s="190" t="s">
        <v>189</v>
      </c>
      <c r="H165" s="191">
        <v>11.680999999999999</v>
      </c>
      <c r="I165" s="192"/>
      <c r="J165" s="193">
        <f>ROUND(I165*H165,2)</f>
        <v>0</v>
      </c>
      <c r="K165" s="194"/>
      <c r="L165" s="39"/>
      <c r="M165" s="195" t="s">
        <v>1</v>
      </c>
      <c r="N165" s="196" t="s">
        <v>46</v>
      </c>
      <c r="O165" s="71"/>
      <c r="P165" s="197">
        <f>O165*H165</f>
        <v>0</v>
      </c>
      <c r="Q165" s="197">
        <v>0</v>
      </c>
      <c r="R165" s="197">
        <f>Q165*H165</f>
        <v>0</v>
      </c>
      <c r="S165" s="197">
        <v>0</v>
      </c>
      <c r="T165" s="198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9" t="s">
        <v>156</v>
      </c>
      <c r="AT165" s="199" t="s">
        <v>152</v>
      </c>
      <c r="AU165" s="199" t="s">
        <v>91</v>
      </c>
      <c r="AY165" s="17" t="s">
        <v>150</v>
      </c>
      <c r="BE165" s="200">
        <f>IF(N165="základní",J165,0)</f>
        <v>0</v>
      </c>
      <c r="BF165" s="200">
        <f>IF(N165="snížená",J165,0)</f>
        <v>0</v>
      </c>
      <c r="BG165" s="200">
        <f>IF(N165="zákl. přenesená",J165,0)</f>
        <v>0</v>
      </c>
      <c r="BH165" s="200">
        <f>IF(N165="sníž. přenesená",J165,0)</f>
        <v>0</v>
      </c>
      <c r="BI165" s="200">
        <f>IF(N165="nulová",J165,0)</f>
        <v>0</v>
      </c>
      <c r="BJ165" s="17" t="s">
        <v>89</v>
      </c>
      <c r="BK165" s="200">
        <f>ROUND(I165*H165,2)</f>
        <v>0</v>
      </c>
      <c r="BL165" s="17" t="s">
        <v>156</v>
      </c>
      <c r="BM165" s="199" t="s">
        <v>692</v>
      </c>
    </row>
    <row r="166" spans="1:65" s="13" customFormat="1">
      <c r="B166" s="201"/>
      <c r="C166" s="202"/>
      <c r="D166" s="203" t="s">
        <v>158</v>
      </c>
      <c r="E166" s="204" t="s">
        <v>1</v>
      </c>
      <c r="F166" s="205" t="s">
        <v>197</v>
      </c>
      <c r="G166" s="202"/>
      <c r="H166" s="204" t="s">
        <v>1</v>
      </c>
      <c r="I166" s="206"/>
      <c r="J166" s="202"/>
      <c r="K166" s="202"/>
      <c r="L166" s="207"/>
      <c r="M166" s="208"/>
      <c r="N166" s="209"/>
      <c r="O166" s="209"/>
      <c r="P166" s="209"/>
      <c r="Q166" s="209"/>
      <c r="R166" s="209"/>
      <c r="S166" s="209"/>
      <c r="T166" s="210"/>
      <c r="AT166" s="211" t="s">
        <v>158</v>
      </c>
      <c r="AU166" s="211" t="s">
        <v>91</v>
      </c>
      <c r="AV166" s="13" t="s">
        <v>89</v>
      </c>
      <c r="AW166" s="13" t="s">
        <v>35</v>
      </c>
      <c r="AX166" s="13" t="s">
        <v>81</v>
      </c>
      <c r="AY166" s="211" t="s">
        <v>150</v>
      </c>
    </row>
    <row r="167" spans="1:65" s="14" customFormat="1">
      <c r="B167" s="212"/>
      <c r="C167" s="213"/>
      <c r="D167" s="203" t="s">
        <v>158</v>
      </c>
      <c r="E167" s="214" t="s">
        <v>1</v>
      </c>
      <c r="F167" s="215" t="s">
        <v>693</v>
      </c>
      <c r="G167" s="213"/>
      <c r="H167" s="216">
        <v>11.680999999999999</v>
      </c>
      <c r="I167" s="217"/>
      <c r="J167" s="213"/>
      <c r="K167" s="213"/>
      <c r="L167" s="218"/>
      <c r="M167" s="219"/>
      <c r="N167" s="220"/>
      <c r="O167" s="220"/>
      <c r="P167" s="220"/>
      <c r="Q167" s="220"/>
      <c r="R167" s="220"/>
      <c r="S167" s="220"/>
      <c r="T167" s="221"/>
      <c r="AT167" s="222" t="s">
        <v>158</v>
      </c>
      <c r="AU167" s="222" t="s">
        <v>91</v>
      </c>
      <c r="AV167" s="14" t="s">
        <v>91</v>
      </c>
      <c r="AW167" s="14" t="s">
        <v>35</v>
      </c>
      <c r="AX167" s="14" t="s">
        <v>81</v>
      </c>
      <c r="AY167" s="222" t="s">
        <v>150</v>
      </c>
    </row>
    <row r="168" spans="1:65" s="15" customFormat="1">
      <c r="B168" s="223"/>
      <c r="C168" s="224"/>
      <c r="D168" s="203" t="s">
        <v>158</v>
      </c>
      <c r="E168" s="225" t="s">
        <v>1</v>
      </c>
      <c r="F168" s="226" t="s">
        <v>161</v>
      </c>
      <c r="G168" s="224"/>
      <c r="H168" s="227">
        <v>11.680999999999999</v>
      </c>
      <c r="I168" s="228"/>
      <c r="J168" s="224"/>
      <c r="K168" s="224"/>
      <c r="L168" s="229"/>
      <c r="M168" s="230"/>
      <c r="N168" s="231"/>
      <c r="O168" s="231"/>
      <c r="P168" s="231"/>
      <c r="Q168" s="231"/>
      <c r="R168" s="231"/>
      <c r="S168" s="231"/>
      <c r="T168" s="232"/>
      <c r="AT168" s="233" t="s">
        <v>158</v>
      </c>
      <c r="AU168" s="233" t="s">
        <v>91</v>
      </c>
      <c r="AV168" s="15" t="s">
        <v>156</v>
      </c>
      <c r="AW168" s="15" t="s">
        <v>35</v>
      </c>
      <c r="AX168" s="15" t="s">
        <v>89</v>
      </c>
      <c r="AY168" s="233" t="s">
        <v>150</v>
      </c>
    </row>
    <row r="169" spans="1:65" s="2" customFormat="1" ht="21.75" customHeight="1">
      <c r="A169" s="34"/>
      <c r="B169" s="35"/>
      <c r="C169" s="187" t="s">
        <v>210</v>
      </c>
      <c r="D169" s="187" t="s">
        <v>152</v>
      </c>
      <c r="E169" s="188" t="s">
        <v>200</v>
      </c>
      <c r="F169" s="189" t="s">
        <v>201</v>
      </c>
      <c r="G169" s="190" t="s">
        <v>155</v>
      </c>
      <c r="H169" s="191">
        <v>26.4</v>
      </c>
      <c r="I169" s="192"/>
      <c r="J169" s="193">
        <f>ROUND(I169*H169,2)</f>
        <v>0</v>
      </c>
      <c r="K169" s="194"/>
      <c r="L169" s="39"/>
      <c r="M169" s="195" t="s">
        <v>1</v>
      </c>
      <c r="N169" s="196" t="s">
        <v>46</v>
      </c>
      <c r="O169" s="71"/>
      <c r="P169" s="197">
        <f>O169*H169</f>
        <v>0</v>
      </c>
      <c r="Q169" s="197">
        <v>6.9999999999999999E-4</v>
      </c>
      <c r="R169" s="197">
        <f>Q169*H169</f>
        <v>1.848E-2</v>
      </c>
      <c r="S169" s="197">
        <v>0</v>
      </c>
      <c r="T169" s="198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9" t="s">
        <v>156</v>
      </c>
      <c r="AT169" s="199" t="s">
        <v>152</v>
      </c>
      <c r="AU169" s="199" t="s">
        <v>91</v>
      </c>
      <c r="AY169" s="17" t="s">
        <v>150</v>
      </c>
      <c r="BE169" s="200">
        <f>IF(N169="základní",J169,0)</f>
        <v>0</v>
      </c>
      <c r="BF169" s="200">
        <f>IF(N169="snížená",J169,0)</f>
        <v>0</v>
      </c>
      <c r="BG169" s="200">
        <f>IF(N169="zákl. přenesená",J169,0)</f>
        <v>0</v>
      </c>
      <c r="BH169" s="200">
        <f>IF(N169="sníž. přenesená",J169,0)</f>
        <v>0</v>
      </c>
      <c r="BI169" s="200">
        <f>IF(N169="nulová",J169,0)</f>
        <v>0</v>
      </c>
      <c r="BJ169" s="17" t="s">
        <v>89</v>
      </c>
      <c r="BK169" s="200">
        <f>ROUND(I169*H169,2)</f>
        <v>0</v>
      </c>
      <c r="BL169" s="17" t="s">
        <v>156</v>
      </c>
      <c r="BM169" s="199" t="s">
        <v>694</v>
      </c>
    </row>
    <row r="170" spans="1:65" s="14" customFormat="1">
      <c r="B170" s="212"/>
      <c r="C170" s="213"/>
      <c r="D170" s="203" t="s">
        <v>158</v>
      </c>
      <c r="E170" s="214" t="s">
        <v>1</v>
      </c>
      <c r="F170" s="215" t="s">
        <v>695</v>
      </c>
      <c r="G170" s="213"/>
      <c r="H170" s="216">
        <v>15.6</v>
      </c>
      <c r="I170" s="217"/>
      <c r="J170" s="213"/>
      <c r="K170" s="213"/>
      <c r="L170" s="218"/>
      <c r="M170" s="219"/>
      <c r="N170" s="220"/>
      <c r="O170" s="220"/>
      <c r="P170" s="220"/>
      <c r="Q170" s="220"/>
      <c r="R170" s="220"/>
      <c r="S170" s="220"/>
      <c r="T170" s="221"/>
      <c r="AT170" s="222" t="s">
        <v>158</v>
      </c>
      <c r="AU170" s="222" t="s">
        <v>91</v>
      </c>
      <c r="AV170" s="14" t="s">
        <v>91</v>
      </c>
      <c r="AW170" s="14" t="s">
        <v>35</v>
      </c>
      <c r="AX170" s="14" t="s">
        <v>81</v>
      </c>
      <c r="AY170" s="222" t="s">
        <v>150</v>
      </c>
    </row>
    <row r="171" spans="1:65" s="14" customFormat="1">
      <c r="B171" s="212"/>
      <c r="C171" s="213"/>
      <c r="D171" s="203" t="s">
        <v>158</v>
      </c>
      <c r="E171" s="214" t="s">
        <v>1</v>
      </c>
      <c r="F171" s="215" t="s">
        <v>696</v>
      </c>
      <c r="G171" s="213"/>
      <c r="H171" s="216">
        <v>10.8</v>
      </c>
      <c r="I171" s="217"/>
      <c r="J171" s="213"/>
      <c r="K171" s="213"/>
      <c r="L171" s="218"/>
      <c r="M171" s="219"/>
      <c r="N171" s="220"/>
      <c r="O171" s="220"/>
      <c r="P171" s="220"/>
      <c r="Q171" s="220"/>
      <c r="R171" s="220"/>
      <c r="S171" s="220"/>
      <c r="T171" s="221"/>
      <c r="AT171" s="222" t="s">
        <v>158</v>
      </c>
      <c r="AU171" s="222" t="s">
        <v>91</v>
      </c>
      <c r="AV171" s="14" t="s">
        <v>91</v>
      </c>
      <c r="AW171" s="14" t="s">
        <v>35</v>
      </c>
      <c r="AX171" s="14" t="s">
        <v>81</v>
      </c>
      <c r="AY171" s="222" t="s">
        <v>150</v>
      </c>
    </row>
    <row r="172" spans="1:65" s="15" customFormat="1">
      <c r="B172" s="223"/>
      <c r="C172" s="224"/>
      <c r="D172" s="203" t="s">
        <v>158</v>
      </c>
      <c r="E172" s="225" t="s">
        <v>1</v>
      </c>
      <c r="F172" s="226" t="s">
        <v>161</v>
      </c>
      <c r="G172" s="224"/>
      <c r="H172" s="227">
        <v>26.4</v>
      </c>
      <c r="I172" s="228"/>
      <c r="J172" s="224"/>
      <c r="K172" s="224"/>
      <c r="L172" s="229"/>
      <c r="M172" s="230"/>
      <c r="N172" s="231"/>
      <c r="O172" s="231"/>
      <c r="P172" s="231"/>
      <c r="Q172" s="231"/>
      <c r="R172" s="231"/>
      <c r="S172" s="231"/>
      <c r="T172" s="232"/>
      <c r="AT172" s="233" t="s">
        <v>158</v>
      </c>
      <c r="AU172" s="233" t="s">
        <v>91</v>
      </c>
      <c r="AV172" s="15" t="s">
        <v>156</v>
      </c>
      <c r="AW172" s="15" t="s">
        <v>35</v>
      </c>
      <c r="AX172" s="15" t="s">
        <v>89</v>
      </c>
      <c r="AY172" s="233" t="s">
        <v>150</v>
      </c>
    </row>
    <row r="173" spans="1:65" s="2" customFormat="1" ht="16.5" customHeight="1">
      <c r="A173" s="34"/>
      <c r="B173" s="35"/>
      <c r="C173" s="187" t="s">
        <v>217</v>
      </c>
      <c r="D173" s="187" t="s">
        <v>152</v>
      </c>
      <c r="E173" s="188" t="s">
        <v>207</v>
      </c>
      <c r="F173" s="189" t="s">
        <v>208</v>
      </c>
      <c r="G173" s="190" t="s">
        <v>155</v>
      </c>
      <c r="H173" s="191">
        <v>26.4</v>
      </c>
      <c r="I173" s="192"/>
      <c r="J173" s="193">
        <f>ROUND(I173*H173,2)</f>
        <v>0</v>
      </c>
      <c r="K173" s="194"/>
      <c r="L173" s="39"/>
      <c r="M173" s="195" t="s">
        <v>1</v>
      </c>
      <c r="N173" s="196" t="s">
        <v>46</v>
      </c>
      <c r="O173" s="71"/>
      <c r="P173" s="197">
        <f>O173*H173</f>
        <v>0</v>
      </c>
      <c r="Q173" s="197">
        <v>0</v>
      </c>
      <c r="R173" s="197">
        <f>Q173*H173</f>
        <v>0</v>
      </c>
      <c r="S173" s="197">
        <v>0</v>
      </c>
      <c r="T173" s="198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9" t="s">
        <v>156</v>
      </c>
      <c r="AT173" s="199" t="s">
        <v>152</v>
      </c>
      <c r="AU173" s="199" t="s">
        <v>91</v>
      </c>
      <c r="AY173" s="17" t="s">
        <v>150</v>
      </c>
      <c r="BE173" s="200">
        <f>IF(N173="základní",J173,0)</f>
        <v>0</v>
      </c>
      <c r="BF173" s="200">
        <f>IF(N173="snížená",J173,0)</f>
        <v>0</v>
      </c>
      <c r="BG173" s="200">
        <f>IF(N173="zákl. přenesená",J173,0)</f>
        <v>0</v>
      </c>
      <c r="BH173" s="200">
        <f>IF(N173="sníž. přenesená",J173,0)</f>
        <v>0</v>
      </c>
      <c r="BI173" s="200">
        <f>IF(N173="nulová",J173,0)</f>
        <v>0</v>
      </c>
      <c r="BJ173" s="17" t="s">
        <v>89</v>
      </c>
      <c r="BK173" s="200">
        <f>ROUND(I173*H173,2)</f>
        <v>0</v>
      </c>
      <c r="BL173" s="17" t="s">
        <v>156</v>
      </c>
      <c r="BM173" s="199" t="s">
        <v>697</v>
      </c>
    </row>
    <row r="174" spans="1:65" s="2" customFormat="1" ht="21.75" customHeight="1">
      <c r="A174" s="34"/>
      <c r="B174" s="35"/>
      <c r="C174" s="234" t="s">
        <v>225</v>
      </c>
      <c r="D174" s="234" t="s">
        <v>211</v>
      </c>
      <c r="E174" s="235" t="s">
        <v>212</v>
      </c>
      <c r="F174" s="236" t="s">
        <v>213</v>
      </c>
      <c r="G174" s="237" t="s">
        <v>189</v>
      </c>
      <c r="H174" s="238">
        <v>1.901</v>
      </c>
      <c r="I174" s="239"/>
      <c r="J174" s="240">
        <f>ROUND(I174*H174,2)</f>
        <v>0</v>
      </c>
      <c r="K174" s="241"/>
      <c r="L174" s="242"/>
      <c r="M174" s="243" t="s">
        <v>1</v>
      </c>
      <c r="N174" s="244" t="s">
        <v>46</v>
      </c>
      <c r="O174" s="71"/>
      <c r="P174" s="197">
        <f>O174*H174</f>
        <v>0</v>
      </c>
      <c r="Q174" s="197">
        <v>0.55000000000000004</v>
      </c>
      <c r="R174" s="197">
        <f>Q174*H174</f>
        <v>1.0455500000000002</v>
      </c>
      <c r="S174" s="197">
        <v>0</v>
      </c>
      <c r="T174" s="198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99" t="s">
        <v>193</v>
      </c>
      <c r="AT174" s="199" t="s">
        <v>211</v>
      </c>
      <c r="AU174" s="199" t="s">
        <v>91</v>
      </c>
      <c r="AY174" s="17" t="s">
        <v>150</v>
      </c>
      <c r="BE174" s="200">
        <f>IF(N174="základní",J174,0)</f>
        <v>0</v>
      </c>
      <c r="BF174" s="200">
        <f>IF(N174="snížená",J174,0)</f>
        <v>0</v>
      </c>
      <c r="BG174" s="200">
        <f>IF(N174="zákl. přenesená",J174,0)</f>
        <v>0</v>
      </c>
      <c r="BH174" s="200">
        <f>IF(N174="sníž. přenesená",J174,0)</f>
        <v>0</v>
      </c>
      <c r="BI174" s="200">
        <f>IF(N174="nulová",J174,0)</f>
        <v>0</v>
      </c>
      <c r="BJ174" s="17" t="s">
        <v>89</v>
      </c>
      <c r="BK174" s="200">
        <f>ROUND(I174*H174,2)</f>
        <v>0</v>
      </c>
      <c r="BL174" s="17" t="s">
        <v>156</v>
      </c>
      <c r="BM174" s="199" t="s">
        <v>698</v>
      </c>
    </row>
    <row r="175" spans="1:65" s="14" customFormat="1">
      <c r="B175" s="212"/>
      <c r="C175" s="213"/>
      <c r="D175" s="203" t="s">
        <v>158</v>
      </c>
      <c r="E175" s="214" t="s">
        <v>1</v>
      </c>
      <c r="F175" s="215" t="s">
        <v>699</v>
      </c>
      <c r="G175" s="213"/>
      <c r="H175" s="216">
        <v>1.5840000000000001</v>
      </c>
      <c r="I175" s="217"/>
      <c r="J175" s="213"/>
      <c r="K175" s="213"/>
      <c r="L175" s="218"/>
      <c r="M175" s="219"/>
      <c r="N175" s="220"/>
      <c r="O175" s="220"/>
      <c r="P175" s="220"/>
      <c r="Q175" s="220"/>
      <c r="R175" s="220"/>
      <c r="S175" s="220"/>
      <c r="T175" s="221"/>
      <c r="AT175" s="222" t="s">
        <v>158</v>
      </c>
      <c r="AU175" s="222" t="s">
        <v>91</v>
      </c>
      <c r="AV175" s="14" t="s">
        <v>91</v>
      </c>
      <c r="AW175" s="14" t="s">
        <v>35</v>
      </c>
      <c r="AX175" s="14" t="s">
        <v>81</v>
      </c>
      <c r="AY175" s="222" t="s">
        <v>150</v>
      </c>
    </row>
    <row r="176" spans="1:65" s="15" customFormat="1">
      <c r="B176" s="223"/>
      <c r="C176" s="224"/>
      <c r="D176" s="203" t="s">
        <v>158</v>
      </c>
      <c r="E176" s="225" t="s">
        <v>1</v>
      </c>
      <c r="F176" s="226" t="s">
        <v>161</v>
      </c>
      <c r="G176" s="224"/>
      <c r="H176" s="227">
        <v>1.5840000000000001</v>
      </c>
      <c r="I176" s="228"/>
      <c r="J176" s="224"/>
      <c r="K176" s="224"/>
      <c r="L176" s="229"/>
      <c r="M176" s="230"/>
      <c r="N176" s="231"/>
      <c r="O176" s="231"/>
      <c r="P176" s="231"/>
      <c r="Q176" s="231"/>
      <c r="R176" s="231"/>
      <c r="S176" s="231"/>
      <c r="T176" s="232"/>
      <c r="AT176" s="233" t="s">
        <v>158</v>
      </c>
      <c r="AU176" s="233" t="s">
        <v>91</v>
      </c>
      <c r="AV176" s="15" t="s">
        <v>156</v>
      </c>
      <c r="AW176" s="15" t="s">
        <v>35</v>
      </c>
      <c r="AX176" s="15" t="s">
        <v>89</v>
      </c>
      <c r="AY176" s="233" t="s">
        <v>150</v>
      </c>
    </row>
    <row r="177" spans="1:65" s="14" customFormat="1">
      <c r="B177" s="212"/>
      <c r="C177" s="213"/>
      <c r="D177" s="203" t="s">
        <v>158</v>
      </c>
      <c r="E177" s="213"/>
      <c r="F177" s="215" t="s">
        <v>700</v>
      </c>
      <c r="G177" s="213"/>
      <c r="H177" s="216">
        <v>1.901</v>
      </c>
      <c r="I177" s="217"/>
      <c r="J177" s="213"/>
      <c r="K177" s="213"/>
      <c r="L177" s="218"/>
      <c r="M177" s="219"/>
      <c r="N177" s="220"/>
      <c r="O177" s="220"/>
      <c r="P177" s="220"/>
      <c r="Q177" s="220"/>
      <c r="R177" s="220"/>
      <c r="S177" s="220"/>
      <c r="T177" s="221"/>
      <c r="AT177" s="222" t="s">
        <v>158</v>
      </c>
      <c r="AU177" s="222" t="s">
        <v>91</v>
      </c>
      <c r="AV177" s="14" t="s">
        <v>91</v>
      </c>
      <c r="AW177" s="14" t="s">
        <v>4</v>
      </c>
      <c r="AX177" s="14" t="s">
        <v>89</v>
      </c>
      <c r="AY177" s="222" t="s">
        <v>150</v>
      </c>
    </row>
    <row r="178" spans="1:65" s="2" customFormat="1" ht="33" customHeight="1">
      <c r="A178" s="34"/>
      <c r="B178" s="35"/>
      <c r="C178" s="187" t="s">
        <v>232</v>
      </c>
      <c r="D178" s="187" t="s">
        <v>152</v>
      </c>
      <c r="E178" s="188" t="s">
        <v>218</v>
      </c>
      <c r="F178" s="189" t="s">
        <v>219</v>
      </c>
      <c r="G178" s="190" t="s">
        <v>189</v>
      </c>
      <c r="H178" s="191">
        <v>15.081</v>
      </c>
      <c r="I178" s="192"/>
      <c r="J178" s="193">
        <f>ROUND(I178*H178,2)</f>
        <v>0</v>
      </c>
      <c r="K178" s="194"/>
      <c r="L178" s="39"/>
      <c r="M178" s="195" t="s">
        <v>1</v>
      </c>
      <c r="N178" s="196" t="s">
        <v>46</v>
      </c>
      <c r="O178" s="71"/>
      <c r="P178" s="197">
        <f>O178*H178</f>
        <v>0</v>
      </c>
      <c r="Q178" s="197">
        <v>0</v>
      </c>
      <c r="R178" s="197">
        <f>Q178*H178</f>
        <v>0</v>
      </c>
      <c r="S178" s="197">
        <v>0</v>
      </c>
      <c r="T178" s="198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99" t="s">
        <v>156</v>
      </c>
      <c r="AT178" s="199" t="s">
        <v>152</v>
      </c>
      <c r="AU178" s="199" t="s">
        <v>91</v>
      </c>
      <c r="AY178" s="17" t="s">
        <v>150</v>
      </c>
      <c r="BE178" s="200">
        <f>IF(N178="základní",J178,0)</f>
        <v>0</v>
      </c>
      <c r="BF178" s="200">
        <f>IF(N178="snížená",J178,0)</f>
        <v>0</v>
      </c>
      <c r="BG178" s="200">
        <f>IF(N178="zákl. přenesená",J178,0)</f>
        <v>0</v>
      </c>
      <c r="BH178" s="200">
        <f>IF(N178="sníž. přenesená",J178,0)</f>
        <v>0</v>
      </c>
      <c r="BI178" s="200">
        <f>IF(N178="nulová",J178,0)</f>
        <v>0</v>
      </c>
      <c r="BJ178" s="17" t="s">
        <v>89</v>
      </c>
      <c r="BK178" s="200">
        <f>ROUND(I178*H178,2)</f>
        <v>0</v>
      </c>
      <c r="BL178" s="17" t="s">
        <v>156</v>
      </c>
      <c r="BM178" s="199" t="s">
        <v>701</v>
      </c>
    </row>
    <row r="179" spans="1:65" s="13" customFormat="1">
      <c r="B179" s="201"/>
      <c r="C179" s="202"/>
      <c r="D179" s="203" t="s">
        <v>158</v>
      </c>
      <c r="E179" s="204" t="s">
        <v>1</v>
      </c>
      <c r="F179" s="205" t="s">
        <v>578</v>
      </c>
      <c r="G179" s="202"/>
      <c r="H179" s="204" t="s">
        <v>1</v>
      </c>
      <c r="I179" s="206"/>
      <c r="J179" s="202"/>
      <c r="K179" s="202"/>
      <c r="L179" s="207"/>
      <c r="M179" s="208"/>
      <c r="N179" s="209"/>
      <c r="O179" s="209"/>
      <c r="P179" s="209"/>
      <c r="Q179" s="209"/>
      <c r="R179" s="209"/>
      <c r="S179" s="209"/>
      <c r="T179" s="210"/>
      <c r="AT179" s="211" t="s">
        <v>158</v>
      </c>
      <c r="AU179" s="211" t="s">
        <v>91</v>
      </c>
      <c r="AV179" s="13" t="s">
        <v>89</v>
      </c>
      <c r="AW179" s="13" t="s">
        <v>35</v>
      </c>
      <c r="AX179" s="13" t="s">
        <v>81</v>
      </c>
      <c r="AY179" s="211" t="s">
        <v>150</v>
      </c>
    </row>
    <row r="180" spans="1:65" s="14" customFormat="1">
      <c r="B180" s="212"/>
      <c r="C180" s="213"/>
      <c r="D180" s="203" t="s">
        <v>158</v>
      </c>
      <c r="E180" s="214" t="s">
        <v>1</v>
      </c>
      <c r="F180" s="215" t="s">
        <v>702</v>
      </c>
      <c r="G180" s="213"/>
      <c r="H180" s="216">
        <v>1.8919999999999999</v>
      </c>
      <c r="I180" s="217"/>
      <c r="J180" s="213"/>
      <c r="K180" s="213"/>
      <c r="L180" s="218"/>
      <c r="M180" s="219"/>
      <c r="N180" s="220"/>
      <c r="O180" s="220"/>
      <c r="P180" s="220"/>
      <c r="Q180" s="220"/>
      <c r="R180" s="220"/>
      <c r="S180" s="220"/>
      <c r="T180" s="221"/>
      <c r="AT180" s="222" t="s">
        <v>158</v>
      </c>
      <c r="AU180" s="222" t="s">
        <v>91</v>
      </c>
      <c r="AV180" s="14" t="s">
        <v>91</v>
      </c>
      <c r="AW180" s="14" t="s">
        <v>35</v>
      </c>
      <c r="AX180" s="14" t="s">
        <v>81</v>
      </c>
      <c r="AY180" s="222" t="s">
        <v>150</v>
      </c>
    </row>
    <row r="181" spans="1:65" s="13" customFormat="1">
      <c r="B181" s="201"/>
      <c r="C181" s="202"/>
      <c r="D181" s="203" t="s">
        <v>158</v>
      </c>
      <c r="E181" s="204" t="s">
        <v>1</v>
      </c>
      <c r="F181" s="205" t="s">
        <v>580</v>
      </c>
      <c r="G181" s="202"/>
      <c r="H181" s="204" t="s">
        <v>1</v>
      </c>
      <c r="I181" s="206"/>
      <c r="J181" s="202"/>
      <c r="K181" s="202"/>
      <c r="L181" s="207"/>
      <c r="M181" s="208"/>
      <c r="N181" s="209"/>
      <c r="O181" s="209"/>
      <c r="P181" s="209"/>
      <c r="Q181" s="209"/>
      <c r="R181" s="209"/>
      <c r="S181" s="209"/>
      <c r="T181" s="210"/>
      <c r="AT181" s="211" t="s">
        <v>158</v>
      </c>
      <c r="AU181" s="211" t="s">
        <v>91</v>
      </c>
      <c r="AV181" s="13" t="s">
        <v>89</v>
      </c>
      <c r="AW181" s="13" t="s">
        <v>35</v>
      </c>
      <c r="AX181" s="13" t="s">
        <v>81</v>
      </c>
      <c r="AY181" s="211" t="s">
        <v>150</v>
      </c>
    </row>
    <row r="182" spans="1:65" s="14" customFormat="1">
      <c r="B182" s="212"/>
      <c r="C182" s="213"/>
      <c r="D182" s="203" t="s">
        <v>158</v>
      </c>
      <c r="E182" s="214" t="s">
        <v>1</v>
      </c>
      <c r="F182" s="215" t="s">
        <v>703</v>
      </c>
      <c r="G182" s="213"/>
      <c r="H182" s="216">
        <v>13.189</v>
      </c>
      <c r="I182" s="217"/>
      <c r="J182" s="213"/>
      <c r="K182" s="213"/>
      <c r="L182" s="218"/>
      <c r="M182" s="219"/>
      <c r="N182" s="220"/>
      <c r="O182" s="220"/>
      <c r="P182" s="220"/>
      <c r="Q182" s="220"/>
      <c r="R182" s="220"/>
      <c r="S182" s="220"/>
      <c r="T182" s="221"/>
      <c r="AT182" s="222" t="s">
        <v>158</v>
      </c>
      <c r="AU182" s="222" t="s">
        <v>91</v>
      </c>
      <c r="AV182" s="14" t="s">
        <v>91</v>
      </c>
      <c r="AW182" s="14" t="s">
        <v>35</v>
      </c>
      <c r="AX182" s="14" t="s">
        <v>81</v>
      </c>
      <c r="AY182" s="222" t="s">
        <v>150</v>
      </c>
    </row>
    <row r="183" spans="1:65" s="15" customFormat="1">
      <c r="B183" s="223"/>
      <c r="C183" s="224"/>
      <c r="D183" s="203" t="s">
        <v>158</v>
      </c>
      <c r="E183" s="225" t="s">
        <v>1</v>
      </c>
      <c r="F183" s="226" t="s">
        <v>161</v>
      </c>
      <c r="G183" s="224"/>
      <c r="H183" s="227">
        <v>15.081</v>
      </c>
      <c r="I183" s="228"/>
      <c r="J183" s="224"/>
      <c r="K183" s="224"/>
      <c r="L183" s="229"/>
      <c r="M183" s="230"/>
      <c r="N183" s="231"/>
      <c r="O183" s="231"/>
      <c r="P183" s="231"/>
      <c r="Q183" s="231"/>
      <c r="R183" s="231"/>
      <c r="S183" s="231"/>
      <c r="T183" s="232"/>
      <c r="AT183" s="233" t="s">
        <v>158</v>
      </c>
      <c r="AU183" s="233" t="s">
        <v>91</v>
      </c>
      <c r="AV183" s="15" t="s">
        <v>156</v>
      </c>
      <c r="AW183" s="15" t="s">
        <v>35</v>
      </c>
      <c r="AX183" s="15" t="s">
        <v>89</v>
      </c>
      <c r="AY183" s="233" t="s">
        <v>150</v>
      </c>
    </row>
    <row r="184" spans="1:65" s="2" customFormat="1" ht="33" customHeight="1">
      <c r="A184" s="34"/>
      <c r="B184" s="35"/>
      <c r="C184" s="187" t="s">
        <v>8</v>
      </c>
      <c r="D184" s="187" t="s">
        <v>152</v>
      </c>
      <c r="E184" s="188" t="s">
        <v>226</v>
      </c>
      <c r="F184" s="189" t="s">
        <v>227</v>
      </c>
      <c r="G184" s="190" t="s">
        <v>228</v>
      </c>
      <c r="H184" s="191">
        <v>30.161999999999999</v>
      </c>
      <c r="I184" s="192"/>
      <c r="J184" s="193">
        <f>ROUND(I184*H184,2)</f>
        <v>0</v>
      </c>
      <c r="K184" s="194"/>
      <c r="L184" s="39"/>
      <c r="M184" s="195" t="s">
        <v>1</v>
      </c>
      <c r="N184" s="196" t="s">
        <v>46</v>
      </c>
      <c r="O184" s="71"/>
      <c r="P184" s="197">
        <f>O184*H184</f>
        <v>0</v>
      </c>
      <c r="Q184" s="197">
        <v>0</v>
      </c>
      <c r="R184" s="197">
        <f>Q184*H184</f>
        <v>0</v>
      </c>
      <c r="S184" s="197">
        <v>0</v>
      </c>
      <c r="T184" s="198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99" t="s">
        <v>156</v>
      </c>
      <c r="AT184" s="199" t="s">
        <v>152</v>
      </c>
      <c r="AU184" s="199" t="s">
        <v>91</v>
      </c>
      <c r="AY184" s="17" t="s">
        <v>150</v>
      </c>
      <c r="BE184" s="200">
        <f>IF(N184="základní",J184,0)</f>
        <v>0</v>
      </c>
      <c r="BF184" s="200">
        <f>IF(N184="snížená",J184,0)</f>
        <v>0</v>
      </c>
      <c r="BG184" s="200">
        <f>IF(N184="zákl. přenesená",J184,0)</f>
        <v>0</v>
      </c>
      <c r="BH184" s="200">
        <f>IF(N184="sníž. přenesená",J184,0)</f>
        <v>0</v>
      </c>
      <c r="BI184" s="200">
        <f>IF(N184="nulová",J184,0)</f>
        <v>0</v>
      </c>
      <c r="BJ184" s="17" t="s">
        <v>89</v>
      </c>
      <c r="BK184" s="200">
        <f>ROUND(I184*H184,2)</f>
        <v>0</v>
      </c>
      <c r="BL184" s="17" t="s">
        <v>156</v>
      </c>
      <c r="BM184" s="199" t="s">
        <v>704</v>
      </c>
    </row>
    <row r="185" spans="1:65" s="14" customFormat="1">
      <c r="B185" s="212"/>
      <c r="C185" s="213"/>
      <c r="D185" s="203" t="s">
        <v>158</v>
      </c>
      <c r="E185" s="214" t="s">
        <v>1</v>
      </c>
      <c r="F185" s="215" t="s">
        <v>705</v>
      </c>
      <c r="G185" s="213"/>
      <c r="H185" s="216">
        <v>15.081</v>
      </c>
      <c r="I185" s="217"/>
      <c r="J185" s="213"/>
      <c r="K185" s="213"/>
      <c r="L185" s="218"/>
      <c r="M185" s="219"/>
      <c r="N185" s="220"/>
      <c r="O185" s="220"/>
      <c r="P185" s="220"/>
      <c r="Q185" s="220"/>
      <c r="R185" s="220"/>
      <c r="S185" s="220"/>
      <c r="T185" s="221"/>
      <c r="AT185" s="222" t="s">
        <v>158</v>
      </c>
      <c r="AU185" s="222" t="s">
        <v>91</v>
      </c>
      <c r="AV185" s="14" t="s">
        <v>91</v>
      </c>
      <c r="AW185" s="14" t="s">
        <v>35</v>
      </c>
      <c r="AX185" s="14" t="s">
        <v>81</v>
      </c>
      <c r="AY185" s="222" t="s">
        <v>150</v>
      </c>
    </row>
    <row r="186" spans="1:65" s="15" customFormat="1">
      <c r="B186" s="223"/>
      <c r="C186" s="224"/>
      <c r="D186" s="203" t="s">
        <v>158</v>
      </c>
      <c r="E186" s="225" t="s">
        <v>1</v>
      </c>
      <c r="F186" s="226" t="s">
        <v>161</v>
      </c>
      <c r="G186" s="224"/>
      <c r="H186" s="227">
        <v>15.081</v>
      </c>
      <c r="I186" s="228"/>
      <c r="J186" s="224"/>
      <c r="K186" s="224"/>
      <c r="L186" s="229"/>
      <c r="M186" s="230"/>
      <c r="N186" s="231"/>
      <c r="O186" s="231"/>
      <c r="P186" s="231"/>
      <c r="Q186" s="231"/>
      <c r="R186" s="231"/>
      <c r="S186" s="231"/>
      <c r="T186" s="232"/>
      <c r="AT186" s="233" t="s">
        <v>158</v>
      </c>
      <c r="AU186" s="233" t="s">
        <v>91</v>
      </c>
      <c r="AV186" s="15" t="s">
        <v>156</v>
      </c>
      <c r="AW186" s="15" t="s">
        <v>35</v>
      </c>
      <c r="AX186" s="15" t="s">
        <v>89</v>
      </c>
      <c r="AY186" s="233" t="s">
        <v>150</v>
      </c>
    </row>
    <row r="187" spans="1:65" s="14" customFormat="1">
      <c r="B187" s="212"/>
      <c r="C187" s="213"/>
      <c r="D187" s="203" t="s">
        <v>158</v>
      </c>
      <c r="E187" s="213"/>
      <c r="F187" s="215" t="s">
        <v>706</v>
      </c>
      <c r="G187" s="213"/>
      <c r="H187" s="216">
        <v>30.161999999999999</v>
      </c>
      <c r="I187" s="217"/>
      <c r="J187" s="213"/>
      <c r="K187" s="213"/>
      <c r="L187" s="218"/>
      <c r="M187" s="219"/>
      <c r="N187" s="220"/>
      <c r="O187" s="220"/>
      <c r="P187" s="220"/>
      <c r="Q187" s="220"/>
      <c r="R187" s="220"/>
      <c r="S187" s="220"/>
      <c r="T187" s="221"/>
      <c r="AT187" s="222" t="s">
        <v>158</v>
      </c>
      <c r="AU187" s="222" t="s">
        <v>91</v>
      </c>
      <c r="AV187" s="14" t="s">
        <v>91</v>
      </c>
      <c r="AW187" s="14" t="s">
        <v>4</v>
      </c>
      <c r="AX187" s="14" t="s">
        <v>89</v>
      </c>
      <c r="AY187" s="222" t="s">
        <v>150</v>
      </c>
    </row>
    <row r="188" spans="1:65" s="2" customFormat="1" ht="16.5" customHeight="1">
      <c r="A188" s="34"/>
      <c r="B188" s="35"/>
      <c r="C188" s="187" t="s">
        <v>243</v>
      </c>
      <c r="D188" s="187" t="s">
        <v>152</v>
      </c>
      <c r="E188" s="188" t="s">
        <v>233</v>
      </c>
      <c r="F188" s="189" t="s">
        <v>234</v>
      </c>
      <c r="G188" s="190" t="s">
        <v>189</v>
      </c>
      <c r="H188" s="191">
        <v>15.081</v>
      </c>
      <c r="I188" s="192"/>
      <c r="J188" s="193">
        <f>ROUND(I188*H188,2)</f>
        <v>0</v>
      </c>
      <c r="K188" s="194"/>
      <c r="L188" s="39"/>
      <c r="M188" s="195" t="s">
        <v>1</v>
      </c>
      <c r="N188" s="196" t="s">
        <v>46</v>
      </c>
      <c r="O188" s="71"/>
      <c r="P188" s="197">
        <f>O188*H188</f>
        <v>0</v>
      </c>
      <c r="Q188" s="197">
        <v>0</v>
      </c>
      <c r="R188" s="197">
        <f>Q188*H188</f>
        <v>0</v>
      </c>
      <c r="S188" s="197">
        <v>0</v>
      </c>
      <c r="T188" s="198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99" t="s">
        <v>156</v>
      </c>
      <c r="AT188" s="199" t="s">
        <v>152</v>
      </c>
      <c r="AU188" s="199" t="s">
        <v>91</v>
      </c>
      <c r="AY188" s="17" t="s">
        <v>150</v>
      </c>
      <c r="BE188" s="200">
        <f>IF(N188="základní",J188,0)</f>
        <v>0</v>
      </c>
      <c r="BF188" s="200">
        <f>IF(N188="snížená",J188,0)</f>
        <v>0</v>
      </c>
      <c r="BG188" s="200">
        <f>IF(N188="zákl. přenesená",J188,0)</f>
        <v>0</v>
      </c>
      <c r="BH188" s="200">
        <f>IF(N188="sníž. přenesená",J188,0)</f>
        <v>0</v>
      </c>
      <c r="BI188" s="200">
        <f>IF(N188="nulová",J188,0)</f>
        <v>0</v>
      </c>
      <c r="BJ188" s="17" t="s">
        <v>89</v>
      </c>
      <c r="BK188" s="200">
        <f>ROUND(I188*H188,2)</f>
        <v>0</v>
      </c>
      <c r="BL188" s="17" t="s">
        <v>156</v>
      </c>
      <c r="BM188" s="199" t="s">
        <v>707</v>
      </c>
    </row>
    <row r="189" spans="1:65" s="2" customFormat="1" ht="33" customHeight="1">
      <c r="A189" s="34"/>
      <c r="B189" s="35"/>
      <c r="C189" s="187" t="s">
        <v>249</v>
      </c>
      <c r="D189" s="187" t="s">
        <v>152</v>
      </c>
      <c r="E189" s="188" t="s">
        <v>237</v>
      </c>
      <c r="F189" s="189" t="s">
        <v>238</v>
      </c>
      <c r="G189" s="190" t="s">
        <v>189</v>
      </c>
      <c r="H189" s="191">
        <v>8.1890000000000001</v>
      </c>
      <c r="I189" s="192"/>
      <c r="J189" s="193">
        <f>ROUND(I189*H189,2)</f>
        <v>0</v>
      </c>
      <c r="K189" s="194"/>
      <c r="L189" s="39"/>
      <c r="M189" s="195" t="s">
        <v>1</v>
      </c>
      <c r="N189" s="196" t="s">
        <v>46</v>
      </c>
      <c r="O189" s="71"/>
      <c r="P189" s="197">
        <f>O189*H189</f>
        <v>0</v>
      </c>
      <c r="Q189" s="197">
        <v>0</v>
      </c>
      <c r="R189" s="197">
        <f>Q189*H189</f>
        <v>0</v>
      </c>
      <c r="S189" s="197">
        <v>0</v>
      </c>
      <c r="T189" s="198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99" t="s">
        <v>156</v>
      </c>
      <c r="AT189" s="199" t="s">
        <v>152</v>
      </c>
      <c r="AU189" s="199" t="s">
        <v>91</v>
      </c>
      <c r="AY189" s="17" t="s">
        <v>150</v>
      </c>
      <c r="BE189" s="200">
        <f>IF(N189="základní",J189,0)</f>
        <v>0</v>
      </c>
      <c r="BF189" s="200">
        <f>IF(N189="snížená",J189,0)</f>
        <v>0</v>
      </c>
      <c r="BG189" s="200">
        <f>IF(N189="zákl. přenesená",J189,0)</f>
        <v>0</v>
      </c>
      <c r="BH189" s="200">
        <f>IF(N189="sníž. přenesená",J189,0)</f>
        <v>0</v>
      </c>
      <c r="BI189" s="200">
        <f>IF(N189="nulová",J189,0)</f>
        <v>0</v>
      </c>
      <c r="BJ189" s="17" t="s">
        <v>89</v>
      </c>
      <c r="BK189" s="200">
        <f>ROUND(I189*H189,2)</f>
        <v>0</v>
      </c>
      <c r="BL189" s="17" t="s">
        <v>156</v>
      </c>
      <c r="BM189" s="199" t="s">
        <v>708</v>
      </c>
    </row>
    <row r="190" spans="1:65" s="13" customFormat="1" ht="22.5">
      <c r="B190" s="201"/>
      <c r="C190" s="202"/>
      <c r="D190" s="203" t="s">
        <v>158</v>
      </c>
      <c r="E190" s="204" t="s">
        <v>1</v>
      </c>
      <c r="F190" s="205" t="s">
        <v>240</v>
      </c>
      <c r="G190" s="202"/>
      <c r="H190" s="204" t="s">
        <v>1</v>
      </c>
      <c r="I190" s="206"/>
      <c r="J190" s="202"/>
      <c r="K190" s="202"/>
      <c r="L190" s="207"/>
      <c r="M190" s="208"/>
      <c r="N190" s="209"/>
      <c r="O190" s="209"/>
      <c r="P190" s="209"/>
      <c r="Q190" s="209"/>
      <c r="R190" s="209"/>
      <c r="S190" s="209"/>
      <c r="T190" s="210"/>
      <c r="AT190" s="211" t="s">
        <v>158</v>
      </c>
      <c r="AU190" s="211" t="s">
        <v>91</v>
      </c>
      <c r="AV190" s="13" t="s">
        <v>89</v>
      </c>
      <c r="AW190" s="13" t="s">
        <v>35</v>
      </c>
      <c r="AX190" s="13" t="s">
        <v>81</v>
      </c>
      <c r="AY190" s="211" t="s">
        <v>150</v>
      </c>
    </row>
    <row r="191" spans="1:65" s="13" customFormat="1" ht="22.5">
      <c r="B191" s="201"/>
      <c r="C191" s="202"/>
      <c r="D191" s="203" t="s">
        <v>158</v>
      </c>
      <c r="E191" s="204" t="s">
        <v>1</v>
      </c>
      <c r="F191" s="205" t="s">
        <v>241</v>
      </c>
      <c r="G191" s="202"/>
      <c r="H191" s="204" t="s">
        <v>1</v>
      </c>
      <c r="I191" s="206"/>
      <c r="J191" s="202"/>
      <c r="K191" s="202"/>
      <c r="L191" s="207"/>
      <c r="M191" s="208"/>
      <c r="N191" s="209"/>
      <c r="O191" s="209"/>
      <c r="P191" s="209"/>
      <c r="Q191" s="209"/>
      <c r="R191" s="209"/>
      <c r="S191" s="209"/>
      <c r="T191" s="210"/>
      <c r="AT191" s="211" t="s">
        <v>158</v>
      </c>
      <c r="AU191" s="211" t="s">
        <v>91</v>
      </c>
      <c r="AV191" s="13" t="s">
        <v>89</v>
      </c>
      <c r="AW191" s="13" t="s">
        <v>35</v>
      </c>
      <c r="AX191" s="13" t="s">
        <v>81</v>
      </c>
      <c r="AY191" s="211" t="s">
        <v>150</v>
      </c>
    </row>
    <row r="192" spans="1:65" s="14" customFormat="1">
      <c r="B192" s="212"/>
      <c r="C192" s="213"/>
      <c r="D192" s="203" t="s">
        <v>158</v>
      </c>
      <c r="E192" s="214" t="s">
        <v>1</v>
      </c>
      <c r="F192" s="215" t="s">
        <v>709</v>
      </c>
      <c r="G192" s="213"/>
      <c r="H192" s="216">
        <v>8.1890000000000001</v>
      </c>
      <c r="I192" s="217"/>
      <c r="J192" s="213"/>
      <c r="K192" s="213"/>
      <c r="L192" s="218"/>
      <c r="M192" s="219"/>
      <c r="N192" s="220"/>
      <c r="O192" s="220"/>
      <c r="P192" s="220"/>
      <c r="Q192" s="220"/>
      <c r="R192" s="220"/>
      <c r="S192" s="220"/>
      <c r="T192" s="221"/>
      <c r="AT192" s="222" t="s">
        <v>158</v>
      </c>
      <c r="AU192" s="222" t="s">
        <v>91</v>
      </c>
      <c r="AV192" s="14" t="s">
        <v>91</v>
      </c>
      <c r="AW192" s="14" t="s">
        <v>35</v>
      </c>
      <c r="AX192" s="14" t="s">
        <v>81</v>
      </c>
      <c r="AY192" s="222" t="s">
        <v>150</v>
      </c>
    </row>
    <row r="193" spans="1:65" s="15" customFormat="1">
      <c r="B193" s="223"/>
      <c r="C193" s="224"/>
      <c r="D193" s="203" t="s">
        <v>158</v>
      </c>
      <c r="E193" s="225" t="s">
        <v>1</v>
      </c>
      <c r="F193" s="226" t="s">
        <v>161</v>
      </c>
      <c r="G193" s="224"/>
      <c r="H193" s="227">
        <v>8.1890000000000001</v>
      </c>
      <c r="I193" s="228"/>
      <c r="J193" s="224"/>
      <c r="K193" s="224"/>
      <c r="L193" s="229"/>
      <c r="M193" s="230"/>
      <c r="N193" s="231"/>
      <c r="O193" s="231"/>
      <c r="P193" s="231"/>
      <c r="Q193" s="231"/>
      <c r="R193" s="231"/>
      <c r="S193" s="231"/>
      <c r="T193" s="232"/>
      <c r="AT193" s="233" t="s">
        <v>158</v>
      </c>
      <c r="AU193" s="233" t="s">
        <v>91</v>
      </c>
      <c r="AV193" s="15" t="s">
        <v>156</v>
      </c>
      <c r="AW193" s="15" t="s">
        <v>35</v>
      </c>
      <c r="AX193" s="15" t="s">
        <v>89</v>
      </c>
      <c r="AY193" s="233" t="s">
        <v>150</v>
      </c>
    </row>
    <row r="194" spans="1:65" s="2" customFormat="1" ht="16.5" customHeight="1">
      <c r="A194" s="34"/>
      <c r="B194" s="35"/>
      <c r="C194" s="234" t="s">
        <v>256</v>
      </c>
      <c r="D194" s="234" t="s">
        <v>211</v>
      </c>
      <c r="E194" s="235" t="s">
        <v>244</v>
      </c>
      <c r="F194" s="236" t="s">
        <v>245</v>
      </c>
      <c r="G194" s="237" t="s">
        <v>228</v>
      </c>
      <c r="H194" s="238">
        <v>16.378</v>
      </c>
      <c r="I194" s="239"/>
      <c r="J194" s="240">
        <f>ROUND(I194*H194,2)</f>
        <v>0</v>
      </c>
      <c r="K194" s="241"/>
      <c r="L194" s="242"/>
      <c r="M194" s="243" t="s">
        <v>1</v>
      </c>
      <c r="N194" s="244" t="s">
        <v>46</v>
      </c>
      <c r="O194" s="71"/>
      <c r="P194" s="197">
        <f>O194*H194</f>
        <v>0</v>
      </c>
      <c r="Q194" s="197">
        <v>1</v>
      </c>
      <c r="R194" s="197">
        <f>Q194*H194</f>
        <v>16.378</v>
      </c>
      <c r="S194" s="197">
        <v>0</v>
      </c>
      <c r="T194" s="198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99" t="s">
        <v>193</v>
      </c>
      <c r="AT194" s="199" t="s">
        <v>211</v>
      </c>
      <c r="AU194" s="199" t="s">
        <v>91</v>
      </c>
      <c r="AY194" s="17" t="s">
        <v>150</v>
      </c>
      <c r="BE194" s="200">
        <f>IF(N194="základní",J194,0)</f>
        <v>0</v>
      </c>
      <c r="BF194" s="200">
        <f>IF(N194="snížená",J194,0)</f>
        <v>0</v>
      </c>
      <c r="BG194" s="200">
        <f>IF(N194="zákl. přenesená",J194,0)</f>
        <v>0</v>
      </c>
      <c r="BH194" s="200">
        <f>IF(N194="sníž. přenesená",J194,0)</f>
        <v>0</v>
      </c>
      <c r="BI194" s="200">
        <f>IF(N194="nulová",J194,0)</f>
        <v>0</v>
      </c>
      <c r="BJ194" s="17" t="s">
        <v>89</v>
      </c>
      <c r="BK194" s="200">
        <f>ROUND(I194*H194,2)</f>
        <v>0</v>
      </c>
      <c r="BL194" s="17" t="s">
        <v>156</v>
      </c>
      <c r="BM194" s="199" t="s">
        <v>710</v>
      </c>
    </row>
    <row r="195" spans="1:65" s="14" customFormat="1">
      <c r="B195" s="212"/>
      <c r="C195" s="213"/>
      <c r="D195" s="203" t="s">
        <v>158</v>
      </c>
      <c r="E195" s="214" t="s">
        <v>1</v>
      </c>
      <c r="F195" s="215" t="s">
        <v>711</v>
      </c>
      <c r="G195" s="213"/>
      <c r="H195" s="216">
        <v>8.1890000000000001</v>
      </c>
      <c r="I195" s="217"/>
      <c r="J195" s="213"/>
      <c r="K195" s="213"/>
      <c r="L195" s="218"/>
      <c r="M195" s="219"/>
      <c r="N195" s="220"/>
      <c r="O195" s="220"/>
      <c r="P195" s="220"/>
      <c r="Q195" s="220"/>
      <c r="R195" s="220"/>
      <c r="S195" s="220"/>
      <c r="T195" s="221"/>
      <c r="AT195" s="222" t="s">
        <v>158</v>
      </c>
      <c r="AU195" s="222" t="s">
        <v>91</v>
      </c>
      <c r="AV195" s="14" t="s">
        <v>91</v>
      </c>
      <c r="AW195" s="14" t="s">
        <v>35</v>
      </c>
      <c r="AX195" s="14" t="s">
        <v>81</v>
      </c>
      <c r="AY195" s="222" t="s">
        <v>150</v>
      </c>
    </row>
    <row r="196" spans="1:65" s="15" customFormat="1">
      <c r="B196" s="223"/>
      <c r="C196" s="224"/>
      <c r="D196" s="203" t="s">
        <v>158</v>
      </c>
      <c r="E196" s="225" t="s">
        <v>1</v>
      </c>
      <c r="F196" s="226" t="s">
        <v>161</v>
      </c>
      <c r="G196" s="224"/>
      <c r="H196" s="227">
        <v>8.1890000000000001</v>
      </c>
      <c r="I196" s="228"/>
      <c r="J196" s="224"/>
      <c r="K196" s="224"/>
      <c r="L196" s="229"/>
      <c r="M196" s="230"/>
      <c r="N196" s="231"/>
      <c r="O196" s="231"/>
      <c r="P196" s="231"/>
      <c r="Q196" s="231"/>
      <c r="R196" s="231"/>
      <c r="S196" s="231"/>
      <c r="T196" s="232"/>
      <c r="AT196" s="233" t="s">
        <v>158</v>
      </c>
      <c r="AU196" s="233" t="s">
        <v>91</v>
      </c>
      <c r="AV196" s="15" t="s">
        <v>156</v>
      </c>
      <c r="AW196" s="15" t="s">
        <v>35</v>
      </c>
      <c r="AX196" s="15" t="s">
        <v>89</v>
      </c>
      <c r="AY196" s="233" t="s">
        <v>150</v>
      </c>
    </row>
    <row r="197" spans="1:65" s="14" customFormat="1">
      <c r="B197" s="212"/>
      <c r="C197" s="213"/>
      <c r="D197" s="203" t="s">
        <v>158</v>
      </c>
      <c r="E197" s="213"/>
      <c r="F197" s="215" t="s">
        <v>712</v>
      </c>
      <c r="G197" s="213"/>
      <c r="H197" s="216">
        <v>16.378</v>
      </c>
      <c r="I197" s="217"/>
      <c r="J197" s="213"/>
      <c r="K197" s="213"/>
      <c r="L197" s="218"/>
      <c r="M197" s="219"/>
      <c r="N197" s="220"/>
      <c r="O197" s="220"/>
      <c r="P197" s="220"/>
      <c r="Q197" s="220"/>
      <c r="R197" s="220"/>
      <c r="S197" s="220"/>
      <c r="T197" s="221"/>
      <c r="AT197" s="222" t="s">
        <v>158</v>
      </c>
      <c r="AU197" s="222" t="s">
        <v>91</v>
      </c>
      <c r="AV197" s="14" t="s">
        <v>91</v>
      </c>
      <c r="AW197" s="14" t="s">
        <v>4</v>
      </c>
      <c r="AX197" s="14" t="s">
        <v>89</v>
      </c>
      <c r="AY197" s="222" t="s">
        <v>150</v>
      </c>
    </row>
    <row r="198" spans="1:65" s="2" customFormat="1" ht="24.2" customHeight="1">
      <c r="A198" s="34"/>
      <c r="B198" s="35"/>
      <c r="C198" s="187" t="s">
        <v>262</v>
      </c>
      <c r="D198" s="187" t="s">
        <v>152</v>
      </c>
      <c r="E198" s="188" t="s">
        <v>250</v>
      </c>
      <c r="F198" s="189" t="s">
        <v>251</v>
      </c>
      <c r="G198" s="190" t="s">
        <v>155</v>
      </c>
      <c r="H198" s="191">
        <v>10.14</v>
      </c>
      <c r="I198" s="192"/>
      <c r="J198" s="193">
        <f>ROUND(I198*H198,2)</f>
        <v>0</v>
      </c>
      <c r="K198" s="194"/>
      <c r="L198" s="39"/>
      <c r="M198" s="195" t="s">
        <v>1</v>
      </c>
      <c r="N198" s="196" t="s">
        <v>46</v>
      </c>
      <c r="O198" s="71"/>
      <c r="P198" s="197">
        <f>O198*H198</f>
        <v>0</v>
      </c>
      <c r="Q198" s="197">
        <v>0</v>
      </c>
      <c r="R198" s="197">
        <f>Q198*H198</f>
        <v>0</v>
      </c>
      <c r="S198" s="197">
        <v>0</v>
      </c>
      <c r="T198" s="198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99" t="s">
        <v>156</v>
      </c>
      <c r="AT198" s="199" t="s">
        <v>152</v>
      </c>
      <c r="AU198" s="199" t="s">
        <v>91</v>
      </c>
      <c r="AY198" s="17" t="s">
        <v>150</v>
      </c>
      <c r="BE198" s="200">
        <f>IF(N198="základní",J198,0)</f>
        <v>0</v>
      </c>
      <c r="BF198" s="200">
        <f>IF(N198="snížená",J198,0)</f>
        <v>0</v>
      </c>
      <c r="BG198" s="200">
        <f>IF(N198="zákl. přenesená",J198,0)</f>
        <v>0</v>
      </c>
      <c r="BH198" s="200">
        <f>IF(N198="sníž. přenesená",J198,0)</f>
        <v>0</v>
      </c>
      <c r="BI198" s="200">
        <f>IF(N198="nulová",J198,0)</f>
        <v>0</v>
      </c>
      <c r="BJ198" s="17" t="s">
        <v>89</v>
      </c>
      <c r="BK198" s="200">
        <f>ROUND(I198*H198,2)</f>
        <v>0</v>
      </c>
      <c r="BL198" s="17" t="s">
        <v>156</v>
      </c>
      <c r="BM198" s="199" t="s">
        <v>713</v>
      </c>
    </row>
    <row r="199" spans="1:65" s="13" customFormat="1">
      <c r="B199" s="201"/>
      <c r="C199" s="202"/>
      <c r="D199" s="203" t="s">
        <v>158</v>
      </c>
      <c r="E199" s="204" t="s">
        <v>1</v>
      </c>
      <c r="F199" s="205" t="s">
        <v>253</v>
      </c>
      <c r="G199" s="202"/>
      <c r="H199" s="204" t="s">
        <v>1</v>
      </c>
      <c r="I199" s="206"/>
      <c r="J199" s="202"/>
      <c r="K199" s="202"/>
      <c r="L199" s="207"/>
      <c r="M199" s="208"/>
      <c r="N199" s="209"/>
      <c r="O199" s="209"/>
      <c r="P199" s="209"/>
      <c r="Q199" s="209"/>
      <c r="R199" s="209"/>
      <c r="S199" s="209"/>
      <c r="T199" s="210"/>
      <c r="AT199" s="211" t="s">
        <v>158</v>
      </c>
      <c r="AU199" s="211" t="s">
        <v>91</v>
      </c>
      <c r="AV199" s="13" t="s">
        <v>89</v>
      </c>
      <c r="AW199" s="13" t="s">
        <v>35</v>
      </c>
      <c r="AX199" s="13" t="s">
        <v>81</v>
      </c>
      <c r="AY199" s="211" t="s">
        <v>150</v>
      </c>
    </row>
    <row r="200" spans="1:65" s="14" customFormat="1">
      <c r="B200" s="212"/>
      <c r="C200" s="213"/>
      <c r="D200" s="203" t="s">
        <v>158</v>
      </c>
      <c r="E200" s="214" t="s">
        <v>1</v>
      </c>
      <c r="F200" s="215" t="s">
        <v>714</v>
      </c>
      <c r="G200" s="213"/>
      <c r="H200" s="216">
        <v>10.14</v>
      </c>
      <c r="I200" s="217"/>
      <c r="J200" s="213"/>
      <c r="K200" s="213"/>
      <c r="L200" s="218"/>
      <c r="M200" s="219"/>
      <c r="N200" s="220"/>
      <c r="O200" s="220"/>
      <c r="P200" s="220"/>
      <c r="Q200" s="220"/>
      <c r="R200" s="220"/>
      <c r="S200" s="220"/>
      <c r="T200" s="221"/>
      <c r="AT200" s="222" t="s">
        <v>158</v>
      </c>
      <c r="AU200" s="222" t="s">
        <v>91</v>
      </c>
      <c r="AV200" s="14" t="s">
        <v>91</v>
      </c>
      <c r="AW200" s="14" t="s">
        <v>35</v>
      </c>
      <c r="AX200" s="14" t="s">
        <v>81</v>
      </c>
      <c r="AY200" s="222" t="s">
        <v>150</v>
      </c>
    </row>
    <row r="201" spans="1:65" s="15" customFormat="1">
      <c r="B201" s="223"/>
      <c r="C201" s="224"/>
      <c r="D201" s="203" t="s">
        <v>158</v>
      </c>
      <c r="E201" s="225" t="s">
        <v>1</v>
      </c>
      <c r="F201" s="226" t="s">
        <v>161</v>
      </c>
      <c r="G201" s="224"/>
      <c r="H201" s="227">
        <v>10.14</v>
      </c>
      <c r="I201" s="228"/>
      <c r="J201" s="224"/>
      <c r="K201" s="224"/>
      <c r="L201" s="229"/>
      <c r="M201" s="230"/>
      <c r="N201" s="231"/>
      <c r="O201" s="231"/>
      <c r="P201" s="231"/>
      <c r="Q201" s="231"/>
      <c r="R201" s="231"/>
      <c r="S201" s="231"/>
      <c r="T201" s="232"/>
      <c r="AT201" s="233" t="s">
        <v>158</v>
      </c>
      <c r="AU201" s="233" t="s">
        <v>91</v>
      </c>
      <c r="AV201" s="15" t="s">
        <v>156</v>
      </c>
      <c r="AW201" s="15" t="s">
        <v>35</v>
      </c>
      <c r="AX201" s="15" t="s">
        <v>89</v>
      </c>
      <c r="AY201" s="233" t="s">
        <v>150</v>
      </c>
    </row>
    <row r="202" spans="1:65" s="12" customFormat="1" ht="22.9" customHeight="1">
      <c r="B202" s="171"/>
      <c r="C202" s="172"/>
      <c r="D202" s="173" t="s">
        <v>80</v>
      </c>
      <c r="E202" s="185" t="s">
        <v>91</v>
      </c>
      <c r="F202" s="185" t="s">
        <v>255</v>
      </c>
      <c r="G202" s="172"/>
      <c r="H202" s="172"/>
      <c r="I202" s="175"/>
      <c r="J202" s="186">
        <f>BK202</f>
        <v>0</v>
      </c>
      <c r="K202" s="172"/>
      <c r="L202" s="177"/>
      <c r="M202" s="178"/>
      <c r="N202" s="179"/>
      <c r="O202" s="179"/>
      <c r="P202" s="180">
        <f>SUM(P203:P222)</f>
        <v>0</v>
      </c>
      <c r="Q202" s="179"/>
      <c r="R202" s="180">
        <f>SUM(R203:R222)</f>
        <v>7.2814678500000003</v>
      </c>
      <c r="S202" s="179"/>
      <c r="T202" s="181">
        <f>SUM(T203:T222)</f>
        <v>0</v>
      </c>
      <c r="AR202" s="182" t="s">
        <v>89</v>
      </c>
      <c r="AT202" s="183" t="s">
        <v>80</v>
      </c>
      <c r="AU202" s="183" t="s">
        <v>89</v>
      </c>
      <c r="AY202" s="182" t="s">
        <v>150</v>
      </c>
      <c r="BK202" s="184">
        <f>SUM(BK203:BK222)</f>
        <v>0</v>
      </c>
    </row>
    <row r="203" spans="1:65" s="2" customFormat="1" ht="24.2" customHeight="1">
      <c r="A203" s="34"/>
      <c r="B203" s="35"/>
      <c r="C203" s="187" t="s">
        <v>268</v>
      </c>
      <c r="D203" s="187" t="s">
        <v>152</v>
      </c>
      <c r="E203" s="188" t="s">
        <v>257</v>
      </c>
      <c r="F203" s="189" t="s">
        <v>258</v>
      </c>
      <c r="G203" s="190" t="s">
        <v>189</v>
      </c>
      <c r="H203" s="191">
        <v>1.5209999999999999</v>
      </c>
      <c r="I203" s="192"/>
      <c r="J203" s="193">
        <f>ROUND(I203*H203,2)</f>
        <v>0</v>
      </c>
      <c r="K203" s="194"/>
      <c r="L203" s="39"/>
      <c r="M203" s="195" t="s">
        <v>1</v>
      </c>
      <c r="N203" s="196" t="s">
        <v>46</v>
      </c>
      <c r="O203" s="71"/>
      <c r="P203" s="197">
        <f>O203*H203</f>
        <v>0</v>
      </c>
      <c r="Q203" s="197">
        <v>2.16</v>
      </c>
      <c r="R203" s="197">
        <f>Q203*H203</f>
        <v>3.2853599999999998</v>
      </c>
      <c r="S203" s="197">
        <v>0</v>
      </c>
      <c r="T203" s="198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99" t="s">
        <v>156</v>
      </c>
      <c r="AT203" s="199" t="s">
        <v>152</v>
      </c>
      <c r="AU203" s="199" t="s">
        <v>91</v>
      </c>
      <c r="AY203" s="17" t="s">
        <v>150</v>
      </c>
      <c r="BE203" s="200">
        <f>IF(N203="základní",J203,0)</f>
        <v>0</v>
      </c>
      <c r="BF203" s="200">
        <f>IF(N203="snížená",J203,0)</f>
        <v>0</v>
      </c>
      <c r="BG203" s="200">
        <f>IF(N203="zákl. přenesená",J203,0)</f>
        <v>0</v>
      </c>
      <c r="BH203" s="200">
        <f>IF(N203="sníž. přenesená",J203,0)</f>
        <v>0</v>
      </c>
      <c r="BI203" s="200">
        <f>IF(N203="nulová",J203,0)</f>
        <v>0</v>
      </c>
      <c r="BJ203" s="17" t="s">
        <v>89</v>
      </c>
      <c r="BK203" s="200">
        <f>ROUND(I203*H203,2)</f>
        <v>0</v>
      </c>
      <c r="BL203" s="17" t="s">
        <v>156</v>
      </c>
      <c r="BM203" s="199" t="s">
        <v>715</v>
      </c>
    </row>
    <row r="204" spans="1:65" s="13" customFormat="1">
      <c r="B204" s="201"/>
      <c r="C204" s="202"/>
      <c r="D204" s="203" t="s">
        <v>158</v>
      </c>
      <c r="E204" s="204" t="s">
        <v>1</v>
      </c>
      <c r="F204" s="205" t="s">
        <v>260</v>
      </c>
      <c r="G204" s="202"/>
      <c r="H204" s="204" t="s">
        <v>1</v>
      </c>
      <c r="I204" s="206"/>
      <c r="J204" s="202"/>
      <c r="K204" s="202"/>
      <c r="L204" s="207"/>
      <c r="M204" s="208"/>
      <c r="N204" s="209"/>
      <c r="O204" s="209"/>
      <c r="P204" s="209"/>
      <c r="Q204" s="209"/>
      <c r="R204" s="209"/>
      <c r="S204" s="209"/>
      <c r="T204" s="210"/>
      <c r="AT204" s="211" t="s">
        <v>158</v>
      </c>
      <c r="AU204" s="211" t="s">
        <v>91</v>
      </c>
      <c r="AV204" s="13" t="s">
        <v>89</v>
      </c>
      <c r="AW204" s="13" t="s">
        <v>35</v>
      </c>
      <c r="AX204" s="13" t="s">
        <v>81</v>
      </c>
      <c r="AY204" s="211" t="s">
        <v>150</v>
      </c>
    </row>
    <row r="205" spans="1:65" s="14" customFormat="1">
      <c r="B205" s="212"/>
      <c r="C205" s="213"/>
      <c r="D205" s="203" t="s">
        <v>158</v>
      </c>
      <c r="E205" s="214" t="s">
        <v>1</v>
      </c>
      <c r="F205" s="215" t="s">
        <v>716</v>
      </c>
      <c r="G205" s="213"/>
      <c r="H205" s="216">
        <v>1.5209999999999999</v>
      </c>
      <c r="I205" s="217"/>
      <c r="J205" s="213"/>
      <c r="K205" s="213"/>
      <c r="L205" s="218"/>
      <c r="M205" s="219"/>
      <c r="N205" s="220"/>
      <c r="O205" s="220"/>
      <c r="P205" s="220"/>
      <c r="Q205" s="220"/>
      <c r="R205" s="220"/>
      <c r="S205" s="220"/>
      <c r="T205" s="221"/>
      <c r="AT205" s="222" t="s">
        <v>158</v>
      </c>
      <c r="AU205" s="222" t="s">
        <v>91</v>
      </c>
      <c r="AV205" s="14" t="s">
        <v>91</v>
      </c>
      <c r="AW205" s="14" t="s">
        <v>35</v>
      </c>
      <c r="AX205" s="14" t="s">
        <v>81</v>
      </c>
      <c r="AY205" s="222" t="s">
        <v>150</v>
      </c>
    </row>
    <row r="206" spans="1:65" s="15" customFormat="1">
      <c r="B206" s="223"/>
      <c r="C206" s="224"/>
      <c r="D206" s="203" t="s">
        <v>158</v>
      </c>
      <c r="E206" s="225" t="s">
        <v>1</v>
      </c>
      <c r="F206" s="226" t="s">
        <v>161</v>
      </c>
      <c r="G206" s="224"/>
      <c r="H206" s="227">
        <v>1.5209999999999999</v>
      </c>
      <c r="I206" s="228"/>
      <c r="J206" s="224"/>
      <c r="K206" s="224"/>
      <c r="L206" s="229"/>
      <c r="M206" s="230"/>
      <c r="N206" s="231"/>
      <c r="O206" s="231"/>
      <c r="P206" s="231"/>
      <c r="Q206" s="231"/>
      <c r="R206" s="231"/>
      <c r="S206" s="231"/>
      <c r="T206" s="232"/>
      <c r="AT206" s="233" t="s">
        <v>158</v>
      </c>
      <c r="AU206" s="233" t="s">
        <v>91</v>
      </c>
      <c r="AV206" s="15" t="s">
        <v>156</v>
      </c>
      <c r="AW206" s="15" t="s">
        <v>35</v>
      </c>
      <c r="AX206" s="15" t="s">
        <v>89</v>
      </c>
      <c r="AY206" s="233" t="s">
        <v>150</v>
      </c>
    </row>
    <row r="207" spans="1:65" s="2" customFormat="1" ht="24.2" customHeight="1">
      <c r="A207" s="34"/>
      <c r="B207" s="35"/>
      <c r="C207" s="187" t="s">
        <v>7</v>
      </c>
      <c r="D207" s="187" t="s">
        <v>152</v>
      </c>
      <c r="E207" s="188" t="s">
        <v>263</v>
      </c>
      <c r="F207" s="189" t="s">
        <v>264</v>
      </c>
      <c r="G207" s="190" t="s">
        <v>189</v>
      </c>
      <c r="H207" s="191">
        <v>0.34200000000000003</v>
      </c>
      <c r="I207" s="192"/>
      <c r="J207" s="193">
        <f>ROUND(I207*H207,2)</f>
        <v>0</v>
      </c>
      <c r="K207" s="194"/>
      <c r="L207" s="39"/>
      <c r="M207" s="195" t="s">
        <v>1</v>
      </c>
      <c r="N207" s="196" t="s">
        <v>46</v>
      </c>
      <c r="O207" s="71"/>
      <c r="P207" s="197">
        <f>O207*H207</f>
        <v>0</v>
      </c>
      <c r="Q207" s="197">
        <v>2.45329</v>
      </c>
      <c r="R207" s="197">
        <f>Q207*H207</f>
        <v>0.83902518000000004</v>
      </c>
      <c r="S207" s="197">
        <v>0</v>
      </c>
      <c r="T207" s="198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99" t="s">
        <v>156</v>
      </c>
      <c r="AT207" s="199" t="s">
        <v>152</v>
      </c>
      <c r="AU207" s="199" t="s">
        <v>91</v>
      </c>
      <c r="AY207" s="17" t="s">
        <v>150</v>
      </c>
      <c r="BE207" s="200">
        <f>IF(N207="základní",J207,0)</f>
        <v>0</v>
      </c>
      <c r="BF207" s="200">
        <f>IF(N207="snížená",J207,0)</f>
        <v>0</v>
      </c>
      <c r="BG207" s="200">
        <f>IF(N207="zákl. přenesená",J207,0)</f>
        <v>0</v>
      </c>
      <c r="BH207" s="200">
        <f>IF(N207="sníž. přenesená",J207,0)</f>
        <v>0</v>
      </c>
      <c r="BI207" s="200">
        <f>IF(N207="nulová",J207,0)</f>
        <v>0</v>
      </c>
      <c r="BJ207" s="17" t="s">
        <v>89</v>
      </c>
      <c r="BK207" s="200">
        <f>ROUND(I207*H207,2)</f>
        <v>0</v>
      </c>
      <c r="BL207" s="17" t="s">
        <v>156</v>
      </c>
      <c r="BM207" s="199" t="s">
        <v>717</v>
      </c>
    </row>
    <row r="208" spans="1:65" s="13" customFormat="1">
      <c r="B208" s="201"/>
      <c r="C208" s="202"/>
      <c r="D208" s="203" t="s">
        <v>158</v>
      </c>
      <c r="E208" s="204" t="s">
        <v>1</v>
      </c>
      <c r="F208" s="205" t="s">
        <v>266</v>
      </c>
      <c r="G208" s="202"/>
      <c r="H208" s="204" t="s">
        <v>1</v>
      </c>
      <c r="I208" s="206"/>
      <c r="J208" s="202"/>
      <c r="K208" s="202"/>
      <c r="L208" s="207"/>
      <c r="M208" s="208"/>
      <c r="N208" s="209"/>
      <c r="O208" s="209"/>
      <c r="P208" s="209"/>
      <c r="Q208" s="209"/>
      <c r="R208" s="209"/>
      <c r="S208" s="209"/>
      <c r="T208" s="210"/>
      <c r="AT208" s="211" t="s">
        <v>158</v>
      </c>
      <c r="AU208" s="211" t="s">
        <v>91</v>
      </c>
      <c r="AV208" s="13" t="s">
        <v>89</v>
      </c>
      <c r="AW208" s="13" t="s">
        <v>35</v>
      </c>
      <c r="AX208" s="13" t="s">
        <v>81</v>
      </c>
      <c r="AY208" s="211" t="s">
        <v>150</v>
      </c>
    </row>
    <row r="209" spans="1:65" s="14" customFormat="1">
      <c r="B209" s="212"/>
      <c r="C209" s="213"/>
      <c r="D209" s="203" t="s">
        <v>158</v>
      </c>
      <c r="E209" s="214" t="s">
        <v>1</v>
      </c>
      <c r="F209" s="215" t="s">
        <v>267</v>
      </c>
      <c r="G209" s="213"/>
      <c r="H209" s="216">
        <v>0.34200000000000003</v>
      </c>
      <c r="I209" s="217"/>
      <c r="J209" s="213"/>
      <c r="K209" s="213"/>
      <c r="L209" s="218"/>
      <c r="M209" s="219"/>
      <c r="N209" s="220"/>
      <c r="O209" s="220"/>
      <c r="P209" s="220"/>
      <c r="Q209" s="220"/>
      <c r="R209" s="220"/>
      <c r="S209" s="220"/>
      <c r="T209" s="221"/>
      <c r="AT209" s="222" t="s">
        <v>158</v>
      </c>
      <c r="AU209" s="222" t="s">
        <v>91</v>
      </c>
      <c r="AV209" s="14" t="s">
        <v>91</v>
      </c>
      <c r="AW209" s="14" t="s">
        <v>35</v>
      </c>
      <c r="AX209" s="14" t="s">
        <v>81</v>
      </c>
      <c r="AY209" s="222" t="s">
        <v>150</v>
      </c>
    </row>
    <row r="210" spans="1:65" s="15" customFormat="1">
      <c r="B210" s="223"/>
      <c r="C210" s="224"/>
      <c r="D210" s="203" t="s">
        <v>158</v>
      </c>
      <c r="E210" s="225" t="s">
        <v>1</v>
      </c>
      <c r="F210" s="226" t="s">
        <v>161</v>
      </c>
      <c r="G210" s="224"/>
      <c r="H210" s="227">
        <v>0.34200000000000003</v>
      </c>
      <c r="I210" s="228"/>
      <c r="J210" s="224"/>
      <c r="K210" s="224"/>
      <c r="L210" s="229"/>
      <c r="M210" s="230"/>
      <c r="N210" s="231"/>
      <c r="O210" s="231"/>
      <c r="P210" s="231"/>
      <c r="Q210" s="231"/>
      <c r="R210" s="231"/>
      <c r="S210" s="231"/>
      <c r="T210" s="232"/>
      <c r="AT210" s="233" t="s">
        <v>158</v>
      </c>
      <c r="AU210" s="233" t="s">
        <v>91</v>
      </c>
      <c r="AV210" s="15" t="s">
        <v>156</v>
      </c>
      <c r="AW210" s="15" t="s">
        <v>35</v>
      </c>
      <c r="AX210" s="15" t="s">
        <v>89</v>
      </c>
      <c r="AY210" s="233" t="s">
        <v>150</v>
      </c>
    </row>
    <row r="211" spans="1:65" s="2" customFormat="1" ht="21.75" customHeight="1">
      <c r="A211" s="34"/>
      <c r="B211" s="35"/>
      <c r="C211" s="187" t="s">
        <v>276</v>
      </c>
      <c r="D211" s="187" t="s">
        <v>152</v>
      </c>
      <c r="E211" s="188" t="s">
        <v>269</v>
      </c>
      <c r="F211" s="189" t="s">
        <v>270</v>
      </c>
      <c r="G211" s="190" t="s">
        <v>155</v>
      </c>
      <c r="H211" s="191">
        <v>2.96</v>
      </c>
      <c r="I211" s="192"/>
      <c r="J211" s="193">
        <f>ROUND(I211*H211,2)</f>
        <v>0</v>
      </c>
      <c r="K211" s="194"/>
      <c r="L211" s="39"/>
      <c r="M211" s="195" t="s">
        <v>1</v>
      </c>
      <c r="N211" s="196" t="s">
        <v>46</v>
      </c>
      <c r="O211" s="71"/>
      <c r="P211" s="197">
        <f>O211*H211</f>
        <v>0</v>
      </c>
      <c r="Q211" s="197">
        <v>4.5799999999999999E-3</v>
      </c>
      <c r="R211" s="197">
        <f>Q211*H211</f>
        <v>1.3556799999999999E-2</v>
      </c>
      <c r="S211" s="197">
        <v>0</v>
      </c>
      <c r="T211" s="198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99" t="s">
        <v>156</v>
      </c>
      <c r="AT211" s="199" t="s">
        <v>152</v>
      </c>
      <c r="AU211" s="199" t="s">
        <v>91</v>
      </c>
      <c r="AY211" s="17" t="s">
        <v>150</v>
      </c>
      <c r="BE211" s="200">
        <f>IF(N211="základní",J211,0)</f>
        <v>0</v>
      </c>
      <c r="BF211" s="200">
        <f>IF(N211="snížená",J211,0)</f>
        <v>0</v>
      </c>
      <c r="BG211" s="200">
        <f>IF(N211="zákl. přenesená",J211,0)</f>
        <v>0</v>
      </c>
      <c r="BH211" s="200">
        <f>IF(N211="sníž. přenesená",J211,0)</f>
        <v>0</v>
      </c>
      <c r="BI211" s="200">
        <f>IF(N211="nulová",J211,0)</f>
        <v>0</v>
      </c>
      <c r="BJ211" s="17" t="s">
        <v>89</v>
      </c>
      <c r="BK211" s="200">
        <f>ROUND(I211*H211,2)</f>
        <v>0</v>
      </c>
      <c r="BL211" s="17" t="s">
        <v>156</v>
      </c>
      <c r="BM211" s="199" t="s">
        <v>718</v>
      </c>
    </row>
    <row r="212" spans="1:65" s="14" customFormat="1">
      <c r="B212" s="212"/>
      <c r="C212" s="213"/>
      <c r="D212" s="203" t="s">
        <v>158</v>
      </c>
      <c r="E212" s="214" t="s">
        <v>1</v>
      </c>
      <c r="F212" s="215" t="s">
        <v>272</v>
      </c>
      <c r="G212" s="213"/>
      <c r="H212" s="216">
        <v>2.96</v>
      </c>
      <c r="I212" s="217"/>
      <c r="J212" s="213"/>
      <c r="K212" s="213"/>
      <c r="L212" s="218"/>
      <c r="M212" s="219"/>
      <c r="N212" s="220"/>
      <c r="O212" s="220"/>
      <c r="P212" s="220"/>
      <c r="Q212" s="220"/>
      <c r="R212" s="220"/>
      <c r="S212" s="220"/>
      <c r="T212" s="221"/>
      <c r="AT212" s="222" t="s">
        <v>158</v>
      </c>
      <c r="AU212" s="222" t="s">
        <v>91</v>
      </c>
      <c r="AV212" s="14" t="s">
        <v>91</v>
      </c>
      <c r="AW212" s="14" t="s">
        <v>35</v>
      </c>
      <c r="AX212" s="14" t="s">
        <v>81</v>
      </c>
      <c r="AY212" s="222" t="s">
        <v>150</v>
      </c>
    </row>
    <row r="213" spans="1:65" s="15" customFormat="1">
      <c r="B213" s="223"/>
      <c r="C213" s="224"/>
      <c r="D213" s="203" t="s">
        <v>158</v>
      </c>
      <c r="E213" s="225" t="s">
        <v>1</v>
      </c>
      <c r="F213" s="226" t="s">
        <v>161</v>
      </c>
      <c r="G213" s="224"/>
      <c r="H213" s="227">
        <v>2.96</v>
      </c>
      <c r="I213" s="228"/>
      <c r="J213" s="224"/>
      <c r="K213" s="224"/>
      <c r="L213" s="229"/>
      <c r="M213" s="230"/>
      <c r="N213" s="231"/>
      <c r="O213" s="231"/>
      <c r="P213" s="231"/>
      <c r="Q213" s="231"/>
      <c r="R213" s="231"/>
      <c r="S213" s="231"/>
      <c r="T213" s="232"/>
      <c r="AT213" s="233" t="s">
        <v>158</v>
      </c>
      <c r="AU213" s="233" t="s">
        <v>91</v>
      </c>
      <c r="AV213" s="15" t="s">
        <v>156</v>
      </c>
      <c r="AW213" s="15" t="s">
        <v>35</v>
      </c>
      <c r="AX213" s="15" t="s">
        <v>89</v>
      </c>
      <c r="AY213" s="233" t="s">
        <v>150</v>
      </c>
    </row>
    <row r="214" spans="1:65" s="2" customFormat="1" ht="21.75" customHeight="1">
      <c r="A214" s="34"/>
      <c r="B214" s="35"/>
      <c r="C214" s="187" t="s">
        <v>282</v>
      </c>
      <c r="D214" s="187" t="s">
        <v>152</v>
      </c>
      <c r="E214" s="188" t="s">
        <v>273</v>
      </c>
      <c r="F214" s="189" t="s">
        <v>274</v>
      </c>
      <c r="G214" s="190" t="s">
        <v>155</v>
      </c>
      <c r="H214" s="191">
        <v>2.96</v>
      </c>
      <c r="I214" s="192"/>
      <c r="J214" s="193">
        <f>ROUND(I214*H214,2)</f>
        <v>0</v>
      </c>
      <c r="K214" s="194"/>
      <c r="L214" s="39"/>
      <c r="M214" s="195" t="s">
        <v>1</v>
      </c>
      <c r="N214" s="196" t="s">
        <v>46</v>
      </c>
      <c r="O214" s="71"/>
      <c r="P214" s="197">
        <f>O214*H214</f>
        <v>0</v>
      </c>
      <c r="Q214" s="197">
        <v>0</v>
      </c>
      <c r="R214" s="197">
        <f>Q214*H214</f>
        <v>0</v>
      </c>
      <c r="S214" s="197">
        <v>0</v>
      </c>
      <c r="T214" s="198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199" t="s">
        <v>156</v>
      </c>
      <c r="AT214" s="199" t="s">
        <v>152</v>
      </c>
      <c r="AU214" s="199" t="s">
        <v>91</v>
      </c>
      <c r="AY214" s="17" t="s">
        <v>150</v>
      </c>
      <c r="BE214" s="200">
        <f>IF(N214="základní",J214,0)</f>
        <v>0</v>
      </c>
      <c r="BF214" s="200">
        <f>IF(N214="snížená",J214,0)</f>
        <v>0</v>
      </c>
      <c r="BG214" s="200">
        <f>IF(N214="zákl. přenesená",J214,0)</f>
        <v>0</v>
      </c>
      <c r="BH214" s="200">
        <f>IF(N214="sníž. přenesená",J214,0)</f>
        <v>0</v>
      </c>
      <c r="BI214" s="200">
        <f>IF(N214="nulová",J214,0)</f>
        <v>0</v>
      </c>
      <c r="BJ214" s="17" t="s">
        <v>89</v>
      </c>
      <c r="BK214" s="200">
        <f>ROUND(I214*H214,2)</f>
        <v>0</v>
      </c>
      <c r="BL214" s="17" t="s">
        <v>156</v>
      </c>
      <c r="BM214" s="199" t="s">
        <v>719</v>
      </c>
    </row>
    <row r="215" spans="1:65" s="2" customFormat="1" ht="16.5" customHeight="1">
      <c r="A215" s="34"/>
      <c r="B215" s="35"/>
      <c r="C215" s="187" t="s">
        <v>287</v>
      </c>
      <c r="D215" s="187" t="s">
        <v>152</v>
      </c>
      <c r="E215" s="188" t="s">
        <v>277</v>
      </c>
      <c r="F215" s="189" t="s">
        <v>278</v>
      </c>
      <c r="G215" s="190" t="s">
        <v>228</v>
      </c>
      <c r="H215" s="191">
        <v>3.1E-2</v>
      </c>
      <c r="I215" s="192"/>
      <c r="J215" s="193">
        <f>ROUND(I215*H215,2)</f>
        <v>0</v>
      </c>
      <c r="K215" s="194"/>
      <c r="L215" s="39"/>
      <c r="M215" s="195" t="s">
        <v>1</v>
      </c>
      <c r="N215" s="196" t="s">
        <v>46</v>
      </c>
      <c r="O215" s="71"/>
      <c r="P215" s="197">
        <f>O215*H215</f>
        <v>0</v>
      </c>
      <c r="Q215" s="197">
        <v>1.06277</v>
      </c>
      <c r="R215" s="197">
        <f>Q215*H215</f>
        <v>3.2945870000000002E-2</v>
      </c>
      <c r="S215" s="197">
        <v>0</v>
      </c>
      <c r="T215" s="198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99" t="s">
        <v>156</v>
      </c>
      <c r="AT215" s="199" t="s">
        <v>152</v>
      </c>
      <c r="AU215" s="199" t="s">
        <v>91</v>
      </c>
      <c r="AY215" s="17" t="s">
        <v>150</v>
      </c>
      <c r="BE215" s="200">
        <f>IF(N215="základní",J215,0)</f>
        <v>0</v>
      </c>
      <c r="BF215" s="200">
        <f>IF(N215="snížená",J215,0)</f>
        <v>0</v>
      </c>
      <c r="BG215" s="200">
        <f>IF(N215="zákl. přenesená",J215,0)</f>
        <v>0</v>
      </c>
      <c r="BH215" s="200">
        <f>IF(N215="sníž. přenesená",J215,0)</f>
        <v>0</v>
      </c>
      <c r="BI215" s="200">
        <f>IF(N215="nulová",J215,0)</f>
        <v>0</v>
      </c>
      <c r="BJ215" s="17" t="s">
        <v>89</v>
      </c>
      <c r="BK215" s="200">
        <f>ROUND(I215*H215,2)</f>
        <v>0</v>
      </c>
      <c r="BL215" s="17" t="s">
        <v>156</v>
      </c>
      <c r="BM215" s="199" t="s">
        <v>720</v>
      </c>
    </row>
    <row r="216" spans="1:65" s="13" customFormat="1" ht="22.5">
      <c r="B216" s="201"/>
      <c r="C216" s="202"/>
      <c r="D216" s="203" t="s">
        <v>158</v>
      </c>
      <c r="E216" s="204" t="s">
        <v>1</v>
      </c>
      <c r="F216" s="205" t="s">
        <v>280</v>
      </c>
      <c r="G216" s="202"/>
      <c r="H216" s="204" t="s">
        <v>1</v>
      </c>
      <c r="I216" s="206"/>
      <c r="J216" s="202"/>
      <c r="K216" s="202"/>
      <c r="L216" s="207"/>
      <c r="M216" s="208"/>
      <c r="N216" s="209"/>
      <c r="O216" s="209"/>
      <c r="P216" s="209"/>
      <c r="Q216" s="209"/>
      <c r="R216" s="209"/>
      <c r="S216" s="209"/>
      <c r="T216" s="210"/>
      <c r="AT216" s="211" t="s">
        <v>158</v>
      </c>
      <c r="AU216" s="211" t="s">
        <v>91</v>
      </c>
      <c r="AV216" s="13" t="s">
        <v>89</v>
      </c>
      <c r="AW216" s="13" t="s">
        <v>35</v>
      </c>
      <c r="AX216" s="13" t="s">
        <v>81</v>
      </c>
      <c r="AY216" s="211" t="s">
        <v>150</v>
      </c>
    </row>
    <row r="217" spans="1:65" s="14" customFormat="1">
      <c r="B217" s="212"/>
      <c r="C217" s="213"/>
      <c r="D217" s="203" t="s">
        <v>158</v>
      </c>
      <c r="E217" s="214" t="s">
        <v>1</v>
      </c>
      <c r="F217" s="215" t="s">
        <v>281</v>
      </c>
      <c r="G217" s="213"/>
      <c r="H217" s="216">
        <v>3.1E-2</v>
      </c>
      <c r="I217" s="217"/>
      <c r="J217" s="213"/>
      <c r="K217" s="213"/>
      <c r="L217" s="218"/>
      <c r="M217" s="219"/>
      <c r="N217" s="220"/>
      <c r="O217" s="220"/>
      <c r="P217" s="220"/>
      <c r="Q217" s="220"/>
      <c r="R217" s="220"/>
      <c r="S217" s="220"/>
      <c r="T217" s="221"/>
      <c r="AT217" s="222" t="s">
        <v>158</v>
      </c>
      <c r="AU217" s="222" t="s">
        <v>91</v>
      </c>
      <c r="AV217" s="14" t="s">
        <v>91</v>
      </c>
      <c r="AW217" s="14" t="s">
        <v>35</v>
      </c>
      <c r="AX217" s="14" t="s">
        <v>81</v>
      </c>
      <c r="AY217" s="222" t="s">
        <v>150</v>
      </c>
    </row>
    <row r="218" spans="1:65" s="15" customFormat="1">
      <c r="B218" s="223"/>
      <c r="C218" s="224"/>
      <c r="D218" s="203" t="s">
        <v>158</v>
      </c>
      <c r="E218" s="225" t="s">
        <v>1</v>
      </c>
      <c r="F218" s="226" t="s">
        <v>161</v>
      </c>
      <c r="G218" s="224"/>
      <c r="H218" s="227">
        <v>3.1E-2</v>
      </c>
      <c r="I218" s="228"/>
      <c r="J218" s="224"/>
      <c r="K218" s="224"/>
      <c r="L218" s="229"/>
      <c r="M218" s="230"/>
      <c r="N218" s="231"/>
      <c r="O218" s="231"/>
      <c r="P218" s="231"/>
      <c r="Q218" s="231"/>
      <c r="R218" s="231"/>
      <c r="S218" s="231"/>
      <c r="T218" s="232"/>
      <c r="AT218" s="233" t="s">
        <v>158</v>
      </c>
      <c r="AU218" s="233" t="s">
        <v>91</v>
      </c>
      <c r="AV218" s="15" t="s">
        <v>156</v>
      </c>
      <c r="AW218" s="15" t="s">
        <v>35</v>
      </c>
      <c r="AX218" s="15" t="s">
        <v>89</v>
      </c>
      <c r="AY218" s="233" t="s">
        <v>150</v>
      </c>
    </row>
    <row r="219" spans="1:65" s="2" customFormat="1" ht="24.2" customHeight="1">
      <c r="A219" s="34"/>
      <c r="B219" s="35"/>
      <c r="C219" s="187" t="s">
        <v>292</v>
      </c>
      <c r="D219" s="187" t="s">
        <v>152</v>
      </c>
      <c r="E219" s="188" t="s">
        <v>283</v>
      </c>
      <c r="F219" s="189" t="s">
        <v>284</v>
      </c>
      <c r="G219" s="190" t="s">
        <v>285</v>
      </c>
      <c r="H219" s="191">
        <v>1</v>
      </c>
      <c r="I219" s="192"/>
      <c r="J219" s="193">
        <f>ROUND(I219*H219,2)</f>
        <v>0</v>
      </c>
      <c r="K219" s="194"/>
      <c r="L219" s="39"/>
      <c r="M219" s="195" t="s">
        <v>1</v>
      </c>
      <c r="N219" s="196" t="s">
        <v>46</v>
      </c>
      <c r="O219" s="71"/>
      <c r="P219" s="197">
        <f>O219*H219</f>
        <v>0</v>
      </c>
      <c r="Q219" s="197">
        <v>0.16058</v>
      </c>
      <c r="R219" s="197">
        <f>Q219*H219</f>
        <v>0.16058</v>
      </c>
      <c r="S219" s="197">
        <v>0</v>
      </c>
      <c r="T219" s="198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99" t="s">
        <v>156</v>
      </c>
      <c r="AT219" s="199" t="s">
        <v>152</v>
      </c>
      <c r="AU219" s="199" t="s">
        <v>91</v>
      </c>
      <c r="AY219" s="17" t="s">
        <v>150</v>
      </c>
      <c r="BE219" s="200">
        <f>IF(N219="základní",J219,0)</f>
        <v>0</v>
      </c>
      <c r="BF219" s="200">
        <f>IF(N219="snížená",J219,0)</f>
        <v>0</v>
      </c>
      <c r="BG219" s="200">
        <f>IF(N219="zákl. přenesená",J219,0)</f>
        <v>0</v>
      </c>
      <c r="BH219" s="200">
        <f>IF(N219="sníž. přenesená",J219,0)</f>
        <v>0</v>
      </c>
      <c r="BI219" s="200">
        <f>IF(N219="nulová",J219,0)</f>
        <v>0</v>
      </c>
      <c r="BJ219" s="17" t="s">
        <v>89</v>
      </c>
      <c r="BK219" s="200">
        <f>ROUND(I219*H219,2)</f>
        <v>0</v>
      </c>
      <c r="BL219" s="17" t="s">
        <v>156</v>
      </c>
      <c r="BM219" s="199" t="s">
        <v>721</v>
      </c>
    </row>
    <row r="220" spans="1:65" s="14" customFormat="1">
      <c r="B220" s="212"/>
      <c r="C220" s="213"/>
      <c r="D220" s="203" t="s">
        <v>158</v>
      </c>
      <c r="E220" s="214" t="s">
        <v>1</v>
      </c>
      <c r="F220" s="215" t="s">
        <v>89</v>
      </c>
      <c r="G220" s="213"/>
      <c r="H220" s="216">
        <v>1</v>
      </c>
      <c r="I220" s="217"/>
      <c r="J220" s="213"/>
      <c r="K220" s="213"/>
      <c r="L220" s="218"/>
      <c r="M220" s="219"/>
      <c r="N220" s="220"/>
      <c r="O220" s="220"/>
      <c r="P220" s="220"/>
      <c r="Q220" s="220"/>
      <c r="R220" s="220"/>
      <c r="S220" s="220"/>
      <c r="T220" s="221"/>
      <c r="AT220" s="222" t="s">
        <v>158</v>
      </c>
      <c r="AU220" s="222" t="s">
        <v>91</v>
      </c>
      <c r="AV220" s="14" t="s">
        <v>91</v>
      </c>
      <c r="AW220" s="14" t="s">
        <v>35</v>
      </c>
      <c r="AX220" s="14" t="s">
        <v>81</v>
      </c>
      <c r="AY220" s="222" t="s">
        <v>150</v>
      </c>
    </row>
    <row r="221" spans="1:65" s="15" customFormat="1">
      <c r="B221" s="223"/>
      <c r="C221" s="224"/>
      <c r="D221" s="203" t="s">
        <v>158</v>
      </c>
      <c r="E221" s="225" t="s">
        <v>1</v>
      </c>
      <c r="F221" s="226" t="s">
        <v>161</v>
      </c>
      <c r="G221" s="224"/>
      <c r="H221" s="227">
        <v>1</v>
      </c>
      <c r="I221" s="228"/>
      <c r="J221" s="224"/>
      <c r="K221" s="224"/>
      <c r="L221" s="229"/>
      <c r="M221" s="230"/>
      <c r="N221" s="231"/>
      <c r="O221" s="231"/>
      <c r="P221" s="231"/>
      <c r="Q221" s="231"/>
      <c r="R221" s="231"/>
      <c r="S221" s="231"/>
      <c r="T221" s="232"/>
      <c r="AT221" s="233" t="s">
        <v>158</v>
      </c>
      <c r="AU221" s="233" t="s">
        <v>91</v>
      </c>
      <c r="AV221" s="15" t="s">
        <v>156</v>
      </c>
      <c r="AW221" s="15" t="s">
        <v>35</v>
      </c>
      <c r="AX221" s="15" t="s">
        <v>89</v>
      </c>
      <c r="AY221" s="233" t="s">
        <v>150</v>
      </c>
    </row>
    <row r="222" spans="1:65" s="2" customFormat="1" ht="24.2" customHeight="1">
      <c r="A222" s="34"/>
      <c r="B222" s="35"/>
      <c r="C222" s="234" t="s">
        <v>301</v>
      </c>
      <c r="D222" s="234" t="s">
        <v>211</v>
      </c>
      <c r="E222" s="235" t="s">
        <v>288</v>
      </c>
      <c r="F222" s="236" t="s">
        <v>289</v>
      </c>
      <c r="G222" s="237" t="s">
        <v>285</v>
      </c>
      <c r="H222" s="238">
        <v>1</v>
      </c>
      <c r="I222" s="239"/>
      <c r="J222" s="240">
        <f>ROUND(I222*H222,2)</f>
        <v>0</v>
      </c>
      <c r="K222" s="241"/>
      <c r="L222" s="242"/>
      <c r="M222" s="243" t="s">
        <v>1</v>
      </c>
      <c r="N222" s="244" t="s">
        <v>46</v>
      </c>
      <c r="O222" s="71"/>
      <c r="P222" s="197">
        <f>O222*H222</f>
        <v>0</v>
      </c>
      <c r="Q222" s="197">
        <v>2.95</v>
      </c>
      <c r="R222" s="197">
        <f>Q222*H222</f>
        <v>2.95</v>
      </c>
      <c r="S222" s="197">
        <v>0</v>
      </c>
      <c r="T222" s="198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199" t="s">
        <v>193</v>
      </c>
      <c r="AT222" s="199" t="s">
        <v>211</v>
      </c>
      <c r="AU222" s="199" t="s">
        <v>91</v>
      </c>
      <c r="AY222" s="17" t="s">
        <v>150</v>
      </c>
      <c r="BE222" s="200">
        <f>IF(N222="základní",J222,0)</f>
        <v>0</v>
      </c>
      <c r="BF222" s="200">
        <f>IF(N222="snížená",J222,0)</f>
        <v>0</v>
      </c>
      <c r="BG222" s="200">
        <f>IF(N222="zákl. přenesená",J222,0)</f>
        <v>0</v>
      </c>
      <c r="BH222" s="200">
        <f>IF(N222="sníž. přenesená",J222,0)</f>
        <v>0</v>
      </c>
      <c r="BI222" s="200">
        <f>IF(N222="nulová",J222,0)</f>
        <v>0</v>
      </c>
      <c r="BJ222" s="17" t="s">
        <v>89</v>
      </c>
      <c r="BK222" s="200">
        <f>ROUND(I222*H222,2)</f>
        <v>0</v>
      </c>
      <c r="BL222" s="17" t="s">
        <v>156</v>
      </c>
      <c r="BM222" s="199" t="s">
        <v>722</v>
      </c>
    </row>
    <row r="223" spans="1:65" s="12" customFormat="1" ht="22.9" customHeight="1">
      <c r="B223" s="171"/>
      <c r="C223" s="172"/>
      <c r="D223" s="173" t="s">
        <v>80</v>
      </c>
      <c r="E223" s="185" t="s">
        <v>174</v>
      </c>
      <c r="F223" s="185" t="s">
        <v>291</v>
      </c>
      <c r="G223" s="172"/>
      <c r="H223" s="172"/>
      <c r="I223" s="175"/>
      <c r="J223" s="186">
        <f>BK223</f>
        <v>0</v>
      </c>
      <c r="K223" s="172"/>
      <c r="L223" s="177"/>
      <c r="M223" s="178"/>
      <c r="N223" s="179"/>
      <c r="O223" s="179"/>
      <c r="P223" s="180">
        <f>SUM(P224:P248)</f>
        <v>0</v>
      </c>
      <c r="Q223" s="179"/>
      <c r="R223" s="180">
        <f>SUM(R224:R248)</f>
        <v>18.080122199999998</v>
      </c>
      <c r="S223" s="179"/>
      <c r="T223" s="181">
        <f>SUM(T224:T248)</f>
        <v>0</v>
      </c>
      <c r="AR223" s="182" t="s">
        <v>89</v>
      </c>
      <c r="AT223" s="183" t="s">
        <v>80</v>
      </c>
      <c r="AU223" s="183" t="s">
        <v>89</v>
      </c>
      <c r="AY223" s="182" t="s">
        <v>150</v>
      </c>
      <c r="BK223" s="184">
        <f>SUM(BK224:BK248)</f>
        <v>0</v>
      </c>
    </row>
    <row r="224" spans="1:65" s="2" customFormat="1" ht="16.5" customHeight="1">
      <c r="A224" s="34"/>
      <c r="B224" s="35"/>
      <c r="C224" s="187" t="s">
        <v>305</v>
      </c>
      <c r="D224" s="187" t="s">
        <v>152</v>
      </c>
      <c r="E224" s="188" t="s">
        <v>293</v>
      </c>
      <c r="F224" s="189" t="s">
        <v>294</v>
      </c>
      <c r="G224" s="190" t="s">
        <v>155</v>
      </c>
      <c r="H224" s="191">
        <v>26.84</v>
      </c>
      <c r="I224" s="192"/>
      <c r="J224" s="193">
        <f>ROUND(I224*H224,2)</f>
        <v>0</v>
      </c>
      <c r="K224" s="194"/>
      <c r="L224" s="39"/>
      <c r="M224" s="195" t="s">
        <v>1</v>
      </c>
      <c r="N224" s="196" t="s">
        <v>46</v>
      </c>
      <c r="O224" s="71"/>
      <c r="P224" s="197">
        <f>O224*H224</f>
        <v>0</v>
      </c>
      <c r="Q224" s="197">
        <v>9.1999999999999998E-2</v>
      </c>
      <c r="R224" s="197">
        <f>Q224*H224</f>
        <v>2.4692799999999999</v>
      </c>
      <c r="S224" s="197">
        <v>0</v>
      </c>
      <c r="T224" s="198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199" t="s">
        <v>156</v>
      </c>
      <c r="AT224" s="199" t="s">
        <v>152</v>
      </c>
      <c r="AU224" s="199" t="s">
        <v>91</v>
      </c>
      <c r="AY224" s="17" t="s">
        <v>150</v>
      </c>
      <c r="BE224" s="200">
        <f>IF(N224="základní",J224,0)</f>
        <v>0</v>
      </c>
      <c r="BF224" s="200">
        <f>IF(N224="snížená",J224,0)</f>
        <v>0</v>
      </c>
      <c r="BG224" s="200">
        <f>IF(N224="zákl. přenesená",J224,0)</f>
        <v>0</v>
      </c>
      <c r="BH224" s="200">
        <f>IF(N224="sníž. přenesená",J224,0)</f>
        <v>0</v>
      </c>
      <c r="BI224" s="200">
        <f>IF(N224="nulová",J224,0)</f>
        <v>0</v>
      </c>
      <c r="BJ224" s="17" t="s">
        <v>89</v>
      </c>
      <c r="BK224" s="200">
        <f>ROUND(I224*H224,2)</f>
        <v>0</v>
      </c>
      <c r="BL224" s="17" t="s">
        <v>156</v>
      </c>
      <c r="BM224" s="199" t="s">
        <v>723</v>
      </c>
    </row>
    <row r="225" spans="1:65" s="14" customFormat="1">
      <c r="B225" s="212"/>
      <c r="C225" s="213"/>
      <c r="D225" s="203" t="s">
        <v>158</v>
      </c>
      <c r="E225" s="214" t="s">
        <v>1</v>
      </c>
      <c r="F225" s="215" t="s">
        <v>724</v>
      </c>
      <c r="G225" s="213"/>
      <c r="H225" s="216">
        <v>38.6</v>
      </c>
      <c r="I225" s="217"/>
      <c r="J225" s="213"/>
      <c r="K225" s="213"/>
      <c r="L225" s="218"/>
      <c r="M225" s="219"/>
      <c r="N225" s="220"/>
      <c r="O225" s="220"/>
      <c r="P225" s="220"/>
      <c r="Q225" s="220"/>
      <c r="R225" s="220"/>
      <c r="S225" s="220"/>
      <c r="T225" s="221"/>
      <c r="AT225" s="222" t="s">
        <v>158</v>
      </c>
      <c r="AU225" s="222" t="s">
        <v>91</v>
      </c>
      <c r="AV225" s="14" t="s">
        <v>91</v>
      </c>
      <c r="AW225" s="14" t="s">
        <v>35</v>
      </c>
      <c r="AX225" s="14" t="s">
        <v>81</v>
      </c>
      <c r="AY225" s="222" t="s">
        <v>150</v>
      </c>
    </row>
    <row r="226" spans="1:65" s="13" customFormat="1">
      <c r="B226" s="201"/>
      <c r="C226" s="202"/>
      <c r="D226" s="203" t="s">
        <v>158</v>
      </c>
      <c r="E226" s="204" t="s">
        <v>1</v>
      </c>
      <c r="F226" s="205" t="s">
        <v>725</v>
      </c>
      <c r="G226" s="202"/>
      <c r="H226" s="204" t="s">
        <v>1</v>
      </c>
      <c r="I226" s="206"/>
      <c r="J226" s="202"/>
      <c r="K226" s="202"/>
      <c r="L226" s="207"/>
      <c r="M226" s="208"/>
      <c r="N226" s="209"/>
      <c r="O226" s="209"/>
      <c r="P226" s="209"/>
      <c r="Q226" s="209"/>
      <c r="R226" s="209"/>
      <c r="S226" s="209"/>
      <c r="T226" s="210"/>
      <c r="AT226" s="211" t="s">
        <v>158</v>
      </c>
      <c r="AU226" s="211" t="s">
        <v>91</v>
      </c>
      <c r="AV226" s="13" t="s">
        <v>89</v>
      </c>
      <c r="AW226" s="13" t="s">
        <v>35</v>
      </c>
      <c r="AX226" s="13" t="s">
        <v>81</v>
      </c>
      <c r="AY226" s="211" t="s">
        <v>150</v>
      </c>
    </row>
    <row r="227" spans="1:65" s="14" customFormat="1">
      <c r="B227" s="212"/>
      <c r="C227" s="213"/>
      <c r="D227" s="203" t="s">
        <v>158</v>
      </c>
      <c r="E227" s="214" t="s">
        <v>1</v>
      </c>
      <c r="F227" s="215" t="s">
        <v>675</v>
      </c>
      <c r="G227" s="213"/>
      <c r="H227" s="216">
        <v>-9.1999999999999993</v>
      </c>
      <c r="I227" s="217"/>
      <c r="J227" s="213"/>
      <c r="K227" s="213"/>
      <c r="L227" s="218"/>
      <c r="M227" s="219"/>
      <c r="N227" s="220"/>
      <c r="O227" s="220"/>
      <c r="P227" s="220"/>
      <c r="Q227" s="220"/>
      <c r="R227" s="220"/>
      <c r="S227" s="220"/>
      <c r="T227" s="221"/>
      <c r="AT227" s="222" t="s">
        <v>158</v>
      </c>
      <c r="AU227" s="222" t="s">
        <v>91</v>
      </c>
      <c r="AV227" s="14" t="s">
        <v>91</v>
      </c>
      <c r="AW227" s="14" t="s">
        <v>35</v>
      </c>
      <c r="AX227" s="14" t="s">
        <v>81</v>
      </c>
      <c r="AY227" s="222" t="s">
        <v>150</v>
      </c>
    </row>
    <row r="228" spans="1:65" s="13" customFormat="1">
      <c r="B228" s="201"/>
      <c r="C228" s="202"/>
      <c r="D228" s="203" t="s">
        <v>158</v>
      </c>
      <c r="E228" s="204" t="s">
        <v>1</v>
      </c>
      <c r="F228" s="205" t="s">
        <v>726</v>
      </c>
      <c r="G228" s="202"/>
      <c r="H228" s="204" t="s">
        <v>1</v>
      </c>
      <c r="I228" s="206"/>
      <c r="J228" s="202"/>
      <c r="K228" s="202"/>
      <c r="L228" s="207"/>
      <c r="M228" s="208"/>
      <c r="N228" s="209"/>
      <c r="O228" s="209"/>
      <c r="P228" s="209"/>
      <c r="Q228" s="209"/>
      <c r="R228" s="209"/>
      <c r="S228" s="209"/>
      <c r="T228" s="210"/>
      <c r="AT228" s="211" t="s">
        <v>158</v>
      </c>
      <c r="AU228" s="211" t="s">
        <v>91</v>
      </c>
      <c r="AV228" s="13" t="s">
        <v>89</v>
      </c>
      <c r="AW228" s="13" t="s">
        <v>35</v>
      </c>
      <c r="AX228" s="13" t="s">
        <v>81</v>
      </c>
      <c r="AY228" s="211" t="s">
        <v>150</v>
      </c>
    </row>
    <row r="229" spans="1:65" s="14" customFormat="1">
      <c r="B229" s="212"/>
      <c r="C229" s="213"/>
      <c r="D229" s="203" t="s">
        <v>158</v>
      </c>
      <c r="E229" s="214" t="s">
        <v>1</v>
      </c>
      <c r="F229" s="215" t="s">
        <v>300</v>
      </c>
      <c r="G229" s="213"/>
      <c r="H229" s="216">
        <v>-2.56</v>
      </c>
      <c r="I229" s="217"/>
      <c r="J229" s="213"/>
      <c r="K229" s="213"/>
      <c r="L229" s="218"/>
      <c r="M229" s="219"/>
      <c r="N229" s="220"/>
      <c r="O229" s="220"/>
      <c r="P229" s="220"/>
      <c r="Q229" s="220"/>
      <c r="R229" s="220"/>
      <c r="S229" s="220"/>
      <c r="T229" s="221"/>
      <c r="AT229" s="222" t="s">
        <v>158</v>
      </c>
      <c r="AU229" s="222" t="s">
        <v>91</v>
      </c>
      <c r="AV229" s="14" t="s">
        <v>91</v>
      </c>
      <c r="AW229" s="14" t="s">
        <v>35</v>
      </c>
      <c r="AX229" s="14" t="s">
        <v>81</v>
      </c>
      <c r="AY229" s="222" t="s">
        <v>150</v>
      </c>
    </row>
    <row r="230" spans="1:65" s="15" customFormat="1">
      <c r="B230" s="223"/>
      <c r="C230" s="224"/>
      <c r="D230" s="203" t="s">
        <v>158</v>
      </c>
      <c r="E230" s="225" t="s">
        <v>1</v>
      </c>
      <c r="F230" s="226" t="s">
        <v>161</v>
      </c>
      <c r="G230" s="224"/>
      <c r="H230" s="227">
        <v>26.840000000000003</v>
      </c>
      <c r="I230" s="228"/>
      <c r="J230" s="224"/>
      <c r="K230" s="224"/>
      <c r="L230" s="229"/>
      <c r="M230" s="230"/>
      <c r="N230" s="231"/>
      <c r="O230" s="231"/>
      <c r="P230" s="231"/>
      <c r="Q230" s="231"/>
      <c r="R230" s="231"/>
      <c r="S230" s="231"/>
      <c r="T230" s="232"/>
      <c r="AT230" s="233" t="s">
        <v>158</v>
      </c>
      <c r="AU230" s="233" t="s">
        <v>91</v>
      </c>
      <c r="AV230" s="15" t="s">
        <v>156</v>
      </c>
      <c r="AW230" s="15" t="s">
        <v>35</v>
      </c>
      <c r="AX230" s="15" t="s">
        <v>89</v>
      </c>
      <c r="AY230" s="233" t="s">
        <v>150</v>
      </c>
    </row>
    <row r="231" spans="1:65" s="2" customFormat="1" ht="16.5" customHeight="1">
      <c r="A231" s="34"/>
      <c r="B231" s="35"/>
      <c r="C231" s="187" t="s">
        <v>310</v>
      </c>
      <c r="D231" s="187" t="s">
        <v>152</v>
      </c>
      <c r="E231" s="188" t="s">
        <v>302</v>
      </c>
      <c r="F231" s="189" t="s">
        <v>303</v>
      </c>
      <c r="G231" s="190" t="s">
        <v>155</v>
      </c>
      <c r="H231" s="191">
        <v>26.84</v>
      </c>
      <c r="I231" s="192"/>
      <c r="J231" s="193">
        <f>ROUND(I231*H231,2)</f>
        <v>0</v>
      </c>
      <c r="K231" s="194"/>
      <c r="L231" s="39"/>
      <c r="M231" s="195" t="s">
        <v>1</v>
      </c>
      <c r="N231" s="196" t="s">
        <v>46</v>
      </c>
      <c r="O231" s="71"/>
      <c r="P231" s="197">
        <f>O231*H231</f>
        <v>0</v>
      </c>
      <c r="Q231" s="197">
        <v>0.34499999999999997</v>
      </c>
      <c r="R231" s="197">
        <f>Q231*H231</f>
        <v>9.2597999999999985</v>
      </c>
      <c r="S231" s="197">
        <v>0</v>
      </c>
      <c r="T231" s="198">
        <f>S231*H231</f>
        <v>0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199" t="s">
        <v>156</v>
      </c>
      <c r="AT231" s="199" t="s">
        <v>152</v>
      </c>
      <c r="AU231" s="199" t="s">
        <v>91</v>
      </c>
      <c r="AY231" s="17" t="s">
        <v>150</v>
      </c>
      <c r="BE231" s="200">
        <f>IF(N231="základní",J231,0)</f>
        <v>0</v>
      </c>
      <c r="BF231" s="200">
        <f>IF(N231="snížená",J231,0)</f>
        <v>0</v>
      </c>
      <c r="BG231" s="200">
        <f>IF(N231="zákl. přenesená",J231,0)</f>
        <v>0</v>
      </c>
      <c r="BH231" s="200">
        <f>IF(N231="sníž. přenesená",J231,0)</f>
        <v>0</v>
      </c>
      <c r="BI231" s="200">
        <f>IF(N231="nulová",J231,0)</f>
        <v>0</v>
      </c>
      <c r="BJ231" s="17" t="s">
        <v>89</v>
      </c>
      <c r="BK231" s="200">
        <f>ROUND(I231*H231,2)</f>
        <v>0</v>
      </c>
      <c r="BL231" s="17" t="s">
        <v>156</v>
      </c>
      <c r="BM231" s="199" t="s">
        <v>727</v>
      </c>
    </row>
    <row r="232" spans="1:65" s="14" customFormat="1">
      <c r="B232" s="212"/>
      <c r="C232" s="213"/>
      <c r="D232" s="203" t="s">
        <v>158</v>
      </c>
      <c r="E232" s="214" t="s">
        <v>1</v>
      </c>
      <c r="F232" s="215" t="s">
        <v>724</v>
      </c>
      <c r="G232" s="213"/>
      <c r="H232" s="216">
        <v>38.6</v>
      </c>
      <c r="I232" s="217"/>
      <c r="J232" s="213"/>
      <c r="K232" s="213"/>
      <c r="L232" s="218"/>
      <c r="M232" s="219"/>
      <c r="N232" s="220"/>
      <c r="O232" s="220"/>
      <c r="P232" s="220"/>
      <c r="Q232" s="220"/>
      <c r="R232" s="220"/>
      <c r="S232" s="220"/>
      <c r="T232" s="221"/>
      <c r="AT232" s="222" t="s">
        <v>158</v>
      </c>
      <c r="AU232" s="222" t="s">
        <v>91</v>
      </c>
      <c r="AV232" s="14" t="s">
        <v>91</v>
      </c>
      <c r="AW232" s="14" t="s">
        <v>35</v>
      </c>
      <c r="AX232" s="14" t="s">
        <v>81</v>
      </c>
      <c r="AY232" s="222" t="s">
        <v>150</v>
      </c>
    </row>
    <row r="233" spans="1:65" s="13" customFormat="1">
      <c r="B233" s="201"/>
      <c r="C233" s="202"/>
      <c r="D233" s="203" t="s">
        <v>158</v>
      </c>
      <c r="E233" s="204" t="s">
        <v>1</v>
      </c>
      <c r="F233" s="205" t="s">
        <v>725</v>
      </c>
      <c r="G233" s="202"/>
      <c r="H233" s="204" t="s">
        <v>1</v>
      </c>
      <c r="I233" s="206"/>
      <c r="J233" s="202"/>
      <c r="K233" s="202"/>
      <c r="L233" s="207"/>
      <c r="M233" s="208"/>
      <c r="N233" s="209"/>
      <c r="O233" s="209"/>
      <c r="P233" s="209"/>
      <c r="Q233" s="209"/>
      <c r="R233" s="209"/>
      <c r="S233" s="209"/>
      <c r="T233" s="210"/>
      <c r="AT233" s="211" t="s">
        <v>158</v>
      </c>
      <c r="AU233" s="211" t="s">
        <v>91</v>
      </c>
      <c r="AV233" s="13" t="s">
        <v>89</v>
      </c>
      <c r="AW233" s="13" t="s">
        <v>35</v>
      </c>
      <c r="AX233" s="13" t="s">
        <v>81</v>
      </c>
      <c r="AY233" s="211" t="s">
        <v>150</v>
      </c>
    </row>
    <row r="234" spans="1:65" s="14" customFormat="1">
      <c r="B234" s="212"/>
      <c r="C234" s="213"/>
      <c r="D234" s="203" t="s">
        <v>158</v>
      </c>
      <c r="E234" s="214" t="s">
        <v>1</v>
      </c>
      <c r="F234" s="215" t="s">
        <v>675</v>
      </c>
      <c r="G234" s="213"/>
      <c r="H234" s="216">
        <v>-9.1999999999999993</v>
      </c>
      <c r="I234" s="217"/>
      <c r="J234" s="213"/>
      <c r="K234" s="213"/>
      <c r="L234" s="218"/>
      <c r="M234" s="219"/>
      <c r="N234" s="220"/>
      <c r="O234" s="220"/>
      <c r="P234" s="220"/>
      <c r="Q234" s="220"/>
      <c r="R234" s="220"/>
      <c r="S234" s="220"/>
      <c r="T234" s="221"/>
      <c r="AT234" s="222" t="s">
        <v>158</v>
      </c>
      <c r="AU234" s="222" t="s">
        <v>91</v>
      </c>
      <c r="AV234" s="14" t="s">
        <v>91</v>
      </c>
      <c r="AW234" s="14" t="s">
        <v>35</v>
      </c>
      <c r="AX234" s="14" t="s">
        <v>81</v>
      </c>
      <c r="AY234" s="222" t="s">
        <v>150</v>
      </c>
    </row>
    <row r="235" spans="1:65" s="13" customFormat="1">
      <c r="B235" s="201"/>
      <c r="C235" s="202"/>
      <c r="D235" s="203" t="s">
        <v>158</v>
      </c>
      <c r="E235" s="204" t="s">
        <v>1</v>
      </c>
      <c r="F235" s="205" t="s">
        <v>726</v>
      </c>
      <c r="G235" s="202"/>
      <c r="H235" s="204" t="s">
        <v>1</v>
      </c>
      <c r="I235" s="206"/>
      <c r="J235" s="202"/>
      <c r="K235" s="202"/>
      <c r="L235" s="207"/>
      <c r="M235" s="208"/>
      <c r="N235" s="209"/>
      <c r="O235" s="209"/>
      <c r="P235" s="209"/>
      <c r="Q235" s="209"/>
      <c r="R235" s="209"/>
      <c r="S235" s="209"/>
      <c r="T235" s="210"/>
      <c r="AT235" s="211" t="s">
        <v>158</v>
      </c>
      <c r="AU235" s="211" t="s">
        <v>91</v>
      </c>
      <c r="AV235" s="13" t="s">
        <v>89</v>
      </c>
      <c r="AW235" s="13" t="s">
        <v>35</v>
      </c>
      <c r="AX235" s="13" t="s">
        <v>81</v>
      </c>
      <c r="AY235" s="211" t="s">
        <v>150</v>
      </c>
    </row>
    <row r="236" spans="1:65" s="14" customFormat="1">
      <c r="B236" s="212"/>
      <c r="C236" s="213"/>
      <c r="D236" s="203" t="s">
        <v>158</v>
      </c>
      <c r="E236" s="214" t="s">
        <v>1</v>
      </c>
      <c r="F236" s="215" t="s">
        <v>300</v>
      </c>
      <c r="G236" s="213"/>
      <c r="H236" s="216">
        <v>-2.56</v>
      </c>
      <c r="I236" s="217"/>
      <c r="J236" s="213"/>
      <c r="K236" s="213"/>
      <c r="L236" s="218"/>
      <c r="M236" s="219"/>
      <c r="N236" s="220"/>
      <c r="O236" s="220"/>
      <c r="P236" s="220"/>
      <c r="Q236" s="220"/>
      <c r="R236" s="220"/>
      <c r="S236" s="220"/>
      <c r="T236" s="221"/>
      <c r="AT236" s="222" t="s">
        <v>158</v>
      </c>
      <c r="AU236" s="222" t="s">
        <v>91</v>
      </c>
      <c r="AV236" s="14" t="s">
        <v>91</v>
      </c>
      <c r="AW236" s="14" t="s">
        <v>35</v>
      </c>
      <c r="AX236" s="14" t="s">
        <v>81</v>
      </c>
      <c r="AY236" s="222" t="s">
        <v>150</v>
      </c>
    </row>
    <row r="237" spans="1:65" s="15" customFormat="1">
      <c r="B237" s="223"/>
      <c r="C237" s="224"/>
      <c r="D237" s="203" t="s">
        <v>158</v>
      </c>
      <c r="E237" s="225" t="s">
        <v>1</v>
      </c>
      <c r="F237" s="226" t="s">
        <v>161</v>
      </c>
      <c r="G237" s="224"/>
      <c r="H237" s="227">
        <v>26.840000000000003</v>
      </c>
      <c r="I237" s="228"/>
      <c r="J237" s="224"/>
      <c r="K237" s="224"/>
      <c r="L237" s="229"/>
      <c r="M237" s="230"/>
      <c r="N237" s="231"/>
      <c r="O237" s="231"/>
      <c r="P237" s="231"/>
      <c r="Q237" s="231"/>
      <c r="R237" s="231"/>
      <c r="S237" s="231"/>
      <c r="T237" s="232"/>
      <c r="AT237" s="233" t="s">
        <v>158</v>
      </c>
      <c r="AU237" s="233" t="s">
        <v>91</v>
      </c>
      <c r="AV237" s="15" t="s">
        <v>156</v>
      </c>
      <c r="AW237" s="15" t="s">
        <v>35</v>
      </c>
      <c r="AX237" s="15" t="s">
        <v>89</v>
      </c>
      <c r="AY237" s="233" t="s">
        <v>150</v>
      </c>
    </row>
    <row r="238" spans="1:65" s="2" customFormat="1" ht="33" customHeight="1">
      <c r="A238" s="34"/>
      <c r="B238" s="35"/>
      <c r="C238" s="187" t="s">
        <v>314</v>
      </c>
      <c r="D238" s="187" t="s">
        <v>152</v>
      </c>
      <c r="E238" s="188" t="s">
        <v>306</v>
      </c>
      <c r="F238" s="189" t="s">
        <v>307</v>
      </c>
      <c r="G238" s="190" t="s">
        <v>155</v>
      </c>
      <c r="H238" s="191">
        <v>4.6559999999999997</v>
      </c>
      <c r="I238" s="192"/>
      <c r="J238" s="193">
        <f>ROUND(I238*H238,2)</f>
        <v>0</v>
      </c>
      <c r="K238" s="194"/>
      <c r="L238" s="39"/>
      <c r="M238" s="195" t="s">
        <v>1</v>
      </c>
      <c r="N238" s="196" t="s">
        <v>46</v>
      </c>
      <c r="O238" s="71"/>
      <c r="P238" s="197">
        <f>O238*H238</f>
        <v>0</v>
      </c>
      <c r="Q238" s="197">
        <v>0.20745</v>
      </c>
      <c r="R238" s="197">
        <f>Q238*H238</f>
        <v>0.96588719999999995</v>
      </c>
      <c r="S238" s="197">
        <v>0</v>
      </c>
      <c r="T238" s="198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199" t="s">
        <v>156</v>
      </c>
      <c r="AT238" s="199" t="s">
        <v>152</v>
      </c>
      <c r="AU238" s="199" t="s">
        <v>91</v>
      </c>
      <c r="AY238" s="17" t="s">
        <v>150</v>
      </c>
      <c r="BE238" s="200">
        <f>IF(N238="základní",J238,0)</f>
        <v>0</v>
      </c>
      <c r="BF238" s="200">
        <f>IF(N238="snížená",J238,0)</f>
        <v>0</v>
      </c>
      <c r="BG238" s="200">
        <f>IF(N238="zákl. přenesená",J238,0)</f>
        <v>0</v>
      </c>
      <c r="BH238" s="200">
        <f>IF(N238="sníž. přenesená",J238,0)</f>
        <v>0</v>
      </c>
      <c r="BI238" s="200">
        <f>IF(N238="nulová",J238,0)</f>
        <v>0</v>
      </c>
      <c r="BJ238" s="17" t="s">
        <v>89</v>
      </c>
      <c r="BK238" s="200">
        <f>ROUND(I238*H238,2)</f>
        <v>0</v>
      </c>
      <c r="BL238" s="17" t="s">
        <v>156</v>
      </c>
      <c r="BM238" s="199" t="s">
        <v>728</v>
      </c>
    </row>
    <row r="239" spans="1:65" s="13" customFormat="1">
      <c r="B239" s="201"/>
      <c r="C239" s="202"/>
      <c r="D239" s="203" t="s">
        <v>158</v>
      </c>
      <c r="E239" s="204" t="s">
        <v>1</v>
      </c>
      <c r="F239" s="205" t="s">
        <v>309</v>
      </c>
      <c r="G239" s="202"/>
      <c r="H239" s="204" t="s">
        <v>1</v>
      </c>
      <c r="I239" s="206"/>
      <c r="J239" s="202"/>
      <c r="K239" s="202"/>
      <c r="L239" s="207"/>
      <c r="M239" s="208"/>
      <c r="N239" s="209"/>
      <c r="O239" s="209"/>
      <c r="P239" s="209"/>
      <c r="Q239" s="209"/>
      <c r="R239" s="209"/>
      <c r="S239" s="209"/>
      <c r="T239" s="210"/>
      <c r="AT239" s="211" t="s">
        <v>158</v>
      </c>
      <c r="AU239" s="211" t="s">
        <v>91</v>
      </c>
      <c r="AV239" s="13" t="s">
        <v>89</v>
      </c>
      <c r="AW239" s="13" t="s">
        <v>35</v>
      </c>
      <c r="AX239" s="13" t="s">
        <v>81</v>
      </c>
      <c r="AY239" s="211" t="s">
        <v>150</v>
      </c>
    </row>
    <row r="240" spans="1:65" s="14" customFormat="1">
      <c r="B240" s="212"/>
      <c r="C240" s="213"/>
      <c r="D240" s="203" t="s">
        <v>158</v>
      </c>
      <c r="E240" s="214" t="s">
        <v>1</v>
      </c>
      <c r="F240" s="215" t="s">
        <v>679</v>
      </c>
      <c r="G240" s="213"/>
      <c r="H240" s="216">
        <v>4.6559999999999997</v>
      </c>
      <c r="I240" s="217"/>
      <c r="J240" s="213"/>
      <c r="K240" s="213"/>
      <c r="L240" s="218"/>
      <c r="M240" s="219"/>
      <c r="N240" s="220"/>
      <c r="O240" s="220"/>
      <c r="P240" s="220"/>
      <c r="Q240" s="220"/>
      <c r="R240" s="220"/>
      <c r="S240" s="220"/>
      <c r="T240" s="221"/>
      <c r="AT240" s="222" t="s">
        <v>158</v>
      </c>
      <c r="AU240" s="222" t="s">
        <v>91</v>
      </c>
      <c r="AV240" s="14" t="s">
        <v>91</v>
      </c>
      <c r="AW240" s="14" t="s">
        <v>35</v>
      </c>
      <c r="AX240" s="14" t="s">
        <v>81</v>
      </c>
      <c r="AY240" s="222" t="s">
        <v>150</v>
      </c>
    </row>
    <row r="241" spans="1:65" s="15" customFormat="1">
      <c r="B241" s="223"/>
      <c r="C241" s="224"/>
      <c r="D241" s="203" t="s">
        <v>158</v>
      </c>
      <c r="E241" s="225" t="s">
        <v>1</v>
      </c>
      <c r="F241" s="226" t="s">
        <v>161</v>
      </c>
      <c r="G241" s="224"/>
      <c r="H241" s="227">
        <v>4.6559999999999997</v>
      </c>
      <c r="I241" s="228"/>
      <c r="J241" s="224"/>
      <c r="K241" s="224"/>
      <c r="L241" s="229"/>
      <c r="M241" s="230"/>
      <c r="N241" s="231"/>
      <c r="O241" s="231"/>
      <c r="P241" s="231"/>
      <c r="Q241" s="231"/>
      <c r="R241" s="231"/>
      <c r="S241" s="231"/>
      <c r="T241" s="232"/>
      <c r="AT241" s="233" t="s">
        <v>158</v>
      </c>
      <c r="AU241" s="233" t="s">
        <v>91</v>
      </c>
      <c r="AV241" s="15" t="s">
        <v>156</v>
      </c>
      <c r="AW241" s="15" t="s">
        <v>35</v>
      </c>
      <c r="AX241" s="15" t="s">
        <v>89</v>
      </c>
      <c r="AY241" s="233" t="s">
        <v>150</v>
      </c>
    </row>
    <row r="242" spans="1:65" s="2" customFormat="1" ht="24.2" customHeight="1">
      <c r="A242" s="34"/>
      <c r="B242" s="35"/>
      <c r="C242" s="187" t="s">
        <v>320</v>
      </c>
      <c r="D242" s="187" t="s">
        <v>152</v>
      </c>
      <c r="E242" s="188" t="s">
        <v>311</v>
      </c>
      <c r="F242" s="189" t="s">
        <v>312</v>
      </c>
      <c r="G242" s="190" t="s">
        <v>155</v>
      </c>
      <c r="H242" s="191">
        <v>26.84</v>
      </c>
      <c r="I242" s="192"/>
      <c r="J242" s="193">
        <f>ROUND(I242*H242,2)</f>
        <v>0</v>
      </c>
      <c r="K242" s="194"/>
      <c r="L242" s="39"/>
      <c r="M242" s="195" t="s">
        <v>1</v>
      </c>
      <c r="N242" s="196" t="s">
        <v>46</v>
      </c>
      <c r="O242" s="71"/>
      <c r="P242" s="197">
        <f>O242*H242</f>
        <v>0</v>
      </c>
      <c r="Q242" s="197">
        <v>8.4250000000000005E-2</v>
      </c>
      <c r="R242" s="197">
        <f>Q242*H242</f>
        <v>2.2612700000000001</v>
      </c>
      <c r="S242" s="197">
        <v>0</v>
      </c>
      <c r="T242" s="198">
        <f>S242*H242</f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199" t="s">
        <v>156</v>
      </c>
      <c r="AT242" s="199" t="s">
        <v>152</v>
      </c>
      <c r="AU242" s="199" t="s">
        <v>91</v>
      </c>
      <c r="AY242" s="17" t="s">
        <v>150</v>
      </c>
      <c r="BE242" s="200">
        <f>IF(N242="základní",J242,0)</f>
        <v>0</v>
      </c>
      <c r="BF242" s="200">
        <f>IF(N242="snížená",J242,0)</f>
        <v>0</v>
      </c>
      <c r="BG242" s="200">
        <f>IF(N242="zákl. přenesená",J242,0)</f>
        <v>0</v>
      </c>
      <c r="BH242" s="200">
        <f>IF(N242="sníž. přenesená",J242,0)</f>
        <v>0</v>
      </c>
      <c r="BI242" s="200">
        <f>IF(N242="nulová",J242,0)</f>
        <v>0</v>
      </c>
      <c r="BJ242" s="17" t="s">
        <v>89</v>
      </c>
      <c r="BK242" s="200">
        <f>ROUND(I242*H242,2)</f>
        <v>0</v>
      </c>
      <c r="BL242" s="17" t="s">
        <v>156</v>
      </c>
      <c r="BM242" s="199" t="s">
        <v>729</v>
      </c>
    </row>
    <row r="243" spans="1:65" s="14" customFormat="1">
      <c r="B243" s="212"/>
      <c r="C243" s="213"/>
      <c r="D243" s="203" t="s">
        <v>158</v>
      </c>
      <c r="E243" s="214" t="s">
        <v>1</v>
      </c>
      <c r="F243" s="215" t="s">
        <v>730</v>
      </c>
      <c r="G243" s="213"/>
      <c r="H243" s="216">
        <v>26.84</v>
      </c>
      <c r="I243" s="217"/>
      <c r="J243" s="213"/>
      <c r="K243" s="213"/>
      <c r="L243" s="218"/>
      <c r="M243" s="219"/>
      <c r="N243" s="220"/>
      <c r="O243" s="220"/>
      <c r="P243" s="220"/>
      <c r="Q243" s="220"/>
      <c r="R243" s="220"/>
      <c r="S243" s="220"/>
      <c r="T243" s="221"/>
      <c r="AT243" s="222" t="s">
        <v>158</v>
      </c>
      <c r="AU243" s="222" t="s">
        <v>91</v>
      </c>
      <c r="AV243" s="14" t="s">
        <v>91</v>
      </c>
      <c r="AW243" s="14" t="s">
        <v>35</v>
      </c>
      <c r="AX243" s="14" t="s">
        <v>81</v>
      </c>
      <c r="AY243" s="222" t="s">
        <v>150</v>
      </c>
    </row>
    <row r="244" spans="1:65" s="15" customFormat="1">
      <c r="B244" s="223"/>
      <c r="C244" s="224"/>
      <c r="D244" s="203" t="s">
        <v>158</v>
      </c>
      <c r="E244" s="225" t="s">
        <v>1</v>
      </c>
      <c r="F244" s="226" t="s">
        <v>161</v>
      </c>
      <c r="G244" s="224"/>
      <c r="H244" s="227">
        <v>26.84</v>
      </c>
      <c r="I244" s="228"/>
      <c r="J244" s="224"/>
      <c r="K244" s="224"/>
      <c r="L244" s="229"/>
      <c r="M244" s="230"/>
      <c r="N244" s="231"/>
      <c r="O244" s="231"/>
      <c r="P244" s="231"/>
      <c r="Q244" s="231"/>
      <c r="R244" s="231"/>
      <c r="S244" s="231"/>
      <c r="T244" s="232"/>
      <c r="AT244" s="233" t="s">
        <v>158</v>
      </c>
      <c r="AU244" s="233" t="s">
        <v>91</v>
      </c>
      <c r="AV244" s="15" t="s">
        <v>156</v>
      </c>
      <c r="AW244" s="15" t="s">
        <v>35</v>
      </c>
      <c r="AX244" s="15" t="s">
        <v>89</v>
      </c>
      <c r="AY244" s="233" t="s">
        <v>150</v>
      </c>
    </row>
    <row r="245" spans="1:65" s="2" customFormat="1" ht="16.5" customHeight="1">
      <c r="A245" s="34"/>
      <c r="B245" s="35"/>
      <c r="C245" s="234" t="s">
        <v>324</v>
      </c>
      <c r="D245" s="234" t="s">
        <v>211</v>
      </c>
      <c r="E245" s="235" t="s">
        <v>315</v>
      </c>
      <c r="F245" s="236" t="s">
        <v>316</v>
      </c>
      <c r="G245" s="237" t="s">
        <v>155</v>
      </c>
      <c r="H245" s="238">
        <v>27.645</v>
      </c>
      <c r="I245" s="239"/>
      <c r="J245" s="240">
        <f>ROUND(I245*H245,2)</f>
        <v>0</v>
      </c>
      <c r="K245" s="241"/>
      <c r="L245" s="242"/>
      <c r="M245" s="243" t="s">
        <v>1</v>
      </c>
      <c r="N245" s="244" t="s">
        <v>46</v>
      </c>
      <c r="O245" s="71"/>
      <c r="P245" s="197">
        <f>O245*H245</f>
        <v>0</v>
      </c>
      <c r="Q245" s="197">
        <v>0.113</v>
      </c>
      <c r="R245" s="197">
        <f>Q245*H245</f>
        <v>3.123885</v>
      </c>
      <c r="S245" s="197">
        <v>0</v>
      </c>
      <c r="T245" s="198">
        <f>S245*H245</f>
        <v>0</v>
      </c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R245" s="199" t="s">
        <v>193</v>
      </c>
      <c r="AT245" s="199" t="s">
        <v>211</v>
      </c>
      <c r="AU245" s="199" t="s">
        <v>91</v>
      </c>
      <c r="AY245" s="17" t="s">
        <v>150</v>
      </c>
      <c r="BE245" s="200">
        <f>IF(N245="základní",J245,0)</f>
        <v>0</v>
      </c>
      <c r="BF245" s="200">
        <f>IF(N245="snížená",J245,0)</f>
        <v>0</v>
      </c>
      <c r="BG245" s="200">
        <f>IF(N245="zákl. přenesená",J245,0)</f>
        <v>0</v>
      </c>
      <c r="BH245" s="200">
        <f>IF(N245="sníž. přenesená",J245,0)</f>
        <v>0</v>
      </c>
      <c r="BI245" s="200">
        <f>IF(N245="nulová",J245,0)</f>
        <v>0</v>
      </c>
      <c r="BJ245" s="17" t="s">
        <v>89</v>
      </c>
      <c r="BK245" s="200">
        <f>ROUND(I245*H245,2)</f>
        <v>0</v>
      </c>
      <c r="BL245" s="17" t="s">
        <v>156</v>
      </c>
      <c r="BM245" s="199" t="s">
        <v>731</v>
      </c>
    </row>
    <row r="246" spans="1:65" s="14" customFormat="1">
      <c r="B246" s="212"/>
      <c r="C246" s="213"/>
      <c r="D246" s="203" t="s">
        <v>158</v>
      </c>
      <c r="E246" s="214" t="s">
        <v>1</v>
      </c>
      <c r="F246" s="215" t="s">
        <v>730</v>
      </c>
      <c r="G246" s="213"/>
      <c r="H246" s="216">
        <v>26.84</v>
      </c>
      <c r="I246" s="217"/>
      <c r="J246" s="213"/>
      <c r="K246" s="213"/>
      <c r="L246" s="218"/>
      <c r="M246" s="219"/>
      <c r="N246" s="220"/>
      <c r="O246" s="220"/>
      <c r="P246" s="220"/>
      <c r="Q246" s="220"/>
      <c r="R246" s="220"/>
      <c r="S246" s="220"/>
      <c r="T246" s="221"/>
      <c r="AT246" s="222" t="s">
        <v>158</v>
      </c>
      <c r="AU246" s="222" t="s">
        <v>91</v>
      </c>
      <c r="AV246" s="14" t="s">
        <v>91</v>
      </c>
      <c r="AW246" s="14" t="s">
        <v>35</v>
      </c>
      <c r="AX246" s="14" t="s">
        <v>81</v>
      </c>
      <c r="AY246" s="222" t="s">
        <v>150</v>
      </c>
    </row>
    <row r="247" spans="1:65" s="15" customFormat="1">
      <c r="B247" s="223"/>
      <c r="C247" s="224"/>
      <c r="D247" s="203" t="s">
        <v>158</v>
      </c>
      <c r="E247" s="225" t="s">
        <v>1</v>
      </c>
      <c r="F247" s="226" t="s">
        <v>161</v>
      </c>
      <c r="G247" s="224"/>
      <c r="H247" s="227">
        <v>26.84</v>
      </c>
      <c r="I247" s="228"/>
      <c r="J247" s="224"/>
      <c r="K247" s="224"/>
      <c r="L247" s="229"/>
      <c r="M247" s="230"/>
      <c r="N247" s="231"/>
      <c r="O247" s="231"/>
      <c r="P247" s="231"/>
      <c r="Q247" s="231"/>
      <c r="R247" s="231"/>
      <c r="S247" s="231"/>
      <c r="T247" s="232"/>
      <c r="AT247" s="233" t="s">
        <v>158</v>
      </c>
      <c r="AU247" s="233" t="s">
        <v>91</v>
      </c>
      <c r="AV247" s="15" t="s">
        <v>156</v>
      </c>
      <c r="AW247" s="15" t="s">
        <v>35</v>
      </c>
      <c r="AX247" s="15" t="s">
        <v>89</v>
      </c>
      <c r="AY247" s="233" t="s">
        <v>150</v>
      </c>
    </row>
    <row r="248" spans="1:65" s="14" customFormat="1">
      <c r="B248" s="212"/>
      <c r="C248" s="213"/>
      <c r="D248" s="203" t="s">
        <v>158</v>
      </c>
      <c r="E248" s="213"/>
      <c r="F248" s="215" t="s">
        <v>732</v>
      </c>
      <c r="G248" s="213"/>
      <c r="H248" s="216">
        <v>27.645</v>
      </c>
      <c r="I248" s="217"/>
      <c r="J248" s="213"/>
      <c r="K248" s="213"/>
      <c r="L248" s="218"/>
      <c r="M248" s="219"/>
      <c r="N248" s="220"/>
      <c r="O248" s="220"/>
      <c r="P248" s="220"/>
      <c r="Q248" s="220"/>
      <c r="R248" s="220"/>
      <c r="S248" s="220"/>
      <c r="T248" s="221"/>
      <c r="AT248" s="222" t="s">
        <v>158</v>
      </c>
      <c r="AU248" s="222" t="s">
        <v>91</v>
      </c>
      <c r="AV248" s="14" t="s">
        <v>91</v>
      </c>
      <c r="AW248" s="14" t="s">
        <v>4</v>
      </c>
      <c r="AX248" s="14" t="s">
        <v>89</v>
      </c>
      <c r="AY248" s="222" t="s">
        <v>150</v>
      </c>
    </row>
    <row r="249" spans="1:65" s="12" customFormat="1" ht="22.9" customHeight="1">
      <c r="B249" s="171"/>
      <c r="C249" s="172"/>
      <c r="D249" s="173" t="s">
        <v>80</v>
      </c>
      <c r="E249" s="185" t="s">
        <v>199</v>
      </c>
      <c r="F249" s="185" t="s">
        <v>319</v>
      </c>
      <c r="G249" s="172"/>
      <c r="H249" s="172"/>
      <c r="I249" s="175"/>
      <c r="J249" s="186">
        <f>BK249</f>
        <v>0</v>
      </c>
      <c r="K249" s="172"/>
      <c r="L249" s="177"/>
      <c r="M249" s="178"/>
      <c r="N249" s="179"/>
      <c r="O249" s="179"/>
      <c r="P249" s="180">
        <f>SUM(P250:P279)</f>
        <v>0</v>
      </c>
      <c r="Q249" s="179"/>
      <c r="R249" s="180">
        <f>SUM(R250:R279)</f>
        <v>5.3011635000000012</v>
      </c>
      <c r="S249" s="179"/>
      <c r="T249" s="181">
        <f>SUM(T250:T279)</f>
        <v>1.4520000000000002</v>
      </c>
      <c r="AR249" s="182" t="s">
        <v>89</v>
      </c>
      <c r="AT249" s="183" t="s">
        <v>80</v>
      </c>
      <c r="AU249" s="183" t="s">
        <v>89</v>
      </c>
      <c r="AY249" s="182" t="s">
        <v>150</v>
      </c>
      <c r="BK249" s="184">
        <f>SUM(BK250:BK279)</f>
        <v>0</v>
      </c>
    </row>
    <row r="250" spans="1:65" s="2" customFormat="1" ht="24.2" customHeight="1">
      <c r="A250" s="34"/>
      <c r="B250" s="35"/>
      <c r="C250" s="187" t="s">
        <v>328</v>
      </c>
      <c r="D250" s="187" t="s">
        <v>152</v>
      </c>
      <c r="E250" s="188" t="s">
        <v>329</v>
      </c>
      <c r="F250" s="189" t="s">
        <v>330</v>
      </c>
      <c r="G250" s="190" t="s">
        <v>177</v>
      </c>
      <c r="H250" s="191">
        <v>7.8</v>
      </c>
      <c r="I250" s="192"/>
      <c r="J250" s="193">
        <f>ROUND(I250*H250,2)</f>
        <v>0</v>
      </c>
      <c r="K250" s="194"/>
      <c r="L250" s="39"/>
      <c r="M250" s="195" t="s">
        <v>1</v>
      </c>
      <c r="N250" s="196" t="s">
        <v>46</v>
      </c>
      <c r="O250" s="71"/>
      <c r="P250" s="197">
        <f>O250*H250</f>
        <v>0</v>
      </c>
      <c r="Q250" s="197">
        <v>0.20219000000000001</v>
      </c>
      <c r="R250" s="197">
        <f>Q250*H250</f>
        <v>1.5770820000000001</v>
      </c>
      <c r="S250" s="197">
        <v>0</v>
      </c>
      <c r="T250" s="198">
        <f>S250*H250</f>
        <v>0</v>
      </c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R250" s="199" t="s">
        <v>156</v>
      </c>
      <c r="AT250" s="199" t="s">
        <v>152</v>
      </c>
      <c r="AU250" s="199" t="s">
        <v>91</v>
      </c>
      <c r="AY250" s="17" t="s">
        <v>150</v>
      </c>
      <c r="BE250" s="200">
        <f>IF(N250="základní",J250,0)</f>
        <v>0</v>
      </c>
      <c r="BF250" s="200">
        <f>IF(N250="snížená",J250,0)</f>
        <v>0</v>
      </c>
      <c r="BG250" s="200">
        <f>IF(N250="zákl. přenesená",J250,0)</f>
        <v>0</v>
      </c>
      <c r="BH250" s="200">
        <f>IF(N250="sníž. přenesená",J250,0)</f>
        <v>0</v>
      </c>
      <c r="BI250" s="200">
        <f>IF(N250="nulová",J250,0)</f>
        <v>0</v>
      </c>
      <c r="BJ250" s="17" t="s">
        <v>89</v>
      </c>
      <c r="BK250" s="200">
        <f>ROUND(I250*H250,2)</f>
        <v>0</v>
      </c>
      <c r="BL250" s="17" t="s">
        <v>156</v>
      </c>
      <c r="BM250" s="199" t="s">
        <v>733</v>
      </c>
    </row>
    <row r="251" spans="1:65" s="14" customFormat="1">
      <c r="B251" s="212"/>
      <c r="C251" s="213"/>
      <c r="D251" s="203" t="s">
        <v>158</v>
      </c>
      <c r="E251" s="214" t="s">
        <v>1</v>
      </c>
      <c r="F251" s="215" t="s">
        <v>734</v>
      </c>
      <c r="G251" s="213"/>
      <c r="H251" s="216">
        <v>7.8</v>
      </c>
      <c r="I251" s="217"/>
      <c r="J251" s="213"/>
      <c r="K251" s="213"/>
      <c r="L251" s="218"/>
      <c r="M251" s="219"/>
      <c r="N251" s="220"/>
      <c r="O251" s="220"/>
      <c r="P251" s="220"/>
      <c r="Q251" s="220"/>
      <c r="R251" s="220"/>
      <c r="S251" s="220"/>
      <c r="T251" s="221"/>
      <c r="AT251" s="222" t="s">
        <v>158</v>
      </c>
      <c r="AU251" s="222" t="s">
        <v>91</v>
      </c>
      <c r="AV251" s="14" t="s">
        <v>91</v>
      </c>
      <c r="AW251" s="14" t="s">
        <v>35</v>
      </c>
      <c r="AX251" s="14" t="s">
        <v>81</v>
      </c>
      <c r="AY251" s="222" t="s">
        <v>150</v>
      </c>
    </row>
    <row r="252" spans="1:65" s="15" customFormat="1">
      <c r="B252" s="223"/>
      <c r="C252" s="224"/>
      <c r="D252" s="203" t="s">
        <v>158</v>
      </c>
      <c r="E252" s="225" t="s">
        <v>1</v>
      </c>
      <c r="F252" s="226" t="s">
        <v>161</v>
      </c>
      <c r="G252" s="224"/>
      <c r="H252" s="227">
        <v>7.8</v>
      </c>
      <c r="I252" s="228"/>
      <c r="J252" s="224"/>
      <c r="K252" s="224"/>
      <c r="L252" s="229"/>
      <c r="M252" s="230"/>
      <c r="N252" s="231"/>
      <c r="O252" s="231"/>
      <c r="P252" s="231"/>
      <c r="Q252" s="231"/>
      <c r="R252" s="231"/>
      <c r="S252" s="231"/>
      <c r="T252" s="232"/>
      <c r="AT252" s="233" t="s">
        <v>158</v>
      </c>
      <c r="AU252" s="233" t="s">
        <v>91</v>
      </c>
      <c r="AV252" s="15" t="s">
        <v>156</v>
      </c>
      <c r="AW252" s="15" t="s">
        <v>35</v>
      </c>
      <c r="AX252" s="15" t="s">
        <v>89</v>
      </c>
      <c r="AY252" s="233" t="s">
        <v>150</v>
      </c>
    </row>
    <row r="253" spans="1:65" s="2" customFormat="1" ht="16.5" customHeight="1">
      <c r="A253" s="34"/>
      <c r="B253" s="35"/>
      <c r="C253" s="234" t="s">
        <v>333</v>
      </c>
      <c r="D253" s="234" t="s">
        <v>211</v>
      </c>
      <c r="E253" s="235" t="s">
        <v>334</v>
      </c>
      <c r="F253" s="236" t="s">
        <v>335</v>
      </c>
      <c r="G253" s="237" t="s">
        <v>177</v>
      </c>
      <c r="H253" s="238">
        <v>8.0340000000000007</v>
      </c>
      <c r="I253" s="239"/>
      <c r="J253" s="240">
        <f>ROUND(I253*H253,2)</f>
        <v>0</v>
      </c>
      <c r="K253" s="241"/>
      <c r="L253" s="242"/>
      <c r="M253" s="243" t="s">
        <v>1</v>
      </c>
      <c r="N253" s="244" t="s">
        <v>46</v>
      </c>
      <c r="O253" s="71"/>
      <c r="P253" s="197">
        <f>O253*H253</f>
        <v>0</v>
      </c>
      <c r="Q253" s="197">
        <v>8.5000000000000006E-2</v>
      </c>
      <c r="R253" s="197">
        <f>Q253*H253</f>
        <v>0.68289000000000011</v>
      </c>
      <c r="S253" s="197">
        <v>0</v>
      </c>
      <c r="T253" s="198">
        <f>S253*H253</f>
        <v>0</v>
      </c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R253" s="199" t="s">
        <v>193</v>
      </c>
      <c r="AT253" s="199" t="s">
        <v>211</v>
      </c>
      <c r="AU253" s="199" t="s">
        <v>91</v>
      </c>
      <c r="AY253" s="17" t="s">
        <v>150</v>
      </c>
      <c r="BE253" s="200">
        <f>IF(N253="základní",J253,0)</f>
        <v>0</v>
      </c>
      <c r="BF253" s="200">
        <f>IF(N253="snížená",J253,0)</f>
        <v>0</v>
      </c>
      <c r="BG253" s="200">
        <f>IF(N253="zákl. přenesená",J253,0)</f>
        <v>0</v>
      </c>
      <c r="BH253" s="200">
        <f>IF(N253="sníž. přenesená",J253,0)</f>
        <v>0</v>
      </c>
      <c r="BI253" s="200">
        <f>IF(N253="nulová",J253,0)</f>
        <v>0</v>
      </c>
      <c r="BJ253" s="17" t="s">
        <v>89</v>
      </c>
      <c r="BK253" s="200">
        <f>ROUND(I253*H253,2)</f>
        <v>0</v>
      </c>
      <c r="BL253" s="17" t="s">
        <v>156</v>
      </c>
      <c r="BM253" s="199" t="s">
        <v>735</v>
      </c>
    </row>
    <row r="254" spans="1:65" s="14" customFormat="1">
      <c r="B254" s="212"/>
      <c r="C254" s="213"/>
      <c r="D254" s="203" t="s">
        <v>158</v>
      </c>
      <c r="E254" s="214" t="s">
        <v>1</v>
      </c>
      <c r="F254" s="215" t="s">
        <v>734</v>
      </c>
      <c r="G254" s="213"/>
      <c r="H254" s="216">
        <v>7.8</v>
      </c>
      <c r="I254" s="217"/>
      <c r="J254" s="213"/>
      <c r="K254" s="213"/>
      <c r="L254" s="218"/>
      <c r="M254" s="219"/>
      <c r="N254" s="220"/>
      <c r="O254" s="220"/>
      <c r="P254" s="220"/>
      <c r="Q254" s="220"/>
      <c r="R254" s="220"/>
      <c r="S254" s="220"/>
      <c r="T254" s="221"/>
      <c r="AT254" s="222" t="s">
        <v>158</v>
      </c>
      <c r="AU254" s="222" t="s">
        <v>91</v>
      </c>
      <c r="AV254" s="14" t="s">
        <v>91</v>
      </c>
      <c r="AW254" s="14" t="s">
        <v>35</v>
      </c>
      <c r="AX254" s="14" t="s">
        <v>81</v>
      </c>
      <c r="AY254" s="222" t="s">
        <v>150</v>
      </c>
    </row>
    <row r="255" spans="1:65" s="15" customFormat="1">
      <c r="B255" s="223"/>
      <c r="C255" s="224"/>
      <c r="D255" s="203" t="s">
        <v>158</v>
      </c>
      <c r="E255" s="225" t="s">
        <v>1</v>
      </c>
      <c r="F255" s="226" t="s">
        <v>161</v>
      </c>
      <c r="G255" s="224"/>
      <c r="H255" s="227">
        <v>7.8</v>
      </c>
      <c r="I255" s="228"/>
      <c r="J255" s="224"/>
      <c r="K255" s="224"/>
      <c r="L255" s="229"/>
      <c r="M255" s="230"/>
      <c r="N255" s="231"/>
      <c r="O255" s="231"/>
      <c r="P255" s="231"/>
      <c r="Q255" s="231"/>
      <c r="R255" s="231"/>
      <c r="S255" s="231"/>
      <c r="T255" s="232"/>
      <c r="AT255" s="233" t="s">
        <v>158</v>
      </c>
      <c r="AU255" s="233" t="s">
        <v>91</v>
      </c>
      <c r="AV255" s="15" t="s">
        <v>156</v>
      </c>
      <c r="AW255" s="15" t="s">
        <v>35</v>
      </c>
      <c r="AX255" s="15" t="s">
        <v>89</v>
      </c>
      <c r="AY255" s="233" t="s">
        <v>150</v>
      </c>
    </row>
    <row r="256" spans="1:65" s="14" customFormat="1">
      <c r="B256" s="212"/>
      <c r="C256" s="213"/>
      <c r="D256" s="203" t="s">
        <v>158</v>
      </c>
      <c r="E256" s="213"/>
      <c r="F256" s="215" t="s">
        <v>736</v>
      </c>
      <c r="G256" s="213"/>
      <c r="H256" s="216">
        <v>8.0340000000000007</v>
      </c>
      <c r="I256" s="217"/>
      <c r="J256" s="213"/>
      <c r="K256" s="213"/>
      <c r="L256" s="218"/>
      <c r="M256" s="219"/>
      <c r="N256" s="220"/>
      <c r="O256" s="220"/>
      <c r="P256" s="220"/>
      <c r="Q256" s="220"/>
      <c r="R256" s="220"/>
      <c r="S256" s="220"/>
      <c r="T256" s="221"/>
      <c r="AT256" s="222" t="s">
        <v>158</v>
      </c>
      <c r="AU256" s="222" t="s">
        <v>91</v>
      </c>
      <c r="AV256" s="14" t="s">
        <v>91</v>
      </c>
      <c r="AW256" s="14" t="s">
        <v>4</v>
      </c>
      <c r="AX256" s="14" t="s">
        <v>89</v>
      </c>
      <c r="AY256" s="222" t="s">
        <v>150</v>
      </c>
    </row>
    <row r="257" spans="1:65" s="2" customFormat="1" ht="33" customHeight="1">
      <c r="A257" s="34"/>
      <c r="B257" s="35"/>
      <c r="C257" s="187" t="s">
        <v>338</v>
      </c>
      <c r="D257" s="187" t="s">
        <v>152</v>
      </c>
      <c r="E257" s="188" t="s">
        <v>345</v>
      </c>
      <c r="F257" s="189" t="s">
        <v>346</v>
      </c>
      <c r="G257" s="190" t="s">
        <v>177</v>
      </c>
      <c r="H257" s="191">
        <v>10.5</v>
      </c>
      <c r="I257" s="192"/>
      <c r="J257" s="193">
        <f>ROUND(I257*H257,2)</f>
        <v>0</v>
      </c>
      <c r="K257" s="194"/>
      <c r="L257" s="39"/>
      <c r="M257" s="195" t="s">
        <v>1</v>
      </c>
      <c r="N257" s="196" t="s">
        <v>46</v>
      </c>
      <c r="O257" s="71"/>
      <c r="P257" s="197">
        <f>O257*H257</f>
        <v>0</v>
      </c>
      <c r="Q257" s="197">
        <v>0.1295</v>
      </c>
      <c r="R257" s="197">
        <f>Q257*H257</f>
        <v>1.35975</v>
      </c>
      <c r="S257" s="197">
        <v>0</v>
      </c>
      <c r="T257" s="198">
        <f>S257*H257</f>
        <v>0</v>
      </c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R257" s="199" t="s">
        <v>156</v>
      </c>
      <c r="AT257" s="199" t="s">
        <v>152</v>
      </c>
      <c r="AU257" s="199" t="s">
        <v>91</v>
      </c>
      <c r="AY257" s="17" t="s">
        <v>150</v>
      </c>
      <c r="BE257" s="200">
        <f>IF(N257="základní",J257,0)</f>
        <v>0</v>
      </c>
      <c r="BF257" s="200">
        <f>IF(N257="snížená",J257,0)</f>
        <v>0</v>
      </c>
      <c r="BG257" s="200">
        <f>IF(N257="zákl. přenesená",J257,0)</f>
        <v>0</v>
      </c>
      <c r="BH257" s="200">
        <f>IF(N257="sníž. přenesená",J257,0)</f>
        <v>0</v>
      </c>
      <c r="BI257" s="200">
        <f>IF(N257="nulová",J257,0)</f>
        <v>0</v>
      </c>
      <c r="BJ257" s="17" t="s">
        <v>89</v>
      </c>
      <c r="BK257" s="200">
        <f>ROUND(I257*H257,2)</f>
        <v>0</v>
      </c>
      <c r="BL257" s="17" t="s">
        <v>156</v>
      </c>
      <c r="BM257" s="199" t="s">
        <v>737</v>
      </c>
    </row>
    <row r="258" spans="1:65" s="13" customFormat="1">
      <c r="B258" s="201"/>
      <c r="C258" s="202"/>
      <c r="D258" s="203" t="s">
        <v>158</v>
      </c>
      <c r="E258" s="204" t="s">
        <v>1</v>
      </c>
      <c r="F258" s="205" t="s">
        <v>738</v>
      </c>
      <c r="G258" s="202"/>
      <c r="H258" s="204" t="s">
        <v>1</v>
      </c>
      <c r="I258" s="206"/>
      <c r="J258" s="202"/>
      <c r="K258" s="202"/>
      <c r="L258" s="207"/>
      <c r="M258" s="208"/>
      <c r="N258" s="209"/>
      <c r="O258" s="209"/>
      <c r="P258" s="209"/>
      <c r="Q258" s="209"/>
      <c r="R258" s="209"/>
      <c r="S258" s="209"/>
      <c r="T258" s="210"/>
      <c r="AT258" s="211" t="s">
        <v>158</v>
      </c>
      <c r="AU258" s="211" t="s">
        <v>91</v>
      </c>
      <c r="AV258" s="13" t="s">
        <v>89</v>
      </c>
      <c r="AW258" s="13" t="s">
        <v>35</v>
      </c>
      <c r="AX258" s="13" t="s">
        <v>81</v>
      </c>
      <c r="AY258" s="211" t="s">
        <v>150</v>
      </c>
    </row>
    <row r="259" spans="1:65" s="14" customFormat="1">
      <c r="B259" s="212"/>
      <c r="C259" s="213"/>
      <c r="D259" s="203" t="s">
        <v>158</v>
      </c>
      <c r="E259" s="214" t="s">
        <v>1</v>
      </c>
      <c r="F259" s="215" t="s">
        <v>739</v>
      </c>
      <c r="G259" s="213"/>
      <c r="H259" s="216">
        <v>7.6</v>
      </c>
      <c r="I259" s="217"/>
      <c r="J259" s="213"/>
      <c r="K259" s="213"/>
      <c r="L259" s="218"/>
      <c r="M259" s="219"/>
      <c r="N259" s="220"/>
      <c r="O259" s="220"/>
      <c r="P259" s="220"/>
      <c r="Q259" s="220"/>
      <c r="R259" s="220"/>
      <c r="S259" s="220"/>
      <c r="T259" s="221"/>
      <c r="AT259" s="222" t="s">
        <v>158</v>
      </c>
      <c r="AU259" s="222" t="s">
        <v>91</v>
      </c>
      <c r="AV259" s="14" t="s">
        <v>91</v>
      </c>
      <c r="AW259" s="14" t="s">
        <v>35</v>
      </c>
      <c r="AX259" s="14" t="s">
        <v>81</v>
      </c>
      <c r="AY259" s="222" t="s">
        <v>150</v>
      </c>
    </row>
    <row r="260" spans="1:65" s="13" customFormat="1">
      <c r="B260" s="201"/>
      <c r="C260" s="202"/>
      <c r="D260" s="203" t="s">
        <v>158</v>
      </c>
      <c r="E260" s="204" t="s">
        <v>1</v>
      </c>
      <c r="F260" s="205" t="s">
        <v>642</v>
      </c>
      <c r="G260" s="202"/>
      <c r="H260" s="204" t="s">
        <v>1</v>
      </c>
      <c r="I260" s="206"/>
      <c r="J260" s="202"/>
      <c r="K260" s="202"/>
      <c r="L260" s="207"/>
      <c r="M260" s="208"/>
      <c r="N260" s="209"/>
      <c r="O260" s="209"/>
      <c r="P260" s="209"/>
      <c r="Q260" s="209"/>
      <c r="R260" s="209"/>
      <c r="S260" s="209"/>
      <c r="T260" s="210"/>
      <c r="AT260" s="211" t="s">
        <v>158</v>
      </c>
      <c r="AU260" s="211" t="s">
        <v>91</v>
      </c>
      <c r="AV260" s="13" t="s">
        <v>89</v>
      </c>
      <c r="AW260" s="13" t="s">
        <v>35</v>
      </c>
      <c r="AX260" s="13" t="s">
        <v>81</v>
      </c>
      <c r="AY260" s="211" t="s">
        <v>150</v>
      </c>
    </row>
    <row r="261" spans="1:65" s="14" customFormat="1">
      <c r="B261" s="212"/>
      <c r="C261" s="213"/>
      <c r="D261" s="203" t="s">
        <v>158</v>
      </c>
      <c r="E261" s="214" t="s">
        <v>1</v>
      </c>
      <c r="F261" s="215" t="s">
        <v>740</v>
      </c>
      <c r="G261" s="213"/>
      <c r="H261" s="216">
        <v>2.9</v>
      </c>
      <c r="I261" s="217"/>
      <c r="J261" s="213"/>
      <c r="K261" s="213"/>
      <c r="L261" s="218"/>
      <c r="M261" s="219"/>
      <c r="N261" s="220"/>
      <c r="O261" s="220"/>
      <c r="P261" s="220"/>
      <c r="Q261" s="220"/>
      <c r="R261" s="220"/>
      <c r="S261" s="220"/>
      <c r="T261" s="221"/>
      <c r="AT261" s="222" t="s">
        <v>158</v>
      </c>
      <c r="AU261" s="222" t="s">
        <v>91</v>
      </c>
      <c r="AV261" s="14" t="s">
        <v>91</v>
      </c>
      <c r="AW261" s="14" t="s">
        <v>35</v>
      </c>
      <c r="AX261" s="14" t="s">
        <v>81</v>
      </c>
      <c r="AY261" s="222" t="s">
        <v>150</v>
      </c>
    </row>
    <row r="262" spans="1:65" s="15" customFormat="1">
      <c r="B262" s="223"/>
      <c r="C262" s="224"/>
      <c r="D262" s="203" t="s">
        <v>158</v>
      </c>
      <c r="E262" s="225" t="s">
        <v>1</v>
      </c>
      <c r="F262" s="226" t="s">
        <v>161</v>
      </c>
      <c r="G262" s="224"/>
      <c r="H262" s="227">
        <v>10.5</v>
      </c>
      <c r="I262" s="228"/>
      <c r="J262" s="224"/>
      <c r="K262" s="224"/>
      <c r="L262" s="229"/>
      <c r="M262" s="230"/>
      <c r="N262" s="231"/>
      <c r="O262" s="231"/>
      <c r="P262" s="231"/>
      <c r="Q262" s="231"/>
      <c r="R262" s="231"/>
      <c r="S262" s="231"/>
      <c r="T262" s="232"/>
      <c r="AT262" s="233" t="s">
        <v>158</v>
      </c>
      <c r="AU262" s="233" t="s">
        <v>91</v>
      </c>
      <c r="AV262" s="15" t="s">
        <v>156</v>
      </c>
      <c r="AW262" s="15" t="s">
        <v>35</v>
      </c>
      <c r="AX262" s="15" t="s">
        <v>89</v>
      </c>
      <c r="AY262" s="233" t="s">
        <v>150</v>
      </c>
    </row>
    <row r="263" spans="1:65" s="2" customFormat="1" ht="16.5" customHeight="1">
      <c r="A263" s="34"/>
      <c r="B263" s="35"/>
      <c r="C263" s="234" t="s">
        <v>344</v>
      </c>
      <c r="D263" s="234" t="s">
        <v>211</v>
      </c>
      <c r="E263" s="235" t="s">
        <v>350</v>
      </c>
      <c r="F263" s="236" t="s">
        <v>351</v>
      </c>
      <c r="G263" s="237" t="s">
        <v>177</v>
      </c>
      <c r="H263" s="238">
        <v>2.9870000000000001</v>
      </c>
      <c r="I263" s="239"/>
      <c r="J263" s="240">
        <f>ROUND(I263*H263,2)</f>
        <v>0</v>
      </c>
      <c r="K263" s="241"/>
      <c r="L263" s="242"/>
      <c r="M263" s="243" t="s">
        <v>1</v>
      </c>
      <c r="N263" s="244" t="s">
        <v>46</v>
      </c>
      <c r="O263" s="71"/>
      <c r="P263" s="197">
        <f>O263*H263</f>
        <v>0</v>
      </c>
      <c r="Q263" s="197">
        <v>4.4999999999999998E-2</v>
      </c>
      <c r="R263" s="197">
        <f>Q263*H263</f>
        <v>0.13441500000000001</v>
      </c>
      <c r="S263" s="197">
        <v>0</v>
      </c>
      <c r="T263" s="198">
        <f>S263*H263</f>
        <v>0</v>
      </c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R263" s="199" t="s">
        <v>193</v>
      </c>
      <c r="AT263" s="199" t="s">
        <v>211</v>
      </c>
      <c r="AU263" s="199" t="s">
        <v>91</v>
      </c>
      <c r="AY263" s="17" t="s">
        <v>150</v>
      </c>
      <c r="BE263" s="200">
        <f>IF(N263="základní",J263,0)</f>
        <v>0</v>
      </c>
      <c r="BF263" s="200">
        <f>IF(N263="snížená",J263,0)</f>
        <v>0</v>
      </c>
      <c r="BG263" s="200">
        <f>IF(N263="zákl. přenesená",J263,0)</f>
        <v>0</v>
      </c>
      <c r="BH263" s="200">
        <f>IF(N263="sníž. přenesená",J263,0)</f>
        <v>0</v>
      </c>
      <c r="BI263" s="200">
        <f>IF(N263="nulová",J263,0)</f>
        <v>0</v>
      </c>
      <c r="BJ263" s="17" t="s">
        <v>89</v>
      </c>
      <c r="BK263" s="200">
        <f>ROUND(I263*H263,2)</f>
        <v>0</v>
      </c>
      <c r="BL263" s="17" t="s">
        <v>156</v>
      </c>
      <c r="BM263" s="199" t="s">
        <v>741</v>
      </c>
    </row>
    <row r="264" spans="1:65" s="14" customFormat="1">
      <c r="B264" s="212"/>
      <c r="C264" s="213"/>
      <c r="D264" s="203" t="s">
        <v>158</v>
      </c>
      <c r="E264" s="214" t="s">
        <v>1</v>
      </c>
      <c r="F264" s="215" t="s">
        <v>740</v>
      </c>
      <c r="G264" s="213"/>
      <c r="H264" s="216">
        <v>2.9</v>
      </c>
      <c r="I264" s="217"/>
      <c r="J264" s="213"/>
      <c r="K264" s="213"/>
      <c r="L264" s="218"/>
      <c r="M264" s="219"/>
      <c r="N264" s="220"/>
      <c r="O264" s="220"/>
      <c r="P264" s="220"/>
      <c r="Q264" s="220"/>
      <c r="R264" s="220"/>
      <c r="S264" s="220"/>
      <c r="T264" s="221"/>
      <c r="AT264" s="222" t="s">
        <v>158</v>
      </c>
      <c r="AU264" s="222" t="s">
        <v>91</v>
      </c>
      <c r="AV264" s="14" t="s">
        <v>91</v>
      </c>
      <c r="AW264" s="14" t="s">
        <v>35</v>
      </c>
      <c r="AX264" s="14" t="s">
        <v>81</v>
      </c>
      <c r="AY264" s="222" t="s">
        <v>150</v>
      </c>
    </row>
    <row r="265" spans="1:65" s="15" customFormat="1">
      <c r="B265" s="223"/>
      <c r="C265" s="224"/>
      <c r="D265" s="203" t="s">
        <v>158</v>
      </c>
      <c r="E265" s="225" t="s">
        <v>1</v>
      </c>
      <c r="F265" s="226" t="s">
        <v>161</v>
      </c>
      <c r="G265" s="224"/>
      <c r="H265" s="227">
        <v>2.9</v>
      </c>
      <c r="I265" s="228"/>
      <c r="J265" s="224"/>
      <c r="K265" s="224"/>
      <c r="L265" s="229"/>
      <c r="M265" s="230"/>
      <c r="N265" s="231"/>
      <c r="O265" s="231"/>
      <c r="P265" s="231"/>
      <c r="Q265" s="231"/>
      <c r="R265" s="231"/>
      <c r="S265" s="231"/>
      <c r="T265" s="232"/>
      <c r="AT265" s="233" t="s">
        <v>158</v>
      </c>
      <c r="AU265" s="233" t="s">
        <v>91</v>
      </c>
      <c r="AV265" s="15" t="s">
        <v>156</v>
      </c>
      <c r="AW265" s="15" t="s">
        <v>35</v>
      </c>
      <c r="AX265" s="15" t="s">
        <v>89</v>
      </c>
      <c r="AY265" s="233" t="s">
        <v>150</v>
      </c>
    </row>
    <row r="266" spans="1:65" s="14" customFormat="1">
      <c r="B266" s="212"/>
      <c r="C266" s="213"/>
      <c r="D266" s="203" t="s">
        <v>158</v>
      </c>
      <c r="E266" s="213"/>
      <c r="F266" s="215" t="s">
        <v>742</v>
      </c>
      <c r="G266" s="213"/>
      <c r="H266" s="216">
        <v>2.9870000000000001</v>
      </c>
      <c r="I266" s="217"/>
      <c r="J266" s="213"/>
      <c r="K266" s="213"/>
      <c r="L266" s="218"/>
      <c r="M266" s="219"/>
      <c r="N266" s="220"/>
      <c r="O266" s="220"/>
      <c r="P266" s="220"/>
      <c r="Q266" s="220"/>
      <c r="R266" s="220"/>
      <c r="S266" s="220"/>
      <c r="T266" s="221"/>
      <c r="AT266" s="222" t="s">
        <v>158</v>
      </c>
      <c r="AU266" s="222" t="s">
        <v>91</v>
      </c>
      <c r="AV266" s="14" t="s">
        <v>91</v>
      </c>
      <c r="AW266" s="14" t="s">
        <v>4</v>
      </c>
      <c r="AX266" s="14" t="s">
        <v>89</v>
      </c>
      <c r="AY266" s="222" t="s">
        <v>150</v>
      </c>
    </row>
    <row r="267" spans="1:65" s="2" customFormat="1" ht="24.2" customHeight="1">
      <c r="A267" s="34"/>
      <c r="B267" s="35"/>
      <c r="C267" s="187" t="s">
        <v>349</v>
      </c>
      <c r="D267" s="187" t="s">
        <v>152</v>
      </c>
      <c r="E267" s="188" t="s">
        <v>355</v>
      </c>
      <c r="F267" s="189" t="s">
        <v>356</v>
      </c>
      <c r="G267" s="190" t="s">
        <v>189</v>
      </c>
      <c r="H267" s="191">
        <v>0.68500000000000005</v>
      </c>
      <c r="I267" s="192"/>
      <c r="J267" s="193">
        <f>ROUND(I267*H267,2)</f>
        <v>0</v>
      </c>
      <c r="K267" s="194"/>
      <c r="L267" s="39"/>
      <c r="M267" s="195" t="s">
        <v>1</v>
      </c>
      <c r="N267" s="196" t="s">
        <v>46</v>
      </c>
      <c r="O267" s="71"/>
      <c r="P267" s="197">
        <f>O267*H267</f>
        <v>0</v>
      </c>
      <c r="Q267" s="197">
        <v>2.2563399999999998</v>
      </c>
      <c r="R267" s="197">
        <f>Q267*H267</f>
        <v>1.5455928999999999</v>
      </c>
      <c r="S267" s="197">
        <v>0</v>
      </c>
      <c r="T267" s="198">
        <f>S267*H267</f>
        <v>0</v>
      </c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R267" s="199" t="s">
        <v>156</v>
      </c>
      <c r="AT267" s="199" t="s">
        <v>152</v>
      </c>
      <c r="AU267" s="199" t="s">
        <v>91</v>
      </c>
      <c r="AY267" s="17" t="s">
        <v>150</v>
      </c>
      <c r="BE267" s="200">
        <f>IF(N267="základní",J267,0)</f>
        <v>0</v>
      </c>
      <c r="BF267" s="200">
        <f>IF(N267="snížená",J267,0)</f>
        <v>0</v>
      </c>
      <c r="BG267" s="200">
        <f>IF(N267="zákl. přenesená",J267,0)</f>
        <v>0</v>
      </c>
      <c r="BH267" s="200">
        <f>IF(N267="sníž. přenesená",J267,0)</f>
        <v>0</v>
      </c>
      <c r="BI267" s="200">
        <f>IF(N267="nulová",J267,0)</f>
        <v>0</v>
      </c>
      <c r="BJ267" s="17" t="s">
        <v>89</v>
      </c>
      <c r="BK267" s="200">
        <f>ROUND(I267*H267,2)</f>
        <v>0</v>
      </c>
      <c r="BL267" s="17" t="s">
        <v>156</v>
      </c>
      <c r="BM267" s="199" t="s">
        <v>743</v>
      </c>
    </row>
    <row r="268" spans="1:65" s="14" customFormat="1">
      <c r="B268" s="212"/>
      <c r="C268" s="213"/>
      <c r="D268" s="203" t="s">
        <v>158</v>
      </c>
      <c r="E268" s="214" t="s">
        <v>1</v>
      </c>
      <c r="F268" s="215" t="s">
        <v>744</v>
      </c>
      <c r="G268" s="213"/>
      <c r="H268" s="216">
        <v>0.68500000000000005</v>
      </c>
      <c r="I268" s="217"/>
      <c r="J268" s="213"/>
      <c r="K268" s="213"/>
      <c r="L268" s="218"/>
      <c r="M268" s="219"/>
      <c r="N268" s="220"/>
      <c r="O268" s="220"/>
      <c r="P268" s="220"/>
      <c r="Q268" s="220"/>
      <c r="R268" s="220"/>
      <c r="S268" s="220"/>
      <c r="T268" s="221"/>
      <c r="AT268" s="222" t="s">
        <v>158</v>
      </c>
      <c r="AU268" s="222" t="s">
        <v>91</v>
      </c>
      <c r="AV268" s="14" t="s">
        <v>91</v>
      </c>
      <c r="AW268" s="14" t="s">
        <v>35</v>
      </c>
      <c r="AX268" s="14" t="s">
        <v>81</v>
      </c>
      <c r="AY268" s="222" t="s">
        <v>150</v>
      </c>
    </row>
    <row r="269" spans="1:65" s="15" customFormat="1">
      <c r="B269" s="223"/>
      <c r="C269" s="224"/>
      <c r="D269" s="203" t="s">
        <v>158</v>
      </c>
      <c r="E269" s="225" t="s">
        <v>1</v>
      </c>
      <c r="F269" s="226" t="s">
        <v>161</v>
      </c>
      <c r="G269" s="224"/>
      <c r="H269" s="227">
        <v>0.68500000000000005</v>
      </c>
      <c r="I269" s="228"/>
      <c r="J269" s="224"/>
      <c r="K269" s="224"/>
      <c r="L269" s="229"/>
      <c r="M269" s="230"/>
      <c r="N269" s="231"/>
      <c r="O269" s="231"/>
      <c r="P269" s="231"/>
      <c r="Q269" s="231"/>
      <c r="R269" s="231"/>
      <c r="S269" s="231"/>
      <c r="T269" s="232"/>
      <c r="AT269" s="233" t="s">
        <v>158</v>
      </c>
      <c r="AU269" s="233" t="s">
        <v>91</v>
      </c>
      <c r="AV269" s="15" t="s">
        <v>156</v>
      </c>
      <c r="AW269" s="15" t="s">
        <v>35</v>
      </c>
      <c r="AX269" s="15" t="s">
        <v>89</v>
      </c>
      <c r="AY269" s="233" t="s">
        <v>150</v>
      </c>
    </row>
    <row r="270" spans="1:65" s="2" customFormat="1" ht="24.2" customHeight="1">
      <c r="A270" s="34"/>
      <c r="B270" s="35"/>
      <c r="C270" s="187" t="s">
        <v>354</v>
      </c>
      <c r="D270" s="187" t="s">
        <v>152</v>
      </c>
      <c r="E270" s="188" t="s">
        <v>360</v>
      </c>
      <c r="F270" s="189" t="s">
        <v>361</v>
      </c>
      <c r="G270" s="190" t="s">
        <v>177</v>
      </c>
      <c r="H270" s="191">
        <v>8.9600000000000009</v>
      </c>
      <c r="I270" s="192"/>
      <c r="J270" s="193">
        <f>ROUND(I270*H270,2)</f>
        <v>0</v>
      </c>
      <c r="K270" s="194"/>
      <c r="L270" s="39"/>
      <c r="M270" s="195" t="s">
        <v>1</v>
      </c>
      <c r="N270" s="196" t="s">
        <v>46</v>
      </c>
      <c r="O270" s="71"/>
      <c r="P270" s="197">
        <f>O270*H270</f>
        <v>0</v>
      </c>
      <c r="Q270" s="197">
        <v>1.6000000000000001E-4</v>
      </c>
      <c r="R270" s="197">
        <f>Q270*H270</f>
        <v>1.4336000000000002E-3</v>
      </c>
      <c r="S270" s="197">
        <v>0</v>
      </c>
      <c r="T270" s="198">
        <f>S270*H270</f>
        <v>0</v>
      </c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R270" s="199" t="s">
        <v>156</v>
      </c>
      <c r="AT270" s="199" t="s">
        <v>152</v>
      </c>
      <c r="AU270" s="199" t="s">
        <v>91</v>
      </c>
      <c r="AY270" s="17" t="s">
        <v>150</v>
      </c>
      <c r="BE270" s="200">
        <f>IF(N270="základní",J270,0)</f>
        <v>0</v>
      </c>
      <c r="BF270" s="200">
        <f>IF(N270="snížená",J270,0)</f>
        <v>0</v>
      </c>
      <c r="BG270" s="200">
        <f>IF(N270="zákl. přenesená",J270,0)</f>
        <v>0</v>
      </c>
      <c r="BH270" s="200">
        <f>IF(N270="sníž. přenesená",J270,0)</f>
        <v>0</v>
      </c>
      <c r="BI270" s="200">
        <f>IF(N270="nulová",J270,0)</f>
        <v>0</v>
      </c>
      <c r="BJ270" s="17" t="s">
        <v>89</v>
      </c>
      <c r="BK270" s="200">
        <f>ROUND(I270*H270,2)</f>
        <v>0</v>
      </c>
      <c r="BL270" s="17" t="s">
        <v>156</v>
      </c>
      <c r="BM270" s="199" t="s">
        <v>745</v>
      </c>
    </row>
    <row r="271" spans="1:65" s="14" customFormat="1">
      <c r="B271" s="212"/>
      <c r="C271" s="213"/>
      <c r="D271" s="203" t="s">
        <v>158</v>
      </c>
      <c r="E271" s="214" t="s">
        <v>1</v>
      </c>
      <c r="F271" s="215" t="s">
        <v>746</v>
      </c>
      <c r="G271" s="213"/>
      <c r="H271" s="216">
        <v>8.9600000000000009</v>
      </c>
      <c r="I271" s="217"/>
      <c r="J271" s="213"/>
      <c r="K271" s="213"/>
      <c r="L271" s="218"/>
      <c r="M271" s="219"/>
      <c r="N271" s="220"/>
      <c r="O271" s="220"/>
      <c r="P271" s="220"/>
      <c r="Q271" s="220"/>
      <c r="R271" s="220"/>
      <c r="S271" s="220"/>
      <c r="T271" s="221"/>
      <c r="AT271" s="222" t="s">
        <v>158</v>
      </c>
      <c r="AU271" s="222" t="s">
        <v>91</v>
      </c>
      <c r="AV271" s="14" t="s">
        <v>91</v>
      </c>
      <c r="AW271" s="14" t="s">
        <v>35</v>
      </c>
      <c r="AX271" s="14" t="s">
        <v>81</v>
      </c>
      <c r="AY271" s="222" t="s">
        <v>150</v>
      </c>
    </row>
    <row r="272" spans="1:65" s="15" customFormat="1">
      <c r="B272" s="223"/>
      <c r="C272" s="224"/>
      <c r="D272" s="203" t="s">
        <v>158</v>
      </c>
      <c r="E272" s="225" t="s">
        <v>1</v>
      </c>
      <c r="F272" s="226" t="s">
        <v>161</v>
      </c>
      <c r="G272" s="224"/>
      <c r="H272" s="227">
        <v>8.9600000000000009</v>
      </c>
      <c r="I272" s="228"/>
      <c r="J272" s="224"/>
      <c r="K272" s="224"/>
      <c r="L272" s="229"/>
      <c r="M272" s="230"/>
      <c r="N272" s="231"/>
      <c r="O272" s="231"/>
      <c r="P272" s="231"/>
      <c r="Q272" s="231"/>
      <c r="R272" s="231"/>
      <c r="S272" s="231"/>
      <c r="T272" s="232"/>
      <c r="AT272" s="233" t="s">
        <v>158</v>
      </c>
      <c r="AU272" s="233" t="s">
        <v>91</v>
      </c>
      <c r="AV272" s="15" t="s">
        <v>156</v>
      </c>
      <c r="AW272" s="15" t="s">
        <v>35</v>
      </c>
      <c r="AX272" s="15" t="s">
        <v>89</v>
      </c>
      <c r="AY272" s="233" t="s">
        <v>150</v>
      </c>
    </row>
    <row r="273" spans="1:65" s="2" customFormat="1" ht="21.75" customHeight="1">
      <c r="A273" s="34"/>
      <c r="B273" s="35"/>
      <c r="C273" s="187" t="s">
        <v>359</v>
      </c>
      <c r="D273" s="187" t="s">
        <v>152</v>
      </c>
      <c r="E273" s="188" t="s">
        <v>366</v>
      </c>
      <c r="F273" s="189" t="s">
        <v>367</v>
      </c>
      <c r="G273" s="190" t="s">
        <v>177</v>
      </c>
      <c r="H273" s="191">
        <v>8.9600000000000009</v>
      </c>
      <c r="I273" s="192"/>
      <c r="J273" s="193">
        <f>ROUND(I273*H273,2)</f>
        <v>0</v>
      </c>
      <c r="K273" s="194"/>
      <c r="L273" s="39"/>
      <c r="M273" s="195" t="s">
        <v>1</v>
      </c>
      <c r="N273" s="196" t="s">
        <v>46</v>
      </c>
      <c r="O273" s="71"/>
      <c r="P273" s="197">
        <f>O273*H273</f>
        <v>0</v>
      </c>
      <c r="Q273" s="197">
        <v>0</v>
      </c>
      <c r="R273" s="197">
        <f>Q273*H273</f>
        <v>0</v>
      </c>
      <c r="S273" s="197">
        <v>0</v>
      </c>
      <c r="T273" s="198">
        <f>S273*H273</f>
        <v>0</v>
      </c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R273" s="199" t="s">
        <v>156</v>
      </c>
      <c r="AT273" s="199" t="s">
        <v>152</v>
      </c>
      <c r="AU273" s="199" t="s">
        <v>91</v>
      </c>
      <c r="AY273" s="17" t="s">
        <v>150</v>
      </c>
      <c r="BE273" s="200">
        <f>IF(N273="základní",J273,0)</f>
        <v>0</v>
      </c>
      <c r="BF273" s="200">
        <f>IF(N273="snížená",J273,0)</f>
        <v>0</v>
      </c>
      <c r="BG273" s="200">
        <f>IF(N273="zákl. přenesená",J273,0)</f>
        <v>0</v>
      </c>
      <c r="BH273" s="200">
        <f>IF(N273="sníž. přenesená",J273,0)</f>
        <v>0</v>
      </c>
      <c r="BI273" s="200">
        <f>IF(N273="nulová",J273,0)</f>
        <v>0</v>
      </c>
      <c r="BJ273" s="17" t="s">
        <v>89</v>
      </c>
      <c r="BK273" s="200">
        <f>ROUND(I273*H273,2)</f>
        <v>0</v>
      </c>
      <c r="BL273" s="17" t="s">
        <v>156</v>
      </c>
      <c r="BM273" s="199" t="s">
        <v>747</v>
      </c>
    </row>
    <row r="274" spans="1:65" s="14" customFormat="1">
      <c r="B274" s="212"/>
      <c r="C274" s="213"/>
      <c r="D274" s="203" t="s">
        <v>158</v>
      </c>
      <c r="E274" s="214" t="s">
        <v>1</v>
      </c>
      <c r="F274" s="215" t="s">
        <v>746</v>
      </c>
      <c r="G274" s="213"/>
      <c r="H274" s="216">
        <v>8.9600000000000009</v>
      </c>
      <c r="I274" s="217"/>
      <c r="J274" s="213"/>
      <c r="K274" s="213"/>
      <c r="L274" s="218"/>
      <c r="M274" s="219"/>
      <c r="N274" s="220"/>
      <c r="O274" s="220"/>
      <c r="P274" s="220"/>
      <c r="Q274" s="220"/>
      <c r="R274" s="220"/>
      <c r="S274" s="220"/>
      <c r="T274" s="221"/>
      <c r="AT274" s="222" t="s">
        <v>158</v>
      </c>
      <c r="AU274" s="222" t="s">
        <v>91</v>
      </c>
      <c r="AV274" s="14" t="s">
        <v>91</v>
      </c>
      <c r="AW274" s="14" t="s">
        <v>35</v>
      </c>
      <c r="AX274" s="14" t="s">
        <v>81</v>
      </c>
      <c r="AY274" s="222" t="s">
        <v>150</v>
      </c>
    </row>
    <row r="275" spans="1:65" s="15" customFormat="1">
      <c r="B275" s="223"/>
      <c r="C275" s="224"/>
      <c r="D275" s="203" t="s">
        <v>158</v>
      </c>
      <c r="E275" s="225" t="s">
        <v>1</v>
      </c>
      <c r="F275" s="226" t="s">
        <v>161</v>
      </c>
      <c r="G275" s="224"/>
      <c r="H275" s="227">
        <v>8.9600000000000009</v>
      </c>
      <c r="I275" s="228"/>
      <c r="J275" s="224"/>
      <c r="K275" s="224"/>
      <c r="L275" s="229"/>
      <c r="M275" s="230"/>
      <c r="N275" s="231"/>
      <c r="O275" s="231"/>
      <c r="P275" s="231"/>
      <c r="Q275" s="231"/>
      <c r="R275" s="231"/>
      <c r="S275" s="231"/>
      <c r="T275" s="232"/>
      <c r="AT275" s="233" t="s">
        <v>158</v>
      </c>
      <c r="AU275" s="233" t="s">
        <v>91</v>
      </c>
      <c r="AV275" s="15" t="s">
        <v>156</v>
      </c>
      <c r="AW275" s="15" t="s">
        <v>35</v>
      </c>
      <c r="AX275" s="15" t="s">
        <v>89</v>
      </c>
      <c r="AY275" s="233" t="s">
        <v>150</v>
      </c>
    </row>
    <row r="276" spans="1:65" s="2" customFormat="1" ht="24.2" customHeight="1">
      <c r="A276" s="34"/>
      <c r="B276" s="35"/>
      <c r="C276" s="187" t="s">
        <v>365</v>
      </c>
      <c r="D276" s="187" t="s">
        <v>152</v>
      </c>
      <c r="E276" s="188" t="s">
        <v>370</v>
      </c>
      <c r="F276" s="189" t="s">
        <v>371</v>
      </c>
      <c r="G276" s="190" t="s">
        <v>189</v>
      </c>
      <c r="H276" s="191">
        <v>0.66</v>
      </c>
      <c r="I276" s="192"/>
      <c r="J276" s="193">
        <f>ROUND(I276*H276,2)</f>
        <v>0</v>
      </c>
      <c r="K276" s="194"/>
      <c r="L276" s="39"/>
      <c r="M276" s="195" t="s">
        <v>1</v>
      </c>
      <c r="N276" s="196" t="s">
        <v>46</v>
      </c>
      <c r="O276" s="71"/>
      <c r="P276" s="197">
        <f>O276*H276</f>
        <v>0</v>
      </c>
      <c r="Q276" s="197">
        <v>0</v>
      </c>
      <c r="R276" s="197">
        <f>Q276*H276</f>
        <v>0</v>
      </c>
      <c r="S276" s="197">
        <v>2.2000000000000002</v>
      </c>
      <c r="T276" s="198">
        <f>S276*H276</f>
        <v>1.4520000000000002</v>
      </c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R276" s="199" t="s">
        <v>156</v>
      </c>
      <c r="AT276" s="199" t="s">
        <v>152</v>
      </c>
      <c r="AU276" s="199" t="s">
        <v>91</v>
      </c>
      <c r="AY276" s="17" t="s">
        <v>150</v>
      </c>
      <c r="BE276" s="200">
        <f>IF(N276="základní",J276,0)</f>
        <v>0</v>
      </c>
      <c r="BF276" s="200">
        <f>IF(N276="snížená",J276,0)</f>
        <v>0</v>
      </c>
      <c r="BG276" s="200">
        <f>IF(N276="zákl. přenesená",J276,0)</f>
        <v>0</v>
      </c>
      <c r="BH276" s="200">
        <f>IF(N276="sníž. přenesená",J276,0)</f>
        <v>0</v>
      </c>
      <c r="BI276" s="200">
        <f>IF(N276="nulová",J276,0)</f>
        <v>0</v>
      </c>
      <c r="BJ276" s="17" t="s">
        <v>89</v>
      </c>
      <c r="BK276" s="200">
        <f>ROUND(I276*H276,2)</f>
        <v>0</v>
      </c>
      <c r="BL276" s="17" t="s">
        <v>156</v>
      </c>
      <c r="BM276" s="199" t="s">
        <v>748</v>
      </c>
    </row>
    <row r="277" spans="1:65" s="13" customFormat="1" ht="22.5">
      <c r="B277" s="201"/>
      <c r="C277" s="202"/>
      <c r="D277" s="203" t="s">
        <v>158</v>
      </c>
      <c r="E277" s="204" t="s">
        <v>1</v>
      </c>
      <c r="F277" s="205" t="s">
        <v>653</v>
      </c>
      <c r="G277" s="202"/>
      <c r="H277" s="204" t="s">
        <v>1</v>
      </c>
      <c r="I277" s="206"/>
      <c r="J277" s="202"/>
      <c r="K277" s="202"/>
      <c r="L277" s="207"/>
      <c r="M277" s="208"/>
      <c r="N277" s="209"/>
      <c r="O277" s="209"/>
      <c r="P277" s="209"/>
      <c r="Q277" s="209"/>
      <c r="R277" s="209"/>
      <c r="S277" s="209"/>
      <c r="T277" s="210"/>
      <c r="AT277" s="211" t="s">
        <v>158</v>
      </c>
      <c r="AU277" s="211" t="s">
        <v>91</v>
      </c>
      <c r="AV277" s="13" t="s">
        <v>89</v>
      </c>
      <c r="AW277" s="13" t="s">
        <v>35</v>
      </c>
      <c r="AX277" s="13" t="s">
        <v>81</v>
      </c>
      <c r="AY277" s="211" t="s">
        <v>150</v>
      </c>
    </row>
    <row r="278" spans="1:65" s="14" customFormat="1">
      <c r="B278" s="212"/>
      <c r="C278" s="213"/>
      <c r="D278" s="203" t="s">
        <v>158</v>
      </c>
      <c r="E278" s="214" t="s">
        <v>1</v>
      </c>
      <c r="F278" s="215" t="s">
        <v>749</v>
      </c>
      <c r="G278" s="213"/>
      <c r="H278" s="216">
        <v>0.66</v>
      </c>
      <c r="I278" s="217"/>
      <c r="J278" s="213"/>
      <c r="K278" s="213"/>
      <c r="L278" s="218"/>
      <c r="M278" s="219"/>
      <c r="N278" s="220"/>
      <c r="O278" s="220"/>
      <c r="P278" s="220"/>
      <c r="Q278" s="220"/>
      <c r="R278" s="220"/>
      <c r="S278" s="220"/>
      <c r="T278" s="221"/>
      <c r="AT278" s="222" t="s">
        <v>158</v>
      </c>
      <c r="AU278" s="222" t="s">
        <v>91</v>
      </c>
      <c r="AV278" s="14" t="s">
        <v>91</v>
      </c>
      <c r="AW278" s="14" t="s">
        <v>35</v>
      </c>
      <c r="AX278" s="14" t="s">
        <v>81</v>
      </c>
      <c r="AY278" s="222" t="s">
        <v>150</v>
      </c>
    </row>
    <row r="279" spans="1:65" s="15" customFormat="1">
      <c r="B279" s="223"/>
      <c r="C279" s="224"/>
      <c r="D279" s="203" t="s">
        <v>158</v>
      </c>
      <c r="E279" s="225" t="s">
        <v>1</v>
      </c>
      <c r="F279" s="226" t="s">
        <v>161</v>
      </c>
      <c r="G279" s="224"/>
      <c r="H279" s="227">
        <v>0.66</v>
      </c>
      <c r="I279" s="228"/>
      <c r="J279" s="224"/>
      <c r="K279" s="224"/>
      <c r="L279" s="229"/>
      <c r="M279" s="230"/>
      <c r="N279" s="231"/>
      <c r="O279" s="231"/>
      <c r="P279" s="231"/>
      <c r="Q279" s="231"/>
      <c r="R279" s="231"/>
      <c r="S279" s="231"/>
      <c r="T279" s="232"/>
      <c r="AT279" s="233" t="s">
        <v>158</v>
      </c>
      <c r="AU279" s="233" t="s">
        <v>91</v>
      </c>
      <c r="AV279" s="15" t="s">
        <v>156</v>
      </c>
      <c r="AW279" s="15" t="s">
        <v>35</v>
      </c>
      <c r="AX279" s="15" t="s">
        <v>89</v>
      </c>
      <c r="AY279" s="233" t="s">
        <v>150</v>
      </c>
    </row>
    <row r="280" spans="1:65" s="12" customFormat="1" ht="22.9" customHeight="1">
      <c r="B280" s="171"/>
      <c r="C280" s="172"/>
      <c r="D280" s="173" t="s">
        <v>80</v>
      </c>
      <c r="E280" s="185" t="s">
        <v>383</v>
      </c>
      <c r="F280" s="185" t="s">
        <v>384</v>
      </c>
      <c r="G280" s="172"/>
      <c r="H280" s="172"/>
      <c r="I280" s="175"/>
      <c r="J280" s="186">
        <f>BK280</f>
        <v>0</v>
      </c>
      <c r="K280" s="172"/>
      <c r="L280" s="177"/>
      <c r="M280" s="178"/>
      <c r="N280" s="179"/>
      <c r="O280" s="179"/>
      <c r="P280" s="180">
        <f>SUM(P281:P296)</f>
        <v>0</v>
      </c>
      <c r="Q280" s="179"/>
      <c r="R280" s="180">
        <f>SUM(R281:R296)</f>
        <v>0</v>
      </c>
      <c r="S280" s="179"/>
      <c r="T280" s="181">
        <f>SUM(T281:T296)</f>
        <v>0</v>
      </c>
      <c r="AR280" s="182" t="s">
        <v>89</v>
      </c>
      <c r="AT280" s="183" t="s">
        <v>80</v>
      </c>
      <c r="AU280" s="183" t="s">
        <v>89</v>
      </c>
      <c r="AY280" s="182" t="s">
        <v>150</v>
      </c>
      <c r="BK280" s="184">
        <f>SUM(BK281:BK296)</f>
        <v>0</v>
      </c>
    </row>
    <row r="281" spans="1:65" s="2" customFormat="1" ht="24.2" customHeight="1">
      <c r="A281" s="34"/>
      <c r="B281" s="35"/>
      <c r="C281" s="187" t="s">
        <v>369</v>
      </c>
      <c r="D281" s="187" t="s">
        <v>152</v>
      </c>
      <c r="E281" s="188" t="s">
        <v>386</v>
      </c>
      <c r="F281" s="189" t="s">
        <v>387</v>
      </c>
      <c r="G281" s="190" t="s">
        <v>228</v>
      </c>
      <c r="H281" s="191">
        <v>24.62</v>
      </c>
      <c r="I281" s="192"/>
      <c r="J281" s="193">
        <f>ROUND(I281*H281,2)</f>
        <v>0</v>
      </c>
      <c r="K281" s="194"/>
      <c r="L281" s="39"/>
      <c r="M281" s="195" t="s">
        <v>1</v>
      </c>
      <c r="N281" s="196" t="s">
        <v>46</v>
      </c>
      <c r="O281" s="71"/>
      <c r="P281" s="197">
        <f>O281*H281</f>
        <v>0</v>
      </c>
      <c r="Q281" s="197">
        <v>0</v>
      </c>
      <c r="R281" s="197">
        <f>Q281*H281</f>
        <v>0</v>
      </c>
      <c r="S281" s="197">
        <v>0</v>
      </c>
      <c r="T281" s="198">
        <f>S281*H281</f>
        <v>0</v>
      </c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R281" s="199" t="s">
        <v>156</v>
      </c>
      <c r="AT281" s="199" t="s">
        <v>152</v>
      </c>
      <c r="AU281" s="199" t="s">
        <v>91</v>
      </c>
      <c r="AY281" s="17" t="s">
        <v>150</v>
      </c>
      <c r="BE281" s="200">
        <f>IF(N281="základní",J281,0)</f>
        <v>0</v>
      </c>
      <c r="BF281" s="200">
        <f>IF(N281="snížená",J281,0)</f>
        <v>0</v>
      </c>
      <c r="BG281" s="200">
        <f>IF(N281="zákl. přenesená",J281,0)</f>
        <v>0</v>
      </c>
      <c r="BH281" s="200">
        <f>IF(N281="sníž. přenesená",J281,0)</f>
        <v>0</v>
      </c>
      <c r="BI281" s="200">
        <f>IF(N281="nulová",J281,0)</f>
        <v>0</v>
      </c>
      <c r="BJ281" s="17" t="s">
        <v>89</v>
      </c>
      <c r="BK281" s="200">
        <f>ROUND(I281*H281,2)</f>
        <v>0</v>
      </c>
      <c r="BL281" s="17" t="s">
        <v>156</v>
      </c>
      <c r="BM281" s="199" t="s">
        <v>750</v>
      </c>
    </row>
    <row r="282" spans="1:65" s="14" customFormat="1">
      <c r="B282" s="212"/>
      <c r="C282" s="213"/>
      <c r="D282" s="203" t="s">
        <v>158</v>
      </c>
      <c r="E282" s="214" t="s">
        <v>1</v>
      </c>
      <c r="F282" s="215" t="s">
        <v>751</v>
      </c>
      <c r="G282" s="213"/>
      <c r="H282" s="216">
        <v>24.62</v>
      </c>
      <c r="I282" s="217"/>
      <c r="J282" s="213"/>
      <c r="K282" s="213"/>
      <c r="L282" s="218"/>
      <c r="M282" s="219"/>
      <c r="N282" s="220"/>
      <c r="O282" s="220"/>
      <c r="P282" s="220"/>
      <c r="Q282" s="220"/>
      <c r="R282" s="220"/>
      <c r="S282" s="220"/>
      <c r="T282" s="221"/>
      <c r="AT282" s="222" t="s">
        <v>158</v>
      </c>
      <c r="AU282" s="222" t="s">
        <v>91</v>
      </c>
      <c r="AV282" s="14" t="s">
        <v>91</v>
      </c>
      <c r="AW282" s="14" t="s">
        <v>35</v>
      </c>
      <c r="AX282" s="14" t="s">
        <v>81</v>
      </c>
      <c r="AY282" s="222" t="s">
        <v>150</v>
      </c>
    </row>
    <row r="283" spans="1:65" s="15" customFormat="1">
      <c r="B283" s="223"/>
      <c r="C283" s="224"/>
      <c r="D283" s="203" t="s">
        <v>158</v>
      </c>
      <c r="E283" s="225" t="s">
        <v>1</v>
      </c>
      <c r="F283" s="226" t="s">
        <v>161</v>
      </c>
      <c r="G283" s="224"/>
      <c r="H283" s="227">
        <v>24.62</v>
      </c>
      <c r="I283" s="228"/>
      <c r="J283" s="224"/>
      <c r="K283" s="224"/>
      <c r="L283" s="229"/>
      <c r="M283" s="230"/>
      <c r="N283" s="231"/>
      <c r="O283" s="231"/>
      <c r="P283" s="231"/>
      <c r="Q283" s="231"/>
      <c r="R283" s="231"/>
      <c r="S283" s="231"/>
      <c r="T283" s="232"/>
      <c r="AT283" s="233" t="s">
        <v>158</v>
      </c>
      <c r="AU283" s="233" t="s">
        <v>91</v>
      </c>
      <c r="AV283" s="15" t="s">
        <v>156</v>
      </c>
      <c r="AW283" s="15" t="s">
        <v>35</v>
      </c>
      <c r="AX283" s="15" t="s">
        <v>89</v>
      </c>
      <c r="AY283" s="233" t="s">
        <v>150</v>
      </c>
    </row>
    <row r="284" spans="1:65" s="2" customFormat="1" ht="24.2" customHeight="1">
      <c r="A284" s="34"/>
      <c r="B284" s="35"/>
      <c r="C284" s="187" t="s">
        <v>375</v>
      </c>
      <c r="D284" s="187" t="s">
        <v>152</v>
      </c>
      <c r="E284" s="188" t="s">
        <v>391</v>
      </c>
      <c r="F284" s="189" t="s">
        <v>392</v>
      </c>
      <c r="G284" s="190" t="s">
        <v>228</v>
      </c>
      <c r="H284" s="191">
        <v>352.95</v>
      </c>
      <c r="I284" s="192"/>
      <c r="J284" s="193">
        <f>ROUND(I284*H284,2)</f>
        <v>0</v>
      </c>
      <c r="K284" s="194"/>
      <c r="L284" s="39"/>
      <c r="M284" s="195" t="s">
        <v>1</v>
      </c>
      <c r="N284" s="196" t="s">
        <v>46</v>
      </c>
      <c r="O284" s="71"/>
      <c r="P284" s="197">
        <f>O284*H284</f>
        <v>0</v>
      </c>
      <c r="Q284" s="197">
        <v>0</v>
      </c>
      <c r="R284" s="197">
        <f>Q284*H284</f>
        <v>0</v>
      </c>
      <c r="S284" s="197">
        <v>0</v>
      </c>
      <c r="T284" s="198">
        <f>S284*H284</f>
        <v>0</v>
      </c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R284" s="199" t="s">
        <v>156</v>
      </c>
      <c r="AT284" s="199" t="s">
        <v>152</v>
      </c>
      <c r="AU284" s="199" t="s">
        <v>91</v>
      </c>
      <c r="AY284" s="17" t="s">
        <v>150</v>
      </c>
      <c r="BE284" s="200">
        <f>IF(N284="základní",J284,0)</f>
        <v>0</v>
      </c>
      <c r="BF284" s="200">
        <f>IF(N284="snížená",J284,0)</f>
        <v>0</v>
      </c>
      <c r="BG284" s="200">
        <f>IF(N284="zákl. přenesená",J284,0)</f>
        <v>0</v>
      </c>
      <c r="BH284" s="200">
        <f>IF(N284="sníž. přenesená",J284,0)</f>
        <v>0</v>
      </c>
      <c r="BI284" s="200">
        <f>IF(N284="nulová",J284,0)</f>
        <v>0</v>
      </c>
      <c r="BJ284" s="17" t="s">
        <v>89</v>
      </c>
      <c r="BK284" s="200">
        <f>ROUND(I284*H284,2)</f>
        <v>0</v>
      </c>
      <c r="BL284" s="17" t="s">
        <v>156</v>
      </c>
      <c r="BM284" s="199" t="s">
        <v>752</v>
      </c>
    </row>
    <row r="285" spans="1:65" s="14" customFormat="1">
      <c r="B285" s="212"/>
      <c r="C285" s="213"/>
      <c r="D285" s="203" t="s">
        <v>158</v>
      </c>
      <c r="E285" s="214" t="s">
        <v>1</v>
      </c>
      <c r="F285" s="215" t="s">
        <v>658</v>
      </c>
      <c r="G285" s="213"/>
      <c r="H285" s="216">
        <v>70.59</v>
      </c>
      <c r="I285" s="217"/>
      <c r="J285" s="213"/>
      <c r="K285" s="213"/>
      <c r="L285" s="218"/>
      <c r="M285" s="219"/>
      <c r="N285" s="220"/>
      <c r="O285" s="220"/>
      <c r="P285" s="220"/>
      <c r="Q285" s="220"/>
      <c r="R285" s="220"/>
      <c r="S285" s="220"/>
      <c r="T285" s="221"/>
      <c r="AT285" s="222" t="s">
        <v>158</v>
      </c>
      <c r="AU285" s="222" t="s">
        <v>91</v>
      </c>
      <c r="AV285" s="14" t="s">
        <v>91</v>
      </c>
      <c r="AW285" s="14" t="s">
        <v>35</v>
      </c>
      <c r="AX285" s="14" t="s">
        <v>81</v>
      </c>
      <c r="AY285" s="222" t="s">
        <v>150</v>
      </c>
    </row>
    <row r="286" spans="1:65" s="15" customFormat="1">
      <c r="B286" s="223"/>
      <c r="C286" s="224"/>
      <c r="D286" s="203" t="s">
        <v>158</v>
      </c>
      <c r="E286" s="225" t="s">
        <v>1</v>
      </c>
      <c r="F286" s="226" t="s">
        <v>161</v>
      </c>
      <c r="G286" s="224"/>
      <c r="H286" s="227">
        <v>70.59</v>
      </c>
      <c r="I286" s="228"/>
      <c r="J286" s="224"/>
      <c r="K286" s="224"/>
      <c r="L286" s="229"/>
      <c r="M286" s="230"/>
      <c r="N286" s="231"/>
      <c r="O286" s="231"/>
      <c r="P286" s="231"/>
      <c r="Q286" s="231"/>
      <c r="R286" s="231"/>
      <c r="S286" s="231"/>
      <c r="T286" s="232"/>
      <c r="AT286" s="233" t="s">
        <v>158</v>
      </c>
      <c r="AU286" s="233" t="s">
        <v>91</v>
      </c>
      <c r="AV286" s="15" t="s">
        <v>156</v>
      </c>
      <c r="AW286" s="15" t="s">
        <v>35</v>
      </c>
      <c r="AX286" s="15" t="s">
        <v>89</v>
      </c>
      <c r="AY286" s="233" t="s">
        <v>150</v>
      </c>
    </row>
    <row r="287" spans="1:65" s="14" customFormat="1">
      <c r="B287" s="212"/>
      <c r="C287" s="213"/>
      <c r="D287" s="203" t="s">
        <v>158</v>
      </c>
      <c r="E287" s="213"/>
      <c r="F287" s="215" t="s">
        <v>659</v>
      </c>
      <c r="G287" s="213"/>
      <c r="H287" s="216">
        <v>352.95</v>
      </c>
      <c r="I287" s="217"/>
      <c r="J287" s="213"/>
      <c r="K287" s="213"/>
      <c r="L287" s="218"/>
      <c r="M287" s="219"/>
      <c r="N287" s="220"/>
      <c r="O287" s="220"/>
      <c r="P287" s="220"/>
      <c r="Q287" s="220"/>
      <c r="R287" s="220"/>
      <c r="S287" s="220"/>
      <c r="T287" s="221"/>
      <c r="AT287" s="222" t="s">
        <v>158</v>
      </c>
      <c r="AU287" s="222" t="s">
        <v>91</v>
      </c>
      <c r="AV287" s="14" t="s">
        <v>91</v>
      </c>
      <c r="AW287" s="14" t="s">
        <v>4</v>
      </c>
      <c r="AX287" s="14" t="s">
        <v>89</v>
      </c>
      <c r="AY287" s="222" t="s">
        <v>150</v>
      </c>
    </row>
    <row r="288" spans="1:65" s="2" customFormat="1" ht="37.9" customHeight="1">
      <c r="A288" s="34"/>
      <c r="B288" s="35"/>
      <c r="C288" s="187" t="s">
        <v>379</v>
      </c>
      <c r="D288" s="187" t="s">
        <v>152</v>
      </c>
      <c r="E288" s="188" t="s">
        <v>397</v>
      </c>
      <c r="F288" s="189" t="s">
        <v>398</v>
      </c>
      <c r="G288" s="190" t="s">
        <v>228</v>
      </c>
      <c r="H288" s="191">
        <v>9.7449999999999992</v>
      </c>
      <c r="I288" s="192"/>
      <c r="J288" s="193">
        <f>ROUND(I288*H288,2)</f>
        <v>0</v>
      </c>
      <c r="K288" s="194"/>
      <c r="L288" s="39"/>
      <c r="M288" s="195" t="s">
        <v>1</v>
      </c>
      <c r="N288" s="196" t="s">
        <v>46</v>
      </c>
      <c r="O288" s="71"/>
      <c r="P288" s="197">
        <f>O288*H288</f>
        <v>0</v>
      </c>
      <c r="Q288" s="197">
        <v>0</v>
      </c>
      <c r="R288" s="197">
        <f>Q288*H288</f>
        <v>0</v>
      </c>
      <c r="S288" s="197">
        <v>0</v>
      </c>
      <c r="T288" s="198">
        <f>S288*H288</f>
        <v>0</v>
      </c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R288" s="199" t="s">
        <v>156</v>
      </c>
      <c r="AT288" s="199" t="s">
        <v>152</v>
      </c>
      <c r="AU288" s="199" t="s">
        <v>91</v>
      </c>
      <c r="AY288" s="17" t="s">
        <v>150</v>
      </c>
      <c r="BE288" s="200">
        <f>IF(N288="základní",J288,0)</f>
        <v>0</v>
      </c>
      <c r="BF288" s="200">
        <f>IF(N288="snížená",J288,0)</f>
        <v>0</v>
      </c>
      <c r="BG288" s="200">
        <f>IF(N288="zákl. přenesená",J288,0)</f>
        <v>0</v>
      </c>
      <c r="BH288" s="200">
        <f>IF(N288="sníž. přenesená",J288,0)</f>
        <v>0</v>
      </c>
      <c r="BI288" s="200">
        <f>IF(N288="nulová",J288,0)</f>
        <v>0</v>
      </c>
      <c r="BJ288" s="17" t="s">
        <v>89</v>
      </c>
      <c r="BK288" s="200">
        <f>ROUND(I288*H288,2)</f>
        <v>0</v>
      </c>
      <c r="BL288" s="17" t="s">
        <v>156</v>
      </c>
      <c r="BM288" s="199" t="s">
        <v>753</v>
      </c>
    </row>
    <row r="289" spans="1:65" s="14" customFormat="1">
      <c r="B289" s="212"/>
      <c r="C289" s="213"/>
      <c r="D289" s="203" t="s">
        <v>158</v>
      </c>
      <c r="E289" s="214" t="s">
        <v>1</v>
      </c>
      <c r="F289" s="215" t="s">
        <v>754</v>
      </c>
      <c r="G289" s="213"/>
      <c r="H289" s="216">
        <v>9.7449999999999992</v>
      </c>
      <c r="I289" s="217"/>
      <c r="J289" s="213"/>
      <c r="K289" s="213"/>
      <c r="L289" s="218"/>
      <c r="M289" s="219"/>
      <c r="N289" s="220"/>
      <c r="O289" s="220"/>
      <c r="P289" s="220"/>
      <c r="Q289" s="220"/>
      <c r="R289" s="220"/>
      <c r="S289" s="220"/>
      <c r="T289" s="221"/>
      <c r="AT289" s="222" t="s">
        <v>158</v>
      </c>
      <c r="AU289" s="222" t="s">
        <v>91</v>
      </c>
      <c r="AV289" s="14" t="s">
        <v>91</v>
      </c>
      <c r="AW289" s="14" t="s">
        <v>35</v>
      </c>
      <c r="AX289" s="14" t="s">
        <v>81</v>
      </c>
      <c r="AY289" s="222" t="s">
        <v>150</v>
      </c>
    </row>
    <row r="290" spans="1:65" s="15" customFormat="1">
      <c r="B290" s="223"/>
      <c r="C290" s="224"/>
      <c r="D290" s="203" t="s">
        <v>158</v>
      </c>
      <c r="E290" s="225" t="s">
        <v>1</v>
      </c>
      <c r="F290" s="226" t="s">
        <v>161</v>
      </c>
      <c r="G290" s="224"/>
      <c r="H290" s="227">
        <v>9.7449999999999992</v>
      </c>
      <c r="I290" s="228"/>
      <c r="J290" s="224"/>
      <c r="K290" s="224"/>
      <c r="L290" s="229"/>
      <c r="M290" s="230"/>
      <c r="N290" s="231"/>
      <c r="O290" s="231"/>
      <c r="P290" s="231"/>
      <c r="Q290" s="231"/>
      <c r="R290" s="231"/>
      <c r="S290" s="231"/>
      <c r="T290" s="232"/>
      <c r="AT290" s="233" t="s">
        <v>158</v>
      </c>
      <c r="AU290" s="233" t="s">
        <v>91</v>
      </c>
      <c r="AV290" s="15" t="s">
        <v>156</v>
      </c>
      <c r="AW290" s="15" t="s">
        <v>35</v>
      </c>
      <c r="AX290" s="15" t="s">
        <v>89</v>
      </c>
      <c r="AY290" s="233" t="s">
        <v>150</v>
      </c>
    </row>
    <row r="291" spans="1:65" s="2" customFormat="1" ht="44.25" customHeight="1">
      <c r="A291" s="34"/>
      <c r="B291" s="35"/>
      <c r="C291" s="187" t="s">
        <v>385</v>
      </c>
      <c r="D291" s="187" t="s">
        <v>152</v>
      </c>
      <c r="E291" s="188" t="s">
        <v>403</v>
      </c>
      <c r="F291" s="189" t="s">
        <v>404</v>
      </c>
      <c r="G291" s="190" t="s">
        <v>228</v>
      </c>
      <c r="H291" s="191">
        <v>13.404</v>
      </c>
      <c r="I291" s="192"/>
      <c r="J291" s="193">
        <f>ROUND(I291*H291,2)</f>
        <v>0</v>
      </c>
      <c r="K291" s="194"/>
      <c r="L291" s="39"/>
      <c r="M291" s="195" t="s">
        <v>1</v>
      </c>
      <c r="N291" s="196" t="s">
        <v>46</v>
      </c>
      <c r="O291" s="71"/>
      <c r="P291" s="197">
        <f>O291*H291</f>
        <v>0</v>
      </c>
      <c r="Q291" s="197">
        <v>0</v>
      </c>
      <c r="R291" s="197">
        <f>Q291*H291</f>
        <v>0</v>
      </c>
      <c r="S291" s="197">
        <v>0</v>
      </c>
      <c r="T291" s="198">
        <f>S291*H291</f>
        <v>0</v>
      </c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R291" s="199" t="s">
        <v>156</v>
      </c>
      <c r="AT291" s="199" t="s">
        <v>152</v>
      </c>
      <c r="AU291" s="199" t="s">
        <v>91</v>
      </c>
      <c r="AY291" s="17" t="s">
        <v>150</v>
      </c>
      <c r="BE291" s="200">
        <f>IF(N291="základní",J291,0)</f>
        <v>0</v>
      </c>
      <c r="BF291" s="200">
        <f>IF(N291="snížená",J291,0)</f>
        <v>0</v>
      </c>
      <c r="BG291" s="200">
        <f>IF(N291="zákl. přenesená",J291,0)</f>
        <v>0</v>
      </c>
      <c r="BH291" s="200">
        <f>IF(N291="sníž. přenesená",J291,0)</f>
        <v>0</v>
      </c>
      <c r="BI291" s="200">
        <f>IF(N291="nulová",J291,0)</f>
        <v>0</v>
      </c>
      <c r="BJ291" s="17" t="s">
        <v>89</v>
      </c>
      <c r="BK291" s="200">
        <f>ROUND(I291*H291,2)</f>
        <v>0</v>
      </c>
      <c r="BL291" s="17" t="s">
        <v>156</v>
      </c>
      <c r="BM291" s="199" t="s">
        <v>755</v>
      </c>
    </row>
    <row r="292" spans="1:65" s="14" customFormat="1">
      <c r="B292" s="212"/>
      <c r="C292" s="213"/>
      <c r="D292" s="203" t="s">
        <v>158</v>
      </c>
      <c r="E292" s="214" t="s">
        <v>1</v>
      </c>
      <c r="F292" s="215" t="s">
        <v>756</v>
      </c>
      <c r="G292" s="213"/>
      <c r="H292" s="216">
        <v>13.404</v>
      </c>
      <c r="I292" s="217"/>
      <c r="J292" s="213"/>
      <c r="K292" s="213"/>
      <c r="L292" s="218"/>
      <c r="M292" s="219"/>
      <c r="N292" s="220"/>
      <c r="O292" s="220"/>
      <c r="P292" s="220"/>
      <c r="Q292" s="220"/>
      <c r="R292" s="220"/>
      <c r="S292" s="220"/>
      <c r="T292" s="221"/>
      <c r="AT292" s="222" t="s">
        <v>158</v>
      </c>
      <c r="AU292" s="222" t="s">
        <v>91</v>
      </c>
      <c r="AV292" s="14" t="s">
        <v>91</v>
      </c>
      <c r="AW292" s="14" t="s">
        <v>35</v>
      </c>
      <c r="AX292" s="14" t="s">
        <v>81</v>
      </c>
      <c r="AY292" s="222" t="s">
        <v>150</v>
      </c>
    </row>
    <row r="293" spans="1:65" s="15" customFormat="1">
      <c r="B293" s="223"/>
      <c r="C293" s="224"/>
      <c r="D293" s="203" t="s">
        <v>158</v>
      </c>
      <c r="E293" s="225" t="s">
        <v>1</v>
      </c>
      <c r="F293" s="226" t="s">
        <v>161</v>
      </c>
      <c r="G293" s="224"/>
      <c r="H293" s="227">
        <v>13.404</v>
      </c>
      <c r="I293" s="228"/>
      <c r="J293" s="224"/>
      <c r="K293" s="224"/>
      <c r="L293" s="229"/>
      <c r="M293" s="230"/>
      <c r="N293" s="231"/>
      <c r="O293" s="231"/>
      <c r="P293" s="231"/>
      <c r="Q293" s="231"/>
      <c r="R293" s="231"/>
      <c r="S293" s="231"/>
      <c r="T293" s="232"/>
      <c r="AT293" s="233" t="s">
        <v>158</v>
      </c>
      <c r="AU293" s="233" t="s">
        <v>91</v>
      </c>
      <c r="AV293" s="15" t="s">
        <v>156</v>
      </c>
      <c r="AW293" s="15" t="s">
        <v>35</v>
      </c>
      <c r="AX293" s="15" t="s">
        <v>89</v>
      </c>
      <c r="AY293" s="233" t="s">
        <v>150</v>
      </c>
    </row>
    <row r="294" spans="1:65" s="2" customFormat="1" ht="44.25" customHeight="1">
      <c r="A294" s="34"/>
      <c r="B294" s="35"/>
      <c r="C294" s="187" t="s">
        <v>390</v>
      </c>
      <c r="D294" s="187" t="s">
        <v>152</v>
      </c>
      <c r="E294" s="188" t="s">
        <v>408</v>
      </c>
      <c r="F294" s="189" t="s">
        <v>409</v>
      </c>
      <c r="G294" s="190" t="s">
        <v>228</v>
      </c>
      <c r="H294" s="191">
        <v>1.4710000000000001</v>
      </c>
      <c r="I294" s="192"/>
      <c r="J294" s="193">
        <f>ROUND(I294*H294,2)</f>
        <v>0</v>
      </c>
      <c r="K294" s="194"/>
      <c r="L294" s="39"/>
      <c r="M294" s="195" t="s">
        <v>1</v>
      </c>
      <c r="N294" s="196" t="s">
        <v>46</v>
      </c>
      <c r="O294" s="71"/>
      <c r="P294" s="197">
        <f>O294*H294</f>
        <v>0</v>
      </c>
      <c r="Q294" s="197">
        <v>0</v>
      </c>
      <c r="R294" s="197">
        <f>Q294*H294</f>
        <v>0</v>
      </c>
      <c r="S294" s="197">
        <v>0</v>
      </c>
      <c r="T294" s="198">
        <f>S294*H294</f>
        <v>0</v>
      </c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R294" s="199" t="s">
        <v>156</v>
      </c>
      <c r="AT294" s="199" t="s">
        <v>152</v>
      </c>
      <c r="AU294" s="199" t="s">
        <v>91</v>
      </c>
      <c r="AY294" s="17" t="s">
        <v>150</v>
      </c>
      <c r="BE294" s="200">
        <f>IF(N294="základní",J294,0)</f>
        <v>0</v>
      </c>
      <c r="BF294" s="200">
        <f>IF(N294="snížená",J294,0)</f>
        <v>0</v>
      </c>
      <c r="BG294" s="200">
        <f>IF(N294="zákl. přenesená",J294,0)</f>
        <v>0</v>
      </c>
      <c r="BH294" s="200">
        <f>IF(N294="sníž. přenesená",J294,0)</f>
        <v>0</v>
      </c>
      <c r="BI294" s="200">
        <f>IF(N294="nulová",J294,0)</f>
        <v>0</v>
      </c>
      <c r="BJ294" s="17" t="s">
        <v>89</v>
      </c>
      <c r="BK294" s="200">
        <f>ROUND(I294*H294,2)</f>
        <v>0</v>
      </c>
      <c r="BL294" s="17" t="s">
        <v>156</v>
      </c>
      <c r="BM294" s="199" t="s">
        <v>757</v>
      </c>
    </row>
    <row r="295" spans="1:65" s="14" customFormat="1">
      <c r="B295" s="212"/>
      <c r="C295" s="213"/>
      <c r="D295" s="203" t="s">
        <v>158</v>
      </c>
      <c r="E295" s="214" t="s">
        <v>1</v>
      </c>
      <c r="F295" s="215" t="s">
        <v>758</v>
      </c>
      <c r="G295" s="213"/>
      <c r="H295" s="216">
        <v>1.4710000000000001</v>
      </c>
      <c r="I295" s="217"/>
      <c r="J295" s="213"/>
      <c r="K295" s="213"/>
      <c r="L295" s="218"/>
      <c r="M295" s="219"/>
      <c r="N295" s="220"/>
      <c r="O295" s="220"/>
      <c r="P295" s="220"/>
      <c r="Q295" s="220"/>
      <c r="R295" s="220"/>
      <c r="S295" s="220"/>
      <c r="T295" s="221"/>
      <c r="AT295" s="222" t="s">
        <v>158</v>
      </c>
      <c r="AU295" s="222" t="s">
        <v>91</v>
      </c>
      <c r="AV295" s="14" t="s">
        <v>91</v>
      </c>
      <c r="AW295" s="14" t="s">
        <v>35</v>
      </c>
      <c r="AX295" s="14" t="s">
        <v>81</v>
      </c>
      <c r="AY295" s="222" t="s">
        <v>150</v>
      </c>
    </row>
    <row r="296" spans="1:65" s="15" customFormat="1">
      <c r="B296" s="223"/>
      <c r="C296" s="224"/>
      <c r="D296" s="203" t="s">
        <v>158</v>
      </c>
      <c r="E296" s="225" t="s">
        <v>1</v>
      </c>
      <c r="F296" s="226" t="s">
        <v>161</v>
      </c>
      <c r="G296" s="224"/>
      <c r="H296" s="227">
        <v>1.4710000000000001</v>
      </c>
      <c r="I296" s="228"/>
      <c r="J296" s="224"/>
      <c r="K296" s="224"/>
      <c r="L296" s="229"/>
      <c r="M296" s="230"/>
      <c r="N296" s="231"/>
      <c r="O296" s="231"/>
      <c r="P296" s="231"/>
      <c r="Q296" s="231"/>
      <c r="R296" s="231"/>
      <c r="S296" s="231"/>
      <c r="T296" s="232"/>
      <c r="AT296" s="233" t="s">
        <v>158</v>
      </c>
      <c r="AU296" s="233" t="s">
        <v>91</v>
      </c>
      <c r="AV296" s="15" t="s">
        <v>156</v>
      </c>
      <c r="AW296" s="15" t="s">
        <v>35</v>
      </c>
      <c r="AX296" s="15" t="s">
        <v>89</v>
      </c>
      <c r="AY296" s="233" t="s">
        <v>150</v>
      </c>
    </row>
    <row r="297" spans="1:65" s="12" customFormat="1" ht="22.9" customHeight="1">
      <c r="B297" s="171"/>
      <c r="C297" s="172"/>
      <c r="D297" s="173" t="s">
        <v>80</v>
      </c>
      <c r="E297" s="185" t="s">
        <v>412</v>
      </c>
      <c r="F297" s="185" t="s">
        <v>413</v>
      </c>
      <c r="G297" s="172"/>
      <c r="H297" s="172"/>
      <c r="I297" s="175"/>
      <c r="J297" s="186">
        <f>BK297</f>
        <v>0</v>
      </c>
      <c r="K297" s="172"/>
      <c r="L297" s="177"/>
      <c r="M297" s="178"/>
      <c r="N297" s="179"/>
      <c r="O297" s="179"/>
      <c r="P297" s="180">
        <f>P298</f>
        <v>0</v>
      </c>
      <c r="Q297" s="179"/>
      <c r="R297" s="180">
        <f>R298</f>
        <v>0</v>
      </c>
      <c r="S297" s="179"/>
      <c r="T297" s="181">
        <f>T298</f>
        <v>0</v>
      </c>
      <c r="AR297" s="182" t="s">
        <v>89</v>
      </c>
      <c r="AT297" s="183" t="s">
        <v>80</v>
      </c>
      <c r="AU297" s="183" t="s">
        <v>89</v>
      </c>
      <c r="AY297" s="182" t="s">
        <v>150</v>
      </c>
      <c r="BK297" s="184">
        <f>BK298</f>
        <v>0</v>
      </c>
    </row>
    <row r="298" spans="1:65" s="2" customFormat="1" ht="24.2" customHeight="1">
      <c r="A298" s="34"/>
      <c r="B298" s="35"/>
      <c r="C298" s="187" t="s">
        <v>396</v>
      </c>
      <c r="D298" s="187" t="s">
        <v>152</v>
      </c>
      <c r="E298" s="188" t="s">
        <v>415</v>
      </c>
      <c r="F298" s="189" t="s">
        <v>416</v>
      </c>
      <c r="G298" s="190" t="s">
        <v>228</v>
      </c>
      <c r="H298" s="191">
        <v>49.354999999999997</v>
      </c>
      <c r="I298" s="192"/>
      <c r="J298" s="193">
        <f>ROUND(I298*H298,2)</f>
        <v>0</v>
      </c>
      <c r="K298" s="194"/>
      <c r="L298" s="39"/>
      <c r="M298" s="195" t="s">
        <v>1</v>
      </c>
      <c r="N298" s="196" t="s">
        <v>46</v>
      </c>
      <c r="O298" s="71"/>
      <c r="P298" s="197">
        <f>O298*H298</f>
        <v>0</v>
      </c>
      <c r="Q298" s="197">
        <v>0</v>
      </c>
      <c r="R298" s="197">
        <f>Q298*H298</f>
        <v>0</v>
      </c>
      <c r="S298" s="197">
        <v>0</v>
      </c>
      <c r="T298" s="198">
        <f>S298*H298</f>
        <v>0</v>
      </c>
      <c r="U298" s="34"/>
      <c r="V298" s="34"/>
      <c r="W298" s="34"/>
      <c r="X298" s="34"/>
      <c r="Y298" s="34"/>
      <c r="Z298" s="34"/>
      <c r="AA298" s="34"/>
      <c r="AB298" s="34"/>
      <c r="AC298" s="34"/>
      <c r="AD298" s="34"/>
      <c r="AE298" s="34"/>
      <c r="AR298" s="199" t="s">
        <v>156</v>
      </c>
      <c r="AT298" s="199" t="s">
        <v>152</v>
      </c>
      <c r="AU298" s="199" t="s">
        <v>91</v>
      </c>
      <c r="AY298" s="17" t="s">
        <v>150</v>
      </c>
      <c r="BE298" s="200">
        <f>IF(N298="základní",J298,0)</f>
        <v>0</v>
      </c>
      <c r="BF298" s="200">
        <f>IF(N298="snížená",J298,0)</f>
        <v>0</v>
      </c>
      <c r="BG298" s="200">
        <f>IF(N298="zákl. přenesená",J298,0)</f>
        <v>0</v>
      </c>
      <c r="BH298" s="200">
        <f>IF(N298="sníž. přenesená",J298,0)</f>
        <v>0</v>
      </c>
      <c r="BI298" s="200">
        <f>IF(N298="nulová",J298,0)</f>
        <v>0</v>
      </c>
      <c r="BJ298" s="17" t="s">
        <v>89</v>
      </c>
      <c r="BK298" s="200">
        <f>ROUND(I298*H298,2)</f>
        <v>0</v>
      </c>
      <c r="BL298" s="17" t="s">
        <v>156</v>
      </c>
      <c r="BM298" s="199" t="s">
        <v>759</v>
      </c>
    </row>
    <row r="299" spans="1:65" s="12" customFormat="1" ht="25.9" customHeight="1">
      <c r="B299" s="171"/>
      <c r="C299" s="172"/>
      <c r="D299" s="173" t="s">
        <v>80</v>
      </c>
      <c r="E299" s="174" t="s">
        <v>418</v>
      </c>
      <c r="F299" s="174" t="s">
        <v>419</v>
      </c>
      <c r="G299" s="172"/>
      <c r="H299" s="172"/>
      <c r="I299" s="175"/>
      <c r="J299" s="176">
        <f>BK299</f>
        <v>0</v>
      </c>
      <c r="K299" s="172"/>
      <c r="L299" s="177"/>
      <c r="M299" s="178"/>
      <c r="N299" s="179"/>
      <c r="O299" s="179"/>
      <c r="P299" s="180">
        <f>P300</f>
        <v>0</v>
      </c>
      <c r="Q299" s="179"/>
      <c r="R299" s="180">
        <f>R300</f>
        <v>2.5</v>
      </c>
      <c r="S299" s="179"/>
      <c r="T299" s="181">
        <f>T300</f>
        <v>0</v>
      </c>
      <c r="AR299" s="182" t="s">
        <v>91</v>
      </c>
      <c r="AT299" s="183" t="s">
        <v>80</v>
      </c>
      <c r="AU299" s="183" t="s">
        <v>81</v>
      </c>
      <c r="AY299" s="182" t="s">
        <v>150</v>
      </c>
      <c r="BK299" s="184">
        <f>BK300</f>
        <v>0</v>
      </c>
    </row>
    <row r="300" spans="1:65" s="12" customFormat="1" ht="22.9" customHeight="1">
      <c r="B300" s="171"/>
      <c r="C300" s="172"/>
      <c r="D300" s="173" t="s">
        <v>80</v>
      </c>
      <c r="E300" s="185" t="s">
        <v>420</v>
      </c>
      <c r="F300" s="185" t="s">
        <v>421</v>
      </c>
      <c r="G300" s="172"/>
      <c r="H300" s="172"/>
      <c r="I300" s="175"/>
      <c r="J300" s="186">
        <f>BK300</f>
        <v>0</v>
      </c>
      <c r="K300" s="172"/>
      <c r="L300" s="177"/>
      <c r="M300" s="178"/>
      <c r="N300" s="179"/>
      <c r="O300" s="179"/>
      <c r="P300" s="180">
        <f>SUM(P301:P303)</f>
        <v>0</v>
      </c>
      <c r="Q300" s="179"/>
      <c r="R300" s="180">
        <f>SUM(R301:R303)</f>
        <v>2.5</v>
      </c>
      <c r="S300" s="179"/>
      <c r="T300" s="181">
        <f>SUM(T301:T303)</f>
        <v>0</v>
      </c>
      <c r="AR300" s="182" t="s">
        <v>91</v>
      </c>
      <c r="AT300" s="183" t="s">
        <v>80</v>
      </c>
      <c r="AU300" s="183" t="s">
        <v>89</v>
      </c>
      <c r="AY300" s="182" t="s">
        <v>150</v>
      </c>
      <c r="BK300" s="184">
        <f>SUM(BK301:BK303)</f>
        <v>0</v>
      </c>
    </row>
    <row r="301" spans="1:65" s="2" customFormat="1" ht="24.2" customHeight="1">
      <c r="A301" s="34"/>
      <c r="B301" s="35"/>
      <c r="C301" s="187" t="s">
        <v>402</v>
      </c>
      <c r="D301" s="187" t="s">
        <v>152</v>
      </c>
      <c r="E301" s="188" t="s">
        <v>423</v>
      </c>
      <c r="F301" s="189" t="s">
        <v>424</v>
      </c>
      <c r="G301" s="190" t="s">
        <v>285</v>
      </c>
      <c r="H301" s="191">
        <v>1</v>
      </c>
      <c r="I301" s="192"/>
      <c r="J301" s="193">
        <f>ROUND(I301*H301,2)</f>
        <v>0</v>
      </c>
      <c r="K301" s="194"/>
      <c r="L301" s="39"/>
      <c r="M301" s="195" t="s">
        <v>1</v>
      </c>
      <c r="N301" s="196" t="s">
        <v>46</v>
      </c>
      <c r="O301" s="71"/>
      <c r="P301" s="197">
        <f>O301*H301</f>
        <v>0</v>
      </c>
      <c r="Q301" s="197">
        <v>1.25</v>
      </c>
      <c r="R301" s="197">
        <f>Q301*H301</f>
        <v>1.25</v>
      </c>
      <c r="S301" s="197">
        <v>0</v>
      </c>
      <c r="T301" s="198">
        <f>S301*H301</f>
        <v>0</v>
      </c>
      <c r="U301" s="34"/>
      <c r="V301" s="34"/>
      <c r="W301" s="34"/>
      <c r="X301" s="34"/>
      <c r="Y301" s="34"/>
      <c r="Z301" s="34"/>
      <c r="AA301" s="34"/>
      <c r="AB301" s="34"/>
      <c r="AC301" s="34"/>
      <c r="AD301" s="34"/>
      <c r="AE301" s="34"/>
      <c r="AR301" s="199" t="s">
        <v>243</v>
      </c>
      <c r="AT301" s="199" t="s">
        <v>152</v>
      </c>
      <c r="AU301" s="199" t="s">
        <v>91</v>
      </c>
      <c r="AY301" s="17" t="s">
        <v>150</v>
      </c>
      <c r="BE301" s="200">
        <f>IF(N301="základní",J301,0)</f>
        <v>0</v>
      </c>
      <c r="BF301" s="200">
        <f>IF(N301="snížená",J301,0)</f>
        <v>0</v>
      </c>
      <c r="BG301" s="200">
        <f>IF(N301="zákl. přenesená",J301,0)</f>
        <v>0</v>
      </c>
      <c r="BH301" s="200">
        <f>IF(N301="sníž. přenesená",J301,0)</f>
        <v>0</v>
      </c>
      <c r="BI301" s="200">
        <f>IF(N301="nulová",J301,0)</f>
        <v>0</v>
      </c>
      <c r="BJ301" s="17" t="s">
        <v>89</v>
      </c>
      <c r="BK301" s="200">
        <f>ROUND(I301*H301,2)</f>
        <v>0</v>
      </c>
      <c r="BL301" s="17" t="s">
        <v>243</v>
      </c>
      <c r="BM301" s="199" t="s">
        <v>760</v>
      </c>
    </row>
    <row r="302" spans="1:65" s="2" customFormat="1" ht="16.5" customHeight="1">
      <c r="A302" s="34"/>
      <c r="B302" s="35"/>
      <c r="C302" s="234" t="s">
        <v>407</v>
      </c>
      <c r="D302" s="234" t="s">
        <v>211</v>
      </c>
      <c r="E302" s="235" t="s">
        <v>427</v>
      </c>
      <c r="F302" s="236" t="s">
        <v>428</v>
      </c>
      <c r="G302" s="237" t="s">
        <v>285</v>
      </c>
      <c r="H302" s="238">
        <v>1</v>
      </c>
      <c r="I302" s="239"/>
      <c r="J302" s="240">
        <f>ROUND(I302*H302,2)</f>
        <v>0</v>
      </c>
      <c r="K302" s="241"/>
      <c r="L302" s="242"/>
      <c r="M302" s="243" t="s">
        <v>1</v>
      </c>
      <c r="N302" s="244" t="s">
        <v>46</v>
      </c>
      <c r="O302" s="71"/>
      <c r="P302" s="197">
        <f>O302*H302</f>
        <v>0</v>
      </c>
      <c r="Q302" s="197">
        <v>1.25</v>
      </c>
      <c r="R302" s="197">
        <f>Q302*H302</f>
        <v>1.25</v>
      </c>
      <c r="S302" s="197">
        <v>0</v>
      </c>
      <c r="T302" s="198">
        <f>S302*H302</f>
        <v>0</v>
      </c>
      <c r="U302" s="34"/>
      <c r="V302" s="34"/>
      <c r="W302" s="34"/>
      <c r="X302" s="34"/>
      <c r="Y302" s="34"/>
      <c r="Z302" s="34"/>
      <c r="AA302" s="34"/>
      <c r="AB302" s="34"/>
      <c r="AC302" s="34"/>
      <c r="AD302" s="34"/>
      <c r="AE302" s="34"/>
      <c r="AR302" s="199" t="s">
        <v>193</v>
      </c>
      <c r="AT302" s="199" t="s">
        <v>211</v>
      </c>
      <c r="AU302" s="199" t="s">
        <v>91</v>
      </c>
      <c r="AY302" s="17" t="s">
        <v>150</v>
      </c>
      <c r="BE302" s="200">
        <f>IF(N302="základní",J302,0)</f>
        <v>0</v>
      </c>
      <c r="BF302" s="200">
        <f>IF(N302="snížená",J302,0)</f>
        <v>0</v>
      </c>
      <c r="BG302" s="200">
        <f>IF(N302="zákl. přenesená",J302,0)</f>
        <v>0</v>
      </c>
      <c r="BH302" s="200">
        <f>IF(N302="sníž. přenesená",J302,0)</f>
        <v>0</v>
      </c>
      <c r="BI302" s="200">
        <f>IF(N302="nulová",J302,0)</f>
        <v>0</v>
      </c>
      <c r="BJ302" s="17" t="s">
        <v>89</v>
      </c>
      <c r="BK302" s="200">
        <f>ROUND(I302*H302,2)</f>
        <v>0</v>
      </c>
      <c r="BL302" s="17" t="s">
        <v>156</v>
      </c>
      <c r="BM302" s="199" t="s">
        <v>761</v>
      </c>
    </row>
    <row r="303" spans="1:65" s="2" customFormat="1" ht="24.2" customHeight="1">
      <c r="A303" s="34"/>
      <c r="B303" s="35"/>
      <c r="C303" s="187" t="s">
        <v>414</v>
      </c>
      <c r="D303" s="187" t="s">
        <v>152</v>
      </c>
      <c r="E303" s="188" t="s">
        <v>431</v>
      </c>
      <c r="F303" s="189" t="s">
        <v>432</v>
      </c>
      <c r="G303" s="190" t="s">
        <v>228</v>
      </c>
      <c r="H303" s="191">
        <v>1.25</v>
      </c>
      <c r="I303" s="192"/>
      <c r="J303" s="193">
        <f>ROUND(I303*H303,2)</f>
        <v>0</v>
      </c>
      <c r="K303" s="194"/>
      <c r="L303" s="39"/>
      <c r="M303" s="195" t="s">
        <v>1</v>
      </c>
      <c r="N303" s="196" t="s">
        <v>46</v>
      </c>
      <c r="O303" s="71"/>
      <c r="P303" s="197">
        <f>O303*H303</f>
        <v>0</v>
      </c>
      <c r="Q303" s="197">
        <v>0</v>
      </c>
      <c r="R303" s="197">
        <f>Q303*H303</f>
        <v>0</v>
      </c>
      <c r="S303" s="197">
        <v>0</v>
      </c>
      <c r="T303" s="198">
        <f>S303*H303</f>
        <v>0</v>
      </c>
      <c r="U303" s="34"/>
      <c r="V303" s="34"/>
      <c r="W303" s="34"/>
      <c r="X303" s="34"/>
      <c r="Y303" s="34"/>
      <c r="Z303" s="34"/>
      <c r="AA303" s="34"/>
      <c r="AB303" s="34"/>
      <c r="AC303" s="34"/>
      <c r="AD303" s="34"/>
      <c r="AE303" s="34"/>
      <c r="AR303" s="199" t="s">
        <v>243</v>
      </c>
      <c r="AT303" s="199" t="s">
        <v>152</v>
      </c>
      <c r="AU303" s="199" t="s">
        <v>91</v>
      </c>
      <c r="AY303" s="17" t="s">
        <v>150</v>
      </c>
      <c r="BE303" s="200">
        <f>IF(N303="základní",J303,0)</f>
        <v>0</v>
      </c>
      <c r="BF303" s="200">
        <f>IF(N303="snížená",J303,0)</f>
        <v>0</v>
      </c>
      <c r="BG303" s="200">
        <f>IF(N303="zákl. přenesená",J303,0)</f>
        <v>0</v>
      </c>
      <c r="BH303" s="200">
        <f>IF(N303="sníž. přenesená",J303,0)</f>
        <v>0</v>
      </c>
      <c r="BI303" s="200">
        <f>IF(N303="nulová",J303,0)</f>
        <v>0</v>
      </c>
      <c r="BJ303" s="17" t="s">
        <v>89</v>
      </c>
      <c r="BK303" s="200">
        <f>ROUND(I303*H303,2)</f>
        <v>0</v>
      </c>
      <c r="BL303" s="17" t="s">
        <v>243</v>
      </c>
      <c r="BM303" s="199" t="s">
        <v>762</v>
      </c>
    </row>
    <row r="304" spans="1:65" s="12" customFormat="1" ht="25.9" customHeight="1">
      <c r="B304" s="171"/>
      <c r="C304" s="172"/>
      <c r="D304" s="173" t="s">
        <v>80</v>
      </c>
      <c r="E304" s="174" t="s">
        <v>211</v>
      </c>
      <c r="F304" s="174" t="s">
        <v>434</v>
      </c>
      <c r="G304" s="172"/>
      <c r="H304" s="172"/>
      <c r="I304" s="175"/>
      <c r="J304" s="176">
        <f>BK304</f>
        <v>0</v>
      </c>
      <c r="K304" s="172"/>
      <c r="L304" s="177"/>
      <c r="M304" s="178"/>
      <c r="N304" s="179"/>
      <c r="O304" s="179"/>
      <c r="P304" s="180">
        <f>P305</f>
        <v>0</v>
      </c>
      <c r="Q304" s="179"/>
      <c r="R304" s="180">
        <f>R305</f>
        <v>1.485E-4</v>
      </c>
      <c r="S304" s="179"/>
      <c r="T304" s="181">
        <f>T305</f>
        <v>0</v>
      </c>
      <c r="AR304" s="182" t="s">
        <v>165</v>
      </c>
      <c r="AT304" s="183" t="s">
        <v>80</v>
      </c>
      <c r="AU304" s="183" t="s">
        <v>81</v>
      </c>
      <c r="AY304" s="182" t="s">
        <v>150</v>
      </c>
      <c r="BK304" s="184">
        <f>BK305</f>
        <v>0</v>
      </c>
    </row>
    <row r="305" spans="1:65" s="12" customFormat="1" ht="22.9" customHeight="1">
      <c r="B305" s="171"/>
      <c r="C305" s="172"/>
      <c r="D305" s="173" t="s">
        <v>80</v>
      </c>
      <c r="E305" s="185" t="s">
        <v>435</v>
      </c>
      <c r="F305" s="185" t="s">
        <v>436</v>
      </c>
      <c r="G305" s="172"/>
      <c r="H305" s="172"/>
      <c r="I305" s="175"/>
      <c r="J305" s="186">
        <f>BK305</f>
        <v>0</v>
      </c>
      <c r="K305" s="172"/>
      <c r="L305" s="177"/>
      <c r="M305" s="178"/>
      <c r="N305" s="179"/>
      <c r="O305" s="179"/>
      <c r="P305" s="180">
        <f>SUM(P306:P308)</f>
        <v>0</v>
      </c>
      <c r="Q305" s="179"/>
      <c r="R305" s="180">
        <f>SUM(R306:R308)</f>
        <v>1.485E-4</v>
      </c>
      <c r="S305" s="179"/>
      <c r="T305" s="181">
        <f>SUM(T306:T308)</f>
        <v>0</v>
      </c>
      <c r="AR305" s="182" t="s">
        <v>165</v>
      </c>
      <c r="AT305" s="183" t="s">
        <v>80</v>
      </c>
      <c r="AU305" s="183" t="s">
        <v>89</v>
      </c>
      <c r="AY305" s="182" t="s">
        <v>150</v>
      </c>
      <c r="BK305" s="184">
        <f>SUM(BK306:BK308)</f>
        <v>0</v>
      </c>
    </row>
    <row r="306" spans="1:65" s="2" customFormat="1" ht="21.75" customHeight="1">
      <c r="A306" s="34"/>
      <c r="B306" s="35"/>
      <c r="C306" s="187" t="s">
        <v>422</v>
      </c>
      <c r="D306" s="187" t="s">
        <v>152</v>
      </c>
      <c r="E306" s="188" t="s">
        <v>438</v>
      </c>
      <c r="F306" s="189" t="s">
        <v>439</v>
      </c>
      <c r="G306" s="190" t="s">
        <v>440</v>
      </c>
      <c r="H306" s="191">
        <v>1.4999999999999999E-2</v>
      </c>
      <c r="I306" s="192"/>
      <c r="J306" s="193">
        <f>ROUND(I306*H306,2)</f>
        <v>0</v>
      </c>
      <c r="K306" s="194"/>
      <c r="L306" s="39"/>
      <c r="M306" s="195" t="s">
        <v>1</v>
      </c>
      <c r="N306" s="196" t="s">
        <v>46</v>
      </c>
      <c r="O306" s="71"/>
      <c r="P306" s="197">
        <f>O306*H306</f>
        <v>0</v>
      </c>
      <c r="Q306" s="197">
        <v>9.9000000000000008E-3</v>
      </c>
      <c r="R306" s="197">
        <f>Q306*H306</f>
        <v>1.485E-4</v>
      </c>
      <c r="S306" s="197">
        <v>0</v>
      </c>
      <c r="T306" s="198">
        <f>S306*H306</f>
        <v>0</v>
      </c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R306" s="199" t="s">
        <v>441</v>
      </c>
      <c r="AT306" s="199" t="s">
        <v>152</v>
      </c>
      <c r="AU306" s="199" t="s">
        <v>91</v>
      </c>
      <c r="AY306" s="17" t="s">
        <v>150</v>
      </c>
      <c r="BE306" s="200">
        <f>IF(N306="základní",J306,0)</f>
        <v>0</v>
      </c>
      <c r="BF306" s="200">
        <f>IF(N306="snížená",J306,0)</f>
        <v>0</v>
      </c>
      <c r="BG306" s="200">
        <f>IF(N306="zákl. přenesená",J306,0)</f>
        <v>0</v>
      </c>
      <c r="BH306" s="200">
        <f>IF(N306="sníž. přenesená",J306,0)</f>
        <v>0</v>
      </c>
      <c r="BI306" s="200">
        <f>IF(N306="nulová",J306,0)</f>
        <v>0</v>
      </c>
      <c r="BJ306" s="17" t="s">
        <v>89</v>
      </c>
      <c r="BK306" s="200">
        <f>ROUND(I306*H306,2)</f>
        <v>0</v>
      </c>
      <c r="BL306" s="17" t="s">
        <v>441</v>
      </c>
      <c r="BM306" s="199" t="s">
        <v>763</v>
      </c>
    </row>
    <row r="307" spans="1:65" s="14" customFormat="1">
      <c r="B307" s="212"/>
      <c r="C307" s="213"/>
      <c r="D307" s="203" t="s">
        <v>158</v>
      </c>
      <c r="E307" s="214" t="s">
        <v>1</v>
      </c>
      <c r="F307" s="215" t="s">
        <v>764</v>
      </c>
      <c r="G307" s="213"/>
      <c r="H307" s="216">
        <v>1.4999999999999999E-2</v>
      </c>
      <c r="I307" s="217"/>
      <c r="J307" s="213"/>
      <c r="K307" s="213"/>
      <c r="L307" s="218"/>
      <c r="M307" s="219"/>
      <c r="N307" s="220"/>
      <c r="O307" s="220"/>
      <c r="P307" s="220"/>
      <c r="Q307" s="220"/>
      <c r="R307" s="220"/>
      <c r="S307" s="220"/>
      <c r="T307" s="221"/>
      <c r="AT307" s="222" t="s">
        <v>158</v>
      </c>
      <c r="AU307" s="222" t="s">
        <v>91</v>
      </c>
      <c r="AV307" s="14" t="s">
        <v>91</v>
      </c>
      <c r="AW307" s="14" t="s">
        <v>35</v>
      </c>
      <c r="AX307" s="14" t="s">
        <v>81</v>
      </c>
      <c r="AY307" s="222" t="s">
        <v>150</v>
      </c>
    </row>
    <row r="308" spans="1:65" s="15" customFormat="1">
      <c r="B308" s="223"/>
      <c r="C308" s="224"/>
      <c r="D308" s="203" t="s">
        <v>158</v>
      </c>
      <c r="E308" s="225" t="s">
        <v>1</v>
      </c>
      <c r="F308" s="226" t="s">
        <v>161</v>
      </c>
      <c r="G308" s="224"/>
      <c r="H308" s="227">
        <v>1.4999999999999999E-2</v>
      </c>
      <c r="I308" s="228"/>
      <c r="J308" s="224"/>
      <c r="K308" s="224"/>
      <c r="L308" s="229"/>
      <c r="M308" s="248"/>
      <c r="N308" s="249"/>
      <c r="O308" s="249"/>
      <c r="P308" s="249"/>
      <c r="Q308" s="249"/>
      <c r="R308" s="249"/>
      <c r="S308" s="249"/>
      <c r="T308" s="250"/>
      <c r="AT308" s="233" t="s">
        <v>158</v>
      </c>
      <c r="AU308" s="233" t="s">
        <v>91</v>
      </c>
      <c r="AV308" s="15" t="s">
        <v>156</v>
      </c>
      <c r="AW308" s="15" t="s">
        <v>35</v>
      </c>
      <c r="AX308" s="15" t="s">
        <v>89</v>
      </c>
      <c r="AY308" s="233" t="s">
        <v>150</v>
      </c>
    </row>
    <row r="309" spans="1:65" s="2" customFormat="1" ht="6.95" customHeight="1">
      <c r="A309" s="34"/>
      <c r="B309" s="54"/>
      <c r="C309" s="55"/>
      <c r="D309" s="55"/>
      <c r="E309" s="55"/>
      <c r="F309" s="55"/>
      <c r="G309" s="55"/>
      <c r="H309" s="55"/>
      <c r="I309" s="55"/>
      <c r="J309" s="55"/>
      <c r="K309" s="55"/>
      <c r="L309" s="39"/>
      <c r="M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</row>
  </sheetData>
  <sheetProtection password="CC35" sheet="1" objects="1" scenarios="1" formatColumns="0" formatRows="0" autoFilter="0"/>
  <autoFilter ref="C126:K308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72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AT2" s="17" t="s">
        <v>103</v>
      </c>
    </row>
    <row r="3" spans="1:46" s="1" customFormat="1" ht="6.95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20"/>
      <c r="AT3" s="17" t="s">
        <v>91</v>
      </c>
    </row>
    <row r="4" spans="1:46" s="1" customFormat="1" ht="24.95" customHeight="1">
      <c r="B4" s="20"/>
      <c r="D4" s="110" t="s">
        <v>116</v>
      </c>
      <c r="L4" s="20"/>
      <c r="M4" s="111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12" t="s">
        <v>16</v>
      </c>
      <c r="L6" s="20"/>
    </row>
    <row r="7" spans="1:46" s="1" customFormat="1" ht="16.5" customHeight="1">
      <c r="B7" s="20"/>
      <c r="E7" s="301" t="str">
        <f>'Rekapitulace stavby'!K6</f>
        <v>Podzemní kontejneryna tříděný kom. odpad Lovosice</v>
      </c>
      <c r="F7" s="302"/>
      <c r="G7" s="302"/>
      <c r="H7" s="302"/>
      <c r="L7" s="20"/>
    </row>
    <row r="8" spans="1:46" s="2" customFormat="1" ht="12" customHeight="1">
      <c r="A8" s="34"/>
      <c r="B8" s="39"/>
      <c r="C8" s="34"/>
      <c r="D8" s="112" t="s">
        <v>117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303" t="s">
        <v>765</v>
      </c>
      <c r="F9" s="304"/>
      <c r="G9" s="304"/>
      <c r="H9" s="304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12" t="s">
        <v>18</v>
      </c>
      <c r="E11" s="34"/>
      <c r="F11" s="113" t="s">
        <v>1</v>
      </c>
      <c r="G11" s="34"/>
      <c r="H11" s="34"/>
      <c r="I11" s="112" t="s">
        <v>19</v>
      </c>
      <c r="J11" s="113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12" t="s">
        <v>20</v>
      </c>
      <c r="E12" s="34"/>
      <c r="F12" s="113" t="s">
        <v>21</v>
      </c>
      <c r="G12" s="34"/>
      <c r="H12" s="34"/>
      <c r="I12" s="112" t="s">
        <v>22</v>
      </c>
      <c r="J12" s="114" t="str">
        <f>'Rekapitulace stavby'!AN8</f>
        <v>26. 5. 2024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2" t="s">
        <v>24</v>
      </c>
      <c r="E14" s="34"/>
      <c r="F14" s="34"/>
      <c r="G14" s="34"/>
      <c r="H14" s="34"/>
      <c r="I14" s="112" t="s">
        <v>25</v>
      </c>
      <c r="J14" s="113" t="s">
        <v>26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3" t="s">
        <v>27</v>
      </c>
      <c r="F15" s="34"/>
      <c r="G15" s="34"/>
      <c r="H15" s="34"/>
      <c r="I15" s="112" t="s">
        <v>28</v>
      </c>
      <c r="J15" s="113" t="s">
        <v>29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2" t="s">
        <v>30</v>
      </c>
      <c r="E17" s="34"/>
      <c r="F17" s="34"/>
      <c r="G17" s="34"/>
      <c r="H17" s="34"/>
      <c r="I17" s="112" t="s">
        <v>25</v>
      </c>
      <c r="J17" s="30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05" t="str">
        <f>'Rekapitulace stavby'!E14</f>
        <v>Vyplň údaj</v>
      </c>
      <c r="F18" s="306"/>
      <c r="G18" s="306"/>
      <c r="H18" s="306"/>
      <c r="I18" s="112" t="s">
        <v>28</v>
      </c>
      <c r="J18" s="30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2" t="s">
        <v>32</v>
      </c>
      <c r="E20" s="34"/>
      <c r="F20" s="34"/>
      <c r="G20" s="34"/>
      <c r="H20" s="34"/>
      <c r="I20" s="112" t="s">
        <v>25</v>
      </c>
      <c r="J20" s="113" t="s">
        <v>33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3" t="s">
        <v>34</v>
      </c>
      <c r="F21" s="34"/>
      <c r="G21" s="34"/>
      <c r="H21" s="34"/>
      <c r="I21" s="112" t="s">
        <v>28</v>
      </c>
      <c r="J21" s="113" t="s">
        <v>1</v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2" t="s">
        <v>36</v>
      </c>
      <c r="E23" s="34"/>
      <c r="F23" s="34"/>
      <c r="G23" s="34"/>
      <c r="H23" s="34"/>
      <c r="I23" s="112" t="s">
        <v>25</v>
      </c>
      <c r="J23" s="113" t="s">
        <v>37</v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3" t="s">
        <v>38</v>
      </c>
      <c r="F24" s="34"/>
      <c r="G24" s="34"/>
      <c r="H24" s="34"/>
      <c r="I24" s="112" t="s">
        <v>28</v>
      </c>
      <c r="J24" s="113" t="s">
        <v>1</v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2" t="s">
        <v>39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5"/>
      <c r="B27" s="116"/>
      <c r="C27" s="115"/>
      <c r="D27" s="115"/>
      <c r="E27" s="307" t="s">
        <v>1</v>
      </c>
      <c r="F27" s="307"/>
      <c r="G27" s="307"/>
      <c r="H27" s="307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8"/>
      <c r="E29" s="118"/>
      <c r="F29" s="118"/>
      <c r="G29" s="118"/>
      <c r="H29" s="118"/>
      <c r="I29" s="118"/>
      <c r="J29" s="118"/>
      <c r="K29" s="118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9" t="s">
        <v>41</v>
      </c>
      <c r="E30" s="34"/>
      <c r="F30" s="34"/>
      <c r="G30" s="34"/>
      <c r="H30" s="34"/>
      <c r="I30" s="34"/>
      <c r="J30" s="120">
        <f>ROUND(J127,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8"/>
      <c r="E31" s="118"/>
      <c r="F31" s="118"/>
      <c r="G31" s="118"/>
      <c r="H31" s="118"/>
      <c r="I31" s="118"/>
      <c r="J31" s="118"/>
      <c r="K31" s="118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21" t="s">
        <v>43</v>
      </c>
      <c r="G32" s="34"/>
      <c r="H32" s="34"/>
      <c r="I32" s="121" t="s">
        <v>42</v>
      </c>
      <c r="J32" s="121" t="s">
        <v>44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22" t="s">
        <v>45</v>
      </c>
      <c r="E33" s="112" t="s">
        <v>46</v>
      </c>
      <c r="F33" s="123">
        <f>ROUND((SUM(BE127:BE371)),  2)</f>
        <v>0</v>
      </c>
      <c r="G33" s="34"/>
      <c r="H33" s="34"/>
      <c r="I33" s="124">
        <v>0.21</v>
      </c>
      <c r="J33" s="123">
        <f>ROUND(((SUM(BE127:BE371))*I33),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12" t="s">
        <v>47</v>
      </c>
      <c r="F34" s="123">
        <f>ROUND((SUM(BF127:BF371)),  2)</f>
        <v>0</v>
      </c>
      <c r="G34" s="34"/>
      <c r="H34" s="34"/>
      <c r="I34" s="124">
        <v>0.15</v>
      </c>
      <c r="J34" s="123">
        <f>ROUND(((SUM(BF127:BF371))*I34),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12" t="s">
        <v>48</v>
      </c>
      <c r="F35" s="123">
        <f>ROUND((SUM(BG127:BG371)),  2)</f>
        <v>0</v>
      </c>
      <c r="G35" s="34"/>
      <c r="H35" s="34"/>
      <c r="I35" s="124">
        <v>0.21</v>
      </c>
      <c r="J35" s="123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12" t="s">
        <v>49</v>
      </c>
      <c r="F36" s="123">
        <f>ROUND((SUM(BH127:BH371)),  2)</f>
        <v>0</v>
      </c>
      <c r="G36" s="34"/>
      <c r="H36" s="34"/>
      <c r="I36" s="124">
        <v>0.15</v>
      </c>
      <c r="J36" s="123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2" t="s">
        <v>50</v>
      </c>
      <c r="F37" s="123">
        <f>ROUND((SUM(BI127:BI371)),  2)</f>
        <v>0</v>
      </c>
      <c r="G37" s="34"/>
      <c r="H37" s="34"/>
      <c r="I37" s="124">
        <v>0</v>
      </c>
      <c r="J37" s="123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5"/>
      <c r="D39" s="126" t="s">
        <v>51</v>
      </c>
      <c r="E39" s="127"/>
      <c r="F39" s="127"/>
      <c r="G39" s="128" t="s">
        <v>52</v>
      </c>
      <c r="H39" s="129" t="s">
        <v>53</v>
      </c>
      <c r="I39" s="127"/>
      <c r="J39" s="130">
        <f>SUM(J30:J37)</f>
        <v>0</v>
      </c>
      <c r="K39" s="131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51"/>
      <c r="D50" s="132" t="s">
        <v>54</v>
      </c>
      <c r="E50" s="133"/>
      <c r="F50" s="133"/>
      <c r="G50" s="132" t="s">
        <v>55</v>
      </c>
      <c r="H50" s="133"/>
      <c r="I50" s="133"/>
      <c r="J50" s="133"/>
      <c r="K50" s="133"/>
      <c r="L50" s="51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2.75">
      <c r="A61" s="34"/>
      <c r="B61" s="39"/>
      <c r="C61" s="34"/>
      <c r="D61" s="134" t="s">
        <v>56</v>
      </c>
      <c r="E61" s="135"/>
      <c r="F61" s="136" t="s">
        <v>57</v>
      </c>
      <c r="G61" s="134" t="s">
        <v>56</v>
      </c>
      <c r="H61" s="135"/>
      <c r="I61" s="135"/>
      <c r="J61" s="137" t="s">
        <v>57</v>
      </c>
      <c r="K61" s="135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2.75">
      <c r="A65" s="34"/>
      <c r="B65" s="39"/>
      <c r="C65" s="34"/>
      <c r="D65" s="132" t="s">
        <v>58</v>
      </c>
      <c r="E65" s="138"/>
      <c r="F65" s="138"/>
      <c r="G65" s="132" t="s">
        <v>59</v>
      </c>
      <c r="H65" s="138"/>
      <c r="I65" s="138"/>
      <c r="J65" s="138"/>
      <c r="K65" s="138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2.75">
      <c r="A76" s="34"/>
      <c r="B76" s="39"/>
      <c r="C76" s="34"/>
      <c r="D76" s="134" t="s">
        <v>56</v>
      </c>
      <c r="E76" s="135"/>
      <c r="F76" s="136" t="s">
        <v>57</v>
      </c>
      <c r="G76" s="134" t="s">
        <v>56</v>
      </c>
      <c r="H76" s="135"/>
      <c r="I76" s="135"/>
      <c r="J76" s="137" t="s">
        <v>57</v>
      </c>
      <c r="K76" s="135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customHeight="1">
      <c r="A77" s="34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5" customHeight="1">
      <c r="A81" s="34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5" customHeight="1">
      <c r="A82" s="34"/>
      <c r="B82" s="35"/>
      <c r="C82" s="23" t="s">
        <v>119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6.5" customHeight="1">
      <c r="A85" s="34"/>
      <c r="B85" s="35"/>
      <c r="C85" s="36"/>
      <c r="D85" s="36"/>
      <c r="E85" s="299" t="str">
        <f>E7</f>
        <v>Podzemní kontejneryna tříděný kom. odpad Lovosice</v>
      </c>
      <c r="F85" s="300"/>
      <c r="G85" s="300"/>
      <c r="H85" s="300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29" t="s">
        <v>117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6.5" customHeight="1">
      <c r="A87" s="34"/>
      <c r="B87" s="35"/>
      <c r="C87" s="36"/>
      <c r="D87" s="36"/>
      <c r="E87" s="287" t="str">
        <f>E9</f>
        <v>05 - SO 05 - parc.č. 104, 385/4, 8.května</v>
      </c>
      <c r="F87" s="298"/>
      <c r="G87" s="298"/>
      <c r="H87" s="298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29" t="s">
        <v>20</v>
      </c>
      <c r="D89" s="36"/>
      <c r="E89" s="36"/>
      <c r="F89" s="27" t="str">
        <f>F12</f>
        <v xml:space="preserve"> </v>
      </c>
      <c r="G89" s="36"/>
      <c r="H89" s="36"/>
      <c r="I89" s="29" t="s">
        <v>22</v>
      </c>
      <c r="J89" s="66" t="str">
        <f>IF(J12="","",J12)</f>
        <v>26. 5. 2024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5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25.7" customHeight="1">
      <c r="A91" s="34"/>
      <c r="B91" s="35"/>
      <c r="C91" s="29" t="s">
        <v>24</v>
      </c>
      <c r="D91" s="36"/>
      <c r="E91" s="36"/>
      <c r="F91" s="27" t="str">
        <f>E15</f>
        <v>Město Lovosice</v>
      </c>
      <c r="G91" s="36"/>
      <c r="H91" s="36"/>
      <c r="I91" s="29" t="s">
        <v>32</v>
      </c>
      <c r="J91" s="32" t="str">
        <f>E21</f>
        <v>aut.Ing., Mgr. Karel Štrupl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2" customHeight="1">
      <c r="A92" s="34"/>
      <c r="B92" s="35"/>
      <c r="C92" s="29" t="s">
        <v>30</v>
      </c>
      <c r="D92" s="36"/>
      <c r="E92" s="36"/>
      <c r="F92" s="27" t="str">
        <f>IF(E18="","",E18)</f>
        <v>Vyplň údaj</v>
      </c>
      <c r="G92" s="36"/>
      <c r="H92" s="36"/>
      <c r="I92" s="29" t="s">
        <v>36</v>
      </c>
      <c r="J92" s="32" t="str">
        <f>E24</f>
        <v>Josef Beran-STAVO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43" t="s">
        <v>120</v>
      </c>
      <c r="D94" s="144"/>
      <c r="E94" s="144"/>
      <c r="F94" s="144"/>
      <c r="G94" s="144"/>
      <c r="H94" s="144"/>
      <c r="I94" s="144"/>
      <c r="J94" s="145" t="s">
        <v>121</v>
      </c>
      <c r="K94" s="14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9" customHeight="1">
      <c r="A96" s="34"/>
      <c r="B96" s="35"/>
      <c r="C96" s="146" t="s">
        <v>122</v>
      </c>
      <c r="D96" s="36"/>
      <c r="E96" s="36"/>
      <c r="F96" s="36"/>
      <c r="G96" s="36"/>
      <c r="H96" s="36"/>
      <c r="I96" s="36"/>
      <c r="J96" s="84">
        <f>J127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123</v>
      </c>
    </row>
    <row r="97" spans="1:31" s="9" customFormat="1" ht="24.95" customHeight="1">
      <c r="B97" s="147"/>
      <c r="C97" s="148"/>
      <c r="D97" s="149" t="s">
        <v>124</v>
      </c>
      <c r="E97" s="150"/>
      <c r="F97" s="150"/>
      <c r="G97" s="150"/>
      <c r="H97" s="150"/>
      <c r="I97" s="150"/>
      <c r="J97" s="151">
        <f>J128</f>
        <v>0</v>
      </c>
      <c r="K97" s="148"/>
      <c r="L97" s="152"/>
    </row>
    <row r="98" spans="1:31" s="10" customFormat="1" ht="19.899999999999999" customHeight="1">
      <c r="B98" s="153"/>
      <c r="C98" s="154"/>
      <c r="D98" s="155" t="s">
        <v>125</v>
      </c>
      <c r="E98" s="156"/>
      <c r="F98" s="156"/>
      <c r="G98" s="156"/>
      <c r="H98" s="156"/>
      <c r="I98" s="156"/>
      <c r="J98" s="157">
        <f>J129</f>
        <v>0</v>
      </c>
      <c r="K98" s="154"/>
      <c r="L98" s="158"/>
    </row>
    <row r="99" spans="1:31" s="10" customFormat="1" ht="19.899999999999999" customHeight="1">
      <c r="B99" s="153"/>
      <c r="C99" s="154"/>
      <c r="D99" s="155" t="s">
        <v>126</v>
      </c>
      <c r="E99" s="156"/>
      <c r="F99" s="156"/>
      <c r="G99" s="156"/>
      <c r="H99" s="156"/>
      <c r="I99" s="156"/>
      <c r="J99" s="157">
        <f>J209</f>
        <v>0</v>
      </c>
      <c r="K99" s="154"/>
      <c r="L99" s="158"/>
    </row>
    <row r="100" spans="1:31" s="10" customFormat="1" ht="19.899999999999999" customHeight="1">
      <c r="B100" s="153"/>
      <c r="C100" s="154"/>
      <c r="D100" s="155" t="s">
        <v>127</v>
      </c>
      <c r="E100" s="156"/>
      <c r="F100" s="156"/>
      <c r="G100" s="156"/>
      <c r="H100" s="156"/>
      <c r="I100" s="156"/>
      <c r="J100" s="157">
        <f>J230</f>
        <v>0</v>
      </c>
      <c r="K100" s="154"/>
      <c r="L100" s="158"/>
    </row>
    <row r="101" spans="1:31" s="10" customFormat="1" ht="19.899999999999999" customHeight="1">
      <c r="B101" s="153"/>
      <c r="C101" s="154"/>
      <c r="D101" s="155" t="s">
        <v>128</v>
      </c>
      <c r="E101" s="156"/>
      <c r="F101" s="156"/>
      <c r="G101" s="156"/>
      <c r="H101" s="156"/>
      <c r="I101" s="156"/>
      <c r="J101" s="157">
        <f>J280</f>
        <v>0</v>
      </c>
      <c r="K101" s="154"/>
      <c r="L101" s="158"/>
    </row>
    <row r="102" spans="1:31" s="10" customFormat="1" ht="19.899999999999999" customHeight="1">
      <c r="B102" s="153"/>
      <c r="C102" s="154"/>
      <c r="D102" s="155" t="s">
        <v>129</v>
      </c>
      <c r="E102" s="156"/>
      <c r="F102" s="156"/>
      <c r="G102" s="156"/>
      <c r="H102" s="156"/>
      <c r="I102" s="156"/>
      <c r="J102" s="157">
        <f>J319</f>
        <v>0</v>
      </c>
      <c r="K102" s="154"/>
      <c r="L102" s="158"/>
    </row>
    <row r="103" spans="1:31" s="10" customFormat="1" ht="19.899999999999999" customHeight="1">
      <c r="B103" s="153"/>
      <c r="C103" s="154"/>
      <c r="D103" s="155" t="s">
        <v>130</v>
      </c>
      <c r="E103" s="156"/>
      <c r="F103" s="156"/>
      <c r="G103" s="156"/>
      <c r="H103" s="156"/>
      <c r="I103" s="156"/>
      <c r="J103" s="157">
        <f>J336</f>
        <v>0</v>
      </c>
      <c r="K103" s="154"/>
      <c r="L103" s="158"/>
    </row>
    <row r="104" spans="1:31" s="9" customFormat="1" ht="24.95" customHeight="1">
      <c r="B104" s="147"/>
      <c r="C104" s="148"/>
      <c r="D104" s="149" t="s">
        <v>131</v>
      </c>
      <c r="E104" s="150"/>
      <c r="F104" s="150"/>
      <c r="G104" s="150"/>
      <c r="H104" s="150"/>
      <c r="I104" s="150"/>
      <c r="J104" s="151">
        <f>J338</f>
        <v>0</v>
      </c>
      <c r="K104" s="148"/>
      <c r="L104" s="152"/>
    </row>
    <row r="105" spans="1:31" s="10" customFormat="1" ht="19.899999999999999" customHeight="1">
      <c r="B105" s="153"/>
      <c r="C105" s="154"/>
      <c r="D105" s="155" t="s">
        <v>132</v>
      </c>
      <c r="E105" s="156"/>
      <c r="F105" s="156"/>
      <c r="G105" s="156"/>
      <c r="H105" s="156"/>
      <c r="I105" s="156"/>
      <c r="J105" s="157">
        <f>J339</f>
        <v>0</v>
      </c>
      <c r="K105" s="154"/>
      <c r="L105" s="158"/>
    </row>
    <row r="106" spans="1:31" s="9" customFormat="1" ht="24.95" customHeight="1">
      <c r="B106" s="147"/>
      <c r="C106" s="148"/>
      <c r="D106" s="149" t="s">
        <v>133</v>
      </c>
      <c r="E106" s="150"/>
      <c r="F106" s="150"/>
      <c r="G106" s="150"/>
      <c r="H106" s="150"/>
      <c r="I106" s="150"/>
      <c r="J106" s="151">
        <f>J343</f>
        <v>0</v>
      </c>
      <c r="K106" s="148"/>
      <c r="L106" s="152"/>
    </row>
    <row r="107" spans="1:31" s="10" customFormat="1" ht="19.899999999999999" customHeight="1">
      <c r="B107" s="153"/>
      <c r="C107" s="154"/>
      <c r="D107" s="155" t="s">
        <v>134</v>
      </c>
      <c r="E107" s="156"/>
      <c r="F107" s="156"/>
      <c r="G107" s="156"/>
      <c r="H107" s="156"/>
      <c r="I107" s="156"/>
      <c r="J107" s="157">
        <f>J344</f>
        <v>0</v>
      </c>
      <c r="K107" s="154"/>
      <c r="L107" s="158"/>
    </row>
    <row r="108" spans="1:31" s="2" customFormat="1" ht="21.75" customHeight="1">
      <c r="A108" s="34"/>
      <c r="B108" s="35"/>
      <c r="C108" s="36"/>
      <c r="D108" s="36"/>
      <c r="E108" s="36"/>
      <c r="F108" s="36"/>
      <c r="G108" s="36"/>
      <c r="H108" s="36"/>
      <c r="I108" s="36"/>
      <c r="J108" s="36"/>
      <c r="K108" s="36"/>
      <c r="L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pans="1:31" s="2" customFormat="1" ht="6.95" customHeight="1">
      <c r="A109" s="34"/>
      <c r="B109" s="54"/>
      <c r="C109" s="55"/>
      <c r="D109" s="55"/>
      <c r="E109" s="55"/>
      <c r="F109" s="55"/>
      <c r="G109" s="55"/>
      <c r="H109" s="55"/>
      <c r="I109" s="55"/>
      <c r="J109" s="55"/>
      <c r="K109" s="55"/>
      <c r="L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3" spans="1:63" s="2" customFormat="1" ht="6.95" customHeight="1">
      <c r="A113" s="34"/>
      <c r="B113" s="56"/>
      <c r="C113" s="57"/>
      <c r="D113" s="57"/>
      <c r="E113" s="57"/>
      <c r="F113" s="57"/>
      <c r="G113" s="57"/>
      <c r="H113" s="57"/>
      <c r="I113" s="57"/>
      <c r="J113" s="57"/>
      <c r="K113" s="57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3" s="2" customFormat="1" ht="24.95" customHeight="1">
      <c r="A114" s="34"/>
      <c r="B114" s="35"/>
      <c r="C114" s="23" t="s">
        <v>135</v>
      </c>
      <c r="D114" s="36"/>
      <c r="E114" s="36"/>
      <c r="F114" s="36"/>
      <c r="G114" s="36"/>
      <c r="H114" s="36"/>
      <c r="I114" s="36"/>
      <c r="J114" s="36"/>
      <c r="K114" s="36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3" s="2" customFormat="1" ht="6.95" customHeight="1">
      <c r="A115" s="34"/>
      <c r="B115" s="35"/>
      <c r="C115" s="36"/>
      <c r="D115" s="36"/>
      <c r="E115" s="36"/>
      <c r="F115" s="36"/>
      <c r="G115" s="36"/>
      <c r="H115" s="36"/>
      <c r="I115" s="36"/>
      <c r="J115" s="36"/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3" s="2" customFormat="1" ht="12" customHeight="1">
      <c r="A116" s="34"/>
      <c r="B116" s="35"/>
      <c r="C116" s="29" t="s">
        <v>16</v>
      </c>
      <c r="D116" s="36"/>
      <c r="E116" s="36"/>
      <c r="F116" s="36"/>
      <c r="G116" s="36"/>
      <c r="H116" s="36"/>
      <c r="I116" s="36"/>
      <c r="J116" s="36"/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3" s="2" customFormat="1" ht="16.5" customHeight="1">
      <c r="A117" s="34"/>
      <c r="B117" s="35"/>
      <c r="C117" s="36"/>
      <c r="D117" s="36"/>
      <c r="E117" s="299" t="str">
        <f>E7</f>
        <v>Podzemní kontejneryna tříděný kom. odpad Lovosice</v>
      </c>
      <c r="F117" s="300"/>
      <c r="G117" s="300"/>
      <c r="H117" s="300"/>
      <c r="I117" s="36"/>
      <c r="J117" s="36"/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63" s="2" customFormat="1" ht="12" customHeight="1">
      <c r="A118" s="34"/>
      <c r="B118" s="35"/>
      <c r="C118" s="29" t="s">
        <v>117</v>
      </c>
      <c r="D118" s="36"/>
      <c r="E118" s="36"/>
      <c r="F118" s="36"/>
      <c r="G118" s="36"/>
      <c r="H118" s="36"/>
      <c r="I118" s="36"/>
      <c r="J118" s="36"/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63" s="2" customFormat="1" ht="16.5" customHeight="1">
      <c r="A119" s="34"/>
      <c r="B119" s="35"/>
      <c r="C119" s="36"/>
      <c r="D119" s="36"/>
      <c r="E119" s="287" t="str">
        <f>E9</f>
        <v>05 - SO 05 - parc.č. 104, 385/4, 8.května</v>
      </c>
      <c r="F119" s="298"/>
      <c r="G119" s="298"/>
      <c r="H119" s="298"/>
      <c r="I119" s="36"/>
      <c r="J119" s="36"/>
      <c r="K119" s="36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63" s="2" customFormat="1" ht="6.95" customHeight="1">
      <c r="A120" s="34"/>
      <c r="B120" s="35"/>
      <c r="C120" s="36"/>
      <c r="D120" s="36"/>
      <c r="E120" s="36"/>
      <c r="F120" s="36"/>
      <c r="G120" s="36"/>
      <c r="H120" s="36"/>
      <c r="I120" s="36"/>
      <c r="J120" s="36"/>
      <c r="K120" s="36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pans="1:63" s="2" customFormat="1" ht="12" customHeight="1">
      <c r="A121" s="34"/>
      <c r="B121" s="35"/>
      <c r="C121" s="29" t="s">
        <v>20</v>
      </c>
      <c r="D121" s="36"/>
      <c r="E121" s="36"/>
      <c r="F121" s="27" t="str">
        <f>F12</f>
        <v xml:space="preserve"> </v>
      </c>
      <c r="G121" s="36"/>
      <c r="H121" s="36"/>
      <c r="I121" s="29" t="s">
        <v>22</v>
      </c>
      <c r="J121" s="66" t="str">
        <f>IF(J12="","",J12)</f>
        <v>26. 5. 2024</v>
      </c>
      <c r="K121" s="36"/>
      <c r="L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pans="1:63" s="2" customFormat="1" ht="6.95" customHeight="1">
      <c r="A122" s="34"/>
      <c r="B122" s="35"/>
      <c r="C122" s="36"/>
      <c r="D122" s="36"/>
      <c r="E122" s="36"/>
      <c r="F122" s="36"/>
      <c r="G122" s="36"/>
      <c r="H122" s="36"/>
      <c r="I122" s="36"/>
      <c r="J122" s="36"/>
      <c r="K122" s="36"/>
      <c r="L122" s="51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pans="1:63" s="2" customFormat="1" ht="25.7" customHeight="1">
      <c r="A123" s="34"/>
      <c r="B123" s="35"/>
      <c r="C123" s="29" t="s">
        <v>24</v>
      </c>
      <c r="D123" s="36"/>
      <c r="E123" s="36"/>
      <c r="F123" s="27" t="str">
        <f>E15</f>
        <v>Město Lovosice</v>
      </c>
      <c r="G123" s="36"/>
      <c r="H123" s="36"/>
      <c r="I123" s="29" t="s">
        <v>32</v>
      </c>
      <c r="J123" s="32" t="str">
        <f>E21</f>
        <v>aut.Ing., Mgr. Karel Štrupl</v>
      </c>
      <c r="K123" s="36"/>
      <c r="L123" s="51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pans="1:63" s="2" customFormat="1" ht="15.2" customHeight="1">
      <c r="A124" s="34"/>
      <c r="B124" s="35"/>
      <c r="C124" s="29" t="s">
        <v>30</v>
      </c>
      <c r="D124" s="36"/>
      <c r="E124" s="36"/>
      <c r="F124" s="27" t="str">
        <f>IF(E18="","",E18)</f>
        <v>Vyplň údaj</v>
      </c>
      <c r="G124" s="36"/>
      <c r="H124" s="36"/>
      <c r="I124" s="29" t="s">
        <v>36</v>
      </c>
      <c r="J124" s="32" t="str">
        <f>E24</f>
        <v>Josef Beran-STAVO</v>
      </c>
      <c r="K124" s="36"/>
      <c r="L124" s="51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pans="1:63" s="2" customFormat="1" ht="10.35" customHeight="1">
      <c r="A125" s="34"/>
      <c r="B125" s="35"/>
      <c r="C125" s="36"/>
      <c r="D125" s="36"/>
      <c r="E125" s="36"/>
      <c r="F125" s="36"/>
      <c r="G125" s="36"/>
      <c r="H125" s="36"/>
      <c r="I125" s="36"/>
      <c r="J125" s="36"/>
      <c r="K125" s="36"/>
      <c r="L125" s="51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pans="1:63" s="11" customFormat="1" ht="29.25" customHeight="1">
      <c r="A126" s="159"/>
      <c r="B126" s="160"/>
      <c r="C126" s="161" t="s">
        <v>136</v>
      </c>
      <c r="D126" s="162" t="s">
        <v>66</v>
      </c>
      <c r="E126" s="162" t="s">
        <v>62</v>
      </c>
      <c r="F126" s="162" t="s">
        <v>63</v>
      </c>
      <c r="G126" s="162" t="s">
        <v>137</v>
      </c>
      <c r="H126" s="162" t="s">
        <v>138</v>
      </c>
      <c r="I126" s="162" t="s">
        <v>139</v>
      </c>
      <c r="J126" s="163" t="s">
        <v>121</v>
      </c>
      <c r="K126" s="164" t="s">
        <v>140</v>
      </c>
      <c r="L126" s="165"/>
      <c r="M126" s="75" t="s">
        <v>1</v>
      </c>
      <c r="N126" s="76" t="s">
        <v>45</v>
      </c>
      <c r="O126" s="76" t="s">
        <v>141</v>
      </c>
      <c r="P126" s="76" t="s">
        <v>142</v>
      </c>
      <c r="Q126" s="76" t="s">
        <v>143</v>
      </c>
      <c r="R126" s="76" t="s">
        <v>144</v>
      </c>
      <c r="S126" s="76" t="s">
        <v>145</v>
      </c>
      <c r="T126" s="77" t="s">
        <v>146</v>
      </c>
      <c r="U126" s="159"/>
      <c r="V126" s="159"/>
      <c r="W126" s="159"/>
      <c r="X126" s="159"/>
      <c r="Y126" s="159"/>
      <c r="Z126" s="159"/>
      <c r="AA126" s="159"/>
      <c r="AB126" s="159"/>
      <c r="AC126" s="159"/>
      <c r="AD126" s="159"/>
      <c r="AE126" s="159"/>
    </row>
    <row r="127" spans="1:63" s="2" customFormat="1" ht="22.9" customHeight="1">
      <c r="A127" s="34"/>
      <c r="B127" s="35"/>
      <c r="C127" s="82" t="s">
        <v>147</v>
      </c>
      <c r="D127" s="36"/>
      <c r="E127" s="36"/>
      <c r="F127" s="36"/>
      <c r="G127" s="36"/>
      <c r="H127" s="36"/>
      <c r="I127" s="36"/>
      <c r="J127" s="166">
        <f>BK127</f>
        <v>0</v>
      </c>
      <c r="K127" s="36"/>
      <c r="L127" s="39"/>
      <c r="M127" s="78"/>
      <c r="N127" s="167"/>
      <c r="O127" s="79"/>
      <c r="P127" s="168">
        <f>P128+P338+P343</f>
        <v>0</v>
      </c>
      <c r="Q127" s="79"/>
      <c r="R127" s="168">
        <f>R128+R338+R343</f>
        <v>111.12423120999999</v>
      </c>
      <c r="S127" s="79"/>
      <c r="T127" s="169">
        <f>T128+T338+T343</f>
        <v>102.609116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T127" s="17" t="s">
        <v>80</v>
      </c>
      <c r="AU127" s="17" t="s">
        <v>123</v>
      </c>
      <c r="BK127" s="170">
        <f>BK128+BK338+BK343</f>
        <v>0</v>
      </c>
    </row>
    <row r="128" spans="1:63" s="12" customFormat="1" ht="25.9" customHeight="1">
      <c r="B128" s="171"/>
      <c r="C128" s="172"/>
      <c r="D128" s="173" t="s">
        <v>80</v>
      </c>
      <c r="E128" s="174" t="s">
        <v>148</v>
      </c>
      <c r="F128" s="174" t="s">
        <v>149</v>
      </c>
      <c r="G128" s="172"/>
      <c r="H128" s="172"/>
      <c r="I128" s="175"/>
      <c r="J128" s="176">
        <f>BK128</f>
        <v>0</v>
      </c>
      <c r="K128" s="172"/>
      <c r="L128" s="177"/>
      <c r="M128" s="178"/>
      <c r="N128" s="179"/>
      <c r="O128" s="179"/>
      <c r="P128" s="180">
        <f>P129+P209+P230+P280+P319+P336</f>
        <v>0</v>
      </c>
      <c r="Q128" s="179"/>
      <c r="R128" s="180">
        <f>R129+R209+R230+R280+R319+R336</f>
        <v>108.59142756999999</v>
      </c>
      <c r="S128" s="179"/>
      <c r="T128" s="181">
        <f>T129+T209+T230+T280+T319+T336</f>
        <v>102.609116</v>
      </c>
      <c r="AR128" s="182" t="s">
        <v>89</v>
      </c>
      <c r="AT128" s="183" t="s">
        <v>80</v>
      </c>
      <c r="AU128" s="183" t="s">
        <v>81</v>
      </c>
      <c r="AY128" s="182" t="s">
        <v>150</v>
      </c>
      <c r="BK128" s="184">
        <f>BK129+BK209+BK230+BK280+BK319+BK336</f>
        <v>0</v>
      </c>
    </row>
    <row r="129" spans="1:65" s="12" customFormat="1" ht="22.9" customHeight="1">
      <c r="B129" s="171"/>
      <c r="C129" s="172"/>
      <c r="D129" s="173" t="s">
        <v>80</v>
      </c>
      <c r="E129" s="185" t="s">
        <v>89</v>
      </c>
      <c r="F129" s="185" t="s">
        <v>151</v>
      </c>
      <c r="G129" s="172"/>
      <c r="H129" s="172"/>
      <c r="I129" s="175"/>
      <c r="J129" s="186">
        <f>BK129</f>
        <v>0</v>
      </c>
      <c r="K129" s="172"/>
      <c r="L129" s="177"/>
      <c r="M129" s="178"/>
      <c r="N129" s="179"/>
      <c r="O129" s="179"/>
      <c r="P129" s="180">
        <f>SUM(P130:P208)</f>
        <v>0</v>
      </c>
      <c r="Q129" s="179"/>
      <c r="R129" s="180">
        <f>SUM(R130:R208)</f>
        <v>7.3808600000000002</v>
      </c>
      <c r="S129" s="179"/>
      <c r="T129" s="181">
        <f>SUM(T130:T208)</f>
        <v>99.489515999999995</v>
      </c>
      <c r="AR129" s="182" t="s">
        <v>89</v>
      </c>
      <c r="AT129" s="183" t="s">
        <v>80</v>
      </c>
      <c r="AU129" s="183" t="s">
        <v>89</v>
      </c>
      <c r="AY129" s="182" t="s">
        <v>150</v>
      </c>
      <c r="BK129" s="184">
        <f>SUM(BK130:BK208)</f>
        <v>0</v>
      </c>
    </row>
    <row r="130" spans="1:65" s="2" customFormat="1" ht="24.2" customHeight="1">
      <c r="A130" s="34"/>
      <c r="B130" s="35"/>
      <c r="C130" s="187" t="s">
        <v>89</v>
      </c>
      <c r="D130" s="187" t="s">
        <v>152</v>
      </c>
      <c r="E130" s="188" t="s">
        <v>535</v>
      </c>
      <c r="F130" s="189" t="s">
        <v>536</v>
      </c>
      <c r="G130" s="190" t="s">
        <v>155</v>
      </c>
      <c r="H130" s="191">
        <v>117.812</v>
      </c>
      <c r="I130" s="192"/>
      <c r="J130" s="193">
        <f>ROUND(I130*H130,2)</f>
        <v>0</v>
      </c>
      <c r="K130" s="194"/>
      <c r="L130" s="39"/>
      <c r="M130" s="195" t="s">
        <v>1</v>
      </c>
      <c r="N130" s="196" t="s">
        <v>46</v>
      </c>
      <c r="O130" s="71"/>
      <c r="P130" s="197">
        <f>O130*H130</f>
        <v>0</v>
      </c>
      <c r="Q130" s="197">
        <v>0</v>
      </c>
      <c r="R130" s="197">
        <f>Q130*H130</f>
        <v>0</v>
      </c>
      <c r="S130" s="197">
        <v>0.26</v>
      </c>
      <c r="T130" s="198">
        <f>S130*H130</f>
        <v>30.631119999999999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99" t="s">
        <v>156</v>
      </c>
      <c r="AT130" s="199" t="s">
        <v>152</v>
      </c>
      <c r="AU130" s="199" t="s">
        <v>91</v>
      </c>
      <c r="AY130" s="17" t="s">
        <v>150</v>
      </c>
      <c r="BE130" s="200">
        <f>IF(N130="základní",J130,0)</f>
        <v>0</v>
      </c>
      <c r="BF130" s="200">
        <f>IF(N130="snížená",J130,0)</f>
        <v>0</v>
      </c>
      <c r="BG130" s="200">
        <f>IF(N130="zákl. přenesená",J130,0)</f>
        <v>0</v>
      </c>
      <c r="BH130" s="200">
        <f>IF(N130="sníž. přenesená",J130,0)</f>
        <v>0</v>
      </c>
      <c r="BI130" s="200">
        <f>IF(N130="nulová",J130,0)</f>
        <v>0</v>
      </c>
      <c r="BJ130" s="17" t="s">
        <v>89</v>
      </c>
      <c r="BK130" s="200">
        <f>ROUND(I130*H130,2)</f>
        <v>0</v>
      </c>
      <c r="BL130" s="17" t="s">
        <v>156</v>
      </c>
      <c r="BM130" s="199" t="s">
        <v>766</v>
      </c>
    </row>
    <row r="131" spans="1:65" s="13" customFormat="1">
      <c r="B131" s="201"/>
      <c r="C131" s="202"/>
      <c r="D131" s="203" t="s">
        <v>158</v>
      </c>
      <c r="E131" s="204" t="s">
        <v>1</v>
      </c>
      <c r="F131" s="205" t="s">
        <v>538</v>
      </c>
      <c r="G131" s="202"/>
      <c r="H131" s="204" t="s">
        <v>1</v>
      </c>
      <c r="I131" s="206"/>
      <c r="J131" s="202"/>
      <c r="K131" s="202"/>
      <c r="L131" s="207"/>
      <c r="M131" s="208"/>
      <c r="N131" s="209"/>
      <c r="O131" s="209"/>
      <c r="P131" s="209"/>
      <c r="Q131" s="209"/>
      <c r="R131" s="209"/>
      <c r="S131" s="209"/>
      <c r="T131" s="210"/>
      <c r="AT131" s="211" t="s">
        <v>158</v>
      </c>
      <c r="AU131" s="211" t="s">
        <v>91</v>
      </c>
      <c r="AV131" s="13" t="s">
        <v>89</v>
      </c>
      <c r="AW131" s="13" t="s">
        <v>35</v>
      </c>
      <c r="AX131" s="13" t="s">
        <v>81</v>
      </c>
      <c r="AY131" s="211" t="s">
        <v>150</v>
      </c>
    </row>
    <row r="132" spans="1:65" s="14" customFormat="1">
      <c r="B132" s="212"/>
      <c r="C132" s="213"/>
      <c r="D132" s="203" t="s">
        <v>158</v>
      </c>
      <c r="E132" s="214" t="s">
        <v>1</v>
      </c>
      <c r="F132" s="215" t="s">
        <v>767</v>
      </c>
      <c r="G132" s="213"/>
      <c r="H132" s="216">
        <v>83.418999999999997</v>
      </c>
      <c r="I132" s="217"/>
      <c r="J132" s="213"/>
      <c r="K132" s="213"/>
      <c r="L132" s="218"/>
      <c r="M132" s="219"/>
      <c r="N132" s="220"/>
      <c r="O132" s="220"/>
      <c r="P132" s="220"/>
      <c r="Q132" s="220"/>
      <c r="R132" s="220"/>
      <c r="S132" s="220"/>
      <c r="T132" s="221"/>
      <c r="AT132" s="222" t="s">
        <v>158</v>
      </c>
      <c r="AU132" s="222" t="s">
        <v>91</v>
      </c>
      <c r="AV132" s="14" t="s">
        <v>91</v>
      </c>
      <c r="AW132" s="14" t="s">
        <v>35</v>
      </c>
      <c r="AX132" s="14" t="s">
        <v>81</v>
      </c>
      <c r="AY132" s="222" t="s">
        <v>150</v>
      </c>
    </row>
    <row r="133" spans="1:65" s="13" customFormat="1">
      <c r="B133" s="201"/>
      <c r="C133" s="202"/>
      <c r="D133" s="203" t="s">
        <v>158</v>
      </c>
      <c r="E133" s="204" t="s">
        <v>1</v>
      </c>
      <c r="F133" s="205" t="s">
        <v>540</v>
      </c>
      <c r="G133" s="202"/>
      <c r="H133" s="204" t="s">
        <v>1</v>
      </c>
      <c r="I133" s="206"/>
      <c r="J133" s="202"/>
      <c r="K133" s="202"/>
      <c r="L133" s="207"/>
      <c r="M133" s="208"/>
      <c r="N133" s="209"/>
      <c r="O133" s="209"/>
      <c r="P133" s="209"/>
      <c r="Q133" s="209"/>
      <c r="R133" s="209"/>
      <c r="S133" s="209"/>
      <c r="T133" s="210"/>
      <c r="AT133" s="211" t="s">
        <v>158</v>
      </c>
      <c r="AU133" s="211" t="s">
        <v>91</v>
      </c>
      <c r="AV133" s="13" t="s">
        <v>89</v>
      </c>
      <c r="AW133" s="13" t="s">
        <v>35</v>
      </c>
      <c r="AX133" s="13" t="s">
        <v>81</v>
      </c>
      <c r="AY133" s="211" t="s">
        <v>150</v>
      </c>
    </row>
    <row r="134" spans="1:65" s="14" customFormat="1">
      <c r="B134" s="212"/>
      <c r="C134" s="213"/>
      <c r="D134" s="203" t="s">
        <v>158</v>
      </c>
      <c r="E134" s="214" t="s">
        <v>1</v>
      </c>
      <c r="F134" s="215" t="s">
        <v>675</v>
      </c>
      <c r="G134" s="213"/>
      <c r="H134" s="216">
        <v>-9.1999999999999993</v>
      </c>
      <c r="I134" s="217"/>
      <c r="J134" s="213"/>
      <c r="K134" s="213"/>
      <c r="L134" s="218"/>
      <c r="M134" s="219"/>
      <c r="N134" s="220"/>
      <c r="O134" s="220"/>
      <c r="P134" s="220"/>
      <c r="Q134" s="220"/>
      <c r="R134" s="220"/>
      <c r="S134" s="220"/>
      <c r="T134" s="221"/>
      <c r="AT134" s="222" t="s">
        <v>158</v>
      </c>
      <c r="AU134" s="222" t="s">
        <v>91</v>
      </c>
      <c r="AV134" s="14" t="s">
        <v>91</v>
      </c>
      <c r="AW134" s="14" t="s">
        <v>35</v>
      </c>
      <c r="AX134" s="14" t="s">
        <v>81</v>
      </c>
      <c r="AY134" s="222" t="s">
        <v>150</v>
      </c>
    </row>
    <row r="135" spans="1:65" s="14" customFormat="1">
      <c r="B135" s="212"/>
      <c r="C135" s="213"/>
      <c r="D135" s="203" t="s">
        <v>158</v>
      </c>
      <c r="E135" s="214" t="s">
        <v>1</v>
      </c>
      <c r="F135" s="215" t="s">
        <v>768</v>
      </c>
      <c r="G135" s="213"/>
      <c r="H135" s="216">
        <v>-0.5</v>
      </c>
      <c r="I135" s="217"/>
      <c r="J135" s="213"/>
      <c r="K135" s="213"/>
      <c r="L135" s="218"/>
      <c r="M135" s="219"/>
      <c r="N135" s="220"/>
      <c r="O135" s="220"/>
      <c r="P135" s="220"/>
      <c r="Q135" s="220"/>
      <c r="R135" s="220"/>
      <c r="S135" s="220"/>
      <c r="T135" s="221"/>
      <c r="AT135" s="222" t="s">
        <v>158</v>
      </c>
      <c r="AU135" s="222" t="s">
        <v>91</v>
      </c>
      <c r="AV135" s="14" t="s">
        <v>91</v>
      </c>
      <c r="AW135" s="14" t="s">
        <v>35</v>
      </c>
      <c r="AX135" s="14" t="s">
        <v>81</v>
      </c>
      <c r="AY135" s="222" t="s">
        <v>150</v>
      </c>
    </row>
    <row r="136" spans="1:65" s="13" customFormat="1">
      <c r="B136" s="201"/>
      <c r="C136" s="202"/>
      <c r="D136" s="203" t="s">
        <v>158</v>
      </c>
      <c r="E136" s="204" t="s">
        <v>1</v>
      </c>
      <c r="F136" s="205" t="s">
        <v>769</v>
      </c>
      <c r="G136" s="202"/>
      <c r="H136" s="204" t="s">
        <v>1</v>
      </c>
      <c r="I136" s="206"/>
      <c r="J136" s="202"/>
      <c r="K136" s="202"/>
      <c r="L136" s="207"/>
      <c r="M136" s="208"/>
      <c r="N136" s="209"/>
      <c r="O136" s="209"/>
      <c r="P136" s="209"/>
      <c r="Q136" s="209"/>
      <c r="R136" s="209"/>
      <c r="S136" s="209"/>
      <c r="T136" s="210"/>
      <c r="AT136" s="211" t="s">
        <v>158</v>
      </c>
      <c r="AU136" s="211" t="s">
        <v>91</v>
      </c>
      <c r="AV136" s="13" t="s">
        <v>89</v>
      </c>
      <c r="AW136" s="13" t="s">
        <v>35</v>
      </c>
      <c r="AX136" s="13" t="s">
        <v>81</v>
      </c>
      <c r="AY136" s="211" t="s">
        <v>150</v>
      </c>
    </row>
    <row r="137" spans="1:65" s="14" customFormat="1">
      <c r="B137" s="212"/>
      <c r="C137" s="213"/>
      <c r="D137" s="203" t="s">
        <v>158</v>
      </c>
      <c r="E137" s="214" t="s">
        <v>1</v>
      </c>
      <c r="F137" s="215" t="s">
        <v>770</v>
      </c>
      <c r="G137" s="213"/>
      <c r="H137" s="216">
        <v>26.774999999999999</v>
      </c>
      <c r="I137" s="217"/>
      <c r="J137" s="213"/>
      <c r="K137" s="213"/>
      <c r="L137" s="218"/>
      <c r="M137" s="219"/>
      <c r="N137" s="220"/>
      <c r="O137" s="220"/>
      <c r="P137" s="220"/>
      <c r="Q137" s="220"/>
      <c r="R137" s="220"/>
      <c r="S137" s="220"/>
      <c r="T137" s="221"/>
      <c r="AT137" s="222" t="s">
        <v>158</v>
      </c>
      <c r="AU137" s="222" t="s">
        <v>91</v>
      </c>
      <c r="AV137" s="14" t="s">
        <v>91</v>
      </c>
      <c r="AW137" s="14" t="s">
        <v>35</v>
      </c>
      <c r="AX137" s="14" t="s">
        <v>81</v>
      </c>
      <c r="AY137" s="222" t="s">
        <v>150</v>
      </c>
    </row>
    <row r="138" spans="1:65" s="14" customFormat="1">
      <c r="B138" s="212"/>
      <c r="C138" s="213"/>
      <c r="D138" s="203" t="s">
        <v>158</v>
      </c>
      <c r="E138" s="214" t="s">
        <v>1</v>
      </c>
      <c r="F138" s="215" t="s">
        <v>771</v>
      </c>
      <c r="G138" s="213"/>
      <c r="H138" s="216">
        <v>17.318000000000001</v>
      </c>
      <c r="I138" s="217"/>
      <c r="J138" s="213"/>
      <c r="K138" s="213"/>
      <c r="L138" s="218"/>
      <c r="M138" s="219"/>
      <c r="N138" s="220"/>
      <c r="O138" s="220"/>
      <c r="P138" s="220"/>
      <c r="Q138" s="220"/>
      <c r="R138" s="220"/>
      <c r="S138" s="220"/>
      <c r="T138" s="221"/>
      <c r="AT138" s="222" t="s">
        <v>158</v>
      </c>
      <c r="AU138" s="222" t="s">
        <v>91</v>
      </c>
      <c r="AV138" s="14" t="s">
        <v>91</v>
      </c>
      <c r="AW138" s="14" t="s">
        <v>35</v>
      </c>
      <c r="AX138" s="14" t="s">
        <v>81</v>
      </c>
      <c r="AY138" s="222" t="s">
        <v>150</v>
      </c>
    </row>
    <row r="139" spans="1:65" s="15" customFormat="1">
      <c r="B139" s="223"/>
      <c r="C139" s="224"/>
      <c r="D139" s="203" t="s">
        <v>158</v>
      </c>
      <c r="E139" s="225" t="s">
        <v>1</v>
      </c>
      <c r="F139" s="226" t="s">
        <v>161</v>
      </c>
      <c r="G139" s="224"/>
      <c r="H139" s="227">
        <v>117.812</v>
      </c>
      <c r="I139" s="228"/>
      <c r="J139" s="224"/>
      <c r="K139" s="224"/>
      <c r="L139" s="229"/>
      <c r="M139" s="230"/>
      <c r="N139" s="231"/>
      <c r="O139" s="231"/>
      <c r="P139" s="231"/>
      <c r="Q139" s="231"/>
      <c r="R139" s="231"/>
      <c r="S139" s="231"/>
      <c r="T139" s="232"/>
      <c r="AT139" s="233" t="s">
        <v>158</v>
      </c>
      <c r="AU139" s="233" t="s">
        <v>91</v>
      </c>
      <c r="AV139" s="15" t="s">
        <v>156</v>
      </c>
      <c r="AW139" s="15" t="s">
        <v>35</v>
      </c>
      <c r="AX139" s="15" t="s">
        <v>89</v>
      </c>
      <c r="AY139" s="233" t="s">
        <v>150</v>
      </c>
    </row>
    <row r="140" spans="1:65" s="2" customFormat="1" ht="24.2" customHeight="1">
      <c r="A140" s="34"/>
      <c r="B140" s="35"/>
      <c r="C140" s="187" t="s">
        <v>91</v>
      </c>
      <c r="D140" s="187" t="s">
        <v>152</v>
      </c>
      <c r="E140" s="188" t="s">
        <v>166</v>
      </c>
      <c r="F140" s="189" t="s">
        <v>167</v>
      </c>
      <c r="G140" s="190" t="s">
        <v>155</v>
      </c>
      <c r="H140" s="191">
        <v>2.706</v>
      </c>
      <c r="I140" s="192"/>
      <c r="J140" s="193">
        <f>ROUND(I140*H140,2)</f>
        <v>0</v>
      </c>
      <c r="K140" s="194"/>
      <c r="L140" s="39"/>
      <c r="M140" s="195" t="s">
        <v>1</v>
      </c>
      <c r="N140" s="196" t="s">
        <v>46</v>
      </c>
      <c r="O140" s="71"/>
      <c r="P140" s="197">
        <f>O140*H140</f>
        <v>0</v>
      </c>
      <c r="Q140" s="197">
        <v>0</v>
      </c>
      <c r="R140" s="197">
        <f>Q140*H140</f>
        <v>0</v>
      </c>
      <c r="S140" s="197">
        <v>0.3</v>
      </c>
      <c r="T140" s="198">
        <f>S140*H140</f>
        <v>0.81179999999999997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9" t="s">
        <v>156</v>
      </c>
      <c r="AT140" s="199" t="s">
        <v>152</v>
      </c>
      <c r="AU140" s="199" t="s">
        <v>91</v>
      </c>
      <c r="AY140" s="17" t="s">
        <v>150</v>
      </c>
      <c r="BE140" s="200">
        <f>IF(N140="základní",J140,0)</f>
        <v>0</v>
      </c>
      <c r="BF140" s="200">
        <f>IF(N140="snížená",J140,0)</f>
        <v>0</v>
      </c>
      <c r="BG140" s="200">
        <f>IF(N140="zákl. přenesená",J140,0)</f>
        <v>0</v>
      </c>
      <c r="BH140" s="200">
        <f>IF(N140="sníž. přenesená",J140,0)</f>
        <v>0</v>
      </c>
      <c r="BI140" s="200">
        <f>IF(N140="nulová",J140,0)</f>
        <v>0</v>
      </c>
      <c r="BJ140" s="17" t="s">
        <v>89</v>
      </c>
      <c r="BK140" s="200">
        <f>ROUND(I140*H140,2)</f>
        <v>0</v>
      </c>
      <c r="BL140" s="17" t="s">
        <v>156</v>
      </c>
      <c r="BM140" s="199" t="s">
        <v>772</v>
      </c>
    </row>
    <row r="141" spans="1:65" s="13" customFormat="1">
      <c r="B141" s="201"/>
      <c r="C141" s="202"/>
      <c r="D141" s="203" t="s">
        <v>158</v>
      </c>
      <c r="E141" s="204" t="s">
        <v>1</v>
      </c>
      <c r="F141" s="205" t="s">
        <v>169</v>
      </c>
      <c r="G141" s="202"/>
      <c r="H141" s="204" t="s">
        <v>1</v>
      </c>
      <c r="I141" s="206"/>
      <c r="J141" s="202"/>
      <c r="K141" s="202"/>
      <c r="L141" s="207"/>
      <c r="M141" s="208"/>
      <c r="N141" s="209"/>
      <c r="O141" s="209"/>
      <c r="P141" s="209"/>
      <c r="Q141" s="209"/>
      <c r="R141" s="209"/>
      <c r="S141" s="209"/>
      <c r="T141" s="210"/>
      <c r="AT141" s="211" t="s">
        <v>158</v>
      </c>
      <c r="AU141" s="211" t="s">
        <v>91</v>
      </c>
      <c r="AV141" s="13" t="s">
        <v>89</v>
      </c>
      <c r="AW141" s="13" t="s">
        <v>35</v>
      </c>
      <c r="AX141" s="13" t="s">
        <v>81</v>
      </c>
      <c r="AY141" s="211" t="s">
        <v>150</v>
      </c>
    </row>
    <row r="142" spans="1:65" s="14" customFormat="1">
      <c r="B142" s="212"/>
      <c r="C142" s="213"/>
      <c r="D142" s="203" t="s">
        <v>158</v>
      </c>
      <c r="E142" s="214" t="s">
        <v>1</v>
      </c>
      <c r="F142" s="215" t="s">
        <v>773</v>
      </c>
      <c r="G142" s="213"/>
      <c r="H142" s="216">
        <v>2.706</v>
      </c>
      <c r="I142" s="217"/>
      <c r="J142" s="213"/>
      <c r="K142" s="213"/>
      <c r="L142" s="218"/>
      <c r="M142" s="219"/>
      <c r="N142" s="220"/>
      <c r="O142" s="220"/>
      <c r="P142" s="220"/>
      <c r="Q142" s="220"/>
      <c r="R142" s="220"/>
      <c r="S142" s="220"/>
      <c r="T142" s="221"/>
      <c r="AT142" s="222" t="s">
        <v>158</v>
      </c>
      <c r="AU142" s="222" t="s">
        <v>91</v>
      </c>
      <c r="AV142" s="14" t="s">
        <v>91</v>
      </c>
      <c r="AW142" s="14" t="s">
        <v>35</v>
      </c>
      <c r="AX142" s="14" t="s">
        <v>81</v>
      </c>
      <c r="AY142" s="222" t="s">
        <v>150</v>
      </c>
    </row>
    <row r="143" spans="1:65" s="15" customFormat="1">
      <c r="B143" s="223"/>
      <c r="C143" s="224"/>
      <c r="D143" s="203" t="s">
        <v>158</v>
      </c>
      <c r="E143" s="225" t="s">
        <v>1</v>
      </c>
      <c r="F143" s="226" t="s">
        <v>161</v>
      </c>
      <c r="G143" s="224"/>
      <c r="H143" s="227">
        <v>2.706</v>
      </c>
      <c r="I143" s="228"/>
      <c r="J143" s="224"/>
      <c r="K143" s="224"/>
      <c r="L143" s="229"/>
      <c r="M143" s="230"/>
      <c r="N143" s="231"/>
      <c r="O143" s="231"/>
      <c r="P143" s="231"/>
      <c r="Q143" s="231"/>
      <c r="R143" s="231"/>
      <c r="S143" s="231"/>
      <c r="T143" s="232"/>
      <c r="AT143" s="233" t="s">
        <v>158</v>
      </c>
      <c r="AU143" s="233" t="s">
        <v>91</v>
      </c>
      <c r="AV143" s="15" t="s">
        <v>156</v>
      </c>
      <c r="AW143" s="15" t="s">
        <v>35</v>
      </c>
      <c r="AX143" s="15" t="s">
        <v>89</v>
      </c>
      <c r="AY143" s="233" t="s">
        <v>150</v>
      </c>
    </row>
    <row r="144" spans="1:65" s="2" customFormat="1" ht="24.2" customHeight="1">
      <c r="A144" s="34"/>
      <c r="B144" s="35"/>
      <c r="C144" s="187" t="s">
        <v>165</v>
      </c>
      <c r="D144" s="187" t="s">
        <v>152</v>
      </c>
      <c r="E144" s="188" t="s">
        <v>171</v>
      </c>
      <c r="F144" s="189" t="s">
        <v>172</v>
      </c>
      <c r="G144" s="190" t="s">
        <v>155</v>
      </c>
      <c r="H144" s="191">
        <v>2.706</v>
      </c>
      <c r="I144" s="192"/>
      <c r="J144" s="193">
        <f>ROUND(I144*H144,2)</f>
        <v>0</v>
      </c>
      <c r="K144" s="194"/>
      <c r="L144" s="39"/>
      <c r="M144" s="195" t="s">
        <v>1</v>
      </c>
      <c r="N144" s="196" t="s">
        <v>46</v>
      </c>
      <c r="O144" s="71"/>
      <c r="P144" s="197">
        <f>O144*H144</f>
        <v>0</v>
      </c>
      <c r="Q144" s="197">
        <v>0</v>
      </c>
      <c r="R144" s="197">
        <f>Q144*H144</f>
        <v>0</v>
      </c>
      <c r="S144" s="197">
        <v>0.316</v>
      </c>
      <c r="T144" s="198">
        <f>S144*H144</f>
        <v>0.85509599999999997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9" t="s">
        <v>156</v>
      </c>
      <c r="AT144" s="199" t="s">
        <v>152</v>
      </c>
      <c r="AU144" s="199" t="s">
        <v>91</v>
      </c>
      <c r="AY144" s="17" t="s">
        <v>150</v>
      </c>
      <c r="BE144" s="200">
        <f>IF(N144="základní",J144,0)</f>
        <v>0</v>
      </c>
      <c r="BF144" s="200">
        <f>IF(N144="snížená",J144,0)</f>
        <v>0</v>
      </c>
      <c r="BG144" s="200">
        <f>IF(N144="zákl. přenesená",J144,0)</f>
        <v>0</v>
      </c>
      <c r="BH144" s="200">
        <f>IF(N144="sníž. přenesená",J144,0)</f>
        <v>0</v>
      </c>
      <c r="BI144" s="200">
        <f>IF(N144="nulová",J144,0)</f>
        <v>0</v>
      </c>
      <c r="BJ144" s="17" t="s">
        <v>89</v>
      </c>
      <c r="BK144" s="200">
        <f>ROUND(I144*H144,2)</f>
        <v>0</v>
      </c>
      <c r="BL144" s="17" t="s">
        <v>156</v>
      </c>
      <c r="BM144" s="199" t="s">
        <v>774</v>
      </c>
    </row>
    <row r="145" spans="1:65" s="14" customFormat="1">
      <c r="B145" s="212"/>
      <c r="C145" s="213"/>
      <c r="D145" s="203" t="s">
        <v>158</v>
      </c>
      <c r="E145" s="214" t="s">
        <v>1</v>
      </c>
      <c r="F145" s="215" t="s">
        <v>775</v>
      </c>
      <c r="G145" s="213"/>
      <c r="H145" s="216">
        <v>2.706</v>
      </c>
      <c r="I145" s="217"/>
      <c r="J145" s="213"/>
      <c r="K145" s="213"/>
      <c r="L145" s="218"/>
      <c r="M145" s="219"/>
      <c r="N145" s="220"/>
      <c r="O145" s="220"/>
      <c r="P145" s="220"/>
      <c r="Q145" s="220"/>
      <c r="R145" s="220"/>
      <c r="S145" s="220"/>
      <c r="T145" s="221"/>
      <c r="AT145" s="222" t="s">
        <v>158</v>
      </c>
      <c r="AU145" s="222" t="s">
        <v>91</v>
      </c>
      <c r="AV145" s="14" t="s">
        <v>91</v>
      </c>
      <c r="AW145" s="14" t="s">
        <v>35</v>
      </c>
      <c r="AX145" s="14" t="s">
        <v>81</v>
      </c>
      <c r="AY145" s="222" t="s">
        <v>150</v>
      </c>
    </row>
    <row r="146" spans="1:65" s="15" customFormat="1">
      <c r="B146" s="223"/>
      <c r="C146" s="224"/>
      <c r="D146" s="203" t="s">
        <v>158</v>
      </c>
      <c r="E146" s="225" t="s">
        <v>1</v>
      </c>
      <c r="F146" s="226" t="s">
        <v>161</v>
      </c>
      <c r="G146" s="224"/>
      <c r="H146" s="227">
        <v>2.706</v>
      </c>
      <c r="I146" s="228"/>
      <c r="J146" s="224"/>
      <c r="K146" s="224"/>
      <c r="L146" s="229"/>
      <c r="M146" s="230"/>
      <c r="N146" s="231"/>
      <c r="O146" s="231"/>
      <c r="P146" s="231"/>
      <c r="Q146" s="231"/>
      <c r="R146" s="231"/>
      <c r="S146" s="231"/>
      <c r="T146" s="232"/>
      <c r="AT146" s="233" t="s">
        <v>158</v>
      </c>
      <c r="AU146" s="233" t="s">
        <v>91</v>
      </c>
      <c r="AV146" s="15" t="s">
        <v>156</v>
      </c>
      <c r="AW146" s="15" t="s">
        <v>35</v>
      </c>
      <c r="AX146" s="15" t="s">
        <v>89</v>
      </c>
      <c r="AY146" s="233" t="s">
        <v>150</v>
      </c>
    </row>
    <row r="147" spans="1:65" s="2" customFormat="1" ht="24.2" customHeight="1">
      <c r="A147" s="34"/>
      <c r="B147" s="35"/>
      <c r="C147" s="187" t="s">
        <v>156</v>
      </c>
      <c r="D147" s="187" t="s">
        <v>152</v>
      </c>
      <c r="E147" s="188" t="s">
        <v>547</v>
      </c>
      <c r="F147" s="189" t="s">
        <v>548</v>
      </c>
      <c r="G147" s="190" t="s">
        <v>155</v>
      </c>
      <c r="H147" s="191">
        <v>117.812</v>
      </c>
      <c r="I147" s="192"/>
      <c r="J147" s="193">
        <f>ROUND(I147*H147,2)</f>
        <v>0</v>
      </c>
      <c r="K147" s="194"/>
      <c r="L147" s="39"/>
      <c r="M147" s="195" t="s">
        <v>1</v>
      </c>
      <c r="N147" s="196" t="s">
        <v>46</v>
      </c>
      <c r="O147" s="71"/>
      <c r="P147" s="197">
        <f>O147*H147</f>
        <v>0</v>
      </c>
      <c r="Q147" s="197">
        <v>0</v>
      </c>
      <c r="R147" s="197">
        <f>Q147*H147</f>
        <v>0</v>
      </c>
      <c r="S147" s="197">
        <v>0.5</v>
      </c>
      <c r="T147" s="198">
        <f>S147*H147</f>
        <v>58.905999999999999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9" t="s">
        <v>156</v>
      </c>
      <c r="AT147" s="199" t="s">
        <v>152</v>
      </c>
      <c r="AU147" s="199" t="s">
        <v>91</v>
      </c>
      <c r="AY147" s="17" t="s">
        <v>150</v>
      </c>
      <c r="BE147" s="200">
        <f>IF(N147="základní",J147,0)</f>
        <v>0</v>
      </c>
      <c r="BF147" s="200">
        <f>IF(N147="snížená",J147,0)</f>
        <v>0</v>
      </c>
      <c r="BG147" s="200">
        <f>IF(N147="zákl. přenesená",J147,0)</f>
        <v>0</v>
      </c>
      <c r="BH147" s="200">
        <f>IF(N147="sníž. přenesená",J147,0)</f>
        <v>0</v>
      </c>
      <c r="BI147" s="200">
        <f>IF(N147="nulová",J147,0)</f>
        <v>0</v>
      </c>
      <c r="BJ147" s="17" t="s">
        <v>89</v>
      </c>
      <c r="BK147" s="200">
        <f>ROUND(I147*H147,2)</f>
        <v>0</v>
      </c>
      <c r="BL147" s="17" t="s">
        <v>156</v>
      </c>
      <c r="BM147" s="199" t="s">
        <v>776</v>
      </c>
    </row>
    <row r="148" spans="1:65" s="13" customFormat="1" ht="22.5">
      <c r="B148" s="201"/>
      <c r="C148" s="202"/>
      <c r="D148" s="203" t="s">
        <v>158</v>
      </c>
      <c r="E148" s="204" t="s">
        <v>1</v>
      </c>
      <c r="F148" s="205" t="s">
        <v>550</v>
      </c>
      <c r="G148" s="202"/>
      <c r="H148" s="204" t="s">
        <v>1</v>
      </c>
      <c r="I148" s="206"/>
      <c r="J148" s="202"/>
      <c r="K148" s="202"/>
      <c r="L148" s="207"/>
      <c r="M148" s="208"/>
      <c r="N148" s="209"/>
      <c r="O148" s="209"/>
      <c r="P148" s="209"/>
      <c r="Q148" s="209"/>
      <c r="R148" s="209"/>
      <c r="S148" s="209"/>
      <c r="T148" s="210"/>
      <c r="AT148" s="211" t="s">
        <v>158</v>
      </c>
      <c r="AU148" s="211" t="s">
        <v>91</v>
      </c>
      <c r="AV148" s="13" t="s">
        <v>89</v>
      </c>
      <c r="AW148" s="13" t="s">
        <v>35</v>
      </c>
      <c r="AX148" s="13" t="s">
        <v>81</v>
      </c>
      <c r="AY148" s="211" t="s">
        <v>150</v>
      </c>
    </row>
    <row r="149" spans="1:65" s="13" customFormat="1">
      <c r="B149" s="201"/>
      <c r="C149" s="202"/>
      <c r="D149" s="203" t="s">
        <v>158</v>
      </c>
      <c r="E149" s="204" t="s">
        <v>1</v>
      </c>
      <c r="F149" s="205" t="s">
        <v>538</v>
      </c>
      <c r="G149" s="202"/>
      <c r="H149" s="204" t="s">
        <v>1</v>
      </c>
      <c r="I149" s="206"/>
      <c r="J149" s="202"/>
      <c r="K149" s="202"/>
      <c r="L149" s="207"/>
      <c r="M149" s="208"/>
      <c r="N149" s="209"/>
      <c r="O149" s="209"/>
      <c r="P149" s="209"/>
      <c r="Q149" s="209"/>
      <c r="R149" s="209"/>
      <c r="S149" s="209"/>
      <c r="T149" s="210"/>
      <c r="AT149" s="211" t="s">
        <v>158</v>
      </c>
      <c r="AU149" s="211" t="s">
        <v>91</v>
      </c>
      <c r="AV149" s="13" t="s">
        <v>89</v>
      </c>
      <c r="AW149" s="13" t="s">
        <v>35</v>
      </c>
      <c r="AX149" s="13" t="s">
        <v>81</v>
      </c>
      <c r="AY149" s="211" t="s">
        <v>150</v>
      </c>
    </row>
    <row r="150" spans="1:65" s="14" customFormat="1">
      <c r="B150" s="212"/>
      <c r="C150" s="213"/>
      <c r="D150" s="203" t="s">
        <v>158</v>
      </c>
      <c r="E150" s="214" t="s">
        <v>1</v>
      </c>
      <c r="F150" s="215" t="s">
        <v>767</v>
      </c>
      <c r="G150" s="213"/>
      <c r="H150" s="216">
        <v>83.418999999999997</v>
      </c>
      <c r="I150" s="217"/>
      <c r="J150" s="213"/>
      <c r="K150" s="213"/>
      <c r="L150" s="218"/>
      <c r="M150" s="219"/>
      <c r="N150" s="220"/>
      <c r="O150" s="220"/>
      <c r="P150" s="220"/>
      <c r="Q150" s="220"/>
      <c r="R150" s="220"/>
      <c r="S150" s="220"/>
      <c r="T150" s="221"/>
      <c r="AT150" s="222" t="s">
        <v>158</v>
      </c>
      <c r="AU150" s="222" t="s">
        <v>91</v>
      </c>
      <c r="AV150" s="14" t="s">
        <v>91</v>
      </c>
      <c r="AW150" s="14" t="s">
        <v>35</v>
      </c>
      <c r="AX150" s="14" t="s">
        <v>81</v>
      </c>
      <c r="AY150" s="222" t="s">
        <v>150</v>
      </c>
    </row>
    <row r="151" spans="1:65" s="13" customFormat="1">
      <c r="B151" s="201"/>
      <c r="C151" s="202"/>
      <c r="D151" s="203" t="s">
        <v>158</v>
      </c>
      <c r="E151" s="204" t="s">
        <v>1</v>
      </c>
      <c r="F151" s="205" t="s">
        <v>540</v>
      </c>
      <c r="G151" s="202"/>
      <c r="H151" s="204" t="s">
        <v>1</v>
      </c>
      <c r="I151" s="206"/>
      <c r="J151" s="202"/>
      <c r="K151" s="202"/>
      <c r="L151" s="207"/>
      <c r="M151" s="208"/>
      <c r="N151" s="209"/>
      <c r="O151" s="209"/>
      <c r="P151" s="209"/>
      <c r="Q151" s="209"/>
      <c r="R151" s="209"/>
      <c r="S151" s="209"/>
      <c r="T151" s="210"/>
      <c r="AT151" s="211" t="s">
        <v>158</v>
      </c>
      <c r="AU151" s="211" t="s">
        <v>91</v>
      </c>
      <c r="AV151" s="13" t="s">
        <v>89</v>
      </c>
      <c r="AW151" s="13" t="s">
        <v>35</v>
      </c>
      <c r="AX151" s="13" t="s">
        <v>81</v>
      </c>
      <c r="AY151" s="211" t="s">
        <v>150</v>
      </c>
    </row>
    <row r="152" spans="1:65" s="14" customFormat="1">
      <c r="B152" s="212"/>
      <c r="C152" s="213"/>
      <c r="D152" s="203" t="s">
        <v>158</v>
      </c>
      <c r="E152" s="214" t="s">
        <v>1</v>
      </c>
      <c r="F152" s="215" t="s">
        <v>675</v>
      </c>
      <c r="G152" s="213"/>
      <c r="H152" s="216">
        <v>-9.1999999999999993</v>
      </c>
      <c r="I152" s="217"/>
      <c r="J152" s="213"/>
      <c r="K152" s="213"/>
      <c r="L152" s="218"/>
      <c r="M152" s="219"/>
      <c r="N152" s="220"/>
      <c r="O152" s="220"/>
      <c r="P152" s="220"/>
      <c r="Q152" s="220"/>
      <c r="R152" s="220"/>
      <c r="S152" s="220"/>
      <c r="T152" s="221"/>
      <c r="AT152" s="222" t="s">
        <v>158</v>
      </c>
      <c r="AU152" s="222" t="s">
        <v>91</v>
      </c>
      <c r="AV152" s="14" t="s">
        <v>91</v>
      </c>
      <c r="AW152" s="14" t="s">
        <v>35</v>
      </c>
      <c r="AX152" s="14" t="s">
        <v>81</v>
      </c>
      <c r="AY152" s="222" t="s">
        <v>150</v>
      </c>
    </row>
    <row r="153" spans="1:65" s="14" customFormat="1">
      <c r="B153" s="212"/>
      <c r="C153" s="213"/>
      <c r="D153" s="203" t="s">
        <v>158</v>
      </c>
      <c r="E153" s="214" t="s">
        <v>1</v>
      </c>
      <c r="F153" s="215" t="s">
        <v>768</v>
      </c>
      <c r="G153" s="213"/>
      <c r="H153" s="216">
        <v>-0.5</v>
      </c>
      <c r="I153" s="217"/>
      <c r="J153" s="213"/>
      <c r="K153" s="213"/>
      <c r="L153" s="218"/>
      <c r="M153" s="219"/>
      <c r="N153" s="220"/>
      <c r="O153" s="220"/>
      <c r="P153" s="220"/>
      <c r="Q153" s="220"/>
      <c r="R153" s="220"/>
      <c r="S153" s="220"/>
      <c r="T153" s="221"/>
      <c r="AT153" s="222" t="s">
        <v>158</v>
      </c>
      <c r="AU153" s="222" t="s">
        <v>91</v>
      </c>
      <c r="AV153" s="14" t="s">
        <v>91</v>
      </c>
      <c r="AW153" s="14" t="s">
        <v>35</v>
      </c>
      <c r="AX153" s="14" t="s">
        <v>81</v>
      </c>
      <c r="AY153" s="222" t="s">
        <v>150</v>
      </c>
    </row>
    <row r="154" spans="1:65" s="13" customFormat="1">
      <c r="B154" s="201"/>
      <c r="C154" s="202"/>
      <c r="D154" s="203" t="s">
        <v>158</v>
      </c>
      <c r="E154" s="204" t="s">
        <v>1</v>
      </c>
      <c r="F154" s="205" t="s">
        <v>769</v>
      </c>
      <c r="G154" s="202"/>
      <c r="H154" s="204" t="s">
        <v>1</v>
      </c>
      <c r="I154" s="206"/>
      <c r="J154" s="202"/>
      <c r="K154" s="202"/>
      <c r="L154" s="207"/>
      <c r="M154" s="208"/>
      <c r="N154" s="209"/>
      <c r="O154" s="209"/>
      <c r="P154" s="209"/>
      <c r="Q154" s="209"/>
      <c r="R154" s="209"/>
      <c r="S154" s="209"/>
      <c r="T154" s="210"/>
      <c r="AT154" s="211" t="s">
        <v>158</v>
      </c>
      <c r="AU154" s="211" t="s">
        <v>91</v>
      </c>
      <c r="AV154" s="13" t="s">
        <v>89</v>
      </c>
      <c r="AW154" s="13" t="s">
        <v>35</v>
      </c>
      <c r="AX154" s="13" t="s">
        <v>81</v>
      </c>
      <c r="AY154" s="211" t="s">
        <v>150</v>
      </c>
    </row>
    <row r="155" spans="1:65" s="14" customFormat="1">
      <c r="B155" s="212"/>
      <c r="C155" s="213"/>
      <c r="D155" s="203" t="s">
        <v>158</v>
      </c>
      <c r="E155" s="214" t="s">
        <v>1</v>
      </c>
      <c r="F155" s="215" t="s">
        <v>770</v>
      </c>
      <c r="G155" s="213"/>
      <c r="H155" s="216">
        <v>26.774999999999999</v>
      </c>
      <c r="I155" s="217"/>
      <c r="J155" s="213"/>
      <c r="K155" s="213"/>
      <c r="L155" s="218"/>
      <c r="M155" s="219"/>
      <c r="N155" s="220"/>
      <c r="O155" s="220"/>
      <c r="P155" s="220"/>
      <c r="Q155" s="220"/>
      <c r="R155" s="220"/>
      <c r="S155" s="220"/>
      <c r="T155" s="221"/>
      <c r="AT155" s="222" t="s">
        <v>158</v>
      </c>
      <c r="AU155" s="222" t="s">
        <v>91</v>
      </c>
      <c r="AV155" s="14" t="s">
        <v>91</v>
      </c>
      <c r="AW155" s="14" t="s">
        <v>35</v>
      </c>
      <c r="AX155" s="14" t="s">
        <v>81</v>
      </c>
      <c r="AY155" s="222" t="s">
        <v>150</v>
      </c>
    </row>
    <row r="156" spans="1:65" s="14" customFormat="1">
      <c r="B156" s="212"/>
      <c r="C156" s="213"/>
      <c r="D156" s="203" t="s">
        <v>158</v>
      </c>
      <c r="E156" s="214" t="s">
        <v>1</v>
      </c>
      <c r="F156" s="215" t="s">
        <v>771</v>
      </c>
      <c r="G156" s="213"/>
      <c r="H156" s="216">
        <v>17.318000000000001</v>
      </c>
      <c r="I156" s="217"/>
      <c r="J156" s="213"/>
      <c r="K156" s="213"/>
      <c r="L156" s="218"/>
      <c r="M156" s="219"/>
      <c r="N156" s="220"/>
      <c r="O156" s="220"/>
      <c r="P156" s="220"/>
      <c r="Q156" s="220"/>
      <c r="R156" s="220"/>
      <c r="S156" s="220"/>
      <c r="T156" s="221"/>
      <c r="AT156" s="222" t="s">
        <v>158</v>
      </c>
      <c r="AU156" s="222" t="s">
        <v>91</v>
      </c>
      <c r="AV156" s="14" t="s">
        <v>91</v>
      </c>
      <c r="AW156" s="14" t="s">
        <v>35</v>
      </c>
      <c r="AX156" s="14" t="s">
        <v>81</v>
      </c>
      <c r="AY156" s="222" t="s">
        <v>150</v>
      </c>
    </row>
    <row r="157" spans="1:65" s="15" customFormat="1">
      <c r="B157" s="223"/>
      <c r="C157" s="224"/>
      <c r="D157" s="203" t="s">
        <v>158</v>
      </c>
      <c r="E157" s="225" t="s">
        <v>1</v>
      </c>
      <c r="F157" s="226" t="s">
        <v>161</v>
      </c>
      <c r="G157" s="224"/>
      <c r="H157" s="227">
        <v>117.812</v>
      </c>
      <c r="I157" s="228"/>
      <c r="J157" s="224"/>
      <c r="K157" s="224"/>
      <c r="L157" s="229"/>
      <c r="M157" s="230"/>
      <c r="N157" s="231"/>
      <c r="O157" s="231"/>
      <c r="P157" s="231"/>
      <c r="Q157" s="231"/>
      <c r="R157" s="231"/>
      <c r="S157" s="231"/>
      <c r="T157" s="232"/>
      <c r="AT157" s="233" t="s">
        <v>158</v>
      </c>
      <c r="AU157" s="233" t="s">
        <v>91</v>
      </c>
      <c r="AV157" s="15" t="s">
        <v>156</v>
      </c>
      <c r="AW157" s="15" t="s">
        <v>35</v>
      </c>
      <c r="AX157" s="15" t="s">
        <v>89</v>
      </c>
      <c r="AY157" s="233" t="s">
        <v>150</v>
      </c>
    </row>
    <row r="158" spans="1:65" s="2" customFormat="1" ht="16.5" customHeight="1">
      <c r="A158" s="34"/>
      <c r="B158" s="35"/>
      <c r="C158" s="187" t="s">
        <v>174</v>
      </c>
      <c r="D158" s="187" t="s">
        <v>152</v>
      </c>
      <c r="E158" s="188" t="s">
        <v>175</v>
      </c>
      <c r="F158" s="189" t="s">
        <v>176</v>
      </c>
      <c r="G158" s="190" t="s">
        <v>177</v>
      </c>
      <c r="H158" s="191">
        <v>34.94</v>
      </c>
      <c r="I158" s="192"/>
      <c r="J158" s="193">
        <f>ROUND(I158*H158,2)</f>
        <v>0</v>
      </c>
      <c r="K158" s="194"/>
      <c r="L158" s="39"/>
      <c r="M158" s="195" t="s">
        <v>1</v>
      </c>
      <c r="N158" s="196" t="s">
        <v>46</v>
      </c>
      <c r="O158" s="71"/>
      <c r="P158" s="197">
        <f>O158*H158</f>
        <v>0</v>
      </c>
      <c r="Q158" s="197">
        <v>0</v>
      </c>
      <c r="R158" s="197">
        <f>Q158*H158</f>
        <v>0</v>
      </c>
      <c r="S158" s="197">
        <v>0.20499999999999999</v>
      </c>
      <c r="T158" s="198">
        <f>S158*H158</f>
        <v>7.1626999999999992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9" t="s">
        <v>156</v>
      </c>
      <c r="AT158" s="199" t="s">
        <v>152</v>
      </c>
      <c r="AU158" s="199" t="s">
        <v>91</v>
      </c>
      <c r="AY158" s="17" t="s">
        <v>150</v>
      </c>
      <c r="BE158" s="200">
        <f>IF(N158="základní",J158,0)</f>
        <v>0</v>
      </c>
      <c r="BF158" s="200">
        <f>IF(N158="snížená",J158,0)</f>
        <v>0</v>
      </c>
      <c r="BG158" s="200">
        <f>IF(N158="zákl. přenesená",J158,0)</f>
        <v>0</v>
      </c>
      <c r="BH158" s="200">
        <f>IF(N158="sníž. přenesená",J158,0)</f>
        <v>0</v>
      </c>
      <c r="BI158" s="200">
        <f>IF(N158="nulová",J158,0)</f>
        <v>0</v>
      </c>
      <c r="BJ158" s="17" t="s">
        <v>89</v>
      </c>
      <c r="BK158" s="200">
        <f>ROUND(I158*H158,2)</f>
        <v>0</v>
      </c>
      <c r="BL158" s="17" t="s">
        <v>156</v>
      </c>
      <c r="BM158" s="199" t="s">
        <v>777</v>
      </c>
    </row>
    <row r="159" spans="1:65" s="14" customFormat="1">
      <c r="B159" s="212"/>
      <c r="C159" s="213"/>
      <c r="D159" s="203" t="s">
        <v>158</v>
      </c>
      <c r="E159" s="214" t="s">
        <v>1</v>
      </c>
      <c r="F159" s="215" t="s">
        <v>778</v>
      </c>
      <c r="G159" s="213"/>
      <c r="H159" s="216">
        <v>34.94</v>
      </c>
      <c r="I159" s="217"/>
      <c r="J159" s="213"/>
      <c r="K159" s="213"/>
      <c r="L159" s="218"/>
      <c r="M159" s="219"/>
      <c r="N159" s="220"/>
      <c r="O159" s="220"/>
      <c r="P159" s="220"/>
      <c r="Q159" s="220"/>
      <c r="R159" s="220"/>
      <c r="S159" s="220"/>
      <c r="T159" s="221"/>
      <c r="AT159" s="222" t="s">
        <v>158</v>
      </c>
      <c r="AU159" s="222" t="s">
        <v>91</v>
      </c>
      <c r="AV159" s="14" t="s">
        <v>91</v>
      </c>
      <c r="AW159" s="14" t="s">
        <v>35</v>
      </c>
      <c r="AX159" s="14" t="s">
        <v>81</v>
      </c>
      <c r="AY159" s="222" t="s">
        <v>150</v>
      </c>
    </row>
    <row r="160" spans="1:65" s="15" customFormat="1">
      <c r="B160" s="223"/>
      <c r="C160" s="224"/>
      <c r="D160" s="203" t="s">
        <v>158</v>
      </c>
      <c r="E160" s="225" t="s">
        <v>1</v>
      </c>
      <c r="F160" s="226" t="s">
        <v>161</v>
      </c>
      <c r="G160" s="224"/>
      <c r="H160" s="227">
        <v>34.94</v>
      </c>
      <c r="I160" s="228"/>
      <c r="J160" s="224"/>
      <c r="K160" s="224"/>
      <c r="L160" s="229"/>
      <c r="M160" s="230"/>
      <c r="N160" s="231"/>
      <c r="O160" s="231"/>
      <c r="P160" s="231"/>
      <c r="Q160" s="231"/>
      <c r="R160" s="231"/>
      <c r="S160" s="231"/>
      <c r="T160" s="232"/>
      <c r="AT160" s="233" t="s">
        <v>158</v>
      </c>
      <c r="AU160" s="233" t="s">
        <v>91</v>
      </c>
      <c r="AV160" s="15" t="s">
        <v>156</v>
      </c>
      <c r="AW160" s="15" t="s">
        <v>35</v>
      </c>
      <c r="AX160" s="15" t="s">
        <v>89</v>
      </c>
      <c r="AY160" s="233" t="s">
        <v>150</v>
      </c>
    </row>
    <row r="161" spans="1:65" s="2" customFormat="1" ht="16.5" customHeight="1">
      <c r="A161" s="34"/>
      <c r="B161" s="35"/>
      <c r="C161" s="187" t="s">
        <v>180</v>
      </c>
      <c r="D161" s="187" t="s">
        <v>152</v>
      </c>
      <c r="E161" s="188" t="s">
        <v>554</v>
      </c>
      <c r="F161" s="189" t="s">
        <v>555</v>
      </c>
      <c r="G161" s="190" t="s">
        <v>177</v>
      </c>
      <c r="H161" s="191">
        <v>28.07</v>
      </c>
      <c r="I161" s="192"/>
      <c r="J161" s="193">
        <f>ROUND(I161*H161,2)</f>
        <v>0</v>
      </c>
      <c r="K161" s="194"/>
      <c r="L161" s="39"/>
      <c r="M161" s="195" t="s">
        <v>1</v>
      </c>
      <c r="N161" s="196" t="s">
        <v>46</v>
      </c>
      <c r="O161" s="71"/>
      <c r="P161" s="197">
        <f>O161*H161</f>
        <v>0</v>
      </c>
      <c r="Q161" s="197">
        <v>0</v>
      </c>
      <c r="R161" s="197">
        <f>Q161*H161</f>
        <v>0</v>
      </c>
      <c r="S161" s="197">
        <v>0.04</v>
      </c>
      <c r="T161" s="198">
        <f>S161*H161</f>
        <v>1.1228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9" t="s">
        <v>156</v>
      </c>
      <c r="AT161" s="199" t="s">
        <v>152</v>
      </c>
      <c r="AU161" s="199" t="s">
        <v>91</v>
      </c>
      <c r="AY161" s="17" t="s">
        <v>150</v>
      </c>
      <c r="BE161" s="200">
        <f>IF(N161="základní",J161,0)</f>
        <v>0</v>
      </c>
      <c r="BF161" s="200">
        <f>IF(N161="snížená",J161,0)</f>
        <v>0</v>
      </c>
      <c r="BG161" s="200">
        <f>IF(N161="zákl. přenesená",J161,0)</f>
        <v>0</v>
      </c>
      <c r="BH161" s="200">
        <f>IF(N161="sníž. přenesená",J161,0)</f>
        <v>0</v>
      </c>
      <c r="BI161" s="200">
        <f>IF(N161="nulová",J161,0)</f>
        <v>0</v>
      </c>
      <c r="BJ161" s="17" t="s">
        <v>89</v>
      </c>
      <c r="BK161" s="200">
        <f>ROUND(I161*H161,2)</f>
        <v>0</v>
      </c>
      <c r="BL161" s="17" t="s">
        <v>156</v>
      </c>
      <c r="BM161" s="199" t="s">
        <v>779</v>
      </c>
    </row>
    <row r="162" spans="1:65" s="13" customFormat="1" ht="22.5">
      <c r="B162" s="201"/>
      <c r="C162" s="202"/>
      <c r="D162" s="203" t="s">
        <v>158</v>
      </c>
      <c r="E162" s="204" t="s">
        <v>1</v>
      </c>
      <c r="F162" s="205" t="s">
        <v>557</v>
      </c>
      <c r="G162" s="202"/>
      <c r="H162" s="204" t="s">
        <v>1</v>
      </c>
      <c r="I162" s="206"/>
      <c r="J162" s="202"/>
      <c r="K162" s="202"/>
      <c r="L162" s="207"/>
      <c r="M162" s="208"/>
      <c r="N162" s="209"/>
      <c r="O162" s="209"/>
      <c r="P162" s="209"/>
      <c r="Q162" s="209"/>
      <c r="R162" s="209"/>
      <c r="S162" s="209"/>
      <c r="T162" s="210"/>
      <c r="AT162" s="211" t="s">
        <v>158</v>
      </c>
      <c r="AU162" s="211" t="s">
        <v>91</v>
      </c>
      <c r="AV162" s="13" t="s">
        <v>89</v>
      </c>
      <c r="AW162" s="13" t="s">
        <v>35</v>
      </c>
      <c r="AX162" s="13" t="s">
        <v>81</v>
      </c>
      <c r="AY162" s="211" t="s">
        <v>150</v>
      </c>
    </row>
    <row r="163" spans="1:65" s="14" customFormat="1">
      <c r="B163" s="212"/>
      <c r="C163" s="213"/>
      <c r="D163" s="203" t="s">
        <v>158</v>
      </c>
      <c r="E163" s="214" t="s">
        <v>1</v>
      </c>
      <c r="F163" s="215" t="s">
        <v>780</v>
      </c>
      <c r="G163" s="213"/>
      <c r="H163" s="216">
        <v>28.07</v>
      </c>
      <c r="I163" s="217"/>
      <c r="J163" s="213"/>
      <c r="K163" s="213"/>
      <c r="L163" s="218"/>
      <c r="M163" s="219"/>
      <c r="N163" s="220"/>
      <c r="O163" s="220"/>
      <c r="P163" s="220"/>
      <c r="Q163" s="220"/>
      <c r="R163" s="220"/>
      <c r="S163" s="220"/>
      <c r="T163" s="221"/>
      <c r="AT163" s="222" t="s">
        <v>158</v>
      </c>
      <c r="AU163" s="222" t="s">
        <v>91</v>
      </c>
      <c r="AV163" s="14" t="s">
        <v>91</v>
      </c>
      <c r="AW163" s="14" t="s">
        <v>35</v>
      </c>
      <c r="AX163" s="14" t="s">
        <v>81</v>
      </c>
      <c r="AY163" s="222" t="s">
        <v>150</v>
      </c>
    </row>
    <row r="164" spans="1:65" s="15" customFormat="1">
      <c r="B164" s="223"/>
      <c r="C164" s="224"/>
      <c r="D164" s="203" t="s">
        <v>158</v>
      </c>
      <c r="E164" s="225" t="s">
        <v>1</v>
      </c>
      <c r="F164" s="226" t="s">
        <v>161</v>
      </c>
      <c r="G164" s="224"/>
      <c r="H164" s="227">
        <v>28.07</v>
      </c>
      <c r="I164" s="228"/>
      <c r="J164" s="224"/>
      <c r="K164" s="224"/>
      <c r="L164" s="229"/>
      <c r="M164" s="230"/>
      <c r="N164" s="231"/>
      <c r="O164" s="231"/>
      <c r="P164" s="231"/>
      <c r="Q164" s="231"/>
      <c r="R164" s="231"/>
      <c r="S164" s="231"/>
      <c r="T164" s="232"/>
      <c r="AT164" s="233" t="s">
        <v>158</v>
      </c>
      <c r="AU164" s="233" t="s">
        <v>91</v>
      </c>
      <c r="AV164" s="15" t="s">
        <v>156</v>
      </c>
      <c r="AW164" s="15" t="s">
        <v>35</v>
      </c>
      <c r="AX164" s="15" t="s">
        <v>89</v>
      </c>
      <c r="AY164" s="233" t="s">
        <v>150</v>
      </c>
    </row>
    <row r="165" spans="1:65" s="2" customFormat="1" ht="24.2" customHeight="1">
      <c r="A165" s="34"/>
      <c r="B165" s="35"/>
      <c r="C165" s="187" t="s">
        <v>186</v>
      </c>
      <c r="D165" s="187" t="s">
        <v>152</v>
      </c>
      <c r="E165" s="188" t="s">
        <v>561</v>
      </c>
      <c r="F165" s="189" t="s">
        <v>562</v>
      </c>
      <c r="G165" s="190" t="s">
        <v>189</v>
      </c>
      <c r="H165" s="191">
        <v>2.5649999999999999</v>
      </c>
      <c r="I165" s="192"/>
      <c r="J165" s="193">
        <f>ROUND(I165*H165,2)</f>
        <v>0</v>
      </c>
      <c r="K165" s="194"/>
      <c r="L165" s="39"/>
      <c r="M165" s="195" t="s">
        <v>1</v>
      </c>
      <c r="N165" s="196" t="s">
        <v>46</v>
      </c>
      <c r="O165" s="71"/>
      <c r="P165" s="197">
        <f>O165*H165</f>
        <v>0</v>
      </c>
      <c r="Q165" s="197">
        <v>0</v>
      </c>
      <c r="R165" s="197">
        <f>Q165*H165</f>
        <v>0</v>
      </c>
      <c r="S165" s="197">
        <v>0</v>
      </c>
      <c r="T165" s="198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9" t="s">
        <v>156</v>
      </c>
      <c r="AT165" s="199" t="s">
        <v>152</v>
      </c>
      <c r="AU165" s="199" t="s">
        <v>91</v>
      </c>
      <c r="AY165" s="17" t="s">
        <v>150</v>
      </c>
      <c r="BE165" s="200">
        <f>IF(N165="základní",J165,0)</f>
        <v>0</v>
      </c>
      <c r="BF165" s="200">
        <f>IF(N165="snížená",J165,0)</f>
        <v>0</v>
      </c>
      <c r="BG165" s="200">
        <f>IF(N165="zákl. přenesená",J165,0)</f>
        <v>0</v>
      </c>
      <c r="BH165" s="200">
        <f>IF(N165="sníž. přenesená",J165,0)</f>
        <v>0</v>
      </c>
      <c r="BI165" s="200">
        <f>IF(N165="nulová",J165,0)</f>
        <v>0</v>
      </c>
      <c r="BJ165" s="17" t="s">
        <v>89</v>
      </c>
      <c r="BK165" s="200">
        <f>ROUND(I165*H165,2)</f>
        <v>0</v>
      </c>
      <c r="BL165" s="17" t="s">
        <v>156</v>
      </c>
      <c r="BM165" s="199" t="s">
        <v>781</v>
      </c>
    </row>
    <row r="166" spans="1:65" s="13" customFormat="1">
      <c r="B166" s="201"/>
      <c r="C166" s="202"/>
      <c r="D166" s="203" t="s">
        <v>158</v>
      </c>
      <c r="E166" s="204" t="s">
        <v>1</v>
      </c>
      <c r="F166" s="205" t="s">
        <v>688</v>
      </c>
      <c r="G166" s="202"/>
      <c r="H166" s="204" t="s">
        <v>1</v>
      </c>
      <c r="I166" s="206"/>
      <c r="J166" s="202"/>
      <c r="K166" s="202"/>
      <c r="L166" s="207"/>
      <c r="M166" s="208"/>
      <c r="N166" s="209"/>
      <c r="O166" s="209"/>
      <c r="P166" s="209"/>
      <c r="Q166" s="209"/>
      <c r="R166" s="209"/>
      <c r="S166" s="209"/>
      <c r="T166" s="210"/>
      <c r="AT166" s="211" t="s">
        <v>158</v>
      </c>
      <c r="AU166" s="211" t="s">
        <v>91</v>
      </c>
      <c r="AV166" s="13" t="s">
        <v>89</v>
      </c>
      <c r="AW166" s="13" t="s">
        <v>35</v>
      </c>
      <c r="AX166" s="13" t="s">
        <v>81</v>
      </c>
      <c r="AY166" s="211" t="s">
        <v>150</v>
      </c>
    </row>
    <row r="167" spans="1:65" s="14" customFormat="1">
      <c r="B167" s="212"/>
      <c r="C167" s="213"/>
      <c r="D167" s="203" t="s">
        <v>158</v>
      </c>
      <c r="E167" s="214" t="s">
        <v>1</v>
      </c>
      <c r="F167" s="215" t="s">
        <v>782</v>
      </c>
      <c r="G167" s="213"/>
      <c r="H167" s="216">
        <v>2.5649999999999999</v>
      </c>
      <c r="I167" s="217"/>
      <c r="J167" s="213"/>
      <c r="K167" s="213"/>
      <c r="L167" s="218"/>
      <c r="M167" s="219"/>
      <c r="N167" s="220"/>
      <c r="O167" s="220"/>
      <c r="P167" s="220"/>
      <c r="Q167" s="220"/>
      <c r="R167" s="220"/>
      <c r="S167" s="220"/>
      <c r="T167" s="221"/>
      <c r="AT167" s="222" t="s">
        <v>158</v>
      </c>
      <c r="AU167" s="222" t="s">
        <v>91</v>
      </c>
      <c r="AV167" s="14" t="s">
        <v>91</v>
      </c>
      <c r="AW167" s="14" t="s">
        <v>35</v>
      </c>
      <c r="AX167" s="14" t="s">
        <v>81</v>
      </c>
      <c r="AY167" s="222" t="s">
        <v>150</v>
      </c>
    </row>
    <row r="168" spans="1:65" s="15" customFormat="1">
      <c r="B168" s="223"/>
      <c r="C168" s="224"/>
      <c r="D168" s="203" t="s">
        <v>158</v>
      </c>
      <c r="E168" s="225" t="s">
        <v>1</v>
      </c>
      <c r="F168" s="226" t="s">
        <v>161</v>
      </c>
      <c r="G168" s="224"/>
      <c r="H168" s="227">
        <v>2.5649999999999999</v>
      </c>
      <c r="I168" s="228"/>
      <c r="J168" s="224"/>
      <c r="K168" s="224"/>
      <c r="L168" s="229"/>
      <c r="M168" s="230"/>
      <c r="N168" s="231"/>
      <c r="O168" s="231"/>
      <c r="P168" s="231"/>
      <c r="Q168" s="231"/>
      <c r="R168" s="231"/>
      <c r="S168" s="231"/>
      <c r="T168" s="232"/>
      <c r="AT168" s="233" t="s">
        <v>158</v>
      </c>
      <c r="AU168" s="233" t="s">
        <v>91</v>
      </c>
      <c r="AV168" s="15" t="s">
        <v>156</v>
      </c>
      <c r="AW168" s="15" t="s">
        <v>35</v>
      </c>
      <c r="AX168" s="15" t="s">
        <v>89</v>
      </c>
      <c r="AY168" s="233" t="s">
        <v>150</v>
      </c>
    </row>
    <row r="169" spans="1:65" s="2" customFormat="1" ht="33" customHeight="1">
      <c r="A169" s="34"/>
      <c r="B169" s="35"/>
      <c r="C169" s="187" t="s">
        <v>193</v>
      </c>
      <c r="D169" s="187" t="s">
        <v>152</v>
      </c>
      <c r="E169" s="188" t="s">
        <v>187</v>
      </c>
      <c r="F169" s="189" t="s">
        <v>188</v>
      </c>
      <c r="G169" s="190" t="s">
        <v>189</v>
      </c>
      <c r="H169" s="191">
        <v>0.96799999999999997</v>
      </c>
      <c r="I169" s="192"/>
      <c r="J169" s="193">
        <f>ROUND(I169*H169,2)</f>
        <v>0</v>
      </c>
      <c r="K169" s="194"/>
      <c r="L169" s="39"/>
      <c r="M169" s="195" t="s">
        <v>1</v>
      </c>
      <c r="N169" s="196" t="s">
        <v>46</v>
      </c>
      <c r="O169" s="71"/>
      <c r="P169" s="197">
        <f>O169*H169</f>
        <v>0</v>
      </c>
      <c r="Q169" s="197">
        <v>0</v>
      </c>
      <c r="R169" s="197">
        <f>Q169*H169</f>
        <v>0</v>
      </c>
      <c r="S169" s="197">
        <v>0</v>
      </c>
      <c r="T169" s="198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9" t="s">
        <v>156</v>
      </c>
      <c r="AT169" s="199" t="s">
        <v>152</v>
      </c>
      <c r="AU169" s="199" t="s">
        <v>91</v>
      </c>
      <c r="AY169" s="17" t="s">
        <v>150</v>
      </c>
      <c r="BE169" s="200">
        <f>IF(N169="základní",J169,0)</f>
        <v>0</v>
      </c>
      <c r="BF169" s="200">
        <f>IF(N169="snížená",J169,0)</f>
        <v>0</v>
      </c>
      <c r="BG169" s="200">
        <f>IF(N169="zákl. přenesená",J169,0)</f>
        <v>0</v>
      </c>
      <c r="BH169" s="200">
        <f>IF(N169="sníž. přenesená",J169,0)</f>
        <v>0</v>
      </c>
      <c r="BI169" s="200">
        <f>IF(N169="nulová",J169,0)</f>
        <v>0</v>
      </c>
      <c r="BJ169" s="17" t="s">
        <v>89</v>
      </c>
      <c r="BK169" s="200">
        <f>ROUND(I169*H169,2)</f>
        <v>0</v>
      </c>
      <c r="BL169" s="17" t="s">
        <v>156</v>
      </c>
      <c r="BM169" s="199" t="s">
        <v>783</v>
      </c>
    </row>
    <row r="170" spans="1:65" s="13" customFormat="1" ht="22.5">
      <c r="B170" s="201"/>
      <c r="C170" s="202"/>
      <c r="D170" s="203" t="s">
        <v>158</v>
      </c>
      <c r="E170" s="204" t="s">
        <v>1</v>
      </c>
      <c r="F170" s="205" t="s">
        <v>191</v>
      </c>
      <c r="G170" s="202"/>
      <c r="H170" s="204" t="s">
        <v>1</v>
      </c>
      <c r="I170" s="206"/>
      <c r="J170" s="202"/>
      <c r="K170" s="202"/>
      <c r="L170" s="207"/>
      <c r="M170" s="208"/>
      <c r="N170" s="209"/>
      <c r="O170" s="209"/>
      <c r="P170" s="209"/>
      <c r="Q170" s="209"/>
      <c r="R170" s="209"/>
      <c r="S170" s="209"/>
      <c r="T170" s="210"/>
      <c r="AT170" s="211" t="s">
        <v>158</v>
      </c>
      <c r="AU170" s="211" t="s">
        <v>91</v>
      </c>
      <c r="AV170" s="13" t="s">
        <v>89</v>
      </c>
      <c r="AW170" s="13" t="s">
        <v>35</v>
      </c>
      <c r="AX170" s="13" t="s">
        <v>81</v>
      </c>
      <c r="AY170" s="211" t="s">
        <v>150</v>
      </c>
    </row>
    <row r="171" spans="1:65" s="14" customFormat="1">
      <c r="B171" s="212"/>
      <c r="C171" s="213"/>
      <c r="D171" s="203" t="s">
        <v>158</v>
      </c>
      <c r="E171" s="214" t="s">
        <v>1</v>
      </c>
      <c r="F171" s="215" t="s">
        <v>784</v>
      </c>
      <c r="G171" s="213"/>
      <c r="H171" s="216">
        <v>0.96799999999999997</v>
      </c>
      <c r="I171" s="217"/>
      <c r="J171" s="213"/>
      <c r="K171" s="213"/>
      <c r="L171" s="218"/>
      <c r="M171" s="219"/>
      <c r="N171" s="220"/>
      <c r="O171" s="220"/>
      <c r="P171" s="220"/>
      <c r="Q171" s="220"/>
      <c r="R171" s="220"/>
      <c r="S171" s="220"/>
      <c r="T171" s="221"/>
      <c r="AT171" s="222" t="s">
        <v>158</v>
      </c>
      <c r="AU171" s="222" t="s">
        <v>91</v>
      </c>
      <c r="AV171" s="14" t="s">
        <v>91</v>
      </c>
      <c r="AW171" s="14" t="s">
        <v>35</v>
      </c>
      <c r="AX171" s="14" t="s">
        <v>81</v>
      </c>
      <c r="AY171" s="222" t="s">
        <v>150</v>
      </c>
    </row>
    <row r="172" spans="1:65" s="15" customFormat="1">
      <c r="B172" s="223"/>
      <c r="C172" s="224"/>
      <c r="D172" s="203" t="s">
        <v>158</v>
      </c>
      <c r="E172" s="225" t="s">
        <v>1</v>
      </c>
      <c r="F172" s="226" t="s">
        <v>161</v>
      </c>
      <c r="G172" s="224"/>
      <c r="H172" s="227">
        <v>0.96799999999999997</v>
      </c>
      <c r="I172" s="228"/>
      <c r="J172" s="224"/>
      <c r="K172" s="224"/>
      <c r="L172" s="229"/>
      <c r="M172" s="230"/>
      <c r="N172" s="231"/>
      <c r="O172" s="231"/>
      <c r="P172" s="231"/>
      <c r="Q172" s="231"/>
      <c r="R172" s="231"/>
      <c r="S172" s="231"/>
      <c r="T172" s="232"/>
      <c r="AT172" s="233" t="s">
        <v>158</v>
      </c>
      <c r="AU172" s="233" t="s">
        <v>91</v>
      </c>
      <c r="AV172" s="15" t="s">
        <v>156</v>
      </c>
      <c r="AW172" s="15" t="s">
        <v>35</v>
      </c>
      <c r="AX172" s="15" t="s">
        <v>89</v>
      </c>
      <c r="AY172" s="233" t="s">
        <v>150</v>
      </c>
    </row>
    <row r="173" spans="1:65" s="2" customFormat="1" ht="33" customHeight="1">
      <c r="A173" s="34"/>
      <c r="B173" s="35"/>
      <c r="C173" s="187" t="s">
        <v>199</v>
      </c>
      <c r="D173" s="187" t="s">
        <v>152</v>
      </c>
      <c r="E173" s="188" t="s">
        <v>194</v>
      </c>
      <c r="F173" s="189" t="s">
        <v>195</v>
      </c>
      <c r="G173" s="190" t="s">
        <v>189</v>
      </c>
      <c r="H173" s="191">
        <v>7.1420000000000003</v>
      </c>
      <c r="I173" s="192"/>
      <c r="J173" s="193">
        <f>ROUND(I173*H173,2)</f>
        <v>0</v>
      </c>
      <c r="K173" s="194"/>
      <c r="L173" s="39"/>
      <c r="M173" s="195" t="s">
        <v>1</v>
      </c>
      <c r="N173" s="196" t="s">
        <v>46</v>
      </c>
      <c r="O173" s="71"/>
      <c r="P173" s="197">
        <f>O173*H173</f>
        <v>0</v>
      </c>
      <c r="Q173" s="197">
        <v>0</v>
      </c>
      <c r="R173" s="197">
        <f>Q173*H173</f>
        <v>0</v>
      </c>
      <c r="S173" s="197">
        <v>0</v>
      </c>
      <c r="T173" s="198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9" t="s">
        <v>156</v>
      </c>
      <c r="AT173" s="199" t="s">
        <v>152</v>
      </c>
      <c r="AU173" s="199" t="s">
        <v>91</v>
      </c>
      <c r="AY173" s="17" t="s">
        <v>150</v>
      </c>
      <c r="BE173" s="200">
        <f>IF(N173="základní",J173,0)</f>
        <v>0</v>
      </c>
      <c r="BF173" s="200">
        <f>IF(N173="snížená",J173,0)</f>
        <v>0</v>
      </c>
      <c r="BG173" s="200">
        <f>IF(N173="zákl. přenesená",J173,0)</f>
        <v>0</v>
      </c>
      <c r="BH173" s="200">
        <f>IF(N173="sníž. přenesená",J173,0)</f>
        <v>0</v>
      </c>
      <c r="BI173" s="200">
        <f>IF(N173="nulová",J173,0)</f>
        <v>0</v>
      </c>
      <c r="BJ173" s="17" t="s">
        <v>89</v>
      </c>
      <c r="BK173" s="200">
        <f>ROUND(I173*H173,2)</f>
        <v>0</v>
      </c>
      <c r="BL173" s="17" t="s">
        <v>156</v>
      </c>
      <c r="BM173" s="199" t="s">
        <v>785</v>
      </c>
    </row>
    <row r="174" spans="1:65" s="13" customFormat="1">
      <c r="B174" s="201"/>
      <c r="C174" s="202"/>
      <c r="D174" s="203" t="s">
        <v>158</v>
      </c>
      <c r="E174" s="204" t="s">
        <v>1</v>
      </c>
      <c r="F174" s="205" t="s">
        <v>197</v>
      </c>
      <c r="G174" s="202"/>
      <c r="H174" s="204" t="s">
        <v>1</v>
      </c>
      <c r="I174" s="206"/>
      <c r="J174" s="202"/>
      <c r="K174" s="202"/>
      <c r="L174" s="207"/>
      <c r="M174" s="208"/>
      <c r="N174" s="209"/>
      <c r="O174" s="209"/>
      <c r="P174" s="209"/>
      <c r="Q174" s="209"/>
      <c r="R174" s="209"/>
      <c r="S174" s="209"/>
      <c r="T174" s="210"/>
      <c r="AT174" s="211" t="s">
        <v>158</v>
      </c>
      <c r="AU174" s="211" t="s">
        <v>91</v>
      </c>
      <c r="AV174" s="13" t="s">
        <v>89</v>
      </c>
      <c r="AW174" s="13" t="s">
        <v>35</v>
      </c>
      <c r="AX174" s="13" t="s">
        <v>81</v>
      </c>
      <c r="AY174" s="211" t="s">
        <v>150</v>
      </c>
    </row>
    <row r="175" spans="1:65" s="14" customFormat="1">
      <c r="B175" s="212"/>
      <c r="C175" s="213"/>
      <c r="D175" s="203" t="s">
        <v>158</v>
      </c>
      <c r="E175" s="214" t="s">
        <v>1</v>
      </c>
      <c r="F175" s="215" t="s">
        <v>786</v>
      </c>
      <c r="G175" s="213"/>
      <c r="H175" s="216">
        <v>7.1420000000000003</v>
      </c>
      <c r="I175" s="217"/>
      <c r="J175" s="213"/>
      <c r="K175" s="213"/>
      <c r="L175" s="218"/>
      <c r="M175" s="219"/>
      <c r="N175" s="220"/>
      <c r="O175" s="220"/>
      <c r="P175" s="220"/>
      <c r="Q175" s="220"/>
      <c r="R175" s="220"/>
      <c r="S175" s="220"/>
      <c r="T175" s="221"/>
      <c r="AT175" s="222" t="s">
        <v>158</v>
      </c>
      <c r="AU175" s="222" t="s">
        <v>91</v>
      </c>
      <c r="AV175" s="14" t="s">
        <v>91</v>
      </c>
      <c r="AW175" s="14" t="s">
        <v>35</v>
      </c>
      <c r="AX175" s="14" t="s">
        <v>81</v>
      </c>
      <c r="AY175" s="222" t="s">
        <v>150</v>
      </c>
    </row>
    <row r="176" spans="1:65" s="15" customFormat="1">
      <c r="B176" s="223"/>
      <c r="C176" s="224"/>
      <c r="D176" s="203" t="s">
        <v>158</v>
      </c>
      <c r="E176" s="225" t="s">
        <v>1</v>
      </c>
      <c r="F176" s="226" t="s">
        <v>161</v>
      </c>
      <c r="G176" s="224"/>
      <c r="H176" s="227">
        <v>7.1420000000000003</v>
      </c>
      <c r="I176" s="228"/>
      <c r="J176" s="224"/>
      <c r="K176" s="224"/>
      <c r="L176" s="229"/>
      <c r="M176" s="230"/>
      <c r="N176" s="231"/>
      <c r="O176" s="231"/>
      <c r="P176" s="231"/>
      <c r="Q176" s="231"/>
      <c r="R176" s="231"/>
      <c r="S176" s="231"/>
      <c r="T176" s="232"/>
      <c r="AT176" s="233" t="s">
        <v>158</v>
      </c>
      <c r="AU176" s="233" t="s">
        <v>91</v>
      </c>
      <c r="AV176" s="15" t="s">
        <v>156</v>
      </c>
      <c r="AW176" s="15" t="s">
        <v>35</v>
      </c>
      <c r="AX176" s="15" t="s">
        <v>89</v>
      </c>
      <c r="AY176" s="233" t="s">
        <v>150</v>
      </c>
    </row>
    <row r="177" spans="1:65" s="2" customFormat="1" ht="21.75" customHeight="1">
      <c r="A177" s="34"/>
      <c r="B177" s="35"/>
      <c r="C177" s="187" t="s">
        <v>206</v>
      </c>
      <c r="D177" s="187" t="s">
        <v>152</v>
      </c>
      <c r="E177" s="188" t="s">
        <v>200</v>
      </c>
      <c r="F177" s="189" t="s">
        <v>201</v>
      </c>
      <c r="G177" s="190" t="s">
        <v>155</v>
      </c>
      <c r="H177" s="191">
        <v>28.8</v>
      </c>
      <c r="I177" s="192"/>
      <c r="J177" s="193">
        <f>ROUND(I177*H177,2)</f>
        <v>0</v>
      </c>
      <c r="K177" s="194"/>
      <c r="L177" s="39"/>
      <c r="M177" s="195" t="s">
        <v>1</v>
      </c>
      <c r="N177" s="196" t="s">
        <v>46</v>
      </c>
      <c r="O177" s="71"/>
      <c r="P177" s="197">
        <f>O177*H177</f>
        <v>0</v>
      </c>
      <c r="Q177" s="197">
        <v>6.9999999999999999E-4</v>
      </c>
      <c r="R177" s="197">
        <f>Q177*H177</f>
        <v>2.0160000000000001E-2</v>
      </c>
      <c r="S177" s="197">
        <v>0</v>
      </c>
      <c r="T177" s="198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99" t="s">
        <v>156</v>
      </c>
      <c r="AT177" s="199" t="s">
        <v>152</v>
      </c>
      <c r="AU177" s="199" t="s">
        <v>91</v>
      </c>
      <c r="AY177" s="17" t="s">
        <v>150</v>
      </c>
      <c r="BE177" s="200">
        <f>IF(N177="základní",J177,0)</f>
        <v>0</v>
      </c>
      <c r="BF177" s="200">
        <f>IF(N177="snížená",J177,0)</f>
        <v>0</v>
      </c>
      <c r="BG177" s="200">
        <f>IF(N177="zákl. přenesená",J177,0)</f>
        <v>0</v>
      </c>
      <c r="BH177" s="200">
        <f>IF(N177="sníž. přenesená",J177,0)</f>
        <v>0</v>
      </c>
      <c r="BI177" s="200">
        <f>IF(N177="nulová",J177,0)</f>
        <v>0</v>
      </c>
      <c r="BJ177" s="17" t="s">
        <v>89</v>
      </c>
      <c r="BK177" s="200">
        <f>ROUND(I177*H177,2)</f>
        <v>0</v>
      </c>
      <c r="BL177" s="17" t="s">
        <v>156</v>
      </c>
      <c r="BM177" s="199" t="s">
        <v>787</v>
      </c>
    </row>
    <row r="178" spans="1:65" s="14" customFormat="1">
      <c r="B178" s="212"/>
      <c r="C178" s="213"/>
      <c r="D178" s="203" t="s">
        <v>158</v>
      </c>
      <c r="E178" s="214" t="s">
        <v>1</v>
      </c>
      <c r="F178" s="215" t="s">
        <v>788</v>
      </c>
      <c r="G178" s="213"/>
      <c r="H178" s="216">
        <v>28.8</v>
      </c>
      <c r="I178" s="217"/>
      <c r="J178" s="213"/>
      <c r="K178" s="213"/>
      <c r="L178" s="218"/>
      <c r="M178" s="219"/>
      <c r="N178" s="220"/>
      <c r="O178" s="220"/>
      <c r="P178" s="220"/>
      <c r="Q178" s="220"/>
      <c r="R178" s="220"/>
      <c r="S178" s="220"/>
      <c r="T178" s="221"/>
      <c r="AT178" s="222" t="s">
        <v>158</v>
      </c>
      <c r="AU178" s="222" t="s">
        <v>91</v>
      </c>
      <c r="AV178" s="14" t="s">
        <v>91</v>
      </c>
      <c r="AW178" s="14" t="s">
        <v>35</v>
      </c>
      <c r="AX178" s="14" t="s">
        <v>81</v>
      </c>
      <c r="AY178" s="222" t="s">
        <v>150</v>
      </c>
    </row>
    <row r="179" spans="1:65" s="15" customFormat="1">
      <c r="B179" s="223"/>
      <c r="C179" s="224"/>
      <c r="D179" s="203" t="s">
        <v>158</v>
      </c>
      <c r="E179" s="225" t="s">
        <v>1</v>
      </c>
      <c r="F179" s="226" t="s">
        <v>161</v>
      </c>
      <c r="G179" s="224"/>
      <c r="H179" s="227">
        <v>28.8</v>
      </c>
      <c r="I179" s="228"/>
      <c r="J179" s="224"/>
      <c r="K179" s="224"/>
      <c r="L179" s="229"/>
      <c r="M179" s="230"/>
      <c r="N179" s="231"/>
      <c r="O179" s="231"/>
      <c r="P179" s="231"/>
      <c r="Q179" s="231"/>
      <c r="R179" s="231"/>
      <c r="S179" s="231"/>
      <c r="T179" s="232"/>
      <c r="AT179" s="233" t="s">
        <v>158</v>
      </c>
      <c r="AU179" s="233" t="s">
        <v>91</v>
      </c>
      <c r="AV179" s="15" t="s">
        <v>156</v>
      </c>
      <c r="AW179" s="15" t="s">
        <v>35</v>
      </c>
      <c r="AX179" s="15" t="s">
        <v>89</v>
      </c>
      <c r="AY179" s="233" t="s">
        <v>150</v>
      </c>
    </row>
    <row r="180" spans="1:65" s="2" customFormat="1" ht="16.5" customHeight="1">
      <c r="A180" s="34"/>
      <c r="B180" s="35"/>
      <c r="C180" s="187" t="s">
        <v>210</v>
      </c>
      <c r="D180" s="187" t="s">
        <v>152</v>
      </c>
      <c r="E180" s="188" t="s">
        <v>207</v>
      </c>
      <c r="F180" s="189" t="s">
        <v>208</v>
      </c>
      <c r="G180" s="190" t="s">
        <v>155</v>
      </c>
      <c r="H180" s="191">
        <v>28.8</v>
      </c>
      <c r="I180" s="192"/>
      <c r="J180" s="193">
        <f>ROUND(I180*H180,2)</f>
        <v>0</v>
      </c>
      <c r="K180" s="194"/>
      <c r="L180" s="39"/>
      <c r="M180" s="195" t="s">
        <v>1</v>
      </c>
      <c r="N180" s="196" t="s">
        <v>46</v>
      </c>
      <c r="O180" s="71"/>
      <c r="P180" s="197">
        <f>O180*H180</f>
        <v>0</v>
      </c>
      <c r="Q180" s="197">
        <v>0</v>
      </c>
      <c r="R180" s="197">
        <f>Q180*H180</f>
        <v>0</v>
      </c>
      <c r="S180" s="197">
        <v>0</v>
      </c>
      <c r="T180" s="198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99" t="s">
        <v>156</v>
      </c>
      <c r="AT180" s="199" t="s">
        <v>152</v>
      </c>
      <c r="AU180" s="199" t="s">
        <v>91</v>
      </c>
      <c r="AY180" s="17" t="s">
        <v>150</v>
      </c>
      <c r="BE180" s="200">
        <f>IF(N180="základní",J180,0)</f>
        <v>0</v>
      </c>
      <c r="BF180" s="200">
        <f>IF(N180="snížená",J180,0)</f>
        <v>0</v>
      </c>
      <c r="BG180" s="200">
        <f>IF(N180="zákl. přenesená",J180,0)</f>
        <v>0</v>
      </c>
      <c r="BH180" s="200">
        <f>IF(N180="sníž. přenesená",J180,0)</f>
        <v>0</v>
      </c>
      <c r="BI180" s="200">
        <f>IF(N180="nulová",J180,0)</f>
        <v>0</v>
      </c>
      <c r="BJ180" s="17" t="s">
        <v>89</v>
      </c>
      <c r="BK180" s="200">
        <f>ROUND(I180*H180,2)</f>
        <v>0</v>
      </c>
      <c r="BL180" s="17" t="s">
        <v>156</v>
      </c>
      <c r="BM180" s="199" t="s">
        <v>789</v>
      </c>
    </row>
    <row r="181" spans="1:65" s="2" customFormat="1" ht="21.75" customHeight="1">
      <c r="A181" s="34"/>
      <c r="B181" s="35"/>
      <c r="C181" s="234" t="s">
        <v>217</v>
      </c>
      <c r="D181" s="234" t="s">
        <v>211</v>
      </c>
      <c r="E181" s="235" t="s">
        <v>212</v>
      </c>
      <c r="F181" s="236" t="s">
        <v>213</v>
      </c>
      <c r="G181" s="237" t="s">
        <v>189</v>
      </c>
      <c r="H181" s="238">
        <v>2.0739999999999998</v>
      </c>
      <c r="I181" s="239"/>
      <c r="J181" s="240">
        <f>ROUND(I181*H181,2)</f>
        <v>0</v>
      </c>
      <c r="K181" s="241"/>
      <c r="L181" s="242"/>
      <c r="M181" s="243" t="s">
        <v>1</v>
      </c>
      <c r="N181" s="244" t="s">
        <v>46</v>
      </c>
      <c r="O181" s="71"/>
      <c r="P181" s="197">
        <f>O181*H181</f>
        <v>0</v>
      </c>
      <c r="Q181" s="197">
        <v>0.55000000000000004</v>
      </c>
      <c r="R181" s="197">
        <f>Q181*H181</f>
        <v>1.1407</v>
      </c>
      <c r="S181" s="197">
        <v>0</v>
      </c>
      <c r="T181" s="198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99" t="s">
        <v>193</v>
      </c>
      <c r="AT181" s="199" t="s">
        <v>211</v>
      </c>
      <c r="AU181" s="199" t="s">
        <v>91</v>
      </c>
      <c r="AY181" s="17" t="s">
        <v>150</v>
      </c>
      <c r="BE181" s="200">
        <f>IF(N181="základní",J181,0)</f>
        <v>0</v>
      </c>
      <c r="BF181" s="200">
        <f>IF(N181="snížená",J181,0)</f>
        <v>0</v>
      </c>
      <c r="BG181" s="200">
        <f>IF(N181="zákl. přenesená",J181,0)</f>
        <v>0</v>
      </c>
      <c r="BH181" s="200">
        <f>IF(N181="sníž. přenesená",J181,0)</f>
        <v>0</v>
      </c>
      <c r="BI181" s="200">
        <f>IF(N181="nulová",J181,0)</f>
        <v>0</v>
      </c>
      <c r="BJ181" s="17" t="s">
        <v>89</v>
      </c>
      <c r="BK181" s="200">
        <f>ROUND(I181*H181,2)</f>
        <v>0</v>
      </c>
      <c r="BL181" s="17" t="s">
        <v>156</v>
      </c>
      <c r="BM181" s="199" t="s">
        <v>790</v>
      </c>
    </row>
    <row r="182" spans="1:65" s="14" customFormat="1">
      <c r="B182" s="212"/>
      <c r="C182" s="213"/>
      <c r="D182" s="203" t="s">
        <v>158</v>
      </c>
      <c r="E182" s="214" t="s">
        <v>1</v>
      </c>
      <c r="F182" s="215" t="s">
        <v>791</v>
      </c>
      <c r="G182" s="213"/>
      <c r="H182" s="216">
        <v>1.728</v>
      </c>
      <c r="I182" s="217"/>
      <c r="J182" s="213"/>
      <c r="K182" s="213"/>
      <c r="L182" s="218"/>
      <c r="M182" s="219"/>
      <c r="N182" s="220"/>
      <c r="O182" s="220"/>
      <c r="P182" s="220"/>
      <c r="Q182" s="220"/>
      <c r="R182" s="220"/>
      <c r="S182" s="220"/>
      <c r="T182" s="221"/>
      <c r="AT182" s="222" t="s">
        <v>158</v>
      </c>
      <c r="AU182" s="222" t="s">
        <v>91</v>
      </c>
      <c r="AV182" s="14" t="s">
        <v>91</v>
      </c>
      <c r="AW182" s="14" t="s">
        <v>35</v>
      </c>
      <c r="AX182" s="14" t="s">
        <v>81</v>
      </c>
      <c r="AY182" s="222" t="s">
        <v>150</v>
      </c>
    </row>
    <row r="183" spans="1:65" s="15" customFormat="1">
      <c r="B183" s="223"/>
      <c r="C183" s="224"/>
      <c r="D183" s="203" t="s">
        <v>158</v>
      </c>
      <c r="E183" s="225" t="s">
        <v>1</v>
      </c>
      <c r="F183" s="226" t="s">
        <v>161</v>
      </c>
      <c r="G183" s="224"/>
      <c r="H183" s="227">
        <v>1.728</v>
      </c>
      <c r="I183" s="228"/>
      <c r="J183" s="224"/>
      <c r="K183" s="224"/>
      <c r="L183" s="229"/>
      <c r="M183" s="230"/>
      <c r="N183" s="231"/>
      <c r="O183" s="231"/>
      <c r="P183" s="231"/>
      <c r="Q183" s="231"/>
      <c r="R183" s="231"/>
      <c r="S183" s="231"/>
      <c r="T183" s="232"/>
      <c r="AT183" s="233" t="s">
        <v>158</v>
      </c>
      <c r="AU183" s="233" t="s">
        <v>91</v>
      </c>
      <c r="AV183" s="15" t="s">
        <v>156</v>
      </c>
      <c r="AW183" s="15" t="s">
        <v>35</v>
      </c>
      <c r="AX183" s="15" t="s">
        <v>89</v>
      </c>
      <c r="AY183" s="233" t="s">
        <v>150</v>
      </c>
    </row>
    <row r="184" spans="1:65" s="14" customFormat="1">
      <c r="B184" s="212"/>
      <c r="C184" s="213"/>
      <c r="D184" s="203" t="s">
        <v>158</v>
      </c>
      <c r="E184" s="213"/>
      <c r="F184" s="215" t="s">
        <v>792</v>
      </c>
      <c r="G184" s="213"/>
      <c r="H184" s="216">
        <v>2.0739999999999998</v>
      </c>
      <c r="I184" s="217"/>
      <c r="J184" s="213"/>
      <c r="K184" s="213"/>
      <c r="L184" s="218"/>
      <c r="M184" s="219"/>
      <c r="N184" s="220"/>
      <c r="O184" s="220"/>
      <c r="P184" s="220"/>
      <c r="Q184" s="220"/>
      <c r="R184" s="220"/>
      <c r="S184" s="220"/>
      <c r="T184" s="221"/>
      <c r="AT184" s="222" t="s">
        <v>158</v>
      </c>
      <c r="AU184" s="222" t="s">
        <v>91</v>
      </c>
      <c r="AV184" s="14" t="s">
        <v>91</v>
      </c>
      <c r="AW184" s="14" t="s">
        <v>4</v>
      </c>
      <c r="AX184" s="14" t="s">
        <v>89</v>
      </c>
      <c r="AY184" s="222" t="s">
        <v>150</v>
      </c>
    </row>
    <row r="185" spans="1:65" s="2" customFormat="1" ht="33" customHeight="1">
      <c r="A185" s="34"/>
      <c r="B185" s="35"/>
      <c r="C185" s="187" t="s">
        <v>225</v>
      </c>
      <c r="D185" s="187" t="s">
        <v>152</v>
      </c>
      <c r="E185" s="188" t="s">
        <v>218</v>
      </c>
      <c r="F185" s="189" t="s">
        <v>219</v>
      </c>
      <c r="G185" s="190" t="s">
        <v>189</v>
      </c>
      <c r="H185" s="191">
        <v>10.675000000000001</v>
      </c>
      <c r="I185" s="192"/>
      <c r="J185" s="193">
        <f>ROUND(I185*H185,2)</f>
        <v>0</v>
      </c>
      <c r="K185" s="194"/>
      <c r="L185" s="39"/>
      <c r="M185" s="195" t="s">
        <v>1</v>
      </c>
      <c r="N185" s="196" t="s">
        <v>46</v>
      </c>
      <c r="O185" s="71"/>
      <c r="P185" s="197">
        <f>O185*H185</f>
        <v>0</v>
      </c>
      <c r="Q185" s="197">
        <v>0</v>
      </c>
      <c r="R185" s="197">
        <f>Q185*H185</f>
        <v>0</v>
      </c>
      <c r="S185" s="197">
        <v>0</v>
      </c>
      <c r="T185" s="198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99" t="s">
        <v>156</v>
      </c>
      <c r="AT185" s="199" t="s">
        <v>152</v>
      </c>
      <c r="AU185" s="199" t="s">
        <v>91</v>
      </c>
      <c r="AY185" s="17" t="s">
        <v>150</v>
      </c>
      <c r="BE185" s="200">
        <f>IF(N185="základní",J185,0)</f>
        <v>0</v>
      </c>
      <c r="BF185" s="200">
        <f>IF(N185="snížená",J185,0)</f>
        <v>0</v>
      </c>
      <c r="BG185" s="200">
        <f>IF(N185="zákl. přenesená",J185,0)</f>
        <v>0</v>
      </c>
      <c r="BH185" s="200">
        <f>IF(N185="sníž. přenesená",J185,0)</f>
        <v>0</v>
      </c>
      <c r="BI185" s="200">
        <f>IF(N185="nulová",J185,0)</f>
        <v>0</v>
      </c>
      <c r="BJ185" s="17" t="s">
        <v>89</v>
      </c>
      <c r="BK185" s="200">
        <f>ROUND(I185*H185,2)</f>
        <v>0</v>
      </c>
      <c r="BL185" s="17" t="s">
        <v>156</v>
      </c>
      <c r="BM185" s="199" t="s">
        <v>793</v>
      </c>
    </row>
    <row r="186" spans="1:65" s="13" customFormat="1">
      <c r="B186" s="201"/>
      <c r="C186" s="202"/>
      <c r="D186" s="203" t="s">
        <v>158</v>
      </c>
      <c r="E186" s="204" t="s">
        <v>1</v>
      </c>
      <c r="F186" s="205" t="s">
        <v>578</v>
      </c>
      <c r="G186" s="202"/>
      <c r="H186" s="204" t="s">
        <v>1</v>
      </c>
      <c r="I186" s="206"/>
      <c r="J186" s="202"/>
      <c r="K186" s="202"/>
      <c r="L186" s="207"/>
      <c r="M186" s="208"/>
      <c r="N186" s="209"/>
      <c r="O186" s="209"/>
      <c r="P186" s="209"/>
      <c r="Q186" s="209"/>
      <c r="R186" s="209"/>
      <c r="S186" s="209"/>
      <c r="T186" s="210"/>
      <c r="AT186" s="211" t="s">
        <v>158</v>
      </c>
      <c r="AU186" s="211" t="s">
        <v>91</v>
      </c>
      <c r="AV186" s="13" t="s">
        <v>89</v>
      </c>
      <c r="AW186" s="13" t="s">
        <v>35</v>
      </c>
      <c r="AX186" s="13" t="s">
        <v>81</v>
      </c>
      <c r="AY186" s="211" t="s">
        <v>150</v>
      </c>
    </row>
    <row r="187" spans="1:65" s="14" customFormat="1">
      <c r="B187" s="212"/>
      <c r="C187" s="213"/>
      <c r="D187" s="203" t="s">
        <v>158</v>
      </c>
      <c r="E187" s="214" t="s">
        <v>1</v>
      </c>
      <c r="F187" s="215" t="s">
        <v>794</v>
      </c>
      <c r="G187" s="213"/>
      <c r="H187" s="216">
        <v>2.5649999999999999</v>
      </c>
      <c r="I187" s="217"/>
      <c r="J187" s="213"/>
      <c r="K187" s="213"/>
      <c r="L187" s="218"/>
      <c r="M187" s="219"/>
      <c r="N187" s="220"/>
      <c r="O187" s="220"/>
      <c r="P187" s="220"/>
      <c r="Q187" s="220"/>
      <c r="R187" s="220"/>
      <c r="S187" s="220"/>
      <c r="T187" s="221"/>
      <c r="AT187" s="222" t="s">
        <v>158</v>
      </c>
      <c r="AU187" s="222" t="s">
        <v>91</v>
      </c>
      <c r="AV187" s="14" t="s">
        <v>91</v>
      </c>
      <c r="AW187" s="14" t="s">
        <v>35</v>
      </c>
      <c r="AX187" s="14" t="s">
        <v>81</v>
      </c>
      <c r="AY187" s="222" t="s">
        <v>150</v>
      </c>
    </row>
    <row r="188" spans="1:65" s="13" customFormat="1">
      <c r="B188" s="201"/>
      <c r="C188" s="202"/>
      <c r="D188" s="203" t="s">
        <v>158</v>
      </c>
      <c r="E188" s="204" t="s">
        <v>1</v>
      </c>
      <c r="F188" s="205" t="s">
        <v>580</v>
      </c>
      <c r="G188" s="202"/>
      <c r="H188" s="204" t="s">
        <v>1</v>
      </c>
      <c r="I188" s="206"/>
      <c r="J188" s="202"/>
      <c r="K188" s="202"/>
      <c r="L188" s="207"/>
      <c r="M188" s="208"/>
      <c r="N188" s="209"/>
      <c r="O188" s="209"/>
      <c r="P188" s="209"/>
      <c r="Q188" s="209"/>
      <c r="R188" s="209"/>
      <c r="S188" s="209"/>
      <c r="T188" s="210"/>
      <c r="AT188" s="211" t="s">
        <v>158</v>
      </c>
      <c r="AU188" s="211" t="s">
        <v>91</v>
      </c>
      <c r="AV188" s="13" t="s">
        <v>89</v>
      </c>
      <c r="AW188" s="13" t="s">
        <v>35</v>
      </c>
      <c r="AX188" s="13" t="s">
        <v>81</v>
      </c>
      <c r="AY188" s="211" t="s">
        <v>150</v>
      </c>
    </row>
    <row r="189" spans="1:65" s="14" customFormat="1">
      <c r="B189" s="212"/>
      <c r="C189" s="213"/>
      <c r="D189" s="203" t="s">
        <v>158</v>
      </c>
      <c r="E189" s="214" t="s">
        <v>1</v>
      </c>
      <c r="F189" s="215" t="s">
        <v>795</v>
      </c>
      <c r="G189" s="213"/>
      <c r="H189" s="216">
        <v>8.11</v>
      </c>
      <c r="I189" s="217"/>
      <c r="J189" s="213"/>
      <c r="K189" s="213"/>
      <c r="L189" s="218"/>
      <c r="M189" s="219"/>
      <c r="N189" s="220"/>
      <c r="O189" s="220"/>
      <c r="P189" s="220"/>
      <c r="Q189" s="220"/>
      <c r="R189" s="220"/>
      <c r="S189" s="220"/>
      <c r="T189" s="221"/>
      <c r="AT189" s="222" t="s">
        <v>158</v>
      </c>
      <c r="AU189" s="222" t="s">
        <v>91</v>
      </c>
      <c r="AV189" s="14" t="s">
        <v>91</v>
      </c>
      <c r="AW189" s="14" t="s">
        <v>35</v>
      </c>
      <c r="AX189" s="14" t="s">
        <v>81</v>
      </c>
      <c r="AY189" s="222" t="s">
        <v>150</v>
      </c>
    </row>
    <row r="190" spans="1:65" s="15" customFormat="1">
      <c r="B190" s="223"/>
      <c r="C190" s="224"/>
      <c r="D190" s="203" t="s">
        <v>158</v>
      </c>
      <c r="E190" s="225" t="s">
        <v>1</v>
      </c>
      <c r="F190" s="226" t="s">
        <v>161</v>
      </c>
      <c r="G190" s="224"/>
      <c r="H190" s="227">
        <v>10.674999999999999</v>
      </c>
      <c r="I190" s="228"/>
      <c r="J190" s="224"/>
      <c r="K190" s="224"/>
      <c r="L190" s="229"/>
      <c r="M190" s="230"/>
      <c r="N190" s="231"/>
      <c r="O190" s="231"/>
      <c r="P190" s="231"/>
      <c r="Q190" s="231"/>
      <c r="R190" s="231"/>
      <c r="S190" s="231"/>
      <c r="T190" s="232"/>
      <c r="AT190" s="233" t="s">
        <v>158</v>
      </c>
      <c r="AU190" s="233" t="s">
        <v>91</v>
      </c>
      <c r="AV190" s="15" t="s">
        <v>156</v>
      </c>
      <c r="AW190" s="15" t="s">
        <v>35</v>
      </c>
      <c r="AX190" s="15" t="s">
        <v>89</v>
      </c>
      <c r="AY190" s="233" t="s">
        <v>150</v>
      </c>
    </row>
    <row r="191" spans="1:65" s="2" customFormat="1" ht="33" customHeight="1">
      <c r="A191" s="34"/>
      <c r="B191" s="35"/>
      <c r="C191" s="187" t="s">
        <v>232</v>
      </c>
      <c r="D191" s="187" t="s">
        <v>152</v>
      </c>
      <c r="E191" s="188" t="s">
        <v>226</v>
      </c>
      <c r="F191" s="189" t="s">
        <v>227</v>
      </c>
      <c r="G191" s="190" t="s">
        <v>228</v>
      </c>
      <c r="H191" s="191">
        <v>21.35</v>
      </c>
      <c r="I191" s="192"/>
      <c r="J191" s="193">
        <f>ROUND(I191*H191,2)</f>
        <v>0</v>
      </c>
      <c r="K191" s="194"/>
      <c r="L191" s="39"/>
      <c r="M191" s="195" t="s">
        <v>1</v>
      </c>
      <c r="N191" s="196" t="s">
        <v>46</v>
      </c>
      <c r="O191" s="71"/>
      <c r="P191" s="197">
        <f>O191*H191</f>
        <v>0</v>
      </c>
      <c r="Q191" s="197">
        <v>0</v>
      </c>
      <c r="R191" s="197">
        <f>Q191*H191</f>
        <v>0</v>
      </c>
      <c r="S191" s="197">
        <v>0</v>
      </c>
      <c r="T191" s="198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99" t="s">
        <v>156</v>
      </c>
      <c r="AT191" s="199" t="s">
        <v>152</v>
      </c>
      <c r="AU191" s="199" t="s">
        <v>91</v>
      </c>
      <c r="AY191" s="17" t="s">
        <v>150</v>
      </c>
      <c r="BE191" s="200">
        <f>IF(N191="základní",J191,0)</f>
        <v>0</v>
      </c>
      <c r="BF191" s="200">
        <f>IF(N191="snížená",J191,0)</f>
        <v>0</v>
      </c>
      <c r="BG191" s="200">
        <f>IF(N191="zákl. přenesená",J191,0)</f>
        <v>0</v>
      </c>
      <c r="BH191" s="200">
        <f>IF(N191="sníž. přenesená",J191,0)</f>
        <v>0</v>
      </c>
      <c r="BI191" s="200">
        <f>IF(N191="nulová",J191,0)</f>
        <v>0</v>
      </c>
      <c r="BJ191" s="17" t="s">
        <v>89</v>
      </c>
      <c r="BK191" s="200">
        <f>ROUND(I191*H191,2)</f>
        <v>0</v>
      </c>
      <c r="BL191" s="17" t="s">
        <v>156</v>
      </c>
      <c r="BM191" s="199" t="s">
        <v>796</v>
      </c>
    </row>
    <row r="192" spans="1:65" s="14" customFormat="1">
      <c r="B192" s="212"/>
      <c r="C192" s="213"/>
      <c r="D192" s="203" t="s">
        <v>158</v>
      </c>
      <c r="E192" s="214" t="s">
        <v>1</v>
      </c>
      <c r="F192" s="215" t="s">
        <v>797</v>
      </c>
      <c r="G192" s="213"/>
      <c r="H192" s="216">
        <v>10.675000000000001</v>
      </c>
      <c r="I192" s="217"/>
      <c r="J192" s="213"/>
      <c r="K192" s="213"/>
      <c r="L192" s="218"/>
      <c r="M192" s="219"/>
      <c r="N192" s="220"/>
      <c r="O192" s="220"/>
      <c r="P192" s="220"/>
      <c r="Q192" s="220"/>
      <c r="R192" s="220"/>
      <c r="S192" s="220"/>
      <c r="T192" s="221"/>
      <c r="AT192" s="222" t="s">
        <v>158</v>
      </c>
      <c r="AU192" s="222" t="s">
        <v>91</v>
      </c>
      <c r="AV192" s="14" t="s">
        <v>91</v>
      </c>
      <c r="AW192" s="14" t="s">
        <v>35</v>
      </c>
      <c r="AX192" s="14" t="s">
        <v>81</v>
      </c>
      <c r="AY192" s="222" t="s">
        <v>150</v>
      </c>
    </row>
    <row r="193" spans="1:65" s="15" customFormat="1">
      <c r="B193" s="223"/>
      <c r="C193" s="224"/>
      <c r="D193" s="203" t="s">
        <v>158</v>
      </c>
      <c r="E193" s="225" t="s">
        <v>1</v>
      </c>
      <c r="F193" s="226" t="s">
        <v>161</v>
      </c>
      <c r="G193" s="224"/>
      <c r="H193" s="227">
        <v>10.675000000000001</v>
      </c>
      <c r="I193" s="228"/>
      <c r="J193" s="224"/>
      <c r="K193" s="224"/>
      <c r="L193" s="229"/>
      <c r="M193" s="230"/>
      <c r="N193" s="231"/>
      <c r="O193" s="231"/>
      <c r="P193" s="231"/>
      <c r="Q193" s="231"/>
      <c r="R193" s="231"/>
      <c r="S193" s="231"/>
      <c r="T193" s="232"/>
      <c r="AT193" s="233" t="s">
        <v>158</v>
      </c>
      <c r="AU193" s="233" t="s">
        <v>91</v>
      </c>
      <c r="AV193" s="15" t="s">
        <v>156</v>
      </c>
      <c r="AW193" s="15" t="s">
        <v>35</v>
      </c>
      <c r="AX193" s="15" t="s">
        <v>89</v>
      </c>
      <c r="AY193" s="233" t="s">
        <v>150</v>
      </c>
    </row>
    <row r="194" spans="1:65" s="14" customFormat="1">
      <c r="B194" s="212"/>
      <c r="C194" s="213"/>
      <c r="D194" s="203" t="s">
        <v>158</v>
      </c>
      <c r="E194" s="213"/>
      <c r="F194" s="215" t="s">
        <v>798</v>
      </c>
      <c r="G194" s="213"/>
      <c r="H194" s="216">
        <v>21.35</v>
      </c>
      <c r="I194" s="217"/>
      <c r="J194" s="213"/>
      <c r="K194" s="213"/>
      <c r="L194" s="218"/>
      <c r="M194" s="219"/>
      <c r="N194" s="220"/>
      <c r="O194" s="220"/>
      <c r="P194" s="220"/>
      <c r="Q194" s="220"/>
      <c r="R194" s="220"/>
      <c r="S194" s="220"/>
      <c r="T194" s="221"/>
      <c r="AT194" s="222" t="s">
        <v>158</v>
      </c>
      <c r="AU194" s="222" t="s">
        <v>91</v>
      </c>
      <c r="AV194" s="14" t="s">
        <v>91</v>
      </c>
      <c r="AW194" s="14" t="s">
        <v>4</v>
      </c>
      <c r="AX194" s="14" t="s">
        <v>89</v>
      </c>
      <c r="AY194" s="222" t="s">
        <v>150</v>
      </c>
    </row>
    <row r="195" spans="1:65" s="2" customFormat="1" ht="16.5" customHeight="1">
      <c r="A195" s="34"/>
      <c r="B195" s="35"/>
      <c r="C195" s="187" t="s">
        <v>8</v>
      </c>
      <c r="D195" s="187" t="s">
        <v>152</v>
      </c>
      <c r="E195" s="188" t="s">
        <v>233</v>
      </c>
      <c r="F195" s="189" t="s">
        <v>234</v>
      </c>
      <c r="G195" s="190" t="s">
        <v>189</v>
      </c>
      <c r="H195" s="191">
        <v>10.675000000000001</v>
      </c>
      <c r="I195" s="192"/>
      <c r="J195" s="193">
        <f>ROUND(I195*H195,2)</f>
        <v>0</v>
      </c>
      <c r="K195" s="194"/>
      <c r="L195" s="39"/>
      <c r="M195" s="195" t="s">
        <v>1</v>
      </c>
      <c r="N195" s="196" t="s">
        <v>46</v>
      </c>
      <c r="O195" s="71"/>
      <c r="P195" s="197">
        <f>O195*H195</f>
        <v>0</v>
      </c>
      <c r="Q195" s="197">
        <v>0</v>
      </c>
      <c r="R195" s="197">
        <f>Q195*H195</f>
        <v>0</v>
      </c>
      <c r="S195" s="197">
        <v>0</v>
      </c>
      <c r="T195" s="198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99" t="s">
        <v>156</v>
      </c>
      <c r="AT195" s="199" t="s">
        <v>152</v>
      </c>
      <c r="AU195" s="199" t="s">
        <v>91</v>
      </c>
      <c r="AY195" s="17" t="s">
        <v>150</v>
      </c>
      <c r="BE195" s="200">
        <f>IF(N195="základní",J195,0)</f>
        <v>0</v>
      </c>
      <c r="BF195" s="200">
        <f>IF(N195="snížená",J195,0)</f>
        <v>0</v>
      </c>
      <c r="BG195" s="200">
        <f>IF(N195="zákl. přenesená",J195,0)</f>
        <v>0</v>
      </c>
      <c r="BH195" s="200">
        <f>IF(N195="sníž. přenesená",J195,0)</f>
        <v>0</v>
      </c>
      <c r="BI195" s="200">
        <f>IF(N195="nulová",J195,0)</f>
        <v>0</v>
      </c>
      <c r="BJ195" s="17" t="s">
        <v>89</v>
      </c>
      <c r="BK195" s="200">
        <f>ROUND(I195*H195,2)</f>
        <v>0</v>
      </c>
      <c r="BL195" s="17" t="s">
        <v>156</v>
      </c>
      <c r="BM195" s="199" t="s">
        <v>799</v>
      </c>
    </row>
    <row r="196" spans="1:65" s="2" customFormat="1" ht="33" customHeight="1">
      <c r="A196" s="34"/>
      <c r="B196" s="35"/>
      <c r="C196" s="187" t="s">
        <v>243</v>
      </c>
      <c r="D196" s="187" t="s">
        <v>152</v>
      </c>
      <c r="E196" s="188" t="s">
        <v>237</v>
      </c>
      <c r="F196" s="189" t="s">
        <v>238</v>
      </c>
      <c r="G196" s="190" t="s">
        <v>189</v>
      </c>
      <c r="H196" s="191">
        <v>3.11</v>
      </c>
      <c r="I196" s="192"/>
      <c r="J196" s="193">
        <f>ROUND(I196*H196,2)</f>
        <v>0</v>
      </c>
      <c r="K196" s="194"/>
      <c r="L196" s="39"/>
      <c r="M196" s="195" t="s">
        <v>1</v>
      </c>
      <c r="N196" s="196" t="s">
        <v>46</v>
      </c>
      <c r="O196" s="71"/>
      <c r="P196" s="197">
        <f>O196*H196</f>
        <v>0</v>
      </c>
      <c r="Q196" s="197">
        <v>0</v>
      </c>
      <c r="R196" s="197">
        <f>Q196*H196</f>
        <v>0</v>
      </c>
      <c r="S196" s="197">
        <v>0</v>
      </c>
      <c r="T196" s="198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99" t="s">
        <v>156</v>
      </c>
      <c r="AT196" s="199" t="s">
        <v>152</v>
      </c>
      <c r="AU196" s="199" t="s">
        <v>91</v>
      </c>
      <c r="AY196" s="17" t="s">
        <v>150</v>
      </c>
      <c r="BE196" s="200">
        <f>IF(N196="základní",J196,0)</f>
        <v>0</v>
      </c>
      <c r="BF196" s="200">
        <f>IF(N196="snížená",J196,0)</f>
        <v>0</v>
      </c>
      <c r="BG196" s="200">
        <f>IF(N196="zákl. přenesená",J196,0)</f>
        <v>0</v>
      </c>
      <c r="BH196" s="200">
        <f>IF(N196="sníž. přenesená",J196,0)</f>
        <v>0</v>
      </c>
      <c r="BI196" s="200">
        <f>IF(N196="nulová",J196,0)</f>
        <v>0</v>
      </c>
      <c r="BJ196" s="17" t="s">
        <v>89</v>
      </c>
      <c r="BK196" s="200">
        <f>ROUND(I196*H196,2)</f>
        <v>0</v>
      </c>
      <c r="BL196" s="17" t="s">
        <v>156</v>
      </c>
      <c r="BM196" s="199" t="s">
        <v>800</v>
      </c>
    </row>
    <row r="197" spans="1:65" s="13" customFormat="1" ht="22.5">
      <c r="B197" s="201"/>
      <c r="C197" s="202"/>
      <c r="D197" s="203" t="s">
        <v>158</v>
      </c>
      <c r="E197" s="204" t="s">
        <v>1</v>
      </c>
      <c r="F197" s="205" t="s">
        <v>240</v>
      </c>
      <c r="G197" s="202"/>
      <c r="H197" s="204" t="s">
        <v>1</v>
      </c>
      <c r="I197" s="206"/>
      <c r="J197" s="202"/>
      <c r="K197" s="202"/>
      <c r="L197" s="207"/>
      <c r="M197" s="208"/>
      <c r="N197" s="209"/>
      <c r="O197" s="209"/>
      <c r="P197" s="209"/>
      <c r="Q197" s="209"/>
      <c r="R197" s="209"/>
      <c r="S197" s="209"/>
      <c r="T197" s="210"/>
      <c r="AT197" s="211" t="s">
        <v>158</v>
      </c>
      <c r="AU197" s="211" t="s">
        <v>91</v>
      </c>
      <c r="AV197" s="13" t="s">
        <v>89</v>
      </c>
      <c r="AW197" s="13" t="s">
        <v>35</v>
      </c>
      <c r="AX197" s="13" t="s">
        <v>81</v>
      </c>
      <c r="AY197" s="211" t="s">
        <v>150</v>
      </c>
    </row>
    <row r="198" spans="1:65" s="13" customFormat="1" ht="22.5">
      <c r="B198" s="201"/>
      <c r="C198" s="202"/>
      <c r="D198" s="203" t="s">
        <v>158</v>
      </c>
      <c r="E198" s="204" t="s">
        <v>1</v>
      </c>
      <c r="F198" s="205" t="s">
        <v>241</v>
      </c>
      <c r="G198" s="202"/>
      <c r="H198" s="204" t="s">
        <v>1</v>
      </c>
      <c r="I198" s="206"/>
      <c r="J198" s="202"/>
      <c r="K198" s="202"/>
      <c r="L198" s="207"/>
      <c r="M198" s="208"/>
      <c r="N198" s="209"/>
      <c r="O198" s="209"/>
      <c r="P198" s="209"/>
      <c r="Q198" s="209"/>
      <c r="R198" s="209"/>
      <c r="S198" s="209"/>
      <c r="T198" s="210"/>
      <c r="AT198" s="211" t="s">
        <v>158</v>
      </c>
      <c r="AU198" s="211" t="s">
        <v>91</v>
      </c>
      <c r="AV198" s="13" t="s">
        <v>89</v>
      </c>
      <c r="AW198" s="13" t="s">
        <v>35</v>
      </c>
      <c r="AX198" s="13" t="s">
        <v>81</v>
      </c>
      <c r="AY198" s="211" t="s">
        <v>150</v>
      </c>
    </row>
    <row r="199" spans="1:65" s="14" customFormat="1">
      <c r="B199" s="212"/>
      <c r="C199" s="213"/>
      <c r="D199" s="203" t="s">
        <v>158</v>
      </c>
      <c r="E199" s="214" t="s">
        <v>1</v>
      </c>
      <c r="F199" s="215" t="s">
        <v>801</v>
      </c>
      <c r="G199" s="213"/>
      <c r="H199" s="216">
        <v>3.11</v>
      </c>
      <c r="I199" s="217"/>
      <c r="J199" s="213"/>
      <c r="K199" s="213"/>
      <c r="L199" s="218"/>
      <c r="M199" s="219"/>
      <c r="N199" s="220"/>
      <c r="O199" s="220"/>
      <c r="P199" s="220"/>
      <c r="Q199" s="220"/>
      <c r="R199" s="220"/>
      <c r="S199" s="220"/>
      <c r="T199" s="221"/>
      <c r="AT199" s="222" t="s">
        <v>158</v>
      </c>
      <c r="AU199" s="222" t="s">
        <v>91</v>
      </c>
      <c r="AV199" s="14" t="s">
        <v>91</v>
      </c>
      <c r="AW199" s="14" t="s">
        <v>35</v>
      </c>
      <c r="AX199" s="14" t="s">
        <v>81</v>
      </c>
      <c r="AY199" s="222" t="s">
        <v>150</v>
      </c>
    </row>
    <row r="200" spans="1:65" s="15" customFormat="1">
      <c r="B200" s="223"/>
      <c r="C200" s="224"/>
      <c r="D200" s="203" t="s">
        <v>158</v>
      </c>
      <c r="E200" s="225" t="s">
        <v>1</v>
      </c>
      <c r="F200" s="226" t="s">
        <v>161</v>
      </c>
      <c r="G200" s="224"/>
      <c r="H200" s="227">
        <v>3.11</v>
      </c>
      <c r="I200" s="228"/>
      <c r="J200" s="224"/>
      <c r="K200" s="224"/>
      <c r="L200" s="229"/>
      <c r="M200" s="230"/>
      <c r="N200" s="231"/>
      <c r="O200" s="231"/>
      <c r="P200" s="231"/>
      <c r="Q200" s="231"/>
      <c r="R200" s="231"/>
      <c r="S200" s="231"/>
      <c r="T200" s="232"/>
      <c r="AT200" s="233" t="s">
        <v>158</v>
      </c>
      <c r="AU200" s="233" t="s">
        <v>91</v>
      </c>
      <c r="AV200" s="15" t="s">
        <v>156</v>
      </c>
      <c r="AW200" s="15" t="s">
        <v>35</v>
      </c>
      <c r="AX200" s="15" t="s">
        <v>89</v>
      </c>
      <c r="AY200" s="233" t="s">
        <v>150</v>
      </c>
    </row>
    <row r="201" spans="1:65" s="2" customFormat="1" ht="16.5" customHeight="1">
      <c r="A201" s="34"/>
      <c r="B201" s="35"/>
      <c r="C201" s="234" t="s">
        <v>249</v>
      </c>
      <c r="D201" s="234" t="s">
        <v>211</v>
      </c>
      <c r="E201" s="235" t="s">
        <v>244</v>
      </c>
      <c r="F201" s="236" t="s">
        <v>245</v>
      </c>
      <c r="G201" s="237" t="s">
        <v>228</v>
      </c>
      <c r="H201" s="238">
        <v>6.22</v>
      </c>
      <c r="I201" s="239"/>
      <c r="J201" s="240">
        <f>ROUND(I201*H201,2)</f>
        <v>0</v>
      </c>
      <c r="K201" s="241"/>
      <c r="L201" s="242"/>
      <c r="M201" s="243" t="s">
        <v>1</v>
      </c>
      <c r="N201" s="244" t="s">
        <v>46</v>
      </c>
      <c r="O201" s="71"/>
      <c r="P201" s="197">
        <f>O201*H201</f>
        <v>0</v>
      </c>
      <c r="Q201" s="197">
        <v>1</v>
      </c>
      <c r="R201" s="197">
        <f>Q201*H201</f>
        <v>6.22</v>
      </c>
      <c r="S201" s="197">
        <v>0</v>
      </c>
      <c r="T201" s="198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99" t="s">
        <v>193</v>
      </c>
      <c r="AT201" s="199" t="s">
        <v>211</v>
      </c>
      <c r="AU201" s="199" t="s">
        <v>91</v>
      </c>
      <c r="AY201" s="17" t="s">
        <v>150</v>
      </c>
      <c r="BE201" s="200">
        <f>IF(N201="základní",J201,0)</f>
        <v>0</v>
      </c>
      <c r="BF201" s="200">
        <f>IF(N201="snížená",J201,0)</f>
        <v>0</v>
      </c>
      <c r="BG201" s="200">
        <f>IF(N201="zákl. přenesená",J201,0)</f>
        <v>0</v>
      </c>
      <c r="BH201" s="200">
        <f>IF(N201="sníž. přenesená",J201,0)</f>
        <v>0</v>
      </c>
      <c r="BI201" s="200">
        <f>IF(N201="nulová",J201,0)</f>
        <v>0</v>
      </c>
      <c r="BJ201" s="17" t="s">
        <v>89</v>
      </c>
      <c r="BK201" s="200">
        <f>ROUND(I201*H201,2)</f>
        <v>0</v>
      </c>
      <c r="BL201" s="17" t="s">
        <v>156</v>
      </c>
      <c r="BM201" s="199" t="s">
        <v>802</v>
      </c>
    </row>
    <row r="202" spans="1:65" s="14" customFormat="1">
      <c r="B202" s="212"/>
      <c r="C202" s="213"/>
      <c r="D202" s="203" t="s">
        <v>158</v>
      </c>
      <c r="E202" s="214" t="s">
        <v>1</v>
      </c>
      <c r="F202" s="215" t="s">
        <v>803</v>
      </c>
      <c r="G202" s="213"/>
      <c r="H202" s="216">
        <v>3.11</v>
      </c>
      <c r="I202" s="217"/>
      <c r="J202" s="213"/>
      <c r="K202" s="213"/>
      <c r="L202" s="218"/>
      <c r="M202" s="219"/>
      <c r="N202" s="220"/>
      <c r="O202" s="220"/>
      <c r="P202" s="220"/>
      <c r="Q202" s="220"/>
      <c r="R202" s="220"/>
      <c r="S202" s="220"/>
      <c r="T202" s="221"/>
      <c r="AT202" s="222" t="s">
        <v>158</v>
      </c>
      <c r="AU202" s="222" t="s">
        <v>91</v>
      </c>
      <c r="AV202" s="14" t="s">
        <v>91</v>
      </c>
      <c r="AW202" s="14" t="s">
        <v>35</v>
      </c>
      <c r="AX202" s="14" t="s">
        <v>81</v>
      </c>
      <c r="AY202" s="222" t="s">
        <v>150</v>
      </c>
    </row>
    <row r="203" spans="1:65" s="15" customFormat="1">
      <c r="B203" s="223"/>
      <c r="C203" s="224"/>
      <c r="D203" s="203" t="s">
        <v>158</v>
      </c>
      <c r="E203" s="225" t="s">
        <v>1</v>
      </c>
      <c r="F203" s="226" t="s">
        <v>161</v>
      </c>
      <c r="G203" s="224"/>
      <c r="H203" s="227">
        <v>3.11</v>
      </c>
      <c r="I203" s="228"/>
      <c r="J203" s="224"/>
      <c r="K203" s="224"/>
      <c r="L203" s="229"/>
      <c r="M203" s="230"/>
      <c r="N203" s="231"/>
      <c r="O203" s="231"/>
      <c r="P203" s="231"/>
      <c r="Q203" s="231"/>
      <c r="R203" s="231"/>
      <c r="S203" s="231"/>
      <c r="T203" s="232"/>
      <c r="AT203" s="233" t="s">
        <v>158</v>
      </c>
      <c r="AU203" s="233" t="s">
        <v>91</v>
      </c>
      <c r="AV203" s="15" t="s">
        <v>156</v>
      </c>
      <c r="AW203" s="15" t="s">
        <v>35</v>
      </c>
      <c r="AX203" s="15" t="s">
        <v>89</v>
      </c>
      <c r="AY203" s="233" t="s">
        <v>150</v>
      </c>
    </row>
    <row r="204" spans="1:65" s="14" customFormat="1">
      <c r="B204" s="212"/>
      <c r="C204" s="213"/>
      <c r="D204" s="203" t="s">
        <v>158</v>
      </c>
      <c r="E204" s="213"/>
      <c r="F204" s="215" t="s">
        <v>804</v>
      </c>
      <c r="G204" s="213"/>
      <c r="H204" s="216">
        <v>6.22</v>
      </c>
      <c r="I204" s="217"/>
      <c r="J204" s="213"/>
      <c r="K204" s="213"/>
      <c r="L204" s="218"/>
      <c r="M204" s="219"/>
      <c r="N204" s="220"/>
      <c r="O204" s="220"/>
      <c r="P204" s="220"/>
      <c r="Q204" s="220"/>
      <c r="R204" s="220"/>
      <c r="S204" s="220"/>
      <c r="T204" s="221"/>
      <c r="AT204" s="222" t="s">
        <v>158</v>
      </c>
      <c r="AU204" s="222" t="s">
        <v>91</v>
      </c>
      <c r="AV204" s="14" t="s">
        <v>91</v>
      </c>
      <c r="AW204" s="14" t="s">
        <v>4</v>
      </c>
      <c r="AX204" s="14" t="s">
        <v>89</v>
      </c>
      <c r="AY204" s="222" t="s">
        <v>150</v>
      </c>
    </row>
    <row r="205" spans="1:65" s="2" customFormat="1" ht="24.2" customHeight="1">
      <c r="A205" s="34"/>
      <c r="B205" s="35"/>
      <c r="C205" s="187" t="s">
        <v>256</v>
      </c>
      <c r="D205" s="187" t="s">
        <v>152</v>
      </c>
      <c r="E205" s="188" t="s">
        <v>250</v>
      </c>
      <c r="F205" s="189" t="s">
        <v>251</v>
      </c>
      <c r="G205" s="190" t="s">
        <v>155</v>
      </c>
      <c r="H205" s="191">
        <v>5.76</v>
      </c>
      <c r="I205" s="192"/>
      <c r="J205" s="193">
        <f>ROUND(I205*H205,2)</f>
        <v>0</v>
      </c>
      <c r="K205" s="194"/>
      <c r="L205" s="39"/>
      <c r="M205" s="195" t="s">
        <v>1</v>
      </c>
      <c r="N205" s="196" t="s">
        <v>46</v>
      </c>
      <c r="O205" s="71"/>
      <c r="P205" s="197">
        <f>O205*H205</f>
        <v>0</v>
      </c>
      <c r="Q205" s="197">
        <v>0</v>
      </c>
      <c r="R205" s="197">
        <f>Q205*H205</f>
        <v>0</v>
      </c>
      <c r="S205" s="197">
        <v>0</v>
      </c>
      <c r="T205" s="198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99" t="s">
        <v>156</v>
      </c>
      <c r="AT205" s="199" t="s">
        <v>152</v>
      </c>
      <c r="AU205" s="199" t="s">
        <v>91</v>
      </c>
      <c r="AY205" s="17" t="s">
        <v>150</v>
      </c>
      <c r="BE205" s="200">
        <f>IF(N205="základní",J205,0)</f>
        <v>0</v>
      </c>
      <c r="BF205" s="200">
        <f>IF(N205="snížená",J205,0)</f>
        <v>0</v>
      </c>
      <c r="BG205" s="200">
        <f>IF(N205="zákl. přenesená",J205,0)</f>
        <v>0</v>
      </c>
      <c r="BH205" s="200">
        <f>IF(N205="sníž. přenesená",J205,0)</f>
        <v>0</v>
      </c>
      <c r="BI205" s="200">
        <f>IF(N205="nulová",J205,0)</f>
        <v>0</v>
      </c>
      <c r="BJ205" s="17" t="s">
        <v>89</v>
      </c>
      <c r="BK205" s="200">
        <f>ROUND(I205*H205,2)</f>
        <v>0</v>
      </c>
      <c r="BL205" s="17" t="s">
        <v>156</v>
      </c>
      <c r="BM205" s="199" t="s">
        <v>805</v>
      </c>
    </row>
    <row r="206" spans="1:65" s="13" customFormat="1">
      <c r="B206" s="201"/>
      <c r="C206" s="202"/>
      <c r="D206" s="203" t="s">
        <v>158</v>
      </c>
      <c r="E206" s="204" t="s">
        <v>1</v>
      </c>
      <c r="F206" s="205" t="s">
        <v>253</v>
      </c>
      <c r="G206" s="202"/>
      <c r="H206" s="204" t="s">
        <v>1</v>
      </c>
      <c r="I206" s="206"/>
      <c r="J206" s="202"/>
      <c r="K206" s="202"/>
      <c r="L206" s="207"/>
      <c r="M206" s="208"/>
      <c r="N206" s="209"/>
      <c r="O206" s="209"/>
      <c r="P206" s="209"/>
      <c r="Q206" s="209"/>
      <c r="R206" s="209"/>
      <c r="S206" s="209"/>
      <c r="T206" s="210"/>
      <c r="AT206" s="211" t="s">
        <v>158</v>
      </c>
      <c r="AU206" s="211" t="s">
        <v>91</v>
      </c>
      <c r="AV206" s="13" t="s">
        <v>89</v>
      </c>
      <c r="AW206" s="13" t="s">
        <v>35</v>
      </c>
      <c r="AX206" s="13" t="s">
        <v>81</v>
      </c>
      <c r="AY206" s="211" t="s">
        <v>150</v>
      </c>
    </row>
    <row r="207" spans="1:65" s="14" customFormat="1">
      <c r="B207" s="212"/>
      <c r="C207" s="213"/>
      <c r="D207" s="203" t="s">
        <v>158</v>
      </c>
      <c r="E207" s="214" t="s">
        <v>1</v>
      </c>
      <c r="F207" s="215" t="s">
        <v>806</v>
      </c>
      <c r="G207" s="213"/>
      <c r="H207" s="216">
        <v>5.76</v>
      </c>
      <c r="I207" s="217"/>
      <c r="J207" s="213"/>
      <c r="K207" s="213"/>
      <c r="L207" s="218"/>
      <c r="M207" s="219"/>
      <c r="N207" s="220"/>
      <c r="O207" s="220"/>
      <c r="P207" s="220"/>
      <c r="Q207" s="220"/>
      <c r="R207" s="220"/>
      <c r="S207" s="220"/>
      <c r="T207" s="221"/>
      <c r="AT207" s="222" t="s">
        <v>158</v>
      </c>
      <c r="AU207" s="222" t="s">
        <v>91</v>
      </c>
      <c r="AV207" s="14" t="s">
        <v>91</v>
      </c>
      <c r="AW207" s="14" t="s">
        <v>35</v>
      </c>
      <c r="AX207" s="14" t="s">
        <v>81</v>
      </c>
      <c r="AY207" s="222" t="s">
        <v>150</v>
      </c>
    </row>
    <row r="208" spans="1:65" s="15" customFormat="1">
      <c r="B208" s="223"/>
      <c r="C208" s="224"/>
      <c r="D208" s="203" t="s">
        <v>158</v>
      </c>
      <c r="E208" s="225" t="s">
        <v>1</v>
      </c>
      <c r="F208" s="226" t="s">
        <v>161</v>
      </c>
      <c r="G208" s="224"/>
      <c r="H208" s="227">
        <v>5.76</v>
      </c>
      <c r="I208" s="228"/>
      <c r="J208" s="224"/>
      <c r="K208" s="224"/>
      <c r="L208" s="229"/>
      <c r="M208" s="230"/>
      <c r="N208" s="231"/>
      <c r="O208" s="231"/>
      <c r="P208" s="231"/>
      <c r="Q208" s="231"/>
      <c r="R208" s="231"/>
      <c r="S208" s="231"/>
      <c r="T208" s="232"/>
      <c r="AT208" s="233" t="s">
        <v>158</v>
      </c>
      <c r="AU208" s="233" t="s">
        <v>91</v>
      </c>
      <c r="AV208" s="15" t="s">
        <v>156</v>
      </c>
      <c r="AW208" s="15" t="s">
        <v>35</v>
      </c>
      <c r="AX208" s="15" t="s">
        <v>89</v>
      </c>
      <c r="AY208" s="233" t="s">
        <v>150</v>
      </c>
    </row>
    <row r="209" spans="1:65" s="12" customFormat="1" ht="22.9" customHeight="1">
      <c r="B209" s="171"/>
      <c r="C209" s="172"/>
      <c r="D209" s="173" t="s">
        <v>80</v>
      </c>
      <c r="E209" s="185" t="s">
        <v>91</v>
      </c>
      <c r="F209" s="185" t="s">
        <v>255</v>
      </c>
      <c r="G209" s="172"/>
      <c r="H209" s="172"/>
      <c r="I209" s="175"/>
      <c r="J209" s="186">
        <f>BK209</f>
        <v>0</v>
      </c>
      <c r="K209" s="172"/>
      <c r="L209" s="177"/>
      <c r="M209" s="178"/>
      <c r="N209" s="179"/>
      <c r="O209" s="179"/>
      <c r="P209" s="180">
        <f>SUM(P210:P229)</f>
        <v>0</v>
      </c>
      <c r="Q209" s="179"/>
      <c r="R209" s="180">
        <f>SUM(R210:R229)</f>
        <v>5.8623478499999999</v>
      </c>
      <c r="S209" s="179"/>
      <c r="T209" s="181">
        <f>SUM(T210:T229)</f>
        <v>0</v>
      </c>
      <c r="AR209" s="182" t="s">
        <v>89</v>
      </c>
      <c r="AT209" s="183" t="s">
        <v>80</v>
      </c>
      <c r="AU209" s="183" t="s">
        <v>89</v>
      </c>
      <c r="AY209" s="182" t="s">
        <v>150</v>
      </c>
      <c r="BK209" s="184">
        <f>SUM(BK210:BK229)</f>
        <v>0</v>
      </c>
    </row>
    <row r="210" spans="1:65" s="2" customFormat="1" ht="24.2" customHeight="1">
      <c r="A210" s="34"/>
      <c r="B210" s="35"/>
      <c r="C210" s="187" t="s">
        <v>262</v>
      </c>
      <c r="D210" s="187" t="s">
        <v>152</v>
      </c>
      <c r="E210" s="188" t="s">
        <v>257</v>
      </c>
      <c r="F210" s="189" t="s">
        <v>258</v>
      </c>
      <c r="G210" s="190" t="s">
        <v>189</v>
      </c>
      <c r="H210" s="191">
        <v>0.86399999999999999</v>
      </c>
      <c r="I210" s="192"/>
      <c r="J210" s="193">
        <f>ROUND(I210*H210,2)</f>
        <v>0</v>
      </c>
      <c r="K210" s="194"/>
      <c r="L210" s="39"/>
      <c r="M210" s="195" t="s">
        <v>1</v>
      </c>
      <c r="N210" s="196" t="s">
        <v>46</v>
      </c>
      <c r="O210" s="71"/>
      <c r="P210" s="197">
        <f>O210*H210</f>
        <v>0</v>
      </c>
      <c r="Q210" s="197">
        <v>2.16</v>
      </c>
      <c r="R210" s="197">
        <f>Q210*H210</f>
        <v>1.8662400000000001</v>
      </c>
      <c r="S210" s="197">
        <v>0</v>
      </c>
      <c r="T210" s="198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99" t="s">
        <v>156</v>
      </c>
      <c r="AT210" s="199" t="s">
        <v>152</v>
      </c>
      <c r="AU210" s="199" t="s">
        <v>91</v>
      </c>
      <c r="AY210" s="17" t="s">
        <v>150</v>
      </c>
      <c r="BE210" s="200">
        <f>IF(N210="základní",J210,0)</f>
        <v>0</v>
      </c>
      <c r="BF210" s="200">
        <f>IF(N210="snížená",J210,0)</f>
        <v>0</v>
      </c>
      <c r="BG210" s="200">
        <f>IF(N210="zákl. přenesená",J210,0)</f>
        <v>0</v>
      </c>
      <c r="BH210" s="200">
        <f>IF(N210="sníž. přenesená",J210,0)</f>
        <v>0</v>
      </c>
      <c r="BI210" s="200">
        <f>IF(N210="nulová",J210,0)</f>
        <v>0</v>
      </c>
      <c r="BJ210" s="17" t="s">
        <v>89</v>
      </c>
      <c r="BK210" s="200">
        <f>ROUND(I210*H210,2)</f>
        <v>0</v>
      </c>
      <c r="BL210" s="17" t="s">
        <v>156</v>
      </c>
      <c r="BM210" s="199" t="s">
        <v>807</v>
      </c>
    </row>
    <row r="211" spans="1:65" s="13" customFormat="1">
      <c r="B211" s="201"/>
      <c r="C211" s="202"/>
      <c r="D211" s="203" t="s">
        <v>158</v>
      </c>
      <c r="E211" s="204" t="s">
        <v>1</v>
      </c>
      <c r="F211" s="205" t="s">
        <v>260</v>
      </c>
      <c r="G211" s="202"/>
      <c r="H211" s="204" t="s">
        <v>1</v>
      </c>
      <c r="I211" s="206"/>
      <c r="J211" s="202"/>
      <c r="K211" s="202"/>
      <c r="L211" s="207"/>
      <c r="M211" s="208"/>
      <c r="N211" s="209"/>
      <c r="O211" s="209"/>
      <c r="P211" s="209"/>
      <c r="Q211" s="209"/>
      <c r="R211" s="209"/>
      <c r="S211" s="209"/>
      <c r="T211" s="210"/>
      <c r="AT211" s="211" t="s">
        <v>158</v>
      </c>
      <c r="AU211" s="211" t="s">
        <v>91</v>
      </c>
      <c r="AV211" s="13" t="s">
        <v>89</v>
      </c>
      <c r="AW211" s="13" t="s">
        <v>35</v>
      </c>
      <c r="AX211" s="13" t="s">
        <v>81</v>
      </c>
      <c r="AY211" s="211" t="s">
        <v>150</v>
      </c>
    </row>
    <row r="212" spans="1:65" s="14" customFormat="1">
      <c r="B212" s="212"/>
      <c r="C212" s="213"/>
      <c r="D212" s="203" t="s">
        <v>158</v>
      </c>
      <c r="E212" s="214" t="s">
        <v>1</v>
      </c>
      <c r="F212" s="215" t="s">
        <v>808</v>
      </c>
      <c r="G212" s="213"/>
      <c r="H212" s="216">
        <v>0.86399999999999999</v>
      </c>
      <c r="I212" s="217"/>
      <c r="J212" s="213"/>
      <c r="K212" s="213"/>
      <c r="L212" s="218"/>
      <c r="M212" s="219"/>
      <c r="N212" s="220"/>
      <c r="O212" s="220"/>
      <c r="P212" s="220"/>
      <c r="Q212" s="220"/>
      <c r="R212" s="220"/>
      <c r="S212" s="220"/>
      <c r="T212" s="221"/>
      <c r="AT212" s="222" t="s">
        <v>158</v>
      </c>
      <c r="AU212" s="222" t="s">
        <v>91</v>
      </c>
      <c r="AV212" s="14" t="s">
        <v>91</v>
      </c>
      <c r="AW212" s="14" t="s">
        <v>35</v>
      </c>
      <c r="AX212" s="14" t="s">
        <v>81</v>
      </c>
      <c r="AY212" s="222" t="s">
        <v>150</v>
      </c>
    </row>
    <row r="213" spans="1:65" s="15" customFormat="1">
      <c r="B213" s="223"/>
      <c r="C213" s="224"/>
      <c r="D213" s="203" t="s">
        <v>158</v>
      </c>
      <c r="E213" s="225" t="s">
        <v>1</v>
      </c>
      <c r="F213" s="226" t="s">
        <v>161</v>
      </c>
      <c r="G213" s="224"/>
      <c r="H213" s="227">
        <v>0.86399999999999999</v>
      </c>
      <c r="I213" s="228"/>
      <c r="J213" s="224"/>
      <c r="K213" s="224"/>
      <c r="L213" s="229"/>
      <c r="M213" s="230"/>
      <c r="N213" s="231"/>
      <c r="O213" s="231"/>
      <c r="P213" s="231"/>
      <c r="Q213" s="231"/>
      <c r="R213" s="231"/>
      <c r="S213" s="231"/>
      <c r="T213" s="232"/>
      <c r="AT213" s="233" t="s">
        <v>158</v>
      </c>
      <c r="AU213" s="233" t="s">
        <v>91</v>
      </c>
      <c r="AV213" s="15" t="s">
        <v>156</v>
      </c>
      <c r="AW213" s="15" t="s">
        <v>35</v>
      </c>
      <c r="AX213" s="15" t="s">
        <v>89</v>
      </c>
      <c r="AY213" s="233" t="s">
        <v>150</v>
      </c>
    </row>
    <row r="214" spans="1:65" s="2" customFormat="1" ht="24.2" customHeight="1">
      <c r="A214" s="34"/>
      <c r="B214" s="35"/>
      <c r="C214" s="187" t="s">
        <v>268</v>
      </c>
      <c r="D214" s="187" t="s">
        <v>152</v>
      </c>
      <c r="E214" s="188" t="s">
        <v>263</v>
      </c>
      <c r="F214" s="189" t="s">
        <v>264</v>
      </c>
      <c r="G214" s="190" t="s">
        <v>189</v>
      </c>
      <c r="H214" s="191">
        <v>0.34200000000000003</v>
      </c>
      <c r="I214" s="192"/>
      <c r="J214" s="193">
        <f>ROUND(I214*H214,2)</f>
        <v>0</v>
      </c>
      <c r="K214" s="194"/>
      <c r="L214" s="39"/>
      <c r="M214" s="195" t="s">
        <v>1</v>
      </c>
      <c r="N214" s="196" t="s">
        <v>46</v>
      </c>
      <c r="O214" s="71"/>
      <c r="P214" s="197">
        <f>O214*H214</f>
        <v>0</v>
      </c>
      <c r="Q214" s="197">
        <v>2.45329</v>
      </c>
      <c r="R214" s="197">
        <f>Q214*H214</f>
        <v>0.83902518000000004</v>
      </c>
      <c r="S214" s="197">
        <v>0</v>
      </c>
      <c r="T214" s="198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199" t="s">
        <v>156</v>
      </c>
      <c r="AT214" s="199" t="s">
        <v>152</v>
      </c>
      <c r="AU214" s="199" t="s">
        <v>91</v>
      </c>
      <c r="AY214" s="17" t="s">
        <v>150</v>
      </c>
      <c r="BE214" s="200">
        <f>IF(N214="základní",J214,0)</f>
        <v>0</v>
      </c>
      <c r="BF214" s="200">
        <f>IF(N214="snížená",J214,0)</f>
        <v>0</v>
      </c>
      <c r="BG214" s="200">
        <f>IF(N214="zákl. přenesená",J214,0)</f>
        <v>0</v>
      </c>
      <c r="BH214" s="200">
        <f>IF(N214="sníž. přenesená",J214,0)</f>
        <v>0</v>
      </c>
      <c r="BI214" s="200">
        <f>IF(N214="nulová",J214,0)</f>
        <v>0</v>
      </c>
      <c r="BJ214" s="17" t="s">
        <v>89</v>
      </c>
      <c r="BK214" s="200">
        <f>ROUND(I214*H214,2)</f>
        <v>0</v>
      </c>
      <c r="BL214" s="17" t="s">
        <v>156</v>
      </c>
      <c r="BM214" s="199" t="s">
        <v>809</v>
      </c>
    </row>
    <row r="215" spans="1:65" s="13" customFormat="1">
      <c r="B215" s="201"/>
      <c r="C215" s="202"/>
      <c r="D215" s="203" t="s">
        <v>158</v>
      </c>
      <c r="E215" s="204" t="s">
        <v>1</v>
      </c>
      <c r="F215" s="205" t="s">
        <v>266</v>
      </c>
      <c r="G215" s="202"/>
      <c r="H215" s="204" t="s">
        <v>1</v>
      </c>
      <c r="I215" s="206"/>
      <c r="J215" s="202"/>
      <c r="K215" s="202"/>
      <c r="L215" s="207"/>
      <c r="M215" s="208"/>
      <c r="N215" s="209"/>
      <c r="O215" s="209"/>
      <c r="P215" s="209"/>
      <c r="Q215" s="209"/>
      <c r="R215" s="209"/>
      <c r="S215" s="209"/>
      <c r="T215" s="210"/>
      <c r="AT215" s="211" t="s">
        <v>158</v>
      </c>
      <c r="AU215" s="211" t="s">
        <v>91</v>
      </c>
      <c r="AV215" s="13" t="s">
        <v>89</v>
      </c>
      <c r="AW215" s="13" t="s">
        <v>35</v>
      </c>
      <c r="AX215" s="13" t="s">
        <v>81</v>
      </c>
      <c r="AY215" s="211" t="s">
        <v>150</v>
      </c>
    </row>
    <row r="216" spans="1:65" s="14" customFormat="1">
      <c r="B216" s="212"/>
      <c r="C216" s="213"/>
      <c r="D216" s="203" t="s">
        <v>158</v>
      </c>
      <c r="E216" s="214" t="s">
        <v>1</v>
      </c>
      <c r="F216" s="215" t="s">
        <v>267</v>
      </c>
      <c r="G216" s="213"/>
      <c r="H216" s="216">
        <v>0.34200000000000003</v>
      </c>
      <c r="I216" s="217"/>
      <c r="J216" s="213"/>
      <c r="K216" s="213"/>
      <c r="L216" s="218"/>
      <c r="M216" s="219"/>
      <c r="N216" s="220"/>
      <c r="O216" s="220"/>
      <c r="P216" s="220"/>
      <c r="Q216" s="220"/>
      <c r="R216" s="220"/>
      <c r="S216" s="220"/>
      <c r="T216" s="221"/>
      <c r="AT216" s="222" t="s">
        <v>158</v>
      </c>
      <c r="AU216" s="222" t="s">
        <v>91</v>
      </c>
      <c r="AV216" s="14" t="s">
        <v>91</v>
      </c>
      <c r="AW216" s="14" t="s">
        <v>35</v>
      </c>
      <c r="AX216" s="14" t="s">
        <v>81</v>
      </c>
      <c r="AY216" s="222" t="s">
        <v>150</v>
      </c>
    </row>
    <row r="217" spans="1:65" s="15" customFormat="1">
      <c r="B217" s="223"/>
      <c r="C217" s="224"/>
      <c r="D217" s="203" t="s">
        <v>158</v>
      </c>
      <c r="E217" s="225" t="s">
        <v>1</v>
      </c>
      <c r="F217" s="226" t="s">
        <v>161</v>
      </c>
      <c r="G217" s="224"/>
      <c r="H217" s="227">
        <v>0.34200000000000003</v>
      </c>
      <c r="I217" s="228"/>
      <c r="J217" s="224"/>
      <c r="K217" s="224"/>
      <c r="L217" s="229"/>
      <c r="M217" s="230"/>
      <c r="N217" s="231"/>
      <c r="O217" s="231"/>
      <c r="P217" s="231"/>
      <c r="Q217" s="231"/>
      <c r="R217" s="231"/>
      <c r="S217" s="231"/>
      <c r="T217" s="232"/>
      <c r="AT217" s="233" t="s">
        <v>158</v>
      </c>
      <c r="AU217" s="233" t="s">
        <v>91</v>
      </c>
      <c r="AV217" s="15" t="s">
        <v>156</v>
      </c>
      <c r="AW217" s="15" t="s">
        <v>35</v>
      </c>
      <c r="AX217" s="15" t="s">
        <v>89</v>
      </c>
      <c r="AY217" s="233" t="s">
        <v>150</v>
      </c>
    </row>
    <row r="218" spans="1:65" s="2" customFormat="1" ht="21.75" customHeight="1">
      <c r="A218" s="34"/>
      <c r="B218" s="35"/>
      <c r="C218" s="187" t="s">
        <v>7</v>
      </c>
      <c r="D218" s="187" t="s">
        <v>152</v>
      </c>
      <c r="E218" s="188" t="s">
        <v>269</v>
      </c>
      <c r="F218" s="189" t="s">
        <v>270</v>
      </c>
      <c r="G218" s="190" t="s">
        <v>155</v>
      </c>
      <c r="H218" s="191">
        <v>2.96</v>
      </c>
      <c r="I218" s="192"/>
      <c r="J218" s="193">
        <f>ROUND(I218*H218,2)</f>
        <v>0</v>
      </c>
      <c r="K218" s="194"/>
      <c r="L218" s="39"/>
      <c r="M218" s="195" t="s">
        <v>1</v>
      </c>
      <c r="N218" s="196" t="s">
        <v>46</v>
      </c>
      <c r="O218" s="71"/>
      <c r="P218" s="197">
        <f>O218*H218</f>
        <v>0</v>
      </c>
      <c r="Q218" s="197">
        <v>4.5799999999999999E-3</v>
      </c>
      <c r="R218" s="197">
        <f>Q218*H218</f>
        <v>1.3556799999999999E-2</v>
      </c>
      <c r="S218" s="197">
        <v>0</v>
      </c>
      <c r="T218" s="198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99" t="s">
        <v>156</v>
      </c>
      <c r="AT218" s="199" t="s">
        <v>152</v>
      </c>
      <c r="AU218" s="199" t="s">
        <v>91</v>
      </c>
      <c r="AY218" s="17" t="s">
        <v>150</v>
      </c>
      <c r="BE218" s="200">
        <f>IF(N218="základní",J218,0)</f>
        <v>0</v>
      </c>
      <c r="BF218" s="200">
        <f>IF(N218="snížená",J218,0)</f>
        <v>0</v>
      </c>
      <c r="BG218" s="200">
        <f>IF(N218="zákl. přenesená",J218,0)</f>
        <v>0</v>
      </c>
      <c r="BH218" s="200">
        <f>IF(N218="sníž. přenesená",J218,0)</f>
        <v>0</v>
      </c>
      <c r="BI218" s="200">
        <f>IF(N218="nulová",J218,0)</f>
        <v>0</v>
      </c>
      <c r="BJ218" s="17" t="s">
        <v>89</v>
      </c>
      <c r="BK218" s="200">
        <f>ROUND(I218*H218,2)</f>
        <v>0</v>
      </c>
      <c r="BL218" s="17" t="s">
        <v>156</v>
      </c>
      <c r="BM218" s="199" t="s">
        <v>810</v>
      </c>
    </row>
    <row r="219" spans="1:65" s="14" customFormat="1">
      <c r="B219" s="212"/>
      <c r="C219" s="213"/>
      <c r="D219" s="203" t="s">
        <v>158</v>
      </c>
      <c r="E219" s="214" t="s">
        <v>1</v>
      </c>
      <c r="F219" s="215" t="s">
        <v>272</v>
      </c>
      <c r="G219" s="213"/>
      <c r="H219" s="216">
        <v>2.96</v>
      </c>
      <c r="I219" s="217"/>
      <c r="J219" s="213"/>
      <c r="K219" s="213"/>
      <c r="L219" s="218"/>
      <c r="M219" s="219"/>
      <c r="N219" s="220"/>
      <c r="O219" s="220"/>
      <c r="P219" s="220"/>
      <c r="Q219" s="220"/>
      <c r="R219" s="220"/>
      <c r="S219" s="220"/>
      <c r="T219" s="221"/>
      <c r="AT219" s="222" t="s">
        <v>158</v>
      </c>
      <c r="AU219" s="222" t="s">
        <v>91</v>
      </c>
      <c r="AV219" s="14" t="s">
        <v>91</v>
      </c>
      <c r="AW219" s="14" t="s">
        <v>35</v>
      </c>
      <c r="AX219" s="14" t="s">
        <v>81</v>
      </c>
      <c r="AY219" s="222" t="s">
        <v>150</v>
      </c>
    </row>
    <row r="220" spans="1:65" s="15" customFormat="1">
      <c r="B220" s="223"/>
      <c r="C220" s="224"/>
      <c r="D220" s="203" t="s">
        <v>158</v>
      </c>
      <c r="E220" s="225" t="s">
        <v>1</v>
      </c>
      <c r="F220" s="226" t="s">
        <v>161</v>
      </c>
      <c r="G220" s="224"/>
      <c r="H220" s="227">
        <v>2.96</v>
      </c>
      <c r="I220" s="228"/>
      <c r="J220" s="224"/>
      <c r="K220" s="224"/>
      <c r="L220" s="229"/>
      <c r="M220" s="230"/>
      <c r="N220" s="231"/>
      <c r="O220" s="231"/>
      <c r="P220" s="231"/>
      <c r="Q220" s="231"/>
      <c r="R220" s="231"/>
      <c r="S220" s="231"/>
      <c r="T220" s="232"/>
      <c r="AT220" s="233" t="s">
        <v>158</v>
      </c>
      <c r="AU220" s="233" t="s">
        <v>91</v>
      </c>
      <c r="AV220" s="15" t="s">
        <v>156</v>
      </c>
      <c r="AW220" s="15" t="s">
        <v>35</v>
      </c>
      <c r="AX220" s="15" t="s">
        <v>89</v>
      </c>
      <c r="AY220" s="233" t="s">
        <v>150</v>
      </c>
    </row>
    <row r="221" spans="1:65" s="2" customFormat="1" ht="21.75" customHeight="1">
      <c r="A221" s="34"/>
      <c r="B221" s="35"/>
      <c r="C221" s="187" t="s">
        <v>276</v>
      </c>
      <c r="D221" s="187" t="s">
        <v>152</v>
      </c>
      <c r="E221" s="188" t="s">
        <v>273</v>
      </c>
      <c r="F221" s="189" t="s">
        <v>274</v>
      </c>
      <c r="G221" s="190" t="s">
        <v>155</v>
      </c>
      <c r="H221" s="191">
        <v>2.96</v>
      </c>
      <c r="I221" s="192"/>
      <c r="J221" s="193">
        <f>ROUND(I221*H221,2)</f>
        <v>0</v>
      </c>
      <c r="K221" s="194"/>
      <c r="L221" s="39"/>
      <c r="M221" s="195" t="s">
        <v>1</v>
      </c>
      <c r="N221" s="196" t="s">
        <v>46</v>
      </c>
      <c r="O221" s="71"/>
      <c r="P221" s="197">
        <f>O221*H221</f>
        <v>0</v>
      </c>
      <c r="Q221" s="197">
        <v>0</v>
      </c>
      <c r="R221" s="197">
        <f>Q221*H221</f>
        <v>0</v>
      </c>
      <c r="S221" s="197">
        <v>0</v>
      </c>
      <c r="T221" s="198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199" t="s">
        <v>156</v>
      </c>
      <c r="AT221" s="199" t="s">
        <v>152</v>
      </c>
      <c r="AU221" s="199" t="s">
        <v>91</v>
      </c>
      <c r="AY221" s="17" t="s">
        <v>150</v>
      </c>
      <c r="BE221" s="200">
        <f>IF(N221="základní",J221,0)</f>
        <v>0</v>
      </c>
      <c r="BF221" s="200">
        <f>IF(N221="snížená",J221,0)</f>
        <v>0</v>
      </c>
      <c r="BG221" s="200">
        <f>IF(N221="zákl. přenesená",J221,0)</f>
        <v>0</v>
      </c>
      <c r="BH221" s="200">
        <f>IF(N221="sníž. přenesená",J221,0)</f>
        <v>0</v>
      </c>
      <c r="BI221" s="200">
        <f>IF(N221="nulová",J221,0)</f>
        <v>0</v>
      </c>
      <c r="BJ221" s="17" t="s">
        <v>89</v>
      </c>
      <c r="BK221" s="200">
        <f>ROUND(I221*H221,2)</f>
        <v>0</v>
      </c>
      <c r="BL221" s="17" t="s">
        <v>156</v>
      </c>
      <c r="BM221" s="199" t="s">
        <v>811</v>
      </c>
    </row>
    <row r="222" spans="1:65" s="2" customFormat="1" ht="16.5" customHeight="1">
      <c r="A222" s="34"/>
      <c r="B222" s="35"/>
      <c r="C222" s="187" t="s">
        <v>282</v>
      </c>
      <c r="D222" s="187" t="s">
        <v>152</v>
      </c>
      <c r="E222" s="188" t="s">
        <v>277</v>
      </c>
      <c r="F222" s="189" t="s">
        <v>278</v>
      </c>
      <c r="G222" s="190" t="s">
        <v>228</v>
      </c>
      <c r="H222" s="191">
        <v>3.1E-2</v>
      </c>
      <c r="I222" s="192"/>
      <c r="J222" s="193">
        <f>ROUND(I222*H222,2)</f>
        <v>0</v>
      </c>
      <c r="K222" s="194"/>
      <c r="L222" s="39"/>
      <c r="M222" s="195" t="s">
        <v>1</v>
      </c>
      <c r="N222" s="196" t="s">
        <v>46</v>
      </c>
      <c r="O222" s="71"/>
      <c r="P222" s="197">
        <f>O222*H222</f>
        <v>0</v>
      </c>
      <c r="Q222" s="197">
        <v>1.06277</v>
      </c>
      <c r="R222" s="197">
        <f>Q222*H222</f>
        <v>3.2945870000000002E-2</v>
      </c>
      <c r="S222" s="197">
        <v>0</v>
      </c>
      <c r="T222" s="198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199" t="s">
        <v>156</v>
      </c>
      <c r="AT222" s="199" t="s">
        <v>152</v>
      </c>
      <c r="AU222" s="199" t="s">
        <v>91</v>
      </c>
      <c r="AY222" s="17" t="s">
        <v>150</v>
      </c>
      <c r="BE222" s="200">
        <f>IF(N222="základní",J222,0)</f>
        <v>0</v>
      </c>
      <c r="BF222" s="200">
        <f>IF(N222="snížená",J222,0)</f>
        <v>0</v>
      </c>
      <c r="BG222" s="200">
        <f>IF(N222="zákl. přenesená",J222,0)</f>
        <v>0</v>
      </c>
      <c r="BH222" s="200">
        <f>IF(N222="sníž. přenesená",J222,0)</f>
        <v>0</v>
      </c>
      <c r="BI222" s="200">
        <f>IF(N222="nulová",J222,0)</f>
        <v>0</v>
      </c>
      <c r="BJ222" s="17" t="s">
        <v>89</v>
      </c>
      <c r="BK222" s="200">
        <f>ROUND(I222*H222,2)</f>
        <v>0</v>
      </c>
      <c r="BL222" s="17" t="s">
        <v>156</v>
      </c>
      <c r="BM222" s="199" t="s">
        <v>812</v>
      </c>
    </row>
    <row r="223" spans="1:65" s="13" customFormat="1" ht="22.5">
      <c r="B223" s="201"/>
      <c r="C223" s="202"/>
      <c r="D223" s="203" t="s">
        <v>158</v>
      </c>
      <c r="E223" s="204" t="s">
        <v>1</v>
      </c>
      <c r="F223" s="205" t="s">
        <v>280</v>
      </c>
      <c r="G223" s="202"/>
      <c r="H223" s="204" t="s">
        <v>1</v>
      </c>
      <c r="I223" s="206"/>
      <c r="J223" s="202"/>
      <c r="K223" s="202"/>
      <c r="L223" s="207"/>
      <c r="M223" s="208"/>
      <c r="N223" s="209"/>
      <c r="O223" s="209"/>
      <c r="P223" s="209"/>
      <c r="Q223" s="209"/>
      <c r="R223" s="209"/>
      <c r="S223" s="209"/>
      <c r="T223" s="210"/>
      <c r="AT223" s="211" t="s">
        <v>158</v>
      </c>
      <c r="AU223" s="211" t="s">
        <v>91</v>
      </c>
      <c r="AV223" s="13" t="s">
        <v>89</v>
      </c>
      <c r="AW223" s="13" t="s">
        <v>35</v>
      </c>
      <c r="AX223" s="13" t="s">
        <v>81</v>
      </c>
      <c r="AY223" s="211" t="s">
        <v>150</v>
      </c>
    </row>
    <row r="224" spans="1:65" s="14" customFormat="1">
      <c r="B224" s="212"/>
      <c r="C224" s="213"/>
      <c r="D224" s="203" t="s">
        <v>158</v>
      </c>
      <c r="E224" s="214" t="s">
        <v>1</v>
      </c>
      <c r="F224" s="215" t="s">
        <v>281</v>
      </c>
      <c r="G224" s="213"/>
      <c r="H224" s="216">
        <v>3.1E-2</v>
      </c>
      <c r="I224" s="217"/>
      <c r="J224" s="213"/>
      <c r="K224" s="213"/>
      <c r="L224" s="218"/>
      <c r="M224" s="219"/>
      <c r="N224" s="220"/>
      <c r="O224" s="220"/>
      <c r="P224" s="220"/>
      <c r="Q224" s="220"/>
      <c r="R224" s="220"/>
      <c r="S224" s="220"/>
      <c r="T224" s="221"/>
      <c r="AT224" s="222" t="s">
        <v>158</v>
      </c>
      <c r="AU224" s="222" t="s">
        <v>91</v>
      </c>
      <c r="AV224" s="14" t="s">
        <v>91</v>
      </c>
      <c r="AW224" s="14" t="s">
        <v>35</v>
      </c>
      <c r="AX224" s="14" t="s">
        <v>81</v>
      </c>
      <c r="AY224" s="222" t="s">
        <v>150</v>
      </c>
    </row>
    <row r="225" spans="1:65" s="15" customFormat="1">
      <c r="B225" s="223"/>
      <c r="C225" s="224"/>
      <c r="D225" s="203" t="s">
        <v>158</v>
      </c>
      <c r="E225" s="225" t="s">
        <v>1</v>
      </c>
      <c r="F225" s="226" t="s">
        <v>161</v>
      </c>
      <c r="G225" s="224"/>
      <c r="H225" s="227">
        <v>3.1E-2</v>
      </c>
      <c r="I225" s="228"/>
      <c r="J225" s="224"/>
      <c r="K225" s="224"/>
      <c r="L225" s="229"/>
      <c r="M225" s="230"/>
      <c r="N225" s="231"/>
      <c r="O225" s="231"/>
      <c r="P225" s="231"/>
      <c r="Q225" s="231"/>
      <c r="R225" s="231"/>
      <c r="S225" s="231"/>
      <c r="T225" s="232"/>
      <c r="AT225" s="233" t="s">
        <v>158</v>
      </c>
      <c r="AU225" s="233" t="s">
        <v>91</v>
      </c>
      <c r="AV225" s="15" t="s">
        <v>156</v>
      </c>
      <c r="AW225" s="15" t="s">
        <v>35</v>
      </c>
      <c r="AX225" s="15" t="s">
        <v>89</v>
      </c>
      <c r="AY225" s="233" t="s">
        <v>150</v>
      </c>
    </row>
    <row r="226" spans="1:65" s="2" customFormat="1" ht="24.2" customHeight="1">
      <c r="A226" s="34"/>
      <c r="B226" s="35"/>
      <c r="C226" s="187" t="s">
        <v>287</v>
      </c>
      <c r="D226" s="187" t="s">
        <v>152</v>
      </c>
      <c r="E226" s="188" t="s">
        <v>283</v>
      </c>
      <c r="F226" s="189" t="s">
        <v>284</v>
      </c>
      <c r="G226" s="190" t="s">
        <v>285</v>
      </c>
      <c r="H226" s="191">
        <v>1</v>
      </c>
      <c r="I226" s="192"/>
      <c r="J226" s="193">
        <f>ROUND(I226*H226,2)</f>
        <v>0</v>
      </c>
      <c r="K226" s="194"/>
      <c r="L226" s="39"/>
      <c r="M226" s="195" t="s">
        <v>1</v>
      </c>
      <c r="N226" s="196" t="s">
        <v>46</v>
      </c>
      <c r="O226" s="71"/>
      <c r="P226" s="197">
        <f>O226*H226</f>
        <v>0</v>
      </c>
      <c r="Q226" s="197">
        <v>0.16058</v>
      </c>
      <c r="R226" s="197">
        <f>Q226*H226</f>
        <v>0.16058</v>
      </c>
      <c r="S226" s="197">
        <v>0</v>
      </c>
      <c r="T226" s="198">
        <f>S226*H226</f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199" t="s">
        <v>156</v>
      </c>
      <c r="AT226" s="199" t="s">
        <v>152</v>
      </c>
      <c r="AU226" s="199" t="s">
        <v>91</v>
      </c>
      <c r="AY226" s="17" t="s">
        <v>150</v>
      </c>
      <c r="BE226" s="200">
        <f>IF(N226="základní",J226,0)</f>
        <v>0</v>
      </c>
      <c r="BF226" s="200">
        <f>IF(N226="snížená",J226,0)</f>
        <v>0</v>
      </c>
      <c r="BG226" s="200">
        <f>IF(N226="zákl. přenesená",J226,0)</f>
        <v>0</v>
      </c>
      <c r="BH226" s="200">
        <f>IF(N226="sníž. přenesená",J226,0)</f>
        <v>0</v>
      </c>
      <c r="BI226" s="200">
        <f>IF(N226="nulová",J226,0)</f>
        <v>0</v>
      </c>
      <c r="BJ226" s="17" t="s">
        <v>89</v>
      </c>
      <c r="BK226" s="200">
        <f>ROUND(I226*H226,2)</f>
        <v>0</v>
      </c>
      <c r="BL226" s="17" t="s">
        <v>156</v>
      </c>
      <c r="BM226" s="199" t="s">
        <v>813</v>
      </c>
    </row>
    <row r="227" spans="1:65" s="14" customFormat="1">
      <c r="B227" s="212"/>
      <c r="C227" s="213"/>
      <c r="D227" s="203" t="s">
        <v>158</v>
      </c>
      <c r="E227" s="214" t="s">
        <v>1</v>
      </c>
      <c r="F227" s="215" t="s">
        <v>89</v>
      </c>
      <c r="G227" s="213"/>
      <c r="H227" s="216">
        <v>1</v>
      </c>
      <c r="I227" s="217"/>
      <c r="J227" s="213"/>
      <c r="K227" s="213"/>
      <c r="L227" s="218"/>
      <c r="M227" s="219"/>
      <c r="N227" s="220"/>
      <c r="O227" s="220"/>
      <c r="P227" s="220"/>
      <c r="Q227" s="220"/>
      <c r="R227" s="220"/>
      <c r="S227" s="220"/>
      <c r="T227" s="221"/>
      <c r="AT227" s="222" t="s">
        <v>158</v>
      </c>
      <c r="AU227" s="222" t="s">
        <v>91</v>
      </c>
      <c r="AV227" s="14" t="s">
        <v>91</v>
      </c>
      <c r="AW227" s="14" t="s">
        <v>35</v>
      </c>
      <c r="AX227" s="14" t="s">
        <v>81</v>
      </c>
      <c r="AY227" s="222" t="s">
        <v>150</v>
      </c>
    </row>
    <row r="228" spans="1:65" s="15" customFormat="1">
      <c r="B228" s="223"/>
      <c r="C228" s="224"/>
      <c r="D228" s="203" t="s">
        <v>158</v>
      </c>
      <c r="E228" s="225" t="s">
        <v>1</v>
      </c>
      <c r="F228" s="226" t="s">
        <v>161</v>
      </c>
      <c r="G228" s="224"/>
      <c r="H228" s="227">
        <v>1</v>
      </c>
      <c r="I228" s="228"/>
      <c r="J228" s="224"/>
      <c r="K228" s="224"/>
      <c r="L228" s="229"/>
      <c r="M228" s="230"/>
      <c r="N228" s="231"/>
      <c r="O228" s="231"/>
      <c r="P228" s="231"/>
      <c r="Q228" s="231"/>
      <c r="R228" s="231"/>
      <c r="S228" s="231"/>
      <c r="T228" s="232"/>
      <c r="AT228" s="233" t="s">
        <v>158</v>
      </c>
      <c r="AU228" s="233" t="s">
        <v>91</v>
      </c>
      <c r="AV228" s="15" t="s">
        <v>156</v>
      </c>
      <c r="AW228" s="15" t="s">
        <v>35</v>
      </c>
      <c r="AX228" s="15" t="s">
        <v>89</v>
      </c>
      <c r="AY228" s="233" t="s">
        <v>150</v>
      </c>
    </row>
    <row r="229" spans="1:65" s="2" customFormat="1" ht="24.2" customHeight="1">
      <c r="A229" s="34"/>
      <c r="B229" s="35"/>
      <c r="C229" s="234" t="s">
        <v>292</v>
      </c>
      <c r="D229" s="234" t="s">
        <v>211</v>
      </c>
      <c r="E229" s="235" t="s">
        <v>288</v>
      </c>
      <c r="F229" s="236" t="s">
        <v>289</v>
      </c>
      <c r="G229" s="237" t="s">
        <v>285</v>
      </c>
      <c r="H229" s="238">
        <v>1</v>
      </c>
      <c r="I229" s="239"/>
      <c r="J229" s="240">
        <f>ROUND(I229*H229,2)</f>
        <v>0</v>
      </c>
      <c r="K229" s="241"/>
      <c r="L229" s="242"/>
      <c r="M229" s="243" t="s">
        <v>1</v>
      </c>
      <c r="N229" s="244" t="s">
        <v>46</v>
      </c>
      <c r="O229" s="71"/>
      <c r="P229" s="197">
        <f>O229*H229</f>
        <v>0</v>
      </c>
      <c r="Q229" s="197">
        <v>2.95</v>
      </c>
      <c r="R229" s="197">
        <f>Q229*H229</f>
        <v>2.95</v>
      </c>
      <c r="S229" s="197">
        <v>0</v>
      </c>
      <c r="T229" s="198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199" t="s">
        <v>193</v>
      </c>
      <c r="AT229" s="199" t="s">
        <v>211</v>
      </c>
      <c r="AU229" s="199" t="s">
        <v>91</v>
      </c>
      <c r="AY229" s="17" t="s">
        <v>150</v>
      </c>
      <c r="BE229" s="200">
        <f>IF(N229="základní",J229,0)</f>
        <v>0</v>
      </c>
      <c r="BF229" s="200">
        <f>IF(N229="snížená",J229,0)</f>
        <v>0</v>
      </c>
      <c r="BG229" s="200">
        <f>IF(N229="zákl. přenesená",J229,0)</f>
        <v>0</v>
      </c>
      <c r="BH229" s="200">
        <f>IF(N229="sníž. přenesená",J229,0)</f>
        <v>0</v>
      </c>
      <c r="BI229" s="200">
        <f>IF(N229="nulová",J229,0)</f>
        <v>0</v>
      </c>
      <c r="BJ229" s="17" t="s">
        <v>89</v>
      </c>
      <c r="BK229" s="200">
        <f>ROUND(I229*H229,2)</f>
        <v>0</v>
      </c>
      <c r="BL229" s="17" t="s">
        <v>156</v>
      </c>
      <c r="BM229" s="199" t="s">
        <v>814</v>
      </c>
    </row>
    <row r="230" spans="1:65" s="12" customFormat="1" ht="22.9" customHeight="1">
      <c r="B230" s="171"/>
      <c r="C230" s="172"/>
      <c r="D230" s="173" t="s">
        <v>80</v>
      </c>
      <c r="E230" s="185" t="s">
        <v>174</v>
      </c>
      <c r="F230" s="185" t="s">
        <v>291</v>
      </c>
      <c r="G230" s="172"/>
      <c r="H230" s="172"/>
      <c r="I230" s="175"/>
      <c r="J230" s="186">
        <f>BK230</f>
        <v>0</v>
      </c>
      <c r="K230" s="172"/>
      <c r="L230" s="177"/>
      <c r="M230" s="178"/>
      <c r="N230" s="179"/>
      <c r="O230" s="179"/>
      <c r="P230" s="180">
        <f>SUM(P231:P279)</f>
        <v>0</v>
      </c>
      <c r="Q230" s="179"/>
      <c r="R230" s="180">
        <f>SUM(R231:R279)</f>
        <v>79.034102699999991</v>
      </c>
      <c r="S230" s="179"/>
      <c r="T230" s="181">
        <f>SUM(T231:T279)</f>
        <v>0</v>
      </c>
      <c r="AR230" s="182" t="s">
        <v>89</v>
      </c>
      <c r="AT230" s="183" t="s">
        <v>80</v>
      </c>
      <c r="AU230" s="183" t="s">
        <v>89</v>
      </c>
      <c r="AY230" s="182" t="s">
        <v>150</v>
      </c>
      <c r="BK230" s="184">
        <f>SUM(BK231:BK279)</f>
        <v>0</v>
      </c>
    </row>
    <row r="231" spans="1:65" s="2" customFormat="1" ht="16.5" customHeight="1">
      <c r="A231" s="34"/>
      <c r="B231" s="35"/>
      <c r="C231" s="187" t="s">
        <v>301</v>
      </c>
      <c r="D231" s="187" t="s">
        <v>152</v>
      </c>
      <c r="E231" s="188" t="s">
        <v>293</v>
      </c>
      <c r="F231" s="189" t="s">
        <v>294</v>
      </c>
      <c r="G231" s="190" t="s">
        <v>155</v>
      </c>
      <c r="H231" s="191">
        <v>116.22</v>
      </c>
      <c r="I231" s="192"/>
      <c r="J231" s="193">
        <f>ROUND(I231*H231,2)</f>
        <v>0</v>
      </c>
      <c r="K231" s="194"/>
      <c r="L231" s="39"/>
      <c r="M231" s="195" t="s">
        <v>1</v>
      </c>
      <c r="N231" s="196" t="s">
        <v>46</v>
      </c>
      <c r="O231" s="71"/>
      <c r="P231" s="197">
        <f>O231*H231</f>
        <v>0</v>
      </c>
      <c r="Q231" s="197">
        <v>9.1999999999999998E-2</v>
      </c>
      <c r="R231" s="197">
        <f>Q231*H231</f>
        <v>10.69224</v>
      </c>
      <c r="S231" s="197">
        <v>0</v>
      </c>
      <c r="T231" s="198">
        <f>S231*H231</f>
        <v>0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199" t="s">
        <v>156</v>
      </c>
      <c r="AT231" s="199" t="s">
        <v>152</v>
      </c>
      <c r="AU231" s="199" t="s">
        <v>91</v>
      </c>
      <c r="AY231" s="17" t="s">
        <v>150</v>
      </c>
      <c r="BE231" s="200">
        <f>IF(N231="základní",J231,0)</f>
        <v>0</v>
      </c>
      <c r="BF231" s="200">
        <f>IF(N231="snížená",J231,0)</f>
        <v>0</v>
      </c>
      <c r="BG231" s="200">
        <f>IF(N231="zákl. přenesená",J231,0)</f>
        <v>0</v>
      </c>
      <c r="BH231" s="200">
        <f>IF(N231="sníž. přenesená",J231,0)</f>
        <v>0</v>
      </c>
      <c r="BI231" s="200">
        <f>IF(N231="nulová",J231,0)</f>
        <v>0</v>
      </c>
      <c r="BJ231" s="17" t="s">
        <v>89</v>
      </c>
      <c r="BK231" s="200">
        <f>ROUND(I231*H231,2)</f>
        <v>0</v>
      </c>
      <c r="BL231" s="17" t="s">
        <v>156</v>
      </c>
      <c r="BM231" s="199" t="s">
        <v>815</v>
      </c>
    </row>
    <row r="232" spans="1:65" s="14" customFormat="1">
      <c r="B232" s="212"/>
      <c r="C232" s="213"/>
      <c r="D232" s="203" t="s">
        <v>158</v>
      </c>
      <c r="E232" s="214" t="s">
        <v>1</v>
      </c>
      <c r="F232" s="215" t="s">
        <v>816</v>
      </c>
      <c r="G232" s="213"/>
      <c r="H232" s="216">
        <v>83.418999999999997</v>
      </c>
      <c r="I232" s="217"/>
      <c r="J232" s="213"/>
      <c r="K232" s="213"/>
      <c r="L232" s="218"/>
      <c r="M232" s="219"/>
      <c r="N232" s="220"/>
      <c r="O232" s="220"/>
      <c r="P232" s="220"/>
      <c r="Q232" s="220"/>
      <c r="R232" s="220"/>
      <c r="S232" s="220"/>
      <c r="T232" s="221"/>
      <c r="AT232" s="222" t="s">
        <v>158</v>
      </c>
      <c r="AU232" s="222" t="s">
        <v>91</v>
      </c>
      <c r="AV232" s="14" t="s">
        <v>91</v>
      </c>
      <c r="AW232" s="14" t="s">
        <v>35</v>
      </c>
      <c r="AX232" s="14" t="s">
        <v>81</v>
      </c>
      <c r="AY232" s="222" t="s">
        <v>150</v>
      </c>
    </row>
    <row r="233" spans="1:65" s="14" customFormat="1">
      <c r="B233" s="212"/>
      <c r="C233" s="213"/>
      <c r="D233" s="203" t="s">
        <v>158</v>
      </c>
      <c r="E233" s="214" t="s">
        <v>1</v>
      </c>
      <c r="F233" s="215" t="s">
        <v>817</v>
      </c>
      <c r="G233" s="213"/>
      <c r="H233" s="216">
        <v>32.063000000000002</v>
      </c>
      <c r="I233" s="217"/>
      <c r="J233" s="213"/>
      <c r="K233" s="213"/>
      <c r="L233" s="218"/>
      <c r="M233" s="219"/>
      <c r="N233" s="220"/>
      <c r="O233" s="220"/>
      <c r="P233" s="220"/>
      <c r="Q233" s="220"/>
      <c r="R233" s="220"/>
      <c r="S233" s="220"/>
      <c r="T233" s="221"/>
      <c r="AT233" s="222" t="s">
        <v>158</v>
      </c>
      <c r="AU233" s="222" t="s">
        <v>91</v>
      </c>
      <c r="AV233" s="14" t="s">
        <v>91</v>
      </c>
      <c r="AW233" s="14" t="s">
        <v>35</v>
      </c>
      <c r="AX233" s="14" t="s">
        <v>81</v>
      </c>
      <c r="AY233" s="222" t="s">
        <v>150</v>
      </c>
    </row>
    <row r="234" spans="1:65" s="14" customFormat="1">
      <c r="B234" s="212"/>
      <c r="C234" s="213"/>
      <c r="D234" s="203" t="s">
        <v>158</v>
      </c>
      <c r="E234" s="214" t="s">
        <v>1</v>
      </c>
      <c r="F234" s="215" t="s">
        <v>818</v>
      </c>
      <c r="G234" s="213"/>
      <c r="H234" s="216">
        <v>12.997999999999999</v>
      </c>
      <c r="I234" s="217"/>
      <c r="J234" s="213"/>
      <c r="K234" s="213"/>
      <c r="L234" s="218"/>
      <c r="M234" s="219"/>
      <c r="N234" s="220"/>
      <c r="O234" s="220"/>
      <c r="P234" s="220"/>
      <c r="Q234" s="220"/>
      <c r="R234" s="220"/>
      <c r="S234" s="220"/>
      <c r="T234" s="221"/>
      <c r="AT234" s="222" t="s">
        <v>158</v>
      </c>
      <c r="AU234" s="222" t="s">
        <v>91</v>
      </c>
      <c r="AV234" s="14" t="s">
        <v>91</v>
      </c>
      <c r="AW234" s="14" t="s">
        <v>35</v>
      </c>
      <c r="AX234" s="14" t="s">
        <v>81</v>
      </c>
      <c r="AY234" s="222" t="s">
        <v>150</v>
      </c>
    </row>
    <row r="235" spans="1:65" s="13" customFormat="1">
      <c r="B235" s="201"/>
      <c r="C235" s="202"/>
      <c r="D235" s="203" t="s">
        <v>158</v>
      </c>
      <c r="E235" s="204" t="s">
        <v>1</v>
      </c>
      <c r="F235" s="205" t="s">
        <v>299</v>
      </c>
      <c r="G235" s="202"/>
      <c r="H235" s="204" t="s">
        <v>1</v>
      </c>
      <c r="I235" s="206"/>
      <c r="J235" s="202"/>
      <c r="K235" s="202"/>
      <c r="L235" s="207"/>
      <c r="M235" s="208"/>
      <c r="N235" s="209"/>
      <c r="O235" s="209"/>
      <c r="P235" s="209"/>
      <c r="Q235" s="209"/>
      <c r="R235" s="209"/>
      <c r="S235" s="209"/>
      <c r="T235" s="210"/>
      <c r="AT235" s="211" t="s">
        <v>158</v>
      </c>
      <c r="AU235" s="211" t="s">
        <v>91</v>
      </c>
      <c r="AV235" s="13" t="s">
        <v>89</v>
      </c>
      <c r="AW235" s="13" t="s">
        <v>35</v>
      </c>
      <c r="AX235" s="13" t="s">
        <v>81</v>
      </c>
      <c r="AY235" s="211" t="s">
        <v>150</v>
      </c>
    </row>
    <row r="236" spans="1:65" s="14" customFormat="1">
      <c r="B236" s="212"/>
      <c r="C236" s="213"/>
      <c r="D236" s="203" t="s">
        <v>158</v>
      </c>
      <c r="E236" s="214" t="s">
        <v>1</v>
      </c>
      <c r="F236" s="215" t="s">
        <v>675</v>
      </c>
      <c r="G236" s="213"/>
      <c r="H236" s="216">
        <v>-9.1999999999999993</v>
      </c>
      <c r="I236" s="217"/>
      <c r="J236" s="213"/>
      <c r="K236" s="213"/>
      <c r="L236" s="218"/>
      <c r="M236" s="219"/>
      <c r="N236" s="220"/>
      <c r="O236" s="220"/>
      <c r="P236" s="220"/>
      <c r="Q236" s="220"/>
      <c r="R236" s="220"/>
      <c r="S236" s="220"/>
      <c r="T236" s="221"/>
      <c r="AT236" s="222" t="s">
        <v>158</v>
      </c>
      <c r="AU236" s="222" t="s">
        <v>91</v>
      </c>
      <c r="AV236" s="14" t="s">
        <v>91</v>
      </c>
      <c r="AW236" s="14" t="s">
        <v>35</v>
      </c>
      <c r="AX236" s="14" t="s">
        <v>81</v>
      </c>
      <c r="AY236" s="222" t="s">
        <v>150</v>
      </c>
    </row>
    <row r="237" spans="1:65" s="14" customFormat="1">
      <c r="B237" s="212"/>
      <c r="C237" s="213"/>
      <c r="D237" s="203" t="s">
        <v>158</v>
      </c>
      <c r="E237" s="214" t="s">
        <v>1</v>
      </c>
      <c r="F237" s="215" t="s">
        <v>819</v>
      </c>
      <c r="G237" s="213"/>
      <c r="H237" s="216">
        <v>-0.5</v>
      </c>
      <c r="I237" s="217"/>
      <c r="J237" s="213"/>
      <c r="K237" s="213"/>
      <c r="L237" s="218"/>
      <c r="M237" s="219"/>
      <c r="N237" s="220"/>
      <c r="O237" s="220"/>
      <c r="P237" s="220"/>
      <c r="Q237" s="220"/>
      <c r="R237" s="220"/>
      <c r="S237" s="220"/>
      <c r="T237" s="221"/>
      <c r="AT237" s="222" t="s">
        <v>158</v>
      </c>
      <c r="AU237" s="222" t="s">
        <v>91</v>
      </c>
      <c r="AV237" s="14" t="s">
        <v>91</v>
      </c>
      <c r="AW237" s="14" t="s">
        <v>35</v>
      </c>
      <c r="AX237" s="14" t="s">
        <v>81</v>
      </c>
      <c r="AY237" s="222" t="s">
        <v>150</v>
      </c>
    </row>
    <row r="238" spans="1:65" s="14" customFormat="1">
      <c r="B238" s="212"/>
      <c r="C238" s="213"/>
      <c r="D238" s="203" t="s">
        <v>158</v>
      </c>
      <c r="E238" s="214" t="s">
        <v>1</v>
      </c>
      <c r="F238" s="215" t="s">
        <v>300</v>
      </c>
      <c r="G238" s="213"/>
      <c r="H238" s="216">
        <v>-2.56</v>
      </c>
      <c r="I238" s="217"/>
      <c r="J238" s="213"/>
      <c r="K238" s="213"/>
      <c r="L238" s="218"/>
      <c r="M238" s="219"/>
      <c r="N238" s="220"/>
      <c r="O238" s="220"/>
      <c r="P238" s="220"/>
      <c r="Q238" s="220"/>
      <c r="R238" s="220"/>
      <c r="S238" s="220"/>
      <c r="T238" s="221"/>
      <c r="AT238" s="222" t="s">
        <v>158</v>
      </c>
      <c r="AU238" s="222" t="s">
        <v>91</v>
      </c>
      <c r="AV238" s="14" t="s">
        <v>91</v>
      </c>
      <c r="AW238" s="14" t="s">
        <v>35</v>
      </c>
      <c r="AX238" s="14" t="s">
        <v>81</v>
      </c>
      <c r="AY238" s="222" t="s">
        <v>150</v>
      </c>
    </row>
    <row r="239" spans="1:65" s="15" customFormat="1">
      <c r="B239" s="223"/>
      <c r="C239" s="224"/>
      <c r="D239" s="203" t="s">
        <v>158</v>
      </c>
      <c r="E239" s="225" t="s">
        <v>1</v>
      </c>
      <c r="F239" s="226" t="s">
        <v>161</v>
      </c>
      <c r="G239" s="224"/>
      <c r="H239" s="227">
        <v>116.21999999999998</v>
      </c>
      <c r="I239" s="228"/>
      <c r="J239" s="224"/>
      <c r="K239" s="224"/>
      <c r="L239" s="229"/>
      <c r="M239" s="230"/>
      <c r="N239" s="231"/>
      <c r="O239" s="231"/>
      <c r="P239" s="231"/>
      <c r="Q239" s="231"/>
      <c r="R239" s="231"/>
      <c r="S239" s="231"/>
      <c r="T239" s="232"/>
      <c r="AT239" s="233" t="s">
        <v>158</v>
      </c>
      <c r="AU239" s="233" t="s">
        <v>91</v>
      </c>
      <c r="AV239" s="15" t="s">
        <v>156</v>
      </c>
      <c r="AW239" s="15" t="s">
        <v>35</v>
      </c>
      <c r="AX239" s="15" t="s">
        <v>89</v>
      </c>
      <c r="AY239" s="233" t="s">
        <v>150</v>
      </c>
    </row>
    <row r="240" spans="1:65" s="2" customFormat="1" ht="16.5" customHeight="1">
      <c r="A240" s="34"/>
      <c r="B240" s="35"/>
      <c r="C240" s="187" t="s">
        <v>305</v>
      </c>
      <c r="D240" s="187" t="s">
        <v>152</v>
      </c>
      <c r="E240" s="188" t="s">
        <v>302</v>
      </c>
      <c r="F240" s="189" t="s">
        <v>303</v>
      </c>
      <c r="G240" s="190" t="s">
        <v>155</v>
      </c>
      <c r="H240" s="191">
        <v>116.22</v>
      </c>
      <c r="I240" s="192"/>
      <c r="J240" s="193">
        <f>ROUND(I240*H240,2)</f>
        <v>0</v>
      </c>
      <c r="K240" s="194"/>
      <c r="L240" s="39"/>
      <c r="M240" s="195" t="s">
        <v>1</v>
      </c>
      <c r="N240" s="196" t="s">
        <v>46</v>
      </c>
      <c r="O240" s="71"/>
      <c r="P240" s="197">
        <f>O240*H240</f>
        <v>0</v>
      </c>
      <c r="Q240" s="197">
        <v>0.34499999999999997</v>
      </c>
      <c r="R240" s="197">
        <f>Q240*H240</f>
        <v>40.095899999999993</v>
      </c>
      <c r="S240" s="197">
        <v>0</v>
      </c>
      <c r="T240" s="198">
        <f>S240*H240</f>
        <v>0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199" t="s">
        <v>156</v>
      </c>
      <c r="AT240" s="199" t="s">
        <v>152</v>
      </c>
      <c r="AU240" s="199" t="s">
        <v>91</v>
      </c>
      <c r="AY240" s="17" t="s">
        <v>150</v>
      </c>
      <c r="BE240" s="200">
        <f>IF(N240="základní",J240,0)</f>
        <v>0</v>
      </c>
      <c r="BF240" s="200">
        <f>IF(N240="snížená",J240,0)</f>
        <v>0</v>
      </c>
      <c r="BG240" s="200">
        <f>IF(N240="zákl. přenesená",J240,0)</f>
        <v>0</v>
      </c>
      <c r="BH240" s="200">
        <f>IF(N240="sníž. přenesená",J240,0)</f>
        <v>0</v>
      </c>
      <c r="BI240" s="200">
        <f>IF(N240="nulová",J240,0)</f>
        <v>0</v>
      </c>
      <c r="BJ240" s="17" t="s">
        <v>89</v>
      </c>
      <c r="BK240" s="200">
        <f>ROUND(I240*H240,2)</f>
        <v>0</v>
      </c>
      <c r="BL240" s="17" t="s">
        <v>156</v>
      </c>
      <c r="BM240" s="199" t="s">
        <v>820</v>
      </c>
    </row>
    <row r="241" spans="1:65" s="14" customFormat="1">
      <c r="B241" s="212"/>
      <c r="C241" s="213"/>
      <c r="D241" s="203" t="s">
        <v>158</v>
      </c>
      <c r="E241" s="214" t="s">
        <v>1</v>
      </c>
      <c r="F241" s="215" t="s">
        <v>816</v>
      </c>
      <c r="G241" s="213"/>
      <c r="H241" s="216">
        <v>83.418999999999997</v>
      </c>
      <c r="I241" s="217"/>
      <c r="J241" s="213"/>
      <c r="K241" s="213"/>
      <c r="L241" s="218"/>
      <c r="M241" s="219"/>
      <c r="N241" s="220"/>
      <c r="O241" s="220"/>
      <c r="P241" s="220"/>
      <c r="Q241" s="220"/>
      <c r="R241" s="220"/>
      <c r="S241" s="220"/>
      <c r="T241" s="221"/>
      <c r="AT241" s="222" t="s">
        <v>158</v>
      </c>
      <c r="AU241" s="222" t="s">
        <v>91</v>
      </c>
      <c r="AV241" s="14" t="s">
        <v>91</v>
      </c>
      <c r="AW241" s="14" t="s">
        <v>35</v>
      </c>
      <c r="AX241" s="14" t="s">
        <v>81</v>
      </c>
      <c r="AY241" s="222" t="s">
        <v>150</v>
      </c>
    </row>
    <row r="242" spans="1:65" s="14" customFormat="1">
      <c r="B242" s="212"/>
      <c r="C242" s="213"/>
      <c r="D242" s="203" t="s">
        <v>158</v>
      </c>
      <c r="E242" s="214" t="s">
        <v>1</v>
      </c>
      <c r="F242" s="215" t="s">
        <v>817</v>
      </c>
      <c r="G242" s="213"/>
      <c r="H242" s="216">
        <v>32.063000000000002</v>
      </c>
      <c r="I242" s="217"/>
      <c r="J242" s="213"/>
      <c r="K242" s="213"/>
      <c r="L242" s="218"/>
      <c r="M242" s="219"/>
      <c r="N242" s="220"/>
      <c r="O242" s="220"/>
      <c r="P242" s="220"/>
      <c r="Q242" s="220"/>
      <c r="R242" s="220"/>
      <c r="S242" s="220"/>
      <c r="T242" s="221"/>
      <c r="AT242" s="222" t="s">
        <v>158</v>
      </c>
      <c r="AU242" s="222" t="s">
        <v>91</v>
      </c>
      <c r="AV242" s="14" t="s">
        <v>91</v>
      </c>
      <c r="AW242" s="14" t="s">
        <v>35</v>
      </c>
      <c r="AX242" s="14" t="s">
        <v>81</v>
      </c>
      <c r="AY242" s="222" t="s">
        <v>150</v>
      </c>
    </row>
    <row r="243" spans="1:65" s="14" customFormat="1">
      <c r="B243" s="212"/>
      <c r="C243" s="213"/>
      <c r="D243" s="203" t="s">
        <v>158</v>
      </c>
      <c r="E243" s="214" t="s">
        <v>1</v>
      </c>
      <c r="F243" s="215" t="s">
        <v>818</v>
      </c>
      <c r="G243" s="213"/>
      <c r="H243" s="216">
        <v>12.997999999999999</v>
      </c>
      <c r="I243" s="217"/>
      <c r="J243" s="213"/>
      <c r="K243" s="213"/>
      <c r="L243" s="218"/>
      <c r="M243" s="219"/>
      <c r="N243" s="220"/>
      <c r="O243" s="220"/>
      <c r="P243" s="220"/>
      <c r="Q243" s="220"/>
      <c r="R243" s="220"/>
      <c r="S243" s="220"/>
      <c r="T243" s="221"/>
      <c r="AT243" s="222" t="s">
        <v>158</v>
      </c>
      <c r="AU243" s="222" t="s">
        <v>91</v>
      </c>
      <c r="AV243" s="14" t="s">
        <v>91</v>
      </c>
      <c r="AW243" s="14" t="s">
        <v>35</v>
      </c>
      <c r="AX243" s="14" t="s">
        <v>81</v>
      </c>
      <c r="AY243" s="222" t="s">
        <v>150</v>
      </c>
    </row>
    <row r="244" spans="1:65" s="13" customFormat="1">
      <c r="B244" s="201"/>
      <c r="C244" s="202"/>
      <c r="D244" s="203" t="s">
        <v>158</v>
      </c>
      <c r="E244" s="204" t="s">
        <v>1</v>
      </c>
      <c r="F244" s="205" t="s">
        <v>299</v>
      </c>
      <c r="G244" s="202"/>
      <c r="H244" s="204" t="s">
        <v>1</v>
      </c>
      <c r="I244" s="206"/>
      <c r="J244" s="202"/>
      <c r="K244" s="202"/>
      <c r="L244" s="207"/>
      <c r="M244" s="208"/>
      <c r="N244" s="209"/>
      <c r="O244" s="209"/>
      <c r="P244" s="209"/>
      <c r="Q244" s="209"/>
      <c r="R244" s="209"/>
      <c r="S244" s="209"/>
      <c r="T244" s="210"/>
      <c r="AT244" s="211" t="s">
        <v>158</v>
      </c>
      <c r="AU244" s="211" t="s">
        <v>91</v>
      </c>
      <c r="AV244" s="13" t="s">
        <v>89</v>
      </c>
      <c r="AW244" s="13" t="s">
        <v>35</v>
      </c>
      <c r="AX244" s="13" t="s">
        <v>81</v>
      </c>
      <c r="AY244" s="211" t="s">
        <v>150</v>
      </c>
    </row>
    <row r="245" spans="1:65" s="14" customFormat="1">
      <c r="B245" s="212"/>
      <c r="C245" s="213"/>
      <c r="D245" s="203" t="s">
        <v>158</v>
      </c>
      <c r="E245" s="214" t="s">
        <v>1</v>
      </c>
      <c r="F245" s="215" t="s">
        <v>675</v>
      </c>
      <c r="G245" s="213"/>
      <c r="H245" s="216">
        <v>-9.1999999999999993</v>
      </c>
      <c r="I245" s="217"/>
      <c r="J245" s="213"/>
      <c r="K245" s="213"/>
      <c r="L245" s="218"/>
      <c r="M245" s="219"/>
      <c r="N245" s="220"/>
      <c r="O245" s="220"/>
      <c r="P245" s="220"/>
      <c r="Q245" s="220"/>
      <c r="R245" s="220"/>
      <c r="S245" s="220"/>
      <c r="T245" s="221"/>
      <c r="AT245" s="222" t="s">
        <v>158</v>
      </c>
      <c r="AU245" s="222" t="s">
        <v>91</v>
      </c>
      <c r="AV245" s="14" t="s">
        <v>91</v>
      </c>
      <c r="AW245" s="14" t="s">
        <v>35</v>
      </c>
      <c r="AX245" s="14" t="s">
        <v>81</v>
      </c>
      <c r="AY245" s="222" t="s">
        <v>150</v>
      </c>
    </row>
    <row r="246" spans="1:65" s="14" customFormat="1">
      <c r="B246" s="212"/>
      <c r="C246" s="213"/>
      <c r="D246" s="203" t="s">
        <v>158</v>
      </c>
      <c r="E246" s="214" t="s">
        <v>1</v>
      </c>
      <c r="F246" s="215" t="s">
        <v>819</v>
      </c>
      <c r="G246" s="213"/>
      <c r="H246" s="216">
        <v>-0.5</v>
      </c>
      <c r="I246" s="217"/>
      <c r="J246" s="213"/>
      <c r="K246" s="213"/>
      <c r="L246" s="218"/>
      <c r="M246" s="219"/>
      <c r="N246" s="220"/>
      <c r="O246" s="220"/>
      <c r="P246" s="220"/>
      <c r="Q246" s="220"/>
      <c r="R246" s="220"/>
      <c r="S246" s="220"/>
      <c r="T246" s="221"/>
      <c r="AT246" s="222" t="s">
        <v>158</v>
      </c>
      <c r="AU246" s="222" t="s">
        <v>91</v>
      </c>
      <c r="AV246" s="14" t="s">
        <v>91</v>
      </c>
      <c r="AW246" s="14" t="s">
        <v>35</v>
      </c>
      <c r="AX246" s="14" t="s">
        <v>81</v>
      </c>
      <c r="AY246" s="222" t="s">
        <v>150</v>
      </c>
    </row>
    <row r="247" spans="1:65" s="14" customFormat="1">
      <c r="B247" s="212"/>
      <c r="C247" s="213"/>
      <c r="D247" s="203" t="s">
        <v>158</v>
      </c>
      <c r="E247" s="214" t="s">
        <v>1</v>
      </c>
      <c r="F247" s="215" t="s">
        <v>300</v>
      </c>
      <c r="G247" s="213"/>
      <c r="H247" s="216">
        <v>-2.56</v>
      </c>
      <c r="I247" s="217"/>
      <c r="J247" s="213"/>
      <c r="K247" s="213"/>
      <c r="L247" s="218"/>
      <c r="M247" s="219"/>
      <c r="N247" s="220"/>
      <c r="O247" s="220"/>
      <c r="P247" s="220"/>
      <c r="Q247" s="220"/>
      <c r="R247" s="220"/>
      <c r="S247" s="220"/>
      <c r="T247" s="221"/>
      <c r="AT247" s="222" t="s">
        <v>158</v>
      </c>
      <c r="AU247" s="222" t="s">
        <v>91</v>
      </c>
      <c r="AV247" s="14" t="s">
        <v>91</v>
      </c>
      <c r="AW247" s="14" t="s">
        <v>35</v>
      </c>
      <c r="AX247" s="14" t="s">
        <v>81</v>
      </c>
      <c r="AY247" s="222" t="s">
        <v>150</v>
      </c>
    </row>
    <row r="248" spans="1:65" s="15" customFormat="1">
      <c r="B248" s="223"/>
      <c r="C248" s="224"/>
      <c r="D248" s="203" t="s">
        <v>158</v>
      </c>
      <c r="E248" s="225" t="s">
        <v>1</v>
      </c>
      <c r="F248" s="226" t="s">
        <v>161</v>
      </c>
      <c r="G248" s="224"/>
      <c r="H248" s="227">
        <v>116.21999999999998</v>
      </c>
      <c r="I248" s="228"/>
      <c r="J248" s="224"/>
      <c r="K248" s="224"/>
      <c r="L248" s="229"/>
      <c r="M248" s="230"/>
      <c r="N248" s="231"/>
      <c r="O248" s="231"/>
      <c r="P248" s="231"/>
      <c r="Q248" s="231"/>
      <c r="R248" s="231"/>
      <c r="S248" s="231"/>
      <c r="T248" s="232"/>
      <c r="AT248" s="233" t="s">
        <v>158</v>
      </c>
      <c r="AU248" s="233" t="s">
        <v>91</v>
      </c>
      <c r="AV248" s="15" t="s">
        <v>156</v>
      </c>
      <c r="AW248" s="15" t="s">
        <v>35</v>
      </c>
      <c r="AX248" s="15" t="s">
        <v>89</v>
      </c>
      <c r="AY248" s="233" t="s">
        <v>150</v>
      </c>
    </row>
    <row r="249" spans="1:65" s="2" customFormat="1" ht="33" customHeight="1">
      <c r="A249" s="34"/>
      <c r="B249" s="35"/>
      <c r="C249" s="187" t="s">
        <v>310</v>
      </c>
      <c r="D249" s="187" t="s">
        <v>152</v>
      </c>
      <c r="E249" s="188" t="s">
        <v>306</v>
      </c>
      <c r="F249" s="189" t="s">
        <v>307</v>
      </c>
      <c r="G249" s="190" t="s">
        <v>155</v>
      </c>
      <c r="H249" s="191">
        <v>2.706</v>
      </c>
      <c r="I249" s="192"/>
      <c r="J249" s="193">
        <f>ROUND(I249*H249,2)</f>
        <v>0</v>
      </c>
      <c r="K249" s="194"/>
      <c r="L249" s="39"/>
      <c r="M249" s="195" t="s">
        <v>1</v>
      </c>
      <c r="N249" s="196" t="s">
        <v>46</v>
      </c>
      <c r="O249" s="71"/>
      <c r="P249" s="197">
        <f>O249*H249</f>
        <v>0</v>
      </c>
      <c r="Q249" s="197">
        <v>0.20745</v>
      </c>
      <c r="R249" s="197">
        <f>Q249*H249</f>
        <v>0.56135970000000002</v>
      </c>
      <c r="S249" s="197">
        <v>0</v>
      </c>
      <c r="T249" s="198">
        <f>S249*H249</f>
        <v>0</v>
      </c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R249" s="199" t="s">
        <v>156</v>
      </c>
      <c r="AT249" s="199" t="s">
        <v>152</v>
      </c>
      <c r="AU249" s="199" t="s">
        <v>91</v>
      </c>
      <c r="AY249" s="17" t="s">
        <v>150</v>
      </c>
      <c r="BE249" s="200">
        <f>IF(N249="základní",J249,0)</f>
        <v>0</v>
      </c>
      <c r="BF249" s="200">
        <f>IF(N249="snížená",J249,0)</f>
        <v>0</v>
      </c>
      <c r="BG249" s="200">
        <f>IF(N249="zákl. přenesená",J249,0)</f>
        <v>0</v>
      </c>
      <c r="BH249" s="200">
        <f>IF(N249="sníž. přenesená",J249,0)</f>
        <v>0</v>
      </c>
      <c r="BI249" s="200">
        <f>IF(N249="nulová",J249,0)</f>
        <v>0</v>
      </c>
      <c r="BJ249" s="17" t="s">
        <v>89</v>
      </c>
      <c r="BK249" s="200">
        <f>ROUND(I249*H249,2)</f>
        <v>0</v>
      </c>
      <c r="BL249" s="17" t="s">
        <v>156</v>
      </c>
      <c r="BM249" s="199" t="s">
        <v>821</v>
      </c>
    </row>
    <row r="250" spans="1:65" s="13" customFormat="1">
      <c r="B250" s="201"/>
      <c r="C250" s="202"/>
      <c r="D250" s="203" t="s">
        <v>158</v>
      </c>
      <c r="E250" s="204" t="s">
        <v>1</v>
      </c>
      <c r="F250" s="205" t="s">
        <v>309</v>
      </c>
      <c r="G250" s="202"/>
      <c r="H250" s="204" t="s">
        <v>1</v>
      </c>
      <c r="I250" s="206"/>
      <c r="J250" s="202"/>
      <c r="K250" s="202"/>
      <c r="L250" s="207"/>
      <c r="M250" s="208"/>
      <c r="N250" s="209"/>
      <c r="O250" s="209"/>
      <c r="P250" s="209"/>
      <c r="Q250" s="209"/>
      <c r="R250" s="209"/>
      <c r="S250" s="209"/>
      <c r="T250" s="210"/>
      <c r="AT250" s="211" t="s">
        <v>158</v>
      </c>
      <c r="AU250" s="211" t="s">
        <v>91</v>
      </c>
      <c r="AV250" s="13" t="s">
        <v>89</v>
      </c>
      <c r="AW250" s="13" t="s">
        <v>35</v>
      </c>
      <c r="AX250" s="13" t="s">
        <v>81</v>
      </c>
      <c r="AY250" s="211" t="s">
        <v>150</v>
      </c>
    </row>
    <row r="251" spans="1:65" s="14" customFormat="1">
      <c r="B251" s="212"/>
      <c r="C251" s="213"/>
      <c r="D251" s="203" t="s">
        <v>158</v>
      </c>
      <c r="E251" s="214" t="s">
        <v>1</v>
      </c>
      <c r="F251" s="215" t="s">
        <v>773</v>
      </c>
      <c r="G251" s="213"/>
      <c r="H251" s="216">
        <v>2.706</v>
      </c>
      <c r="I251" s="217"/>
      <c r="J251" s="213"/>
      <c r="K251" s="213"/>
      <c r="L251" s="218"/>
      <c r="M251" s="219"/>
      <c r="N251" s="220"/>
      <c r="O251" s="220"/>
      <c r="P251" s="220"/>
      <c r="Q251" s="220"/>
      <c r="R251" s="220"/>
      <c r="S251" s="220"/>
      <c r="T251" s="221"/>
      <c r="AT251" s="222" t="s">
        <v>158</v>
      </c>
      <c r="AU251" s="222" t="s">
        <v>91</v>
      </c>
      <c r="AV251" s="14" t="s">
        <v>91</v>
      </c>
      <c r="AW251" s="14" t="s">
        <v>35</v>
      </c>
      <c r="AX251" s="14" t="s">
        <v>81</v>
      </c>
      <c r="AY251" s="222" t="s">
        <v>150</v>
      </c>
    </row>
    <row r="252" spans="1:65" s="15" customFormat="1">
      <c r="B252" s="223"/>
      <c r="C252" s="224"/>
      <c r="D252" s="203" t="s">
        <v>158</v>
      </c>
      <c r="E252" s="225" t="s">
        <v>1</v>
      </c>
      <c r="F252" s="226" t="s">
        <v>161</v>
      </c>
      <c r="G252" s="224"/>
      <c r="H252" s="227">
        <v>2.706</v>
      </c>
      <c r="I252" s="228"/>
      <c r="J252" s="224"/>
      <c r="K252" s="224"/>
      <c r="L252" s="229"/>
      <c r="M252" s="230"/>
      <c r="N252" s="231"/>
      <c r="O252" s="231"/>
      <c r="P252" s="231"/>
      <c r="Q252" s="231"/>
      <c r="R252" s="231"/>
      <c r="S252" s="231"/>
      <c r="T252" s="232"/>
      <c r="AT252" s="233" t="s">
        <v>158</v>
      </c>
      <c r="AU252" s="233" t="s">
        <v>91</v>
      </c>
      <c r="AV252" s="15" t="s">
        <v>156</v>
      </c>
      <c r="AW252" s="15" t="s">
        <v>35</v>
      </c>
      <c r="AX252" s="15" t="s">
        <v>89</v>
      </c>
      <c r="AY252" s="233" t="s">
        <v>150</v>
      </c>
    </row>
    <row r="253" spans="1:65" s="2" customFormat="1" ht="24.2" customHeight="1">
      <c r="A253" s="34"/>
      <c r="B253" s="35"/>
      <c r="C253" s="187" t="s">
        <v>314</v>
      </c>
      <c r="D253" s="187" t="s">
        <v>152</v>
      </c>
      <c r="E253" s="188" t="s">
        <v>607</v>
      </c>
      <c r="F253" s="189" t="s">
        <v>608</v>
      </c>
      <c r="G253" s="190" t="s">
        <v>155</v>
      </c>
      <c r="H253" s="191">
        <v>114.3</v>
      </c>
      <c r="I253" s="192"/>
      <c r="J253" s="193">
        <f>ROUND(I253*H253,2)</f>
        <v>0</v>
      </c>
      <c r="K253" s="194"/>
      <c r="L253" s="39"/>
      <c r="M253" s="195" t="s">
        <v>1</v>
      </c>
      <c r="N253" s="196" t="s">
        <v>46</v>
      </c>
      <c r="O253" s="71"/>
      <c r="P253" s="197">
        <f>O253*H253</f>
        <v>0</v>
      </c>
      <c r="Q253" s="197">
        <v>8.5650000000000004E-2</v>
      </c>
      <c r="R253" s="197">
        <f>Q253*H253</f>
        <v>9.7897949999999998</v>
      </c>
      <c r="S253" s="197">
        <v>0</v>
      </c>
      <c r="T253" s="198">
        <f>S253*H253</f>
        <v>0</v>
      </c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R253" s="199" t="s">
        <v>156</v>
      </c>
      <c r="AT253" s="199" t="s">
        <v>152</v>
      </c>
      <c r="AU253" s="199" t="s">
        <v>91</v>
      </c>
      <c r="AY253" s="17" t="s">
        <v>150</v>
      </c>
      <c r="BE253" s="200">
        <f>IF(N253="základní",J253,0)</f>
        <v>0</v>
      </c>
      <c r="BF253" s="200">
        <f>IF(N253="snížená",J253,0)</f>
        <v>0</v>
      </c>
      <c r="BG253" s="200">
        <f>IF(N253="zákl. přenesená",J253,0)</f>
        <v>0</v>
      </c>
      <c r="BH253" s="200">
        <f>IF(N253="sníž. přenesená",J253,0)</f>
        <v>0</v>
      </c>
      <c r="BI253" s="200">
        <f>IF(N253="nulová",J253,0)</f>
        <v>0</v>
      </c>
      <c r="BJ253" s="17" t="s">
        <v>89</v>
      </c>
      <c r="BK253" s="200">
        <f>ROUND(I253*H253,2)</f>
        <v>0</v>
      </c>
      <c r="BL253" s="17" t="s">
        <v>156</v>
      </c>
      <c r="BM253" s="199" t="s">
        <v>822</v>
      </c>
    </row>
    <row r="254" spans="1:65" s="13" customFormat="1">
      <c r="B254" s="201"/>
      <c r="C254" s="202"/>
      <c r="D254" s="203" t="s">
        <v>158</v>
      </c>
      <c r="E254" s="204" t="s">
        <v>1</v>
      </c>
      <c r="F254" s="205" t="s">
        <v>823</v>
      </c>
      <c r="G254" s="202"/>
      <c r="H254" s="204" t="s">
        <v>1</v>
      </c>
      <c r="I254" s="206"/>
      <c r="J254" s="202"/>
      <c r="K254" s="202"/>
      <c r="L254" s="207"/>
      <c r="M254" s="208"/>
      <c r="N254" s="209"/>
      <c r="O254" s="209"/>
      <c r="P254" s="209"/>
      <c r="Q254" s="209"/>
      <c r="R254" s="209"/>
      <c r="S254" s="209"/>
      <c r="T254" s="210"/>
      <c r="AT254" s="211" t="s">
        <v>158</v>
      </c>
      <c r="AU254" s="211" t="s">
        <v>91</v>
      </c>
      <c r="AV254" s="13" t="s">
        <v>89</v>
      </c>
      <c r="AW254" s="13" t="s">
        <v>35</v>
      </c>
      <c r="AX254" s="13" t="s">
        <v>81</v>
      </c>
      <c r="AY254" s="211" t="s">
        <v>150</v>
      </c>
    </row>
    <row r="255" spans="1:65" s="14" customFormat="1">
      <c r="B255" s="212"/>
      <c r="C255" s="213"/>
      <c r="D255" s="203" t="s">
        <v>158</v>
      </c>
      <c r="E255" s="214" t="s">
        <v>1</v>
      </c>
      <c r="F255" s="215" t="s">
        <v>767</v>
      </c>
      <c r="G255" s="213"/>
      <c r="H255" s="216">
        <v>83.418999999999997</v>
      </c>
      <c r="I255" s="217"/>
      <c r="J255" s="213"/>
      <c r="K255" s="213"/>
      <c r="L255" s="218"/>
      <c r="M255" s="219"/>
      <c r="N255" s="220"/>
      <c r="O255" s="220"/>
      <c r="P255" s="220"/>
      <c r="Q255" s="220"/>
      <c r="R255" s="220"/>
      <c r="S255" s="220"/>
      <c r="T255" s="221"/>
      <c r="AT255" s="222" t="s">
        <v>158</v>
      </c>
      <c r="AU255" s="222" t="s">
        <v>91</v>
      </c>
      <c r="AV255" s="14" t="s">
        <v>91</v>
      </c>
      <c r="AW255" s="14" t="s">
        <v>35</v>
      </c>
      <c r="AX255" s="14" t="s">
        <v>81</v>
      </c>
      <c r="AY255" s="222" t="s">
        <v>150</v>
      </c>
    </row>
    <row r="256" spans="1:65" s="13" customFormat="1">
      <c r="B256" s="201"/>
      <c r="C256" s="202"/>
      <c r="D256" s="203" t="s">
        <v>158</v>
      </c>
      <c r="E256" s="204" t="s">
        <v>1</v>
      </c>
      <c r="F256" s="205" t="s">
        <v>299</v>
      </c>
      <c r="G256" s="202"/>
      <c r="H256" s="204" t="s">
        <v>1</v>
      </c>
      <c r="I256" s="206"/>
      <c r="J256" s="202"/>
      <c r="K256" s="202"/>
      <c r="L256" s="207"/>
      <c r="M256" s="208"/>
      <c r="N256" s="209"/>
      <c r="O256" s="209"/>
      <c r="P256" s="209"/>
      <c r="Q256" s="209"/>
      <c r="R256" s="209"/>
      <c r="S256" s="209"/>
      <c r="T256" s="210"/>
      <c r="AT256" s="211" t="s">
        <v>158</v>
      </c>
      <c r="AU256" s="211" t="s">
        <v>91</v>
      </c>
      <c r="AV256" s="13" t="s">
        <v>89</v>
      </c>
      <c r="AW256" s="13" t="s">
        <v>35</v>
      </c>
      <c r="AX256" s="13" t="s">
        <v>81</v>
      </c>
      <c r="AY256" s="211" t="s">
        <v>150</v>
      </c>
    </row>
    <row r="257" spans="1:65" s="14" customFormat="1">
      <c r="B257" s="212"/>
      <c r="C257" s="213"/>
      <c r="D257" s="203" t="s">
        <v>158</v>
      </c>
      <c r="E257" s="214" t="s">
        <v>1</v>
      </c>
      <c r="F257" s="215" t="s">
        <v>675</v>
      </c>
      <c r="G257" s="213"/>
      <c r="H257" s="216">
        <v>-9.1999999999999993</v>
      </c>
      <c r="I257" s="217"/>
      <c r="J257" s="213"/>
      <c r="K257" s="213"/>
      <c r="L257" s="218"/>
      <c r="M257" s="219"/>
      <c r="N257" s="220"/>
      <c r="O257" s="220"/>
      <c r="P257" s="220"/>
      <c r="Q257" s="220"/>
      <c r="R257" s="220"/>
      <c r="S257" s="220"/>
      <c r="T257" s="221"/>
      <c r="AT257" s="222" t="s">
        <v>158</v>
      </c>
      <c r="AU257" s="222" t="s">
        <v>91</v>
      </c>
      <c r="AV257" s="14" t="s">
        <v>91</v>
      </c>
      <c r="AW257" s="14" t="s">
        <v>35</v>
      </c>
      <c r="AX257" s="14" t="s">
        <v>81</v>
      </c>
      <c r="AY257" s="222" t="s">
        <v>150</v>
      </c>
    </row>
    <row r="258" spans="1:65" s="14" customFormat="1">
      <c r="B258" s="212"/>
      <c r="C258" s="213"/>
      <c r="D258" s="203" t="s">
        <v>158</v>
      </c>
      <c r="E258" s="214" t="s">
        <v>1</v>
      </c>
      <c r="F258" s="215" t="s">
        <v>819</v>
      </c>
      <c r="G258" s="213"/>
      <c r="H258" s="216">
        <v>-0.5</v>
      </c>
      <c r="I258" s="217"/>
      <c r="J258" s="213"/>
      <c r="K258" s="213"/>
      <c r="L258" s="218"/>
      <c r="M258" s="219"/>
      <c r="N258" s="220"/>
      <c r="O258" s="220"/>
      <c r="P258" s="220"/>
      <c r="Q258" s="220"/>
      <c r="R258" s="220"/>
      <c r="S258" s="220"/>
      <c r="T258" s="221"/>
      <c r="AT258" s="222" t="s">
        <v>158</v>
      </c>
      <c r="AU258" s="222" t="s">
        <v>91</v>
      </c>
      <c r="AV258" s="14" t="s">
        <v>91</v>
      </c>
      <c r="AW258" s="14" t="s">
        <v>35</v>
      </c>
      <c r="AX258" s="14" t="s">
        <v>81</v>
      </c>
      <c r="AY258" s="222" t="s">
        <v>150</v>
      </c>
    </row>
    <row r="259" spans="1:65" s="14" customFormat="1">
      <c r="B259" s="212"/>
      <c r="C259" s="213"/>
      <c r="D259" s="203" t="s">
        <v>158</v>
      </c>
      <c r="E259" s="214" t="s">
        <v>1</v>
      </c>
      <c r="F259" s="215" t="s">
        <v>300</v>
      </c>
      <c r="G259" s="213"/>
      <c r="H259" s="216">
        <v>-2.56</v>
      </c>
      <c r="I259" s="217"/>
      <c r="J259" s="213"/>
      <c r="K259" s="213"/>
      <c r="L259" s="218"/>
      <c r="M259" s="219"/>
      <c r="N259" s="220"/>
      <c r="O259" s="220"/>
      <c r="P259" s="220"/>
      <c r="Q259" s="220"/>
      <c r="R259" s="220"/>
      <c r="S259" s="220"/>
      <c r="T259" s="221"/>
      <c r="AT259" s="222" t="s">
        <v>158</v>
      </c>
      <c r="AU259" s="222" t="s">
        <v>91</v>
      </c>
      <c r="AV259" s="14" t="s">
        <v>91</v>
      </c>
      <c r="AW259" s="14" t="s">
        <v>35</v>
      </c>
      <c r="AX259" s="14" t="s">
        <v>81</v>
      </c>
      <c r="AY259" s="222" t="s">
        <v>150</v>
      </c>
    </row>
    <row r="260" spans="1:65" s="13" customFormat="1">
      <c r="B260" s="201"/>
      <c r="C260" s="202"/>
      <c r="D260" s="203" t="s">
        <v>158</v>
      </c>
      <c r="E260" s="204" t="s">
        <v>1</v>
      </c>
      <c r="F260" s="205" t="s">
        <v>613</v>
      </c>
      <c r="G260" s="202"/>
      <c r="H260" s="204" t="s">
        <v>1</v>
      </c>
      <c r="I260" s="206"/>
      <c r="J260" s="202"/>
      <c r="K260" s="202"/>
      <c r="L260" s="207"/>
      <c r="M260" s="208"/>
      <c r="N260" s="209"/>
      <c r="O260" s="209"/>
      <c r="P260" s="209"/>
      <c r="Q260" s="209"/>
      <c r="R260" s="209"/>
      <c r="S260" s="209"/>
      <c r="T260" s="210"/>
      <c r="AT260" s="211" t="s">
        <v>158</v>
      </c>
      <c r="AU260" s="211" t="s">
        <v>91</v>
      </c>
      <c r="AV260" s="13" t="s">
        <v>89</v>
      </c>
      <c r="AW260" s="13" t="s">
        <v>35</v>
      </c>
      <c r="AX260" s="13" t="s">
        <v>81</v>
      </c>
      <c r="AY260" s="211" t="s">
        <v>150</v>
      </c>
    </row>
    <row r="261" spans="1:65" s="14" customFormat="1">
      <c r="B261" s="212"/>
      <c r="C261" s="213"/>
      <c r="D261" s="203" t="s">
        <v>158</v>
      </c>
      <c r="E261" s="214" t="s">
        <v>1</v>
      </c>
      <c r="F261" s="215" t="s">
        <v>824</v>
      </c>
      <c r="G261" s="213"/>
      <c r="H261" s="216">
        <v>15.398</v>
      </c>
      <c r="I261" s="217"/>
      <c r="J261" s="213"/>
      <c r="K261" s="213"/>
      <c r="L261" s="218"/>
      <c r="M261" s="219"/>
      <c r="N261" s="220"/>
      <c r="O261" s="220"/>
      <c r="P261" s="220"/>
      <c r="Q261" s="220"/>
      <c r="R261" s="220"/>
      <c r="S261" s="220"/>
      <c r="T261" s="221"/>
      <c r="AT261" s="222" t="s">
        <v>158</v>
      </c>
      <c r="AU261" s="222" t="s">
        <v>91</v>
      </c>
      <c r="AV261" s="14" t="s">
        <v>91</v>
      </c>
      <c r="AW261" s="14" t="s">
        <v>35</v>
      </c>
      <c r="AX261" s="14" t="s">
        <v>81</v>
      </c>
      <c r="AY261" s="222" t="s">
        <v>150</v>
      </c>
    </row>
    <row r="262" spans="1:65" s="14" customFormat="1">
      <c r="B262" s="212"/>
      <c r="C262" s="213"/>
      <c r="D262" s="203" t="s">
        <v>158</v>
      </c>
      <c r="E262" s="214" t="s">
        <v>1</v>
      </c>
      <c r="F262" s="215" t="s">
        <v>825</v>
      </c>
      <c r="G262" s="213"/>
      <c r="H262" s="216">
        <v>27.742999999999999</v>
      </c>
      <c r="I262" s="217"/>
      <c r="J262" s="213"/>
      <c r="K262" s="213"/>
      <c r="L262" s="218"/>
      <c r="M262" s="219"/>
      <c r="N262" s="220"/>
      <c r="O262" s="220"/>
      <c r="P262" s="220"/>
      <c r="Q262" s="220"/>
      <c r="R262" s="220"/>
      <c r="S262" s="220"/>
      <c r="T262" s="221"/>
      <c r="AT262" s="222" t="s">
        <v>158</v>
      </c>
      <c r="AU262" s="222" t="s">
        <v>91</v>
      </c>
      <c r="AV262" s="14" t="s">
        <v>91</v>
      </c>
      <c r="AW262" s="14" t="s">
        <v>35</v>
      </c>
      <c r="AX262" s="14" t="s">
        <v>81</v>
      </c>
      <c r="AY262" s="222" t="s">
        <v>150</v>
      </c>
    </row>
    <row r="263" spans="1:65" s="15" customFormat="1">
      <c r="B263" s="223"/>
      <c r="C263" s="224"/>
      <c r="D263" s="203" t="s">
        <v>158</v>
      </c>
      <c r="E263" s="225" t="s">
        <v>1</v>
      </c>
      <c r="F263" s="226" t="s">
        <v>161</v>
      </c>
      <c r="G263" s="224"/>
      <c r="H263" s="227">
        <v>114.29999999999998</v>
      </c>
      <c r="I263" s="228"/>
      <c r="J263" s="224"/>
      <c r="K263" s="224"/>
      <c r="L263" s="229"/>
      <c r="M263" s="230"/>
      <c r="N263" s="231"/>
      <c r="O263" s="231"/>
      <c r="P263" s="231"/>
      <c r="Q263" s="231"/>
      <c r="R263" s="231"/>
      <c r="S263" s="231"/>
      <c r="T263" s="232"/>
      <c r="AT263" s="233" t="s">
        <v>158</v>
      </c>
      <c r="AU263" s="233" t="s">
        <v>91</v>
      </c>
      <c r="AV263" s="15" t="s">
        <v>156</v>
      </c>
      <c r="AW263" s="15" t="s">
        <v>35</v>
      </c>
      <c r="AX263" s="15" t="s">
        <v>89</v>
      </c>
      <c r="AY263" s="233" t="s">
        <v>150</v>
      </c>
    </row>
    <row r="264" spans="1:65" s="2" customFormat="1" ht="16.5" customHeight="1">
      <c r="A264" s="34"/>
      <c r="B264" s="35"/>
      <c r="C264" s="234" t="s">
        <v>320</v>
      </c>
      <c r="D264" s="234" t="s">
        <v>211</v>
      </c>
      <c r="E264" s="235" t="s">
        <v>615</v>
      </c>
      <c r="F264" s="236" t="s">
        <v>616</v>
      </c>
      <c r="G264" s="237" t="s">
        <v>155</v>
      </c>
      <c r="H264" s="238">
        <v>73.293999999999997</v>
      </c>
      <c r="I264" s="239"/>
      <c r="J264" s="240">
        <f>ROUND(I264*H264,2)</f>
        <v>0</v>
      </c>
      <c r="K264" s="241"/>
      <c r="L264" s="242"/>
      <c r="M264" s="243" t="s">
        <v>1</v>
      </c>
      <c r="N264" s="244" t="s">
        <v>46</v>
      </c>
      <c r="O264" s="71"/>
      <c r="P264" s="197">
        <f>O264*H264</f>
        <v>0</v>
      </c>
      <c r="Q264" s="197">
        <v>0.152</v>
      </c>
      <c r="R264" s="197">
        <f>Q264*H264</f>
        <v>11.140687999999999</v>
      </c>
      <c r="S264" s="197">
        <v>0</v>
      </c>
      <c r="T264" s="198">
        <f>S264*H264</f>
        <v>0</v>
      </c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R264" s="199" t="s">
        <v>193</v>
      </c>
      <c r="AT264" s="199" t="s">
        <v>211</v>
      </c>
      <c r="AU264" s="199" t="s">
        <v>91</v>
      </c>
      <c r="AY264" s="17" t="s">
        <v>150</v>
      </c>
      <c r="BE264" s="200">
        <f>IF(N264="základní",J264,0)</f>
        <v>0</v>
      </c>
      <c r="BF264" s="200">
        <f>IF(N264="snížená",J264,0)</f>
        <v>0</v>
      </c>
      <c r="BG264" s="200">
        <f>IF(N264="zákl. přenesená",J264,0)</f>
        <v>0</v>
      </c>
      <c r="BH264" s="200">
        <f>IF(N264="sníž. přenesená",J264,0)</f>
        <v>0</v>
      </c>
      <c r="BI264" s="200">
        <f>IF(N264="nulová",J264,0)</f>
        <v>0</v>
      </c>
      <c r="BJ264" s="17" t="s">
        <v>89</v>
      </c>
      <c r="BK264" s="200">
        <f>ROUND(I264*H264,2)</f>
        <v>0</v>
      </c>
      <c r="BL264" s="17" t="s">
        <v>156</v>
      </c>
      <c r="BM264" s="199" t="s">
        <v>826</v>
      </c>
    </row>
    <row r="265" spans="1:65" s="13" customFormat="1">
      <c r="B265" s="201"/>
      <c r="C265" s="202"/>
      <c r="D265" s="203" t="s">
        <v>158</v>
      </c>
      <c r="E265" s="204" t="s">
        <v>1</v>
      </c>
      <c r="F265" s="205" t="s">
        <v>823</v>
      </c>
      <c r="G265" s="202"/>
      <c r="H265" s="204" t="s">
        <v>1</v>
      </c>
      <c r="I265" s="206"/>
      <c r="J265" s="202"/>
      <c r="K265" s="202"/>
      <c r="L265" s="207"/>
      <c r="M265" s="208"/>
      <c r="N265" s="209"/>
      <c r="O265" s="209"/>
      <c r="P265" s="209"/>
      <c r="Q265" s="209"/>
      <c r="R265" s="209"/>
      <c r="S265" s="209"/>
      <c r="T265" s="210"/>
      <c r="AT265" s="211" t="s">
        <v>158</v>
      </c>
      <c r="AU265" s="211" t="s">
        <v>91</v>
      </c>
      <c r="AV265" s="13" t="s">
        <v>89</v>
      </c>
      <c r="AW265" s="13" t="s">
        <v>35</v>
      </c>
      <c r="AX265" s="13" t="s">
        <v>81</v>
      </c>
      <c r="AY265" s="211" t="s">
        <v>150</v>
      </c>
    </row>
    <row r="266" spans="1:65" s="14" customFormat="1">
      <c r="B266" s="212"/>
      <c r="C266" s="213"/>
      <c r="D266" s="203" t="s">
        <v>158</v>
      </c>
      <c r="E266" s="214" t="s">
        <v>1</v>
      </c>
      <c r="F266" s="215" t="s">
        <v>767</v>
      </c>
      <c r="G266" s="213"/>
      <c r="H266" s="216">
        <v>83.418999999999997</v>
      </c>
      <c r="I266" s="217"/>
      <c r="J266" s="213"/>
      <c r="K266" s="213"/>
      <c r="L266" s="218"/>
      <c r="M266" s="219"/>
      <c r="N266" s="220"/>
      <c r="O266" s="220"/>
      <c r="P266" s="220"/>
      <c r="Q266" s="220"/>
      <c r="R266" s="220"/>
      <c r="S266" s="220"/>
      <c r="T266" s="221"/>
      <c r="AT266" s="222" t="s">
        <v>158</v>
      </c>
      <c r="AU266" s="222" t="s">
        <v>91</v>
      </c>
      <c r="AV266" s="14" t="s">
        <v>91</v>
      </c>
      <c r="AW266" s="14" t="s">
        <v>35</v>
      </c>
      <c r="AX266" s="14" t="s">
        <v>81</v>
      </c>
      <c r="AY266" s="222" t="s">
        <v>150</v>
      </c>
    </row>
    <row r="267" spans="1:65" s="13" customFormat="1">
      <c r="B267" s="201"/>
      <c r="C267" s="202"/>
      <c r="D267" s="203" t="s">
        <v>158</v>
      </c>
      <c r="E267" s="204" t="s">
        <v>1</v>
      </c>
      <c r="F267" s="205" t="s">
        <v>299</v>
      </c>
      <c r="G267" s="202"/>
      <c r="H267" s="204" t="s">
        <v>1</v>
      </c>
      <c r="I267" s="206"/>
      <c r="J267" s="202"/>
      <c r="K267" s="202"/>
      <c r="L267" s="207"/>
      <c r="M267" s="208"/>
      <c r="N267" s="209"/>
      <c r="O267" s="209"/>
      <c r="P267" s="209"/>
      <c r="Q267" s="209"/>
      <c r="R267" s="209"/>
      <c r="S267" s="209"/>
      <c r="T267" s="210"/>
      <c r="AT267" s="211" t="s">
        <v>158</v>
      </c>
      <c r="AU267" s="211" t="s">
        <v>91</v>
      </c>
      <c r="AV267" s="13" t="s">
        <v>89</v>
      </c>
      <c r="AW267" s="13" t="s">
        <v>35</v>
      </c>
      <c r="AX267" s="13" t="s">
        <v>81</v>
      </c>
      <c r="AY267" s="211" t="s">
        <v>150</v>
      </c>
    </row>
    <row r="268" spans="1:65" s="14" customFormat="1">
      <c r="B268" s="212"/>
      <c r="C268" s="213"/>
      <c r="D268" s="203" t="s">
        <v>158</v>
      </c>
      <c r="E268" s="214" t="s">
        <v>1</v>
      </c>
      <c r="F268" s="215" t="s">
        <v>675</v>
      </c>
      <c r="G268" s="213"/>
      <c r="H268" s="216">
        <v>-9.1999999999999993</v>
      </c>
      <c r="I268" s="217"/>
      <c r="J268" s="213"/>
      <c r="K268" s="213"/>
      <c r="L268" s="218"/>
      <c r="M268" s="219"/>
      <c r="N268" s="220"/>
      <c r="O268" s="220"/>
      <c r="P268" s="220"/>
      <c r="Q268" s="220"/>
      <c r="R268" s="220"/>
      <c r="S268" s="220"/>
      <c r="T268" s="221"/>
      <c r="AT268" s="222" t="s">
        <v>158</v>
      </c>
      <c r="AU268" s="222" t="s">
        <v>91</v>
      </c>
      <c r="AV268" s="14" t="s">
        <v>91</v>
      </c>
      <c r="AW268" s="14" t="s">
        <v>35</v>
      </c>
      <c r="AX268" s="14" t="s">
        <v>81</v>
      </c>
      <c r="AY268" s="222" t="s">
        <v>150</v>
      </c>
    </row>
    <row r="269" spans="1:65" s="14" customFormat="1">
      <c r="B269" s="212"/>
      <c r="C269" s="213"/>
      <c r="D269" s="203" t="s">
        <v>158</v>
      </c>
      <c r="E269" s="214" t="s">
        <v>1</v>
      </c>
      <c r="F269" s="215" t="s">
        <v>819</v>
      </c>
      <c r="G269" s="213"/>
      <c r="H269" s="216">
        <v>-0.5</v>
      </c>
      <c r="I269" s="217"/>
      <c r="J269" s="213"/>
      <c r="K269" s="213"/>
      <c r="L269" s="218"/>
      <c r="M269" s="219"/>
      <c r="N269" s="220"/>
      <c r="O269" s="220"/>
      <c r="P269" s="220"/>
      <c r="Q269" s="220"/>
      <c r="R269" s="220"/>
      <c r="S269" s="220"/>
      <c r="T269" s="221"/>
      <c r="AT269" s="222" t="s">
        <v>158</v>
      </c>
      <c r="AU269" s="222" t="s">
        <v>91</v>
      </c>
      <c r="AV269" s="14" t="s">
        <v>91</v>
      </c>
      <c r="AW269" s="14" t="s">
        <v>35</v>
      </c>
      <c r="AX269" s="14" t="s">
        <v>81</v>
      </c>
      <c r="AY269" s="222" t="s">
        <v>150</v>
      </c>
    </row>
    <row r="270" spans="1:65" s="14" customFormat="1">
      <c r="B270" s="212"/>
      <c r="C270" s="213"/>
      <c r="D270" s="203" t="s">
        <v>158</v>
      </c>
      <c r="E270" s="214" t="s">
        <v>1</v>
      </c>
      <c r="F270" s="215" t="s">
        <v>300</v>
      </c>
      <c r="G270" s="213"/>
      <c r="H270" s="216">
        <v>-2.56</v>
      </c>
      <c r="I270" s="217"/>
      <c r="J270" s="213"/>
      <c r="K270" s="213"/>
      <c r="L270" s="218"/>
      <c r="M270" s="219"/>
      <c r="N270" s="220"/>
      <c r="O270" s="220"/>
      <c r="P270" s="220"/>
      <c r="Q270" s="220"/>
      <c r="R270" s="220"/>
      <c r="S270" s="220"/>
      <c r="T270" s="221"/>
      <c r="AT270" s="222" t="s">
        <v>158</v>
      </c>
      <c r="AU270" s="222" t="s">
        <v>91</v>
      </c>
      <c r="AV270" s="14" t="s">
        <v>91</v>
      </c>
      <c r="AW270" s="14" t="s">
        <v>35</v>
      </c>
      <c r="AX270" s="14" t="s">
        <v>81</v>
      </c>
      <c r="AY270" s="222" t="s">
        <v>150</v>
      </c>
    </row>
    <row r="271" spans="1:65" s="15" customFormat="1">
      <c r="B271" s="223"/>
      <c r="C271" s="224"/>
      <c r="D271" s="203" t="s">
        <v>158</v>
      </c>
      <c r="E271" s="225" t="s">
        <v>1</v>
      </c>
      <c r="F271" s="226" t="s">
        <v>161</v>
      </c>
      <c r="G271" s="224"/>
      <c r="H271" s="227">
        <v>71.158999999999992</v>
      </c>
      <c r="I271" s="228"/>
      <c r="J271" s="224"/>
      <c r="K271" s="224"/>
      <c r="L271" s="229"/>
      <c r="M271" s="230"/>
      <c r="N271" s="231"/>
      <c r="O271" s="231"/>
      <c r="P271" s="231"/>
      <c r="Q271" s="231"/>
      <c r="R271" s="231"/>
      <c r="S271" s="231"/>
      <c r="T271" s="232"/>
      <c r="AT271" s="233" t="s">
        <v>158</v>
      </c>
      <c r="AU271" s="233" t="s">
        <v>91</v>
      </c>
      <c r="AV271" s="15" t="s">
        <v>156</v>
      </c>
      <c r="AW271" s="15" t="s">
        <v>35</v>
      </c>
      <c r="AX271" s="15" t="s">
        <v>89</v>
      </c>
      <c r="AY271" s="233" t="s">
        <v>150</v>
      </c>
    </row>
    <row r="272" spans="1:65" s="14" customFormat="1">
      <c r="B272" s="212"/>
      <c r="C272" s="213"/>
      <c r="D272" s="203" t="s">
        <v>158</v>
      </c>
      <c r="E272" s="213"/>
      <c r="F272" s="215" t="s">
        <v>827</v>
      </c>
      <c r="G272" s="213"/>
      <c r="H272" s="216">
        <v>73.293999999999997</v>
      </c>
      <c r="I272" s="217"/>
      <c r="J272" s="213"/>
      <c r="K272" s="213"/>
      <c r="L272" s="218"/>
      <c r="M272" s="219"/>
      <c r="N272" s="220"/>
      <c r="O272" s="220"/>
      <c r="P272" s="220"/>
      <c r="Q272" s="220"/>
      <c r="R272" s="220"/>
      <c r="S272" s="220"/>
      <c r="T272" s="221"/>
      <c r="AT272" s="222" t="s">
        <v>158</v>
      </c>
      <c r="AU272" s="222" t="s">
        <v>91</v>
      </c>
      <c r="AV272" s="14" t="s">
        <v>91</v>
      </c>
      <c r="AW272" s="14" t="s">
        <v>4</v>
      </c>
      <c r="AX272" s="14" t="s">
        <v>89</v>
      </c>
      <c r="AY272" s="222" t="s">
        <v>150</v>
      </c>
    </row>
    <row r="273" spans="1:65" s="2" customFormat="1" ht="21.75" customHeight="1">
      <c r="A273" s="34"/>
      <c r="B273" s="35"/>
      <c r="C273" s="234" t="s">
        <v>324</v>
      </c>
      <c r="D273" s="234" t="s">
        <v>211</v>
      </c>
      <c r="E273" s="235" t="s">
        <v>620</v>
      </c>
      <c r="F273" s="236" t="s">
        <v>621</v>
      </c>
      <c r="G273" s="237" t="s">
        <v>155</v>
      </c>
      <c r="H273" s="238">
        <v>44.435000000000002</v>
      </c>
      <c r="I273" s="239"/>
      <c r="J273" s="240">
        <f>ROUND(I273*H273,2)</f>
        <v>0</v>
      </c>
      <c r="K273" s="241"/>
      <c r="L273" s="242"/>
      <c r="M273" s="243" t="s">
        <v>1</v>
      </c>
      <c r="N273" s="244" t="s">
        <v>46</v>
      </c>
      <c r="O273" s="71"/>
      <c r="P273" s="197">
        <f>O273*H273</f>
        <v>0</v>
      </c>
      <c r="Q273" s="197">
        <v>0.152</v>
      </c>
      <c r="R273" s="197">
        <f>Q273*H273</f>
        <v>6.7541200000000003</v>
      </c>
      <c r="S273" s="197">
        <v>0</v>
      </c>
      <c r="T273" s="198">
        <f>S273*H273</f>
        <v>0</v>
      </c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R273" s="199" t="s">
        <v>193</v>
      </c>
      <c r="AT273" s="199" t="s">
        <v>211</v>
      </c>
      <c r="AU273" s="199" t="s">
        <v>91</v>
      </c>
      <c r="AY273" s="17" t="s">
        <v>150</v>
      </c>
      <c r="BE273" s="200">
        <f>IF(N273="základní",J273,0)</f>
        <v>0</v>
      </c>
      <c r="BF273" s="200">
        <f>IF(N273="snížená",J273,0)</f>
        <v>0</v>
      </c>
      <c r="BG273" s="200">
        <f>IF(N273="zákl. přenesená",J273,0)</f>
        <v>0</v>
      </c>
      <c r="BH273" s="200">
        <f>IF(N273="sníž. přenesená",J273,0)</f>
        <v>0</v>
      </c>
      <c r="BI273" s="200">
        <f>IF(N273="nulová",J273,0)</f>
        <v>0</v>
      </c>
      <c r="BJ273" s="17" t="s">
        <v>89</v>
      </c>
      <c r="BK273" s="200">
        <f>ROUND(I273*H273,2)</f>
        <v>0</v>
      </c>
      <c r="BL273" s="17" t="s">
        <v>156</v>
      </c>
      <c r="BM273" s="199" t="s">
        <v>828</v>
      </c>
    </row>
    <row r="274" spans="1:65" s="13" customFormat="1">
      <c r="B274" s="201"/>
      <c r="C274" s="202"/>
      <c r="D274" s="203" t="s">
        <v>158</v>
      </c>
      <c r="E274" s="204" t="s">
        <v>1</v>
      </c>
      <c r="F274" s="205" t="s">
        <v>623</v>
      </c>
      <c r="G274" s="202"/>
      <c r="H274" s="204" t="s">
        <v>1</v>
      </c>
      <c r="I274" s="206"/>
      <c r="J274" s="202"/>
      <c r="K274" s="202"/>
      <c r="L274" s="207"/>
      <c r="M274" s="208"/>
      <c r="N274" s="209"/>
      <c r="O274" s="209"/>
      <c r="P274" s="209"/>
      <c r="Q274" s="209"/>
      <c r="R274" s="209"/>
      <c r="S274" s="209"/>
      <c r="T274" s="210"/>
      <c r="AT274" s="211" t="s">
        <v>158</v>
      </c>
      <c r="AU274" s="211" t="s">
        <v>91</v>
      </c>
      <c r="AV274" s="13" t="s">
        <v>89</v>
      </c>
      <c r="AW274" s="13" t="s">
        <v>35</v>
      </c>
      <c r="AX274" s="13" t="s">
        <v>81</v>
      </c>
      <c r="AY274" s="211" t="s">
        <v>150</v>
      </c>
    </row>
    <row r="275" spans="1:65" s="13" customFormat="1">
      <c r="B275" s="201"/>
      <c r="C275" s="202"/>
      <c r="D275" s="203" t="s">
        <v>158</v>
      </c>
      <c r="E275" s="204" t="s">
        <v>1</v>
      </c>
      <c r="F275" s="205" t="s">
        <v>613</v>
      </c>
      <c r="G275" s="202"/>
      <c r="H275" s="204" t="s">
        <v>1</v>
      </c>
      <c r="I275" s="206"/>
      <c r="J275" s="202"/>
      <c r="K275" s="202"/>
      <c r="L275" s="207"/>
      <c r="M275" s="208"/>
      <c r="N275" s="209"/>
      <c r="O275" s="209"/>
      <c r="P275" s="209"/>
      <c r="Q275" s="209"/>
      <c r="R275" s="209"/>
      <c r="S275" s="209"/>
      <c r="T275" s="210"/>
      <c r="AT275" s="211" t="s">
        <v>158</v>
      </c>
      <c r="AU275" s="211" t="s">
        <v>91</v>
      </c>
      <c r="AV275" s="13" t="s">
        <v>89</v>
      </c>
      <c r="AW275" s="13" t="s">
        <v>35</v>
      </c>
      <c r="AX275" s="13" t="s">
        <v>81</v>
      </c>
      <c r="AY275" s="211" t="s">
        <v>150</v>
      </c>
    </row>
    <row r="276" spans="1:65" s="14" customFormat="1">
      <c r="B276" s="212"/>
      <c r="C276" s="213"/>
      <c r="D276" s="203" t="s">
        <v>158</v>
      </c>
      <c r="E276" s="214" t="s">
        <v>1</v>
      </c>
      <c r="F276" s="215" t="s">
        <v>824</v>
      </c>
      <c r="G276" s="213"/>
      <c r="H276" s="216">
        <v>15.398</v>
      </c>
      <c r="I276" s="217"/>
      <c r="J276" s="213"/>
      <c r="K276" s="213"/>
      <c r="L276" s="218"/>
      <c r="M276" s="219"/>
      <c r="N276" s="220"/>
      <c r="O276" s="220"/>
      <c r="P276" s="220"/>
      <c r="Q276" s="220"/>
      <c r="R276" s="220"/>
      <c r="S276" s="220"/>
      <c r="T276" s="221"/>
      <c r="AT276" s="222" t="s">
        <v>158</v>
      </c>
      <c r="AU276" s="222" t="s">
        <v>91</v>
      </c>
      <c r="AV276" s="14" t="s">
        <v>91</v>
      </c>
      <c r="AW276" s="14" t="s">
        <v>35</v>
      </c>
      <c r="AX276" s="14" t="s">
        <v>81</v>
      </c>
      <c r="AY276" s="222" t="s">
        <v>150</v>
      </c>
    </row>
    <row r="277" spans="1:65" s="14" customFormat="1">
      <c r="B277" s="212"/>
      <c r="C277" s="213"/>
      <c r="D277" s="203" t="s">
        <v>158</v>
      </c>
      <c r="E277" s="214" t="s">
        <v>1</v>
      </c>
      <c r="F277" s="215" t="s">
        <v>825</v>
      </c>
      <c r="G277" s="213"/>
      <c r="H277" s="216">
        <v>27.742999999999999</v>
      </c>
      <c r="I277" s="217"/>
      <c r="J277" s="213"/>
      <c r="K277" s="213"/>
      <c r="L277" s="218"/>
      <c r="M277" s="219"/>
      <c r="N277" s="220"/>
      <c r="O277" s="220"/>
      <c r="P277" s="220"/>
      <c r="Q277" s="220"/>
      <c r="R277" s="220"/>
      <c r="S277" s="220"/>
      <c r="T277" s="221"/>
      <c r="AT277" s="222" t="s">
        <v>158</v>
      </c>
      <c r="AU277" s="222" t="s">
        <v>91</v>
      </c>
      <c r="AV277" s="14" t="s">
        <v>91</v>
      </c>
      <c r="AW277" s="14" t="s">
        <v>35</v>
      </c>
      <c r="AX277" s="14" t="s">
        <v>81</v>
      </c>
      <c r="AY277" s="222" t="s">
        <v>150</v>
      </c>
    </row>
    <row r="278" spans="1:65" s="15" customFormat="1">
      <c r="B278" s="223"/>
      <c r="C278" s="224"/>
      <c r="D278" s="203" t="s">
        <v>158</v>
      </c>
      <c r="E278" s="225" t="s">
        <v>1</v>
      </c>
      <c r="F278" s="226" t="s">
        <v>161</v>
      </c>
      <c r="G278" s="224"/>
      <c r="H278" s="227">
        <v>43.140999999999998</v>
      </c>
      <c r="I278" s="228"/>
      <c r="J278" s="224"/>
      <c r="K278" s="224"/>
      <c r="L278" s="229"/>
      <c r="M278" s="230"/>
      <c r="N278" s="231"/>
      <c r="O278" s="231"/>
      <c r="P278" s="231"/>
      <c r="Q278" s="231"/>
      <c r="R278" s="231"/>
      <c r="S278" s="231"/>
      <c r="T278" s="232"/>
      <c r="AT278" s="233" t="s">
        <v>158</v>
      </c>
      <c r="AU278" s="233" t="s">
        <v>91</v>
      </c>
      <c r="AV278" s="15" t="s">
        <v>156</v>
      </c>
      <c r="AW278" s="15" t="s">
        <v>35</v>
      </c>
      <c r="AX278" s="15" t="s">
        <v>89</v>
      </c>
      <c r="AY278" s="233" t="s">
        <v>150</v>
      </c>
    </row>
    <row r="279" spans="1:65" s="14" customFormat="1">
      <c r="B279" s="212"/>
      <c r="C279" s="213"/>
      <c r="D279" s="203" t="s">
        <v>158</v>
      </c>
      <c r="E279" s="213"/>
      <c r="F279" s="215" t="s">
        <v>829</v>
      </c>
      <c r="G279" s="213"/>
      <c r="H279" s="216">
        <v>44.435000000000002</v>
      </c>
      <c r="I279" s="217"/>
      <c r="J279" s="213"/>
      <c r="K279" s="213"/>
      <c r="L279" s="218"/>
      <c r="M279" s="219"/>
      <c r="N279" s="220"/>
      <c r="O279" s="220"/>
      <c r="P279" s="220"/>
      <c r="Q279" s="220"/>
      <c r="R279" s="220"/>
      <c r="S279" s="220"/>
      <c r="T279" s="221"/>
      <c r="AT279" s="222" t="s">
        <v>158</v>
      </c>
      <c r="AU279" s="222" t="s">
        <v>91</v>
      </c>
      <c r="AV279" s="14" t="s">
        <v>91</v>
      </c>
      <c r="AW279" s="14" t="s">
        <v>4</v>
      </c>
      <c r="AX279" s="14" t="s">
        <v>89</v>
      </c>
      <c r="AY279" s="222" t="s">
        <v>150</v>
      </c>
    </row>
    <row r="280" spans="1:65" s="12" customFormat="1" ht="22.9" customHeight="1">
      <c r="B280" s="171"/>
      <c r="C280" s="172"/>
      <c r="D280" s="173" t="s">
        <v>80</v>
      </c>
      <c r="E280" s="185" t="s">
        <v>199</v>
      </c>
      <c r="F280" s="185" t="s">
        <v>319</v>
      </c>
      <c r="G280" s="172"/>
      <c r="H280" s="172"/>
      <c r="I280" s="175"/>
      <c r="J280" s="186">
        <f>BK280</f>
        <v>0</v>
      </c>
      <c r="K280" s="172"/>
      <c r="L280" s="177"/>
      <c r="M280" s="178"/>
      <c r="N280" s="179"/>
      <c r="O280" s="179"/>
      <c r="P280" s="180">
        <f>SUM(P281:P318)</f>
        <v>0</v>
      </c>
      <c r="Q280" s="179"/>
      <c r="R280" s="180">
        <f>SUM(R281:R318)</f>
        <v>16.314117020000001</v>
      </c>
      <c r="S280" s="179"/>
      <c r="T280" s="181">
        <f>SUM(T281:T318)</f>
        <v>3.1196000000000002</v>
      </c>
      <c r="AR280" s="182" t="s">
        <v>89</v>
      </c>
      <c r="AT280" s="183" t="s">
        <v>80</v>
      </c>
      <c r="AU280" s="183" t="s">
        <v>89</v>
      </c>
      <c r="AY280" s="182" t="s">
        <v>150</v>
      </c>
      <c r="BK280" s="184">
        <f>SUM(BK281:BK318)</f>
        <v>0</v>
      </c>
    </row>
    <row r="281" spans="1:65" s="2" customFormat="1" ht="33" customHeight="1">
      <c r="A281" s="34"/>
      <c r="B281" s="35"/>
      <c r="C281" s="187" t="s">
        <v>328</v>
      </c>
      <c r="D281" s="187" t="s">
        <v>152</v>
      </c>
      <c r="E281" s="188" t="s">
        <v>339</v>
      </c>
      <c r="F281" s="189" t="s">
        <v>340</v>
      </c>
      <c r="G281" s="190" t="s">
        <v>177</v>
      </c>
      <c r="H281" s="191">
        <v>9</v>
      </c>
      <c r="I281" s="192"/>
      <c r="J281" s="193">
        <f>ROUND(I281*H281,2)</f>
        <v>0</v>
      </c>
      <c r="K281" s="194"/>
      <c r="L281" s="39"/>
      <c r="M281" s="195" t="s">
        <v>1</v>
      </c>
      <c r="N281" s="196" t="s">
        <v>46</v>
      </c>
      <c r="O281" s="71"/>
      <c r="P281" s="197">
        <f>O281*H281</f>
        <v>0</v>
      </c>
      <c r="Q281" s="197">
        <v>0.15540000000000001</v>
      </c>
      <c r="R281" s="197">
        <f>Q281*H281</f>
        <v>1.3986000000000001</v>
      </c>
      <c r="S281" s="197">
        <v>0</v>
      </c>
      <c r="T281" s="198">
        <f>S281*H281</f>
        <v>0</v>
      </c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R281" s="199" t="s">
        <v>156</v>
      </c>
      <c r="AT281" s="199" t="s">
        <v>152</v>
      </c>
      <c r="AU281" s="199" t="s">
        <v>91</v>
      </c>
      <c r="AY281" s="17" t="s">
        <v>150</v>
      </c>
      <c r="BE281" s="200">
        <f>IF(N281="základní",J281,0)</f>
        <v>0</v>
      </c>
      <c r="BF281" s="200">
        <f>IF(N281="snížená",J281,0)</f>
        <v>0</v>
      </c>
      <c r="BG281" s="200">
        <f>IF(N281="zákl. přenesená",J281,0)</f>
        <v>0</v>
      </c>
      <c r="BH281" s="200">
        <f>IF(N281="sníž. přenesená",J281,0)</f>
        <v>0</v>
      </c>
      <c r="BI281" s="200">
        <f>IF(N281="nulová",J281,0)</f>
        <v>0</v>
      </c>
      <c r="BJ281" s="17" t="s">
        <v>89</v>
      </c>
      <c r="BK281" s="200">
        <f>ROUND(I281*H281,2)</f>
        <v>0</v>
      </c>
      <c r="BL281" s="17" t="s">
        <v>156</v>
      </c>
      <c r="BM281" s="199" t="s">
        <v>830</v>
      </c>
    </row>
    <row r="282" spans="1:65" s="13" customFormat="1">
      <c r="B282" s="201"/>
      <c r="C282" s="202"/>
      <c r="D282" s="203" t="s">
        <v>158</v>
      </c>
      <c r="E282" s="204" t="s">
        <v>1</v>
      </c>
      <c r="F282" s="205" t="s">
        <v>627</v>
      </c>
      <c r="G282" s="202"/>
      <c r="H282" s="204" t="s">
        <v>1</v>
      </c>
      <c r="I282" s="206"/>
      <c r="J282" s="202"/>
      <c r="K282" s="202"/>
      <c r="L282" s="207"/>
      <c r="M282" s="208"/>
      <c r="N282" s="209"/>
      <c r="O282" s="209"/>
      <c r="P282" s="209"/>
      <c r="Q282" s="209"/>
      <c r="R282" s="209"/>
      <c r="S282" s="209"/>
      <c r="T282" s="210"/>
      <c r="AT282" s="211" t="s">
        <v>158</v>
      </c>
      <c r="AU282" s="211" t="s">
        <v>91</v>
      </c>
      <c r="AV282" s="13" t="s">
        <v>89</v>
      </c>
      <c r="AW282" s="13" t="s">
        <v>35</v>
      </c>
      <c r="AX282" s="13" t="s">
        <v>81</v>
      </c>
      <c r="AY282" s="211" t="s">
        <v>150</v>
      </c>
    </row>
    <row r="283" spans="1:65" s="14" customFormat="1">
      <c r="B283" s="212"/>
      <c r="C283" s="213"/>
      <c r="D283" s="203" t="s">
        <v>158</v>
      </c>
      <c r="E283" s="214" t="s">
        <v>1</v>
      </c>
      <c r="F283" s="215" t="s">
        <v>186</v>
      </c>
      <c r="G283" s="213"/>
      <c r="H283" s="216">
        <v>7</v>
      </c>
      <c r="I283" s="217"/>
      <c r="J283" s="213"/>
      <c r="K283" s="213"/>
      <c r="L283" s="218"/>
      <c r="M283" s="219"/>
      <c r="N283" s="220"/>
      <c r="O283" s="220"/>
      <c r="P283" s="220"/>
      <c r="Q283" s="220"/>
      <c r="R283" s="220"/>
      <c r="S283" s="220"/>
      <c r="T283" s="221"/>
      <c r="AT283" s="222" t="s">
        <v>158</v>
      </c>
      <c r="AU283" s="222" t="s">
        <v>91</v>
      </c>
      <c r="AV283" s="14" t="s">
        <v>91</v>
      </c>
      <c r="AW283" s="14" t="s">
        <v>35</v>
      </c>
      <c r="AX283" s="14" t="s">
        <v>81</v>
      </c>
      <c r="AY283" s="222" t="s">
        <v>150</v>
      </c>
    </row>
    <row r="284" spans="1:65" s="13" customFormat="1">
      <c r="B284" s="201"/>
      <c r="C284" s="202"/>
      <c r="D284" s="203" t="s">
        <v>158</v>
      </c>
      <c r="E284" s="204" t="s">
        <v>1</v>
      </c>
      <c r="F284" s="205" t="s">
        <v>629</v>
      </c>
      <c r="G284" s="202"/>
      <c r="H284" s="204" t="s">
        <v>1</v>
      </c>
      <c r="I284" s="206"/>
      <c r="J284" s="202"/>
      <c r="K284" s="202"/>
      <c r="L284" s="207"/>
      <c r="M284" s="208"/>
      <c r="N284" s="209"/>
      <c r="O284" s="209"/>
      <c r="P284" s="209"/>
      <c r="Q284" s="209"/>
      <c r="R284" s="209"/>
      <c r="S284" s="209"/>
      <c r="T284" s="210"/>
      <c r="AT284" s="211" t="s">
        <v>158</v>
      </c>
      <c r="AU284" s="211" t="s">
        <v>91</v>
      </c>
      <c r="AV284" s="13" t="s">
        <v>89</v>
      </c>
      <c r="AW284" s="13" t="s">
        <v>35</v>
      </c>
      <c r="AX284" s="13" t="s">
        <v>81</v>
      </c>
      <c r="AY284" s="211" t="s">
        <v>150</v>
      </c>
    </row>
    <row r="285" spans="1:65" s="14" customFormat="1">
      <c r="B285" s="212"/>
      <c r="C285" s="213"/>
      <c r="D285" s="203" t="s">
        <v>158</v>
      </c>
      <c r="E285" s="214" t="s">
        <v>1</v>
      </c>
      <c r="F285" s="215" t="s">
        <v>91</v>
      </c>
      <c r="G285" s="213"/>
      <c r="H285" s="216">
        <v>2</v>
      </c>
      <c r="I285" s="217"/>
      <c r="J285" s="213"/>
      <c r="K285" s="213"/>
      <c r="L285" s="218"/>
      <c r="M285" s="219"/>
      <c r="N285" s="220"/>
      <c r="O285" s="220"/>
      <c r="P285" s="220"/>
      <c r="Q285" s="220"/>
      <c r="R285" s="220"/>
      <c r="S285" s="220"/>
      <c r="T285" s="221"/>
      <c r="AT285" s="222" t="s">
        <v>158</v>
      </c>
      <c r="AU285" s="222" t="s">
        <v>91</v>
      </c>
      <c r="AV285" s="14" t="s">
        <v>91</v>
      </c>
      <c r="AW285" s="14" t="s">
        <v>35</v>
      </c>
      <c r="AX285" s="14" t="s">
        <v>81</v>
      </c>
      <c r="AY285" s="222" t="s">
        <v>150</v>
      </c>
    </row>
    <row r="286" spans="1:65" s="15" customFormat="1">
      <c r="B286" s="223"/>
      <c r="C286" s="224"/>
      <c r="D286" s="203" t="s">
        <v>158</v>
      </c>
      <c r="E286" s="225" t="s">
        <v>1</v>
      </c>
      <c r="F286" s="226" t="s">
        <v>161</v>
      </c>
      <c r="G286" s="224"/>
      <c r="H286" s="227">
        <v>9</v>
      </c>
      <c r="I286" s="228"/>
      <c r="J286" s="224"/>
      <c r="K286" s="224"/>
      <c r="L286" s="229"/>
      <c r="M286" s="230"/>
      <c r="N286" s="231"/>
      <c r="O286" s="231"/>
      <c r="P286" s="231"/>
      <c r="Q286" s="231"/>
      <c r="R286" s="231"/>
      <c r="S286" s="231"/>
      <c r="T286" s="232"/>
      <c r="AT286" s="233" t="s">
        <v>158</v>
      </c>
      <c r="AU286" s="233" t="s">
        <v>91</v>
      </c>
      <c r="AV286" s="15" t="s">
        <v>156</v>
      </c>
      <c r="AW286" s="15" t="s">
        <v>35</v>
      </c>
      <c r="AX286" s="15" t="s">
        <v>89</v>
      </c>
      <c r="AY286" s="233" t="s">
        <v>150</v>
      </c>
    </row>
    <row r="287" spans="1:65" s="2" customFormat="1" ht="16.5" customHeight="1">
      <c r="A287" s="34"/>
      <c r="B287" s="35"/>
      <c r="C287" s="234" t="s">
        <v>333</v>
      </c>
      <c r="D287" s="234" t="s">
        <v>211</v>
      </c>
      <c r="E287" s="235" t="s">
        <v>630</v>
      </c>
      <c r="F287" s="236" t="s">
        <v>631</v>
      </c>
      <c r="G287" s="237" t="s">
        <v>177</v>
      </c>
      <c r="H287" s="238">
        <v>7.14</v>
      </c>
      <c r="I287" s="239"/>
      <c r="J287" s="240">
        <f>ROUND(I287*H287,2)</f>
        <v>0</v>
      </c>
      <c r="K287" s="241"/>
      <c r="L287" s="242"/>
      <c r="M287" s="243" t="s">
        <v>1</v>
      </c>
      <c r="N287" s="244" t="s">
        <v>46</v>
      </c>
      <c r="O287" s="71"/>
      <c r="P287" s="197">
        <f>O287*H287</f>
        <v>0</v>
      </c>
      <c r="Q287" s="197">
        <v>5.5E-2</v>
      </c>
      <c r="R287" s="197">
        <f>Q287*H287</f>
        <v>0.39269999999999999</v>
      </c>
      <c r="S287" s="197">
        <v>0</v>
      </c>
      <c r="T287" s="198">
        <f>S287*H287</f>
        <v>0</v>
      </c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R287" s="199" t="s">
        <v>193</v>
      </c>
      <c r="AT287" s="199" t="s">
        <v>211</v>
      </c>
      <c r="AU287" s="199" t="s">
        <v>91</v>
      </c>
      <c r="AY287" s="17" t="s">
        <v>150</v>
      </c>
      <c r="BE287" s="200">
        <f>IF(N287="základní",J287,0)</f>
        <v>0</v>
      </c>
      <c r="BF287" s="200">
        <f>IF(N287="snížená",J287,0)</f>
        <v>0</v>
      </c>
      <c r="BG287" s="200">
        <f>IF(N287="zákl. přenesená",J287,0)</f>
        <v>0</v>
      </c>
      <c r="BH287" s="200">
        <f>IF(N287="sníž. přenesená",J287,0)</f>
        <v>0</v>
      </c>
      <c r="BI287" s="200">
        <f>IF(N287="nulová",J287,0)</f>
        <v>0</v>
      </c>
      <c r="BJ287" s="17" t="s">
        <v>89</v>
      </c>
      <c r="BK287" s="200">
        <f>ROUND(I287*H287,2)</f>
        <v>0</v>
      </c>
      <c r="BL287" s="17" t="s">
        <v>156</v>
      </c>
      <c r="BM287" s="199" t="s">
        <v>831</v>
      </c>
    </row>
    <row r="288" spans="1:65" s="14" customFormat="1">
      <c r="B288" s="212"/>
      <c r="C288" s="213"/>
      <c r="D288" s="203" t="s">
        <v>158</v>
      </c>
      <c r="E288" s="214" t="s">
        <v>1</v>
      </c>
      <c r="F288" s="215" t="s">
        <v>186</v>
      </c>
      <c r="G288" s="213"/>
      <c r="H288" s="216">
        <v>7</v>
      </c>
      <c r="I288" s="217"/>
      <c r="J288" s="213"/>
      <c r="K288" s="213"/>
      <c r="L288" s="218"/>
      <c r="M288" s="219"/>
      <c r="N288" s="220"/>
      <c r="O288" s="220"/>
      <c r="P288" s="220"/>
      <c r="Q288" s="220"/>
      <c r="R288" s="220"/>
      <c r="S288" s="220"/>
      <c r="T288" s="221"/>
      <c r="AT288" s="222" t="s">
        <v>158</v>
      </c>
      <c r="AU288" s="222" t="s">
        <v>91</v>
      </c>
      <c r="AV288" s="14" t="s">
        <v>91</v>
      </c>
      <c r="AW288" s="14" t="s">
        <v>35</v>
      </c>
      <c r="AX288" s="14" t="s">
        <v>81</v>
      </c>
      <c r="AY288" s="222" t="s">
        <v>150</v>
      </c>
    </row>
    <row r="289" spans="1:65" s="15" customFormat="1">
      <c r="B289" s="223"/>
      <c r="C289" s="224"/>
      <c r="D289" s="203" t="s">
        <v>158</v>
      </c>
      <c r="E289" s="225" t="s">
        <v>1</v>
      </c>
      <c r="F289" s="226" t="s">
        <v>161</v>
      </c>
      <c r="G289" s="224"/>
      <c r="H289" s="227">
        <v>7</v>
      </c>
      <c r="I289" s="228"/>
      <c r="J289" s="224"/>
      <c r="K289" s="224"/>
      <c r="L289" s="229"/>
      <c r="M289" s="230"/>
      <c r="N289" s="231"/>
      <c r="O289" s="231"/>
      <c r="P289" s="231"/>
      <c r="Q289" s="231"/>
      <c r="R289" s="231"/>
      <c r="S289" s="231"/>
      <c r="T289" s="232"/>
      <c r="AT289" s="233" t="s">
        <v>158</v>
      </c>
      <c r="AU289" s="233" t="s">
        <v>91</v>
      </c>
      <c r="AV289" s="15" t="s">
        <v>156</v>
      </c>
      <c r="AW289" s="15" t="s">
        <v>35</v>
      </c>
      <c r="AX289" s="15" t="s">
        <v>89</v>
      </c>
      <c r="AY289" s="233" t="s">
        <v>150</v>
      </c>
    </row>
    <row r="290" spans="1:65" s="14" customFormat="1">
      <c r="B290" s="212"/>
      <c r="C290" s="213"/>
      <c r="D290" s="203" t="s">
        <v>158</v>
      </c>
      <c r="E290" s="213"/>
      <c r="F290" s="215" t="s">
        <v>832</v>
      </c>
      <c r="G290" s="213"/>
      <c r="H290" s="216">
        <v>7.14</v>
      </c>
      <c r="I290" s="217"/>
      <c r="J290" s="213"/>
      <c r="K290" s="213"/>
      <c r="L290" s="218"/>
      <c r="M290" s="219"/>
      <c r="N290" s="220"/>
      <c r="O290" s="220"/>
      <c r="P290" s="220"/>
      <c r="Q290" s="220"/>
      <c r="R290" s="220"/>
      <c r="S290" s="220"/>
      <c r="T290" s="221"/>
      <c r="AT290" s="222" t="s">
        <v>158</v>
      </c>
      <c r="AU290" s="222" t="s">
        <v>91</v>
      </c>
      <c r="AV290" s="14" t="s">
        <v>91</v>
      </c>
      <c r="AW290" s="14" t="s">
        <v>4</v>
      </c>
      <c r="AX290" s="14" t="s">
        <v>89</v>
      </c>
      <c r="AY290" s="222" t="s">
        <v>150</v>
      </c>
    </row>
    <row r="291" spans="1:65" s="2" customFormat="1" ht="24.2" customHeight="1">
      <c r="A291" s="34"/>
      <c r="B291" s="35"/>
      <c r="C291" s="234" t="s">
        <v>338</v>
      </c>
      <c r="D291" s="234" t="s">
        <v>211</v>
      </c>
      <c r="E291" s="235" t="s">
        <v>635</v>
      </c>
      <c r="F291" s="236" t="s">
        <v>636</v>
      </c>
      <c r="G291" s="237" t="s">
        <v>177</v>
      </c>
      <c r="H291" s="238">
        <v>2.04</v>
      </c>
      <c r="I291" s="239"/>
      <c r="J291" s="240">
        <f>ROUND(I291*H291,2)</f>
        <v>0</v>
      </c>
      <c r="K291" s="241"/>
      <c r="L291" s="242"/>
      <c r="M291" s="243" t="s">
        <v>1</v>
      </c>
      <c r="N291" s="244" t="s">
        <v>46</v>
      </c>
      <c r="O291" s="71"/>
      <c r="P291" s="197">
        <f>O291*H291</f>
        <v>0</v>
      </c>
      <c r="Q291" s="197">
        <v>6.5670000000000006E-2</v>
      </c>
      <c r="R291" s="197">
        <f>Q291*H291</f>
        <v>0.13396680000000002</v>
      </c>
      <c r="S291" s="197">
        <v>0</v>
      </c>
      <c r="T291" s="198">
        <f>S291*H291</f>
        <v>0</v>
      </c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R291" s="199" t="s">
        <v>193</v>
      </c>
      <c r="AT291" s="199" t="s">
        <v>211</v>
      </c>
      <c r="AU291" s="199" t="s">
        <v>91</v>
      </c>
      <c r="AY291" s="17" t="s">
        <v>150</v>
      </c>
      <c r="BE291" s="200">
        <f>IF(N291="základní",J291,0)</f>
        <v>0</v>
      </c>
      <c r="BF291" s="200">
        <f>IF(N291="snížená",J291,0)</f>
        <v>0</v>
      </c>
      <c r="BG291" s="200">
        <f>IF(N291="zákl. přenesená",J291,0)</f>
        <v>0</v>
      </c>
      <c r="BH291" s="200">
        <f>IF(N291="sníž. přenesená",J291,0)</f>
        <v>0</v>
      </c>
      <c r="BI291" s="200">
        <f>IF(N291="nulová",J291,0)</f>
        <v>0</v>
      </c>
      <c r="BJ291" s="17" t="s">
        <v>89</v>
      </c>
      <c r="BK291" s="200">
        <f>ROUND(I291*H291,2)</f>
        <v>0</v>
      </c>
      <c r="BL291" s="17" t="s">
        <v>156</v>
      </c>
      <c r="BM291" s="199" t="s">
        <v>833</v>
      </c>
    </row>
    <row r="292" spans="1:65" s="13" customFormat="1">
      <c r="B292" s="201"/>
      <c r="C292" s="202"/>
      <c r="D292" s="203" t="s">
        <v>158</v>
      </c>
      <c r="E292" s="204" t="s">
        <v>1</v>
      </c>
      <c r="F292" s="205" t="s">
        <v>638</v>
      </c>
      <c r="G292" s="202"/>
      <c r="H292" s="204" t="s">
        <v>1</v>
      </c>
      <c r="I292" s="206"/>
      <c r="J292" s="202"/>
      <c r="K292" s="202"/>
      <c r="L292" s="207"/>
      <c r="M292" s="208"/>
      <c r="N292" s="209"/>
      <c r="O292" s="209"/>
      <c r="P292" s="209"/>
      <c r="Q292" s="209"/>
      <c r="R292" s="209"/>
      <c r="S292" s="209"/>
      <c r="T292" s="210"/>
      <c r="AT292" s="211" t="s">
        <v>158</v>
      </c>
      <c r="AU292" s="211" t="s">
        <v>91</v>
      </c>
      <c r="AV292" s="13" t="s">
        <v>89</v>
      </c>
      <c r="AW292" s="13" t="s">
        <v>35</v>
      </c>
      <c r="AX292" s="13" t="s">
        <v>81</v>
      </c>
      <c r="AY292" s="211" t="s">
        <v>150</v>
      </c>
    </row>
    <row r="293" spans="1:65" s="14" customFormat="1">
      <c r="B293" s="212"/>
      <c r="C293" s="213"/>
      <c r="D293" s="203" t="s">
        <v>158</v>
      </c>
      <c r="E293" s="214" t="s">
        <v>1</v>
      </c>
      <c r="F293" s="215" t="s">
        <v>89</v>
      </c>
      <c r="G293" s="213"/>
      <c r="H293" s="216">
        <v>1</v>
      </c>
      <c r="I293" s="217"/>
      <c r="J293" s="213"/>
      <c r="K293" s="213"/>
      <c r="L293" s="218"/>
      <c r="M293" s="219"/>
      <c r="N293" s="220"/>
      <c r="O293" s="220"/>
      <c r="P293" s="220"/>
      <c r="Q293" s="220"/>
      <c r="R293" s="220"/>
      <c r="S293" s="220"/>
      <c r="T293" s="221"/>
      <c r="AT293" s="222" t="s">
        <v>158</v>
      </c>
      <c r="AU293" s="222" t="s">
        <v>91</v>
      </c>
      <c r="AV293" s="14" t="s">
        <v>91</v>
      </c>
      <c r="AW293" s="14" t="s">
        <v>35</v>
      </c>
      <c r="AX293" s="14" t="s">
        <v>81</v>
      </c>
      <c r="AY293" s="222" t="s">
        <v>150</v>
      </c>
    </row>
    <row r="294" spans="1:65" s="13" customFormat="1">
      <c r="B294" s="201"/>
      <c r="C294" s="202"/>
      <c r="D294" s="203" t="s">
        <v>158</v>
      </c>
      <c r="E294" s="204" t="s">
        <v>1</v>
      </c>
      <c r="F294" s="205" t="s">
        <v>639</v>
      </c>
      <c r="G294" s="202"/>
      <c r="H294" s="204" t="s">
        <v>1</v>
      </c>
      <c r="I294" s="206"/>
      <c r="J294" s="202"/>
      <c r="K294" s="202"/>
      <c r="L294" s="207"/>
      <c r="M294" s="208"/>
      <c r="N294" s="209"/>
      <c r="O294" s="209"/>
      <c r="P294" s="209"/>
      <c r="Q294" s="209"/>
      <c r="R294" s="209"/>
      <c r="S294" s="209"/>
      <c r="T294" s="210"/>
      <c r="AT294" s="211" t="s">
        <v>158</v>
      </c>
      <c r="AU294" s="211" t="s">
        <v>91</v>
      </c>
      <c r="AV294" s="13" t="s">
        <v>89</v>
      </c>
      <c r="AW294" s="13" t="s">
        <v>35</v>
      </c>
      <c r="AX294" s="13" t="s">
        <v>81</v>
      </c>
      <c r="AY294" s="211" t="s">
        <v>150</v>
      </c>
    </row>
    <row r="295" spans="1:65" s="14" customFormat="1">
      <c r="B295" s="212"/>
      <c r="C295" s="213"/>
      <c r="D295" s="203" t="s">
        <v>158</v>
      </c>
      <c r="E295" s="214" t="s">
        <v>1</v>
      </c>
      <c r="F295" s="215" t="s">
        <v>89</v>
      </c>
      <c r="G295" s="213"/>
      <c r="H295" s="216">
        <v>1</v>
      </c>
      <c r="I295" s="217"/>
      <c r="J295" s="213"/>
      <c r="K295" s="213"/>
      <c r="L295" s="218"/>
      <c r="M295" s="219"/>
      <c r="N295" s="220"/>
      <c r="O295" s="220"/>
      <c r="P295" s="220"/>
      <c r="Q295" s="220"/>
      <c r="R295" s="220"/>
      <c r="S295" s="220"/>
      <c r="T295" s="221"/>
      <c r="AT295" s="222" t="s">
        <v>158</v>
      </c>
      <c r="AU295" s="222" t="s">
        <v>91</v>
      </c>
      <c r="AV295" s="14" t="s">
        <v>91</v>
      </c>
      <c r="AW295" s="14" t="s">
        <v>35</v>
      </c>
      <c r="AX295" s="14" t="s">
        <v>81</v>
      </c>
      <c r="AY295" s="222" t="s">
        <v>150</v>
      </c>
    </row>
    <row r="296" spans="1:65" s="15" customFormat="1">
      <c r="B296" s="223"/>
      <c r="C296" s="224"/>
      <c r="D296" s="203" t="s">
        <v>158</v>
      </c>
      <c r="E296" s="225" t="s">
        <v>1</v>
      </c>
      <c r="F296" s="226" t="s">
        <v>161</v>
      </c>
      <c r="G296" s="224"/>
      <c r="H296" s="227">
        <v>2</v>
      </c>
      <c r="I296" s="228"/>
      <c r="J296" s="224"/>
      <c r="K296" s="224"/>
      <c r="L296" s="229"/>
      <c r="M296" s="230"/>
      <c r="N296" s="231"/>
      <c r="O296" s="231"/>
      <c r="P296" s="231"/>
      <c r="Q296" s="231"/>
      <c r="R296" s="231"/>
      <c r="S296" s="231"/>
      <c r="T296" s="232"/>
      <c r="AT296" s="233" t="s">
        <v>158</v>
      </c>
      <c r="AU296" s="233" t="s">
        <v>91</v>
      </c>
      <c r="AV296" s="15" t="s">
        <v>156</v>
      </c>
      <c r="AW296" s="15" t="s">
        <v>35</v>
      </c>
      <c r="AX296" s="15" t="s">
        <v>89</v>
      </c>
      <c r="AY296" s="233" t="s">
        <v>150</v>
      </c>
    </row>
    <row r="297" spans="1:65" s="14" customFormat="1">
      <c r="B297" s="212"/>
      <c r="C297" s="213"/>
      <c r="D297" s="203" t="s">
        <v>158</v>
      </c>
      <c r="E297" s="213"/>
      <c r="F297" s="215" t="s">
        <v>640</v>
      </c>
      <c r="G297" s="213"/>
      <c r="H297" s="216">
        <v>2.04</v>
      </c>
      <c r="I297" s="217"/>
      <c r="J297" s="213"/>
      <c r="K297" s="213"/>
      <c r="L297" s="218"/>
      <c r="M297" s="219"/>
      <c r="N297" s="220"/>
      <c r="O297" s="220"/>
      <c r="P297" s="220"/>
      <c r="Q297" s="220"/>
      <c r="R297" s="220"/>
      <c r="S297" s="220"/>
      <c r="T297" s="221"/>
      <c r="AT297" s="222" t="s">
        <v>158</v>
      </c>
      <c r="AU297" s="222" t="s">
        <v>91</v>
      </c>
      <c r="AV297" s="14" t="s">
        <v>91</v>
      </c>
      <c r="AW297" s="14" t="s">
        <v>4</v>
      </c>
      <c r="AX297" s="14" t="s">
        <v>89</v>
      </c>
      <c r="AY297" s="222" t="s">
        <v>150</v>
      </c>
    </row>
    <row r="298" spans="1:65" s="2" customFormat="1" ht="33" customHeight="1">
      <c r="A298" s="34"/>
      <c r="B298" s="35"/>
      <c r="C298" s="187" t="s">
        <v>344</v>
      </c>
      <c r="D298" s="187" t="s">
        <v>152</v>
      </c>
      <c r="E298" s="188" t="s">
        <v>345</v>
      </c>
      <c r="F298" s="189" t="s">
        <v>346</v>
      </c>
      <c r="G298" s="190" t="s">
        <v>177</v>
      </c>
      <c r="H298" s="191">
        <v>52.4</v>
      </c>
      <c r="I298" s="192"/>
      <c r="J298" s="193">
        <f>ROUND(I298*H298,2)</f>
        <v>0</v>
      </c>
      <c r="K298" s="194"/>
      <c r="L298" s="39"/>
      <c r="M298" s="195" t="s">
        <v>1</v>
      </c>
      <c r="N298" s="196" t="s">
        <v>46</v>
      </c>
      <c r="O298" s="71"/>
      <c r="P298" s="197">
        <f>O298*H298</f>
        <v>0</v>
      </c>
      <c r="Q298" s="197">
        <v>0.1295</v>
      </c>
      <c r="R298" s="197">
        <f>Q298*H298</f>
        <v>6.7858000000000001</v>
      </c>
      <c r="S298" s="197">
        <v>0</v>
      </c>
      <c r="T298" s="198">
        <f>S298*H298</f>
        <v>0</v>
      </c>
      <c r="U298" s="34"/>
      <c r="V298" s="34"/>
      <c r="W298" s="34"/>
      <c r="X298" s="34"/>
      <c r="Y298" s="34"/>
      <c r="Z298" s="34"/>
      <c r="AA298" s="34"/>
      <c r="AB298" s="34"/>
      <c r="AC298" s="34"/>
      <c r="AD298" s="34"/>
      <c r="AE298" s="34"/>
      <c r="AR298" s="199" t="s">
        <v>156</v>
      </c>
      <c r="AT298" s="199" t="s">
        <v>152</v>
      </c>
      <c r="AU298" s="199" t="s">
        <v>91</v>
      </c>
      <c r="AY298" s="17" t="s">
        <v>150</v>
      </c>
      <c r="BE298" s="200">
        <f>IF(N298="základní",J298,0)</f>
        <v>0</v>
      </c>
      <c r="BF298" s="200">
        <f>IF(N298="snížená",J298,0)</f>
        <v>0</v>
      </c>
      <c r="BG298" s="200">
        <f>IF(N298="zákl. přenesená",J298,0)</f>
        <v>0</v>
      </c>
      <c r="BH298" s="200">
        <f>IF(N298="sníž. přenesená",J298,0)</f>
        <v>0</v>
      </c>
      <c r="BI298" s="200">
        <f>IF(N298="nulová",J298,0)</f>
        <v>0</v>
      </c>
      <c r="BJ298" s="17" t="s">
        <v>89</v>
      </c>
      <c r="BK298" s="200">
        <f>ROUND(I298*H298,2)</f>
        <v>0</v>
      </c>
      <c r="BL298" s="17" t="s">
        <v>156</v>
      </c>
      <c r="BM298" s="199" t="s">
        <v>834</v>
      </c>
    </row>
    <row r="299" spans="1:65" s="13" customFormat="1">
      <c r="B299" s="201"/>
      <c r="C299" s="202"/>
      <c r="D299" s="203" t="s">
        <v>158</v>
      </c>
      <c r="E299" s="204" t="s">
        <v>1</v>
      </c>
      <c r="F299" s="205" t="s">
        <v>642</v>
      </c>
      <c r="G299" s="202"/>
      <c r="H299" s="204" t="s">
        <v>1</v>
      </c>
      <c r="I299" s="206"/>
      <c r="J299" s="202"/>
      <c r="K299" s="202"/>
      <c r="L299" s="207"/>
      <c r="M299" s="208"/>
      <c r="N299" s="209"/>
      <c r="O299" s="209"/>
      <c r="P299" s="209"/>
      <c r="Q299" s="209"/>
      <c r="R299" s="209"/>
      <c r="S299" s="209"/>
      <c r="T299" s="210"/>
      <c r="AT299" s="211" t="s">
        <v>158</v>
      </c>
      <c r="AU299" s="211" t="s">
        <v>91</v>
      </c>
      <c r="AV299" s="13" t="s">
        <v>89</v>
      </c>
      <c r="AW299" s="13" t="s">
        <v>35</v>
      </c>
      <c r="AX299" s="13" t="s">
        <v>81</v>
      </c>
      <c r="AY299" s="211" t="s">
        <v>150</v>
      </c>
    </row>
    <row r="300" spans="1:65" s="14" customFormat="1">
      <c r="B300" s="212"/>
      <c r="C300" s="213"/>
      <c r="D300" s="203" t="s">
        <v>158</v>
      </c>
      <c r="E300" s="214" t="s">
        <v>1</v>
      </c>
      <c r="F300" s="215" t="s">
        <v>835</v>
      </c>
      <c r="G300" s="213"/>
      <c r="H300" s="216">
        <v>52.4</v>
      </c>
      <c r="I300" s="217"/>
      <c r="J300" s="213"/>
      <c r="K300" s="213"/>
      <c r="L300" s="218"/>
      <c r="M300" s="219"/>
      <c r="N300" s="220"/>
      <c r="O300" s="220"/>
      <c r="P300" s="220"/>
      <c r="Q300" s="220"/>
      <c r="R300" s="220"/>
      <c r="S300" s="220"/>
      <c r="T300" s="221"/>
      <c r="AT300" s="222" t="s">
        <v>158</v>
      </c>
      <c r="AU300" s="222" t="s">
        <v>91</v>
      </c>
      <c r="AV300" s="14" t="s">
        <v>91</v>
      </c>
      <c r="AW300" s="14" t="s">
        <v>35</v>
      </c>
      <c r="AX300" s="14" t="s">
        <v>81</v>
      </c>
      <c r="AY300" s="222" t="s">
        <v>150</v>
      </c>
    </row>
    <row r="301" spans="1:65" s="15" customFormat="1">
      <c r="B301" s="223"/>
      <c r="C301" s="224"/>
      <c r="D301" s="203" t="s">
        <v>158</v>
      </c>
      <c r="E301" s="225" t="s">
        <v>1</v>
      </c>
      <c r="F301" s="226" t="s">
        <v>161</v>
      </c>
      <c r="G301" s="224"/>
      <c r="H301" s="227">
        <v>52.4</v>
      </c>
      <c r="I301" s="228"/>
      <c r="J301" s="224"/>
      <c r="K301" s="224"/>
      <c r="L301" s="229"/>
      <c r="M301" s="230"/>
      <c r="N301" s="231"/>
      <c r="O301" s="231"/>
      <c r="P301" s="231"/>
      <c r="Q301" s="231"/>
      <c r="R301" s="231"/>
      <c r="S301" s="231"/>
      <c r="T301" s="232"/>
      <c r="AT301" s="233" t="s">
        <v>158</v>
      </c>
      <c r="AU301" s="233" t="s">
        <v>91</v>
      </c>
      <c r="AV301" s="15" t="s">
        <v>156</v>
      </c>
      <c r="AW301" s="15" t="s">
        <v>35</v>
      </c>
      <c r="AX301" s="15" t="s">
        <v>89</v>
      </c>
      <c r="AY301" s="233" t="s">
        <v>150</v>
      </c>
    </row>
    <row r="302" spans="1:65" s="2" customFormat="1" ht="16.5" customHeight="1">
      <c r="A302" s="34"/>
      <c r="B302" s="35"/>
      <c r="C302" s="234" t="s">
        <v>349</v>
      </c>
      <c r="D302" s="234" t="s">
        <v>211</v>
      </c>
      <c r="E302" s="235" t="s">
        <v>350</v>
      </c>
      <c r="F302" s="236" t="s">
        <v>351</v>
      </c>
      <c r="G302" s="237" t="s">
        <v>177</v>
      </c>
      <c r="H302" s="238">
        <v>53.448</v>
      </c>
      <c r="I302" s="239"/>
      <c r="J302" s="240">
        <f>ROUND(I302*H302,2)</f>
        <v>0</v>
      </c>
      <c r="K302" s="241"/>
      <c r="L302" s="242"/>
      <c r="M302" s="243" t="s">
        <v>1</v>
      </c>
      <c r="N302" s="244" t="s">
        <v>46</v>
      </c>
      <c r="O302" s="71"/>
      <c r="P302" s="197">
        <f>O302*H302</f>
        <v>0</v>
      </c>
      <c r="Q302" s="197">
        <v>4.4999999999999998E-2</v>
      </c>
      <c r="R302" s="197">
        <f>Q302*H302</f>
        <v>2.40516</v>
      </c>
      <c r="S302" s="197">
        <v>0</v>
      </c>
      <c r="T302" s="198">
        <f>S302*H302</f>
        <v>0</v>
      </c>
      <c r="U302" s="34"/>
      <c r="V302" s="34"/>
      <c r="W302" s="34"/>
      <c r="X302" s="34"/>
      <c r="Y302" s="34"/>
      <c r="Z302" s="34"/>
      <c r="AA302" s="34"/>
      <c r="AB302" s="34"/>
      <c r="AC302" s="34"/>
      <c r="AD302" s="34"/>
      <c r="AE302" s="34"/>
      <c r="AR302" s="199" t="s">
        <v>193</v>
      </c>
      <c r="AT302" s="199" t="s">
        <v>211</v>
      </c>
      <c r="AU302" s="199" t="s">
        <v>91</v>
      </c>
      <c r="AY302" s="17" t="s">
        <v>150</v>
      </c>
      <c r="BE302" s="200">
        <f>IF(N302="základní",J302,0)</f>
        <v>0</v>
      </c>
      <c r="BF302" s="200">
        <f>IF(N302="snížená",J302,0)</f>
        <v>0</v>
      </c>
      <c r="BG302" s="200">
        <f>IF(N302="zákl. přenesená",J302,0)</f>
        <v>0</v>
      </c>
      <c r="BH302" s="200">
        <f>IF(N302="sníž. přenesená",J302,0)</f>
        <v>0</v>
      </c>
      <c r="BI302" s="200">
        <f>IF(N302="nulová",J302,0)</f>
        <v>0</v>
      </c>
      <c r="BJ302" s="17" t="s">
        <v>89</v>
      </c>
      <c r="BK302" s="200">
        <f>ROUND(I302*H302,2)</f>
        <v>0</v>
      </c>
      <c r="BL302" s="17" t="s">
        <v>156</v>
      </c>
      <c r="BM302" s="199" t="s">
        <v>836</v>
      </c>
    </row>
    <row r="303" spans="1:65" s="14" customFormat="1">
      <c r="B303" s="212"/>
      <c r="C303" s="213"/>
      <c r="D303" s="203" t="s">
        <v>158</v>
      </c>
      <c r="E303" s="214" t="s">
        <v>1</v>
      </c>
      <c r="F303" s="215" t="s">
        <v>837</v>
      </c>
      <c r="G303" s="213"/>
      <c r="H303" s="216">
        <v>52.4</v>
      </c>
      <c r="I303" s="217"/>
      <c r="J303" s="213"/>
      <c r="K303" s="213"/>
      <c r="L303" s="218"/>
      <c r="M303" s="219"/>
      <c r="N303" s="220"/>
      <c r="O303" s="220"/>
      <c r="P303" s="220"/>
      <c r="Q303" s="220"/>
      <c r="R303" s="220"/>
      <c r="S303" s="220"/>
      <c r="T303" s="221"/>
      <c r="AT303" s="222" t="s">
        <v>158</v>
      </c>
      <c r="AU303" s="222" t="s">
        <v>91</v>
      </c>
      <c r="AV303" s="14" t="s">
        <v>91</v>
      </c>
      <c r="AW303" s="14" t="s">
        <v>35</v>
      </c>
      <c r="AX303" s="14" t="s">
        <v>81</v>
      </c>
      <c r="AY303" s="222" t="s">
        <v>150</v>
      </c>
    </row>
    <row r="304" spans="1:65" s="15" customFormat="1">
      <c r="B304" s="223"/>
      <c r="C304" s="224"/>
      <c r="D304" s="203" t="s">
        <v>158</v>
      </c>
      <c r="E304" s="225" t="s">
        <v>1</v>
      </c>
      <c r="F304" s="226" t="s">
        <v>161</v>
      </c>
      <c r="G304" s="224"/>
      <c r="H304" s="227">
        <v>52.4</v>
      </c>
      <c r="I304" s="228"/>
      <c r="J304" s="224"/>
      <c r="K304" s="224"/>
      <c r="L304" s="229"/>
      <c r="M304" s="230"/>
      <c r="N304" s="231"/>
      <c r="O304" s="231"/>
      <c r="P304" s="231"/>
      <c r="Q304" s="231"/>
      <c r="R304" s="231"/>
      <c r="S304" s="231"/>
      <c r="T304" s="232"/>
      <c r="AT304" s="233" t="s">
        <v>158</v>
      </c>
      <c r="AU304" s="233" t="s">
        <v>91</v>
      </c>
      <c r="AV304" s="15" t="s">
        <v>156</v>
      </c>
      <c r="AW304" s="15" t="s">
        <v>35</v>
      </c>
      <c r="AX304" s="15" t="s">
        <v>89</v>
      </c>
      <c r="AY304" s="233" t="s">
        <v>150</v>
      </c>
    </row>
    <row r="305" spans="1:65" s="14" customFormat="1">
      <c r="B305" s="212"/>
      <c r="C305" s="213"/>
      <c r="D305" s="203" t="s">
        <v>158</v>
      </c>
      <c r="E305" s="213"/>
      <c r="F305" s="215" t="s">
        <v>838</v>
      </c>
      <c r="G305" s="213"/>
      <c r="H305" s="216">
        <v>53.448</v>
      </c>
      <c r="I305" s="217"/>
      <c r="J305" s="213"/>
      <c r="K305" s="213"/>
      <c r="L305" s="218"/>
      <c r="M305" s="219"/>
      <c r="N305" s="220"/>
      <c r="O305" s="220"/>
      <c r="P305" s="220"/>
      <c r="Q305" s="220"/>
      <c r="R305" s="220"/>
      <c r="S305" s="220"/>
      <c r="T305" s="221"/>
      <c r="AT305" s="222" t="s">
        <v>158</v>
      </c>
      <c r="AU305" s="222" t="s">
        <v>91</v>
      </c>
      <c r="AV305" s="14" t="s">
        <v>91</v>
      </c>
      <c r="AW305" s="14" t="s">
        <v>4</v>
      </c>
      <c r="AX305" s="14" t="s">
        <v>89</v>
      </c>
      <c r="AY305" s="222" t="s">
        <v>150</v>
      </c>
    </row>
    <row r="306" spans="1:65" s="2" customFormat="1" ht="24.2" customHeight="1">
      <c r="A306" s="34"/>
      <c r="B306" s="35"/>
      <c r="C306" s="187" t="s">
        <v>354</v>
      </c>
      <c r="D306" s="187" t="s">
        <v>152</v>
      </c>
      <c r="E306" s="188" t="s">
        <v>355</v>
      </c>
      <c r="F306" s="189" t="s">
        <v>356</v>
      </c>
      <c r="G306" s="190" t="s">
        <v>189</v>
      </c>
      <c r="H306" s="191">
        <v>2.3029999999999999</v>
      </c>
      <c r="I306" s="192"/>
      <c r="J306" s="193">
        <f>ROUND(I306*H306,2)</f>
        <v>0</v>
      </c>
      <c r="K306" s="194"/>
      <c r="L306" s="39"/>
      <c r="M306" s="195" t="s">
        <v>1</v>
      </c>
      <c r="N306" s="196" t="s">
        <v>46</v>
      </c>
      <c r="O306" s="71"/>
      <c r="P306" s="197">
        <f>O306*H306</f>
        <v>0</v>
      </c>
      <c r="Q306" s="197">
        <v>2.2563399999999998</v>
      </c>
      <c r="R306" s="197">
        <f>Q306*H306</f>
        <v>5.1963510199999989</v>
      </c>
      <c r="S306" s="197">
        <v>0</v>
      </c>
      <c r="T306" s="198">
        <f>S306*H306</f>
        <v>0</v>
      </c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R306" s="199" t="s">
        <v>156</v>
      </c>
      <c r="AT306" s="199" t="s">
        <v>152</v>
      </c>
      <c r="AU306" s="199" t="s">
        <v>91</v>
      </c>
      <c r="AY306" s="17" t="s">
        <v>150</v>
      </c>
      <c r="BE306" s="200">
        <f>IF(N306="základní",J306,0)</f>
        <v>0</v>
      </c>
      <c r="BF306" s="200">
        <f>IF(N306="snížená",J306,0)</f>
        <v>0</v>
      </c>
      <c r="BG306" s="200">
        <f>IF(N306="zákl. přenesená",J306,0)</f>
        <v>0</v>
      </c>
      <c r="BH306" s="200">
        <f>IF(N306="sníž. přenesená",J306,0)</f>
        <v>0</v>
      </c>
      <c r="BI306" s="200">
        <f>IF(N306="nulová",J306,0)</f>
        <v>0</v>
      </c>
      <c r="BJ306" s="17" t="s">
        <v>89</v>
      </c>
      <c r="BK306" s="200">
        <f>ROUND(I306*H306,2)</f>
        <v>0</v>
      </c>
      <c r="BL306" s="17" t="s">
        <v>156</v>
      </c>
      <c r="BM306" s="199" t="s">
        <v>839</v>
      </c>
    </row>
    <row r="307" spans="1:65" s="14" customFormat="1">
      <c r="B307" s="212"/>
      <c r="C307" s="213"/>
      <c r="D307" s="203" t="s">
        <v>158</v>
      </c>
      <c r="E307" s="214" t="s">
        <v>1</v>
      </c>
      <c r="F307" s="215" t="s">
        <v>840</v>
      </c>
      <c r="G307" s="213"/>
      <c r="H307" s="216">
        <v>2.3029999999999999</v>
      </c>
      <c r="I307" s="217"/>
      <c r="J307" s="213"/>
      <c r="K307" s="213"/>
      <c r="L307" s="218"/>
      <c r="M307" s="219"/>
      <c r="N307" s="220"/>
      <c r="O307" s="220"/>
      <c r="P307" s="220"/>
      <c r="Q307" s="220"/>
      <c r="R307" s="220"/>
      <c r="S307" s="220"/>
      <c r="T307" s="221"/>
      <c r="AT307" s="222" t="s">
        <v>158</v>
      </c>
      <c r="AU307" s="222" t="s">
        <v>91</v>
      </c>
      <c r="AV307" s="14" t="s">
        <v>91</v>
      </c>
      <c r="AW307" s="14" t="s">
        <v>35</v>
      </c>
      <c r="AX307" s="14" t="s">
        <v>81</v>
      </c>
      <c r="AY307" s="222" t="s">
        <v>150</v>
      </c>
    </row>
    <row r="308" spans="1:65" s="15" customFormat="1">
      <c r="B308" s="223"/>
      <c r="C308" s="224"/>
      <c r="D308" s="203" t="s">
        <v>158</v>
      </c>
      <c r="E308" s="225" t="s">
        <v>1</v>
      </c>
      <c r="F308" s="226" t="s">
        <v>161</v>
      </c>
      <c r="G308" s="224"/>
      <c r="H308" s="227">
        <v>2.3029999999999999</v>
      </c>
      <c r="I308" s="228"/>
      <c r="J308" s="224"/>
      <c r="K308" s="224"/>
      <c r="L308" s="229"/>
      <c r="M308" s="230"/>
      <c r="N308" s="231"/>
      <c r="O308" s="231"/>
      <c r="P308" s="231"/>
      <c r="Q308" s="231"/>
      <c r="R308" s="231"/>
      <c r="S308" s="231"/>
      <c r="T308" s="232"/>
      <c r="AT308" s="233" t="s">
        <v>158</v>
      </c>
      <c r="AU308" s="233" t="s">
        <v>91</v>
      </c>
      <c r="AV308" s="15" t="s">
        <v>156</v>
      </c>
      <c r="AW308" s="15" t="s">
        <v>35</v>
      </c>
      <c r="AX308" s="15" t="s">
        <v>89</v>
      </c>
      <c r="AY308" s="233" t="s">
        <v>150</v>
      </c>
    </row>
    <row r="309" spans="1:65" s="2" customFormat="1" ht="24.2" customHeight="1">
      <c r="A309" s="34"/>
      <c r="B309" s="35"/>
      <c r="C309" s="187" t="s">
        <v>359</v>
      </c>
      <c r="D309" s="187" t="s">
        <v>152</v>
      </c>
      <c r="E309" s="188" t="s">
        <v>360</v>
      </c>
      <c r="F309" s="189" t="s">
        <v>361</v>
      </c>
      <c r="G309" s="190" t="s">
        <v>177</v>
      </c>
      <c r="H309" s="191">
        <v>9.6199999999999992</v>
      </c>
      <c r="I309" s="192"/>
      <c r="J309" s="193">
        <f>ROUND(I309*H309,2)</f>
        <v>0</v>
      </c>
      <c r="K309" s="194"/>
      <c r="L309" s="39"/>
      <c r="M309" s="195" t="s">
        <v>1</v>
      </c>
      <c r="N309" s="196" t="s">
        <v>46</v>
      </c>
      <c r="O309" s="71"/>
      <c r="P309" s="197">
        <f>O309*H309</f>
        <v>0</v>
      </c>
      <c r="Q309" s="197">
        <v>1.6000000000000001E-4</v>
      </c>
      <c r="R309" s="197">
        <f>Q309*H309</f>
        <v>1.5391999999999999E-3</v>
      </c>
      <c r="S309" s="197">
        <v>0</v>
      </c>
      <c r="T309" s="198">
        <f>S309*H309</f>
        <v>0</v>
      </c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R309" s="199" t="s">
        <v>156</v>
      </c>
      <c r="AT309" s="199" t="s">
        <v>152</v>
      </c>
      <c r="AU309" s="199" t="s">
        <v>91</v>
      </c>
      <c r="AY309" s="17" t="s">
        <v>150</v>
      </c>
      <c r="BE309" s="200">
        <f>IF(N309="základní",J309,0)</f>
        <v>0</v>
      </c>
      <c r="BF309" s="200">
        <f>IF(N309="snížená",J309,0)</f>
        <v>0</v>
      </c>
      <c r="BG309" s="200">
        <f>IF(N309="zákl. přenesená",J309,0)</f>
        <v>0</v>
      </c>
      <c r="BH309" s="200">
        <f>IF(N309="sníž. přenesená",J309,0)</f>
        <v>0</v>
      </c>
      <c r="BI309" s="200">
        <f>IF(N309="nulová",J309,0)</f>
        <v>0</v>
      </c>
      <c r="BJ309" s="17" t="s">
        <v>89</v>
      </c>
      <c r="BK309" s="200">
        <f>ROUND(I309*H309,2)</f>
        <v>0</v>
      </c>
      <c r="BL309" s="17" t="s">
        <v>156</v>
      </c>
      <c r="BM309" s="199" t="s">
        <v>841</v>
      </c>
    </row>
    <row r="310" spans="1:65" s="14" customFormat="1">
      <c r="B310" s="212"/>
      <c r="C310" s="213"/>
      <c r="D310" s="203" t="s">
        <v>158</v>
      </c>
      <c r="E310" s="214" t="s">
        <v>1</v>
      </c>
      <c r="F310" s="215" t="s">
        <v>842</v>
      </c>
      <c r="G310" s="213"/>
      <c r="H310" s="216">
        <v>9.6199999999999992</v>
      </c>
      <c r="I310" s="217"/>
      <c r="J310" s="213"/>
      <c r="K310" s="213"/>
      <c r="L310" s="218"/>
      <c r="M310" s="219"/>
      <c r="N310" s="220"/>
      <c r="O310" s="220"/>
      <c r="P310" s="220"/>
      <c r="Q310" s="220"/>
      <c r="R310" s="220"/>
      <c r="S310" s="220"/>
      <c r="T310" s="221"/>
      <c r="AT310" s="222" t="s">
        <v>158</v>
      </c>
      <c r="AU310" s="222" t="s">
        <v>91</v>
      </c>
      <c r="AV310" s="14" t="s">
        <v>91</v>
      </c>
      <c r="AW310" s="14" t="s">
        <v>35</v>
      </c>
      <c r="AX310" s="14" t="s">
        <v>81</v>
      </c>
      <c r="AY310" s="222" t="s">
        <v>150</v>
      </c>
    </row>
    <row r="311" spans="1:65" s="15" customFormat="1">
      <c r="B311" s="223"/>
      <c r="C311" s="224"/>
      <c r="D311" s="203" t="s">
        <v>158</v>
      </c>
      <c r="E311" s="225" t="s">
        <v>1</v>
      </c>
      <c r="F311" s="226" t="s">
        <v>161</v>
      </c>
      <c r="G311" s="224"/>
      <c r="H311" s="227">
        <v>9.6199999999999992</v>
      </c>
      <c r="I311" s="228"/>
      <c r="J311" s="224"/>
      <c r="K311" s="224"/>
      <c r="L311" s="229"/>
      <c r="M311" s="230"/>
      <c r="N311" s="231"/>
      <c r="O311" s="231"/>
      <c r="P311" s="231"/>
      <c r="Q311" s="231"/>
      <c r="R311" s="231"/>
      <c r="S311" s="231"/>
      <c r="T311" s="232"/>
      <c r="AT311" s="233" t="s">
        <v>158</v>
      </c>
      <c r="AU311" s="233" t="s">
        <v>91</v>
      </c>
      <c r="AV311" s="15" t="s">
        <v>156</v>
      </c>
      <c r="AW311" s="15" t="s">
        <v>35</v>
      </c>
      <c r="AX311" s="15" t="s">
        <v>89</v>
      </c>
      <c r="AY311" s="233" t="s">
        <v>150</v>
      </c>
    </row>
    <row r="312" spans="1:65" s="2" customFormat="1" ht="21.75" customHeight="1">
      <c r="A312" s="34"/>
      <c r="B312" s="35"/>
      <c r="C312" s="187" t="s">
        <v>365</v>
      </c>
      <c r="D312" s="187" t="s">
        <v>152</v>
      </c>
      <c r="E312" s="188" t="s">
        <v>366</v>
      </c>
      <c r="F312" s="189" t="s">
        <v>367</v>
      </c>
      <c r="G312" s="190" t="s">
        <v>177</v>
      </c>
      <c r="H312" s="191">
        <v>9.6199999999999992</v>
      </c>
      <c r="I312" s="192"/>
      <c r="J312" s="193">
        <f>ROUND(I312*H312,2)</f>
        <v>0</v>
      </c>
      <c r="K312" s="194"/>
      <c r="L312" s="39"/>
      <c r="M312" s="195" t="s">
        <v>1</v>
      </c>
      <c r="N312" s="196" t="s">
        <v>46</v>
      </c>
      <c r="O312" s="71"/>
      <c r="P312" s="197">
        <f>O312*H312</f>
        <v>0</v>
      </c>
      <c r="Q312" s="197">
        <v>0</v>
      </c>
      <c r="R312" s="197">
        <f>Q312*H312</f>
        <v>0</v>
      </c>
      <c r="S312" s="197">
        <v>0</v>
      </c>
      <c r="T312" s="198">
        <f>S312*H312</f>
        <v>0</v>
      </c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R312" s="199" t="s">
        <v>156</v>
      </c>
      <c r="AT312" s="199" t="s">
        <v>152</v>
      </c>
      <c r="AU312" s="199" t="s">
        <v>91</v>
      </c>
      <c r="AY312" s="17" t="s">
        <v>150</v>
      </c>
      <c r="BE312" s="200">
        <f>IF(N312="základní",J312,0)</f>
        <v>0</v>
      </c>
      <c r="BF312" s="200">
        <f>IF(N312="snížená",J312,0)</f>
        <v>0</v>
      </c>
      <c r="BG312" s="200">
        <f>IF(N312="zákl. přenesená",J312,0)</f>
        <v>0</v>
      </c>
      <c r="BH312" s="200">
        <f>IF(N312="sníž. přenesená",J312,0)</f>
        <v>0</v>
      </c>
      <c r="BI312" s="200">
        <f>IF(N312="nulová",J312,0)</f>
        <v>0</v>
      </c>
      <c r="BJ312" s="17" t="s">
        <v>89</v>
      </c>
      <c r="BK312" s="200">
        <f>ROUND(I312*H312,2)</f>
        <v>0</v>
      </c>
      <c r="BL312" s="17" t="s">
        <v>156</v>
      </c>
      <c r="BM312" s="199" t="s">
        <v>843</v>
      </c>
    </row>
    <row r="313" spans="1:65" s="14" customFormat="1">
      <c r="B313" s="212"/>
      <c r="C313" s="213"/>
      <c r="D313" s="203" t="s">
        <v>158</v>
      </c>
      <c r="E313" s="214" t="s">
        <v>1</v>
      </c>
      <c r="F313" s="215" t="s">
        <v>842</v>
      </c>
      <c r="G313" s="213"/>
      <c r="H313" s="216">
        <v>9.6199999999999992</v>
      </c>
      <c r="I313" s="217"/>
      <c r="J313" s="213"/>
      <c r="K313" s="213"/>
      <c r="L313" s="218"/>
      <c r="M313" s="219"/>
      <c r="N313" s="220"/>
      <c r="O313" s="220"/>
      <c r="P313" s="220"/>
      <c r="Q313" s="220"/>
      <c r="R313" s="220"/>
      <c r="S313" s="220"/>
      <c r="T313" s="221"/>
      <c r="AT313" s="222" t="s">
        <v>158</v>
      </c>
      <c r="AU313" s="222" t="s">
        <v>91</v>
      </c>
      <c r="AV313" s="14" t="s">
        <v>91</v>
      </c>
      <c r="AW313" s="14" t="s">
        <v>35</v>
      </c>
      <c r="AX313" s="14" t="s">
        <v>81</v>
      </c>
      <c r="AY313" s="222" t="s">
        <v>150</v>
      </c>
    </row>
    <row r="314" spans="1:65" s="15" customFormat="1">
      <c r="B314" s="223"/>
      <c r="C314" s="224"/>
      <c r="D314" s="203" t="s">
        <v>158</v>
      </c>
      <c r="E314" s="225" t="s">
        <v>1</v>
      </c>
      <c r="F314" s="226" t="s">
        <v>161</v>
      </c>
      <c r="G314" s="224"/>
      <c r="H314" s="227">
        <v>9.6199999999999992</v>
      </c>
      <c r="I314" s="228"/>
      <c r="J314" s="224"/>
      <c r="K314" s="224"/>
      <c r="L314" s="229"/>
      <c r="M314" s="230"/>
      <c r="N314" s="231"/>
      <c r="O314" s="231"/>
      <c r="P314" s="231"/>
      <c r="Q314" s="231"/>
      <c r="R314" s="231"/>
      <c r="S314" s="231"/>
      <c r="T314" s="232"/>
      <c r="AT314" s="233" t="s">
        <v>158</v>
      </c>
      <c r="AU314" s="233" t="s">
        <v>91</v>
      </c>
      <c r="AV314" s="15" t="s">
        <v>156</v>
      </c>
      <c r="AW314" s="15" t="s">
        <v>35</v>
      </c>
      <c r="AX314" s="15" t="s">
        <v>89</v>
      </c>
      <c r="AY314" s="233" t="s">
        <v>150</v>
      </c>
    </row>
    <row r="315" spans="1:65" s="2" customFormat="1" ht="24.2" customHeight="1">
      <c r="A315" s="34"/>
      <c r="B315" s="35"/>
      <c r="C315" s="187" t="s">
        <v>369</v>
      </c>
      <c r="D315" s="187" t="s">
        <v>152</v>
      </c>
      <c r="E315" s="188" t="s">
        <v>370</v>
      </c>
      <c r="F315" s="189" t="s">
        <v>371</v>
      </c>
      <c r="G315" s="190" t="s">
        <v>189</v>
      </c>
      <c r="H315" s="191">
        <v>1.4179999999999999</v>
      </c>
      <c r="I315" s="192"/>
      <c r="J315" s="193">
        <f>ROUND(I315*H315,2)</f>
        <v>0</v>
      </c>
      <c r="K315" s="194"/>
      <c r="L315" s="39"/>
      <c r="M315" s="195" t="s">
        <v>1</v>
      </c>
      <c r="N315" s="196" t="s">
        <v>46</v>
      </c>
      <c r="O315" s="71"/>
      <c r="P315" s="197">
        <f>O315*H315</f>
        <v>0</v>
      </c>
      <c r="Q315" s="197">
        <v>0</v>
      </c>
      <c r="R315" s="197">
        <f>Q315*H315</f>
        <v>0</v>
      </c>
      <c r="S315" s="197">
        <v>2.2000000000000002</v>
      </c>
      <c r="T315" s="198">
        <f>S315*H315</f>
        <v>3.1196000000000002</v>
      </c>
      <c r="U315" s="34"/>
      <c r="V315" s="34"/>
      <c r="W315" s="34"/>
      <c r="X315" s="34"/>
      <c r="Y315" s="34"/>
      <c r="Z315" s="34"/>
      <c r="AA315" s="34"/>
      <c r="AB315" s="34"/>
      <c r="AC315" s="34"/>
      <c r="AD315" s="34"/>
      <c r="AE315" s="34"/>
      <c r="AR315" s="199" t="s">
        <v>156</v>
      </c>
      <c r="AT315" s="199" t="s">
        <v>152</v>
      </c>
      <c r="AU315" s="199" t="s">
        <v>91</v>
      </c>
      <c r="AY315" s="17" t="s">
        <v>150</v>
      </c>
      <c r="BE315" s="200">
        <f>IF(N315="základní",J315,0)</f>
        <v>0</v>
      </c>
      <c r="BF315" s="200">
        <f>IF(N315="snížená",J315,0)</f>
        <v>0</v>
      </c>
      <c r="BG315" s="200">
        <f>IF(N315="zákl. přenesená",J315,0)</f>
        <v>0</v>
      </c>
      <c r="BH315" s="200">
        <f>IF(N315="sníž. přenesená",J315,0)</f>
        <v>0</v>
      </c>
      <c r="BI315" s="200">
        <f>IF(N315="nulová",J315,0)</f>
        <v>0</v>
      </c>
      <c r="BJ315" s="17" t="s">
        <v>89</v>
      </c>
      <c r="BK315" s="200">
        <f>ROUND(I315*H315,2)</f>
        <v>0</v>
      </c>
      <c r="BL315" s="17" t="s">
        <v>156</v>
      </c>
      <c r="BM315" s="199" t="s">
        <v>844</v>
      </c>
    </row>
    <row r="316" spans="1:65" s="13" customFormat="1" ht="22.5">
      <c r="B316" s="201"/>
      <c r="C316" s="202"/>
      <c r="D316" s="203" t="s">
        <v>158</v>
      </c>
      <c r="E316" s="204" t="s">
        <v>1</v>
      </c>
      <c r="F316" s="205" t="s">
        <v>653</v>
      </c>
      <c r="G316" s="202"/>
      <c r="H316" s="204" t="s">
        <v>1</v>
      </c>
      <c r="I316" s="206"/>
      <c r="J316" s="202"/>
      <c r="K316" s="202"/>
      <c r="L316" s="207"/>
      <c r="M316" s="208"/>
      <c r="N316" s="209"/>
      <c r="O316" s="209"/>
      <c r="P316" s="209"/>
      <c r="Q316" s="209"/>
      <c r="R316" s="209"/>
      <c r="S316" s="209"/>
      <c r="T316" s="210"/>
      <c r="AT316" s="211" t="s">
        <v>158</v>
      </c>
      <c r="AU316" s="211" t="s">
        <v>91</v>
      </c>
      <c r="AV316" s="13" t="s">
        <v>89</v>
      </c>
      <c r="AW316" s="13" t="s">
        <v>35</v>
      </c>
      <c r="AX316" s="13" t="s">
        <v>81</v>
      </c>
      <c r="AY316" s="211" t="s">
        <v>150</v>
      </c>
    </row>
    <row r="317" spans="1:65" s="14" customFormat="1">
      <c r="B317" s="212"/>
      <c r="C317" s="213"/>
      <c r="D317" s="203" t="s">
        <v>158</v>
      </c>
      <c r="E317" s="214" t="s">
        <v>1</v>
      </c>
      <c r="F317" s="215" t="s">
        <v>845</v>
      </c>
      <c r="G317" s="213"/>
      <c r="H317" s="216">
        <v>1.4179999999999999</v>
      </c>
      <c r="I317" s="217"/>
      <c r="J317" s="213"/>
      <c r="K317" s="213"/>
      <c r="L317" s="218"/>
      <c r="M317" s="219"/>
      <c r="N317" s="220"/>
      <c r="O317" s="220"/>
      <c r="P317" s="220"/>
      <c r="Q317" s="220"/>
      <c r="R317" s="220"/>
      <c r="S317" s="220"/>
      <c r="T317" s="221"/>
      <c r="AT317" s="222" t="s">
        <v>158</v>
      </c>
      <c r="AU317" s="222" t="s">
        <v>91</v>
      </c>
      <c r="AV317" s="14" t="s">
        <v>91</v>
      </c>
      <c r="AW317" s="14" t="s">
        <v>35</v>
      </c>
      <c r="AX317" s="14" t="s">
        <v>81</v>
      </c>
      <c r="AY317" s="222" t="s">
        <v>150</v>
      </c>
    </row>
    <row r="318" spans="1:65" s="15" customFormat="1">
      <c r="B318" s="223"/>
      <c r="C318" s="224"/>
      <c r="D318" s="203" t="s">
        <v>158</v>
      </c>
      <c r="E318" s="225" t="s">
        <v>1</v>
      </c>
      <c r="F318" s="226" t="s">
        <v>161</v>
      </c>
      <c r="G318" s="224"/>
      <c r="H318" s="227">
        <v>1.4179999999999999</v>
      </c>
      <c r="I318" s="228"/>
      <c r="J318" s="224"/>
      <c r="K318" s="224"/>
      <c r="L318" s="229"/>
      <c r="M318" s="230"/>
      <c r="N318" s="231"/>
      <c r="O318" s="231"/>
      <c r="P318" s="231"/>
      <c r="Q318" s="231"/>
      <c r="R318" s="231"/>
      <c r="S318" s="231"/>
      <c r="T318" s="232"/>
      <c r="AT318" s="233" t="s">
        <v>158</v>
      </c>
      <c r="AU318" s="233" t="s">
        <v>91</v>
      </c>
      <c r="AV318" s="15" t="s">
        <v>156</v>
      </c>
      <c r="AW318" s="15" t="s">
        <v>35</v>
      </c>
      <c r="AX318" s="15" t="s">
        <v>89</v>
      </c>
      <c r="AY318" s="233" t="s">
        <v>150</v>
      </c>
    </row>
    <row r="319" spans="1:65" s="12" customFormat="1" ht="22.9" customHeight="1">
      <c r="B319" s="171"/>
      <c r="C319" s="172"/>
      <c r="D319" s="173" t="s">
        <v>80</v>
      </c>
      <c r="E319" s="185" t="s">
        <v>383</v>
      </c>
      <c r="F319" s="185" t="s">
        <v>384</v>
      </c>
      <c r="G319" s="172"/>
      <c r="H319" s="172"/>
      <c r="I319" s="175"/>
      <c r="J319" s="186">
        <f>BK319</f>
        <v>0</v>
      </c>
      <c r="K319" s="172"/>
      <c r="L319" s="177"/>
      <c r="M319" s="178"/>
      <c r="N319" s="179"/>
      <c r="O319" s="179"/>
      <c r="P319" s="180">
        <f>SUM(P320:P335)</f>
        <v>0</v>
      </c>
      <c r="Q319" s="179"/>
      <c r="R319" s="180">
        <f>SUM(R320:R335)</f>
        <v>0</v>
      </c>
      <c r="S319" s="179"/>
      <c r="T319" s="181">
        <f>SUM(T320:T335)</f>
        <v>0</v>
      </c>
      <c r="AR319" s="182" t="s">
        <v>89</v>
      </c>
      <c r="AT319" s="183" t="s">
        <v>80</v>
      </c>
      <c r="AU319" s="183" t="s">
        <v>89</v>
      </c>
      <c r="AY319" s="182" t="s">
        <v>150</v>
      </c>
      <c r="BK319" s="184">
        <f>SUM(BK320:BK335)</f>
        <v>0</v>
      </c>
    </row>
    <row r="320" spans="1:65" s="2" customFormat="1" ht="24.2" customHeight="1">
      <c r="A320" s="34"/>
      <c r="B320" s="35"/>
      <c r="C320" s="187" t="s">
        <v>375</v>
      </c>
      <c r="D320" s="187" t="s">
        <v>152</v>
      </c>
      <c r="E320" s="188" t="s">
        <v>386</v>
      </c>
      <c r="F320" s="189" t="s">
        <v>387</v>
      </c>
      <c r="G320" s="190" t="s">
        <v>228</v>
      </c>
      <c r="H320" s="191">
        <v>102.61</v>
      </c>
      <c r="I320" s="192"/>
      <c r="J320" s="193">
        <f>ROUND(I320*H320,2)</f>
        <v>0</v>
      </c>
      <c r="K320" s="194"/>
      <c r="L320" s="39"/>
      <c r="M320" s="195" t="s">
        <v>1</v>
      </c>
      <c r="N320" s="196" t="s">
        <v>46</v>
      </c>
      <c r="O320" s="71"/>
      <c r="P320" s="197">
        <f>O320*H320</f>
        <v>0</v>
      </c>
      <c r="Q320" s="197">
        <v>0</v>
      </c>
      <c r="R320" s="197">
        <f>Q320*H320</f>
        <v>0</v>
      </c>
      <c r="S320" s="197">
        <v>0</v>
      </c>
      <c r="T320" s="198">
        <f>S320*H320</f>
        <v>0</v>
      </c>
      <c r="U320" s="34"/>
      <c r="V320" s="34"/>
      <c r="W320" s="34"/>
      <c r="X320" s="34"/>
      <c r="Y320" s="34"/>
      <c r="Z320" s="34"/>
      <c r="AA320" s="34"/>
      <c r="AB320" s="34"/>
      <c r="AC320" s="34"/>
      <c r="AD320" s="34"/>
      <c r="AE320" s="34"/>
      <c r="AR320" s="199" t="s">
        <v>156</v>
      </c>
      <c r="AT320" s="199" t="s">
        <v>152</v>
      </c>
      <c r="AU320" s="199" t="s">
        <v>91</v>
      </c>
      <c r="AY320" s="17" t="s">
        <v>150</v>
      </c>
      <c r="BE320" s="200">
        <f>IF(N320="základní",J320,0)</f>
        <v>0</v>
      </c>
      <c r="BF320" s="200">
        <f>IF(N320="snížená",J320,0)</f>
        <v>0</v>
      </c>
      <c r="BG320" s="200">
        <f>IF(N320="zákl. přenesená",J320,0)</f>
        <v>0</v>
      </c>
      <c r="BH320" s="200">
        <f>IF(N320="sníž. přenesená",J320,0)</f>
        <v>0</v>
      </c>
      <c r="BI320" s="200">
        <f>IF(N320="nulová",J320,0)</f>
        <v>0</v>
      </c>
      <c r="BJ320" s="17" t="s">
        <v>89</v>
      </c>
      <c r="BK320" s="200">
        <f>ROUND(I320*H320,2)</f>
        <v>0</v>
      </c>
      <c r="BL320" s="17" t="s">
        <v>156</v>
      </c>
      <c r="BM320" s="199" t="s">
        <v>846</v>
      </c>
    </row>
    <row r="321" spans="1:65" s="14" customFormat="1">
      <c r="B321" s="212"/>
      <c r="C321" s="213"/>
      <c r="D321" s="203" t="s">
        <v>158</v>
      </c>
      <c r="E321" s="214" t="s">
        <v>1</v>
      </c>
      <c r="F321" s="215" t="s">
        <v>847</v>
      </c>
      <c r="G321" s="213"/>
      <c r="H321" s="216">
        <v>102.61</v>
      </c>
      <c r="I321" s="217"/>
      <c r="J321" s="213"/>
      <c r="K321" s="213"/>
      <c r="L321" s="218"/>
      <c r="M321" s="219"/>
      <c r="N321" s="220"/>
      <c r="O321" s="220"/>
      <c r="P321" s="220"/>
      <c r="Q321" s="220"/>
      <c r="R321" s="220"/>
      <c r="S321" s="220"/>
      <c r="T321" s="221"/>
      <c r="AT321" s="222" t="s">
        <v>158</v>
      </c>
      <c r="AU321" s="222" t="s">
        <v>91</v>
      </c>
      <c r="AV321" s="14" t="s">
        <v>91</v>
      </c>
      <c r="AW321" s="14" t="s">
        <v>35</v>
      </c>
      <c r="AX321" s="14" t="s">
        <v>81</v>
      </c>
      <c r="AY321" s="222" t="s">
        <v>150</v>
      </c>
    </row>
    <row r="322" spans="1:65" s="15" customFormat="1">
      <c r="B322" s="223"/>
      <c r="C322" s="224"/>
      <c r="D322" s="203" t="s">
        <v>158</v>
      </c>
      <c r="E322" s="225" t="s">
        <v>1</v>
      </c>
      <c r="F322" s="226" t="s">
        <v>161</v>
      </c>
      <c r="G322" s="224"/>
      <c r="H322" s="227">
        <v>102.61</v>
      </c>
      <c r="I322" s="228"/>
      <c r="J322" s="224"/>
      <c r="K322" s="224"/>
      <c r="L322" s="229"/>
      <c r="M322" s="230"/>
      <c r="N322" s="231"/>
      <c r="O322" s="231"/>
      <c r="P322" s="231"/>
      <c r="Q322" s="231"/>
      <c r="R322" s="231"/>
      <c r="S322" s="231"/>
      <c r="T322" s="232"/>
      <c r="AT322" s="233" t="s">
        <v>158</v>
      </c>
      <c r="AU322" s="233" t="s">
        <v>91</v>
      </c>
      <c r="AV322" s="15" t="s">
        <v>156</v>
      </c>
      <c r="AW322" s="15" t="s">
        <v>35</v>
      </c>
      <c r="AX322" s="15" t="s">
        <v>89</v>
      </c>
      <c r="AY322" s="233" t="s">
        <v>150</v>
      </c>
    </row>
    <row r="323" spans="1:65" s="2" customFormat="1" ht="24.2" customHeight="1">
      <c r="A323" s="34"/>
      <c r="B323" s="35"/>
      <c r="C323" s="187" t="s">
        <v>379</v>
      </c>
      <c r="D323" s="187" t="s">
        <v>152</v>
      </c>
      <c r="E323" s="188" t="s">
        <v>391</v>
      </c>
      <c r="F323" s="189" t="s">
        <v>392</v>
      </c>
      <c r="G323" s="190" t="s">
        <v>228</v>
      </c>
      <c r="H323" s="191">
        <v>513.04999999999995</v>
      </c>
      <c r="I323" s="192"/>
      <c r="J323" s="193">
        <f>ROUND(I323*H323,2)</f>
        <v>0</v>
      </c>
      <c r="K323" s="194"/>
      <c r="L323" s="39"/>
      <c r="M323" s="195" t="s">
        <v>1</v>
      </c>
      <c r="N323" s="196" t="s">
        <v>46</v>
      </c>
      <c r="O323" s="71"/>
      <c r="P323" s="197">
        <f>O323*H323</f>
        <v>0</v>
      </c>
      <c r="Q323" s="197">
        <v>0</v>
      </c>
      <c r="R323" s="197">
        <f>Q323*H323</f>
        <v>0</v>
      </c>
      <c r="S323" s="197">
        <v>0</v>
      </c>
      <c r="T323" s="198">
        <f>S323*H323</f>
        <v>0</v>
      </c>
      <c r="U323" s="34"/>
      <c r="V323" s="34"/>
      <c r="W323" s="34"/>
      <c r="X323" s="34"/>
      <c r="Y323" s="34"/>
      <c r="Z323" s="34"/>
      <c r="AA323" s="34"/>
      <c r="AB323" s="34"/>
      <c r="AC323" s="34"/>
      <c r="AD323" s="34"/>
      <c r="AE323" s="34"/>
      <c r="AR323" s="199" t="s">
        <v>156</v>
      </c>
      <c r="AT323" s="199" t="s">
        <v>152</v>
      </c>
      <c r="AU323" s="199" t="s">
        <v>91</v>
      </c>
      <c r="AY323" s="17" t="s">
        <v>150</v>
      </c>
      <c r="BE323" s="200">
        <f>IF(N323="základní",J323,0)</f>
        <v>0</v>
      </c>
      <c r="BF323" s="200">
        <f>IF(N323="snížená",J323,0)</f>
        <v>0</v>
      </c>
      <c r="BG323" s="200">
        <f>IF(N323="zákl. přenesená",J323,0)</f>
        <v>0</v>
      </c>
      <c r="BH323" s="200">
        <f>IF(N323="sníž. přenesená",J323,0)</f>
        <v>0</v>
      </c>
      <c r="BI323" s="200">
        <f>IF(N323="nulová",J323,0)</f>
        <v>0</v>
      </c>
      <c r="BJ323" s="17" t="s">
        <v>89</v>
      </c>
      <c r="BK323" s="200">
        <f>ROUND(I323*H323,2)</f>
        <v>0</v>
      </c>
      <c r="BL323" s="17" t="s">
        <v>156</v>
      </c>
      <c r="BM323" s="199" t="s">
        <v>848</v>
      </c>
    </row>
    <row r="324" spans="1:65" s="14" customFormat="1">
      <c r="B324" s="212"/>
      <c r="C324" s="213"/>
      <c r="D324" s="203" t="s">
        <v>158</v>
      </c>
      <c r="E324" s="214" t="s">
        <v>1</v>
      </c>
      <c r="F324" s="215" t="s">
        <v>849</v>
      </c>
      <c r="G324" s="213"/>
      <c r="H324" s="216">
        <v>102.61</v>
      </c>
      <c r="I324" s="217"/>
      <c r="J324" s="213"/>
      <c r="K324" s="213"/>
      <c r="L324" s="218"/>
      <c r="M324" s="219"/>
      <c r="N324" s="220"/>
      <c r="O324" s="220"/>
      <c r="P324" s="220"/>
      <c r="Q324" s="220"/>
      <c r="R324" s="220"/>
      <c r="S324" s="220"/>
      <c r="T324" s="221"/>
      <c r="AT324" s="222" t="s">
        <v>158</v>
      </c>
      <c r="AU324" s="222" t="s">
        <v>91</v>
      </c>
      <c r="AV324" s="14" t="s">
        <v>91</v>
      </c>
      <c r="AW324" s="14" t="s">
        <v>35</v>
      </c>
      <c r="AX324" s="14" t="s">
        <v>81</v>
      </c>
      <c r="AY324" s="222" t="s">
        <v>150</v>
      </c>
    </row>
    <row r="325" spans="1:65" s="15" customFormat="1">
      <c r="B325" s="223"/>
      <c r="C325" s="224"/>
      <c r="D325" s="203" t="s">
        <v>158</v>
      </c>
      <c r="E325" s="225" t="s">
        <v>1</v>
      </c>
      <c r="F325" s="226" t="s">
        <v>161</v>
      </c>
      <c r="G325" s="224"/>
      <c r="H325" s="227">
        <v>102.61</v>
      </c>
      <c r="I325" s="228"/>
      <c r="J325" s="224"/>
      <c r="K325" s="224"/>
      <c r="L325" s="229"/>
      <c r="M325" s="230"/>
      <c r="N325" s="231"/>
      <c r="O325" s="231"/>
      <c r="P325" s="231"/>
      <c r="Q325" s="231"/>
      <c r="R325" s="231"/>
      <c r="S325" s="231"/>
      <c r="T325" s="232"/>
      <c r="AT325" s="233" t="s">
        <v>158</v>
      </c>
      <c r="AU325" s="233" t="s">
        <v>91</v>
      </c>
      <c r="AV325" s="15" t="s">
        <v>156</v>
      </c>
      <c r="AW325" s="15" t="s">
        <v>35</v>
      </c>
      <c r="AX325" s="15" t="s">
        <v>89</v>
      </c>
      <c r="AY325" s="233" t="s">
        <v>150</v>
      </c>
    </row>
    <row r="326" spans="1:65" s="14" customFormat="1">
      <c r="B326" s="212"/>
      <c r="C326" s="213"/>
      <c r="D326" s="203" t="s">
        <v>158</v>
      </c>
      <c r="E326" s="213"/>
      <c r="F326" s="215" t="s">
        <v>850</v>
      </c>
      <c r="G326" s="213"/>
      <c r="H326" s="216">
        <v>513.04999999999995</v>
      </c>
      <c r="I326" s="217"/>
      <c r="J326" s="213"/>
      <c r="K326" s="213"/>
      <c r="L326" s="218"/>
      <c r="M326" s="219"/>
      <c r="N326" s="220"/>
      <c r="O326" s="220"/>
      <c r="P326" s="220"/>
      <c r="Q326" s="220"/>
      <c r="R326" s="220"/>
      <c r="S326" s="220"/>
      <c r="T326" s="221"/>
      <c r="AT326" s="222" t="s">
        <v>158</v>
      </c>
      <c r="AU326" s="222" t="s">
        <v>91</v>
      </c>
      <c r="AV326" s="14" t="s">
        <v>91</v>
      </c>
      <c r="AW326" s="14" t="s">
        <v>4</v>
      </c>
      <c r="AX326" s="14" t="s">
        <v>89</v>
      </c>
      <c r="AY326" s="222" t="s">
        <v>150</v>
      </c>
    </row>
    <row r="327" spans="1:65" s="2" customFormat="1" ht="37.9" customHeight="1">
      <c r="A327" s="34"/>
      <c r="B327" s="35"/>
      <c r="C327" s="187" t="s">
        <v>385</v>
      </c>
      <c r="D327" s="187" t="s">
        <v>152</v>
      </c>
      <c r="E327" s="188" t="s">
        <v>397</v>
      </c>
      <c r="F327" s="189" t="s">
        <v>398</v>
      </c>
      <c r="G327" s="190" t="s">
        <v>228</v>
      </c>
      <c r="H327" s="191">
        <v>42.036999999999999</v>
      </c>
      <c r="I327" s="192"/>
      <c r="J327" s="193">
        <f>ROUND(I327*H327,2)</f>
        <v>0</v>
      </c>
      <c r="K327" s="194"/>
      <c r="L327" s="39"/>
      <c r="M327" s="195" t="s">
        <v>1</v>
      </c>
      <c r="N327" s="196" t="s">
        <v>46</v>
      </c>
      <c r="O327" s="71"/>
      <c r="P327" s="197">
        <f>O327*H327</f>
        <v>0</v>
      </c>
      <c r="Q327" s="197">
        <v>0</v>
      </c>
      <c r="R327" s="197">
        <f>Q327*H327</f>
        <v>0</v>
      </c>
      <c r="S327" s="197">
        <v>0</v>
      </c>
      <c r="T327" s="198">
        <f>S327*H327</f>
        <v>0</v>
      </c>
      <c r="U327" s="34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  <c r="AR327" s="199" t="s">
        <v>156</v>
      </c>
      <c r="AT327" s="199" t="s">
        <v>152</v>
      </c>
      <c r="AU327" s="199" t="s">
        <v>91</v>
      </c>
      <c r="AY327" s="17" t="s">
        <v>150</v>
      </c>
      <c r="BE327" s="200">
        <f>IF(N327="základní",J327,0)</f>
        <v>0</v>
      </c>
      <c r="BF327" s="200">
        <f>IF(N327="snížená",J327,0)</f>
        <v>0</v>
      </c>
      <c r="BG327" s="200">
        <f>IF(N327="zákl. přenesená",J327,0)</f>
        <v>0</v>
      </c>
      <c r="BH327" s="200">
        <f>IF(N327="sníž. přenesená",J327,0)</f>
        <v>0</v>
      </c>
      <c r="BI327" s="200">
        <f>IF(N327="nulová",J327,0)</f>
        <v>0</v>
      </c>
      <c r="BJ327" s="17" t="s">
        <v>89</v>
      </c>
      <c r="BK327" s="200">
        <f>ROUND(I327*H327,2)</f>
        <v>0</v>
      </c>
      <c r="BL327" s="17" t="s">
        <v>156</v>
      </c>
      <c r="BM327" s="199" t="s">
        <v>851</v>
      </c>
    </row>
    <row r="328" spans="1:65" s="14" customFormat="1">
      <c r="B328" s="212"/>
      <c r="C328" s="213"/>
      <c r="D328" s="203" t="s">
        <v>158</v>
      </c>
      <c r="E328" s="214" t="s">
        <v>1</v>
      </c>
      <c r="F328" s="215" t="s">
        <v>852</v>
      </c>
      <c r="G328" s="213"/>
      <c r="H328" s="216">
        <v>42.036999999999999</v>
      </c>
      <c r="I328" s="217"/>
      <c r="J328" s="213"/>
      <c r="K328" s="213"/>
      <c r="L328" s="218"/>
      <c r="M328" s="219"/>
      <c r="N328" s="220"/>
      <c r="O328" s="220"/>
      <c r="P328" s="220"/>
      <c r="Q328" s="220"/>
      <c r="R328" s="220"/>
      <c r="S328" s="220"/>
      <c r="T328" s="221"/>
      <c r="AT328" s="222" t="s">
        <v>158</v>
      </c>
      <c r="AU328" s="222" t="s">
        <v>91</v>
      </c>
      <c r="AV328" s="14" t="s">
        <v>91</v>
      </c>
      <c r="AW328" s="14" t="s">
        <v>35</v>
      </c>
      <c r="AX328" s="14" t="s">
        <v>81</v>
      </c>
      <c r="AY328" s="222" t="s">
        <v>150</v>
      </c>
    </row>
    <row r="329" spans="1:65" s="15" customFormat="1">
      <c r="B329" s="223"/>
      <c r="C329" s="224"/>
      <c r="D329" s="203" t="s">
        <v>158</v>
      </c>
      <c r="E329" s="225" t="s">
        <v>1</v>
      </c>
      <c r="F329" s="226" t="s">
        <v>161</v>
      </c>
      <c r="G329" s="224"/>
      <c r="H329" s="227">
        <v>42.036999999999999</v>
      </c>
      <c r="I329" s="228"/>
      <c r="J329" s="224"/>
      <c r="K329" s="224"/>
      <c r="L329" s="229"/>
      <c r="M329" s="230"/>
      <c r="N329" s="231"/>
      <c r="O329" s="231"/>
      <c r="P329" s="231"/>
      <c r="Q329" s="231"/>
      <c r="R329" s="231"/>
      <c r="S329" s="231"/>
      <c r="T329" s="232"/>
      <c r="AT329" s="233" t="s">
        <v>158</v>
      </c>
      <c r="AU329" s="233" t="s">
        <v>91</v>
      </c>
      <c r="AV329" s="15" t="s">
        <v>156</v>
      </c>
      <c r="AW329" s="15" t="s">
        <v>35</v>
      </c>
      <c r="AX329" s="15" t="s">
        <v>89</v>
      </c>
      <c r="AY329" s="233" t="s">
        <v>150</v>
      </c>
    </row>
    <row r="330" spans="1:65" s="2" customFormat="1" ht="44.25" customHeight="1">
      <c r="A330" s="34"/>
      <c r="B330" s="35"/>
      <c r="C330" s="187" t="s">
        <v>390</v>
      </c>
      <c r="D330" s="187" t="s">
        <v>152</v>
      </c>
      <c r="E330" s="188" t="s">
        <v>403</v>
      </c>
      <c r="F330" s="189" t="s">
        <v>404</v>
      </c>
      <c r="G330" s="190" t="s">
        <v>228</v>
      </c>
      <c r="H330" s="191">
        <v>59.718000000000004</v>
      </c>
      <c r="I330" s="192"/>
      <c r="J330" s="193">
        <f>ROUND(I330*H330,2)</f>
        <v>0</v>
      </c>
      <c r="K330" s="194"/>
      <c r="L330" s="39"/>
      <c r="M330" s="195" t="s">
        <v>1</v>
      </c>
      <c r="N330" s="196" t="s">
        <v>46</v>
      </c>
      <c r="O330" s="71"/>
      <c r="P330" s="197">
        <f>O330*H330</f>
        <v>0</v>
      </c>
      <c r="Q330" s="197">
        <v>0</v>
      </c>
      <c r="R330" s="197">
        <f>Q330*H330</f>
        <v>0</v>
      </c>
      <c r="S330" s="197">
        <v>0</v>
      </c>
      <c r="T330" s="198">
        <f>S330*H330</f>
        <v>0</v>
      </c>
      <c r="U330" s="34"/>
      <c r="V330" s="34"/>
      <c r="W330" s="34"/>
      <c r="X330" s="34"/>
      <c r="Y330" s="34"/>
      <c r="Z330" s="34"/>
      <c r="AA330" s="34"/>
      <c r="AB330" s="34"/>
      <c r="AC330" s="34"/>
      <c r="AD330" s="34"/>
      <c r="AE330" s="34"/>
      <c r="AR330" s="199" t="s">
        <v>156</v>
      </c>
      <c r="AT330" s="199" t="s">
        <v>152</v>
      </c>
      <c r="AU330" s="199" t="s">
        <v>91</v>
      </c>
      <c r="AY330" s="17" t="s">
        <v>150</v>
      </c>
      <c r="BE330" s="200">
        <f>IF(N330="základní",J330,0)</f>
        <v>0</v>
      </c>
      <c r="BF330" s="200">
        <f>IF(N330="snížená",J330,0)</f>
        <v>0</v>
      </c>
      <c r="BG330" s="200">
        <f>IF(N330="zákl. přenesená",J330,0)</f>
        <v>0</v>
      </c>
      <c r="BH330" s="200">
        <f>IF(N330="sníž. přenesená",J330,0)</f>
        <v>0</v>
      </c>
      <c r="BI330" s="200">
        <f>IF(N330="nulová",J330,0)</f>
        <v>0</v>
      </c>
      <c r="BJ330" s="17" t="s">
        <v>89</v>
      </c>
      <c r="BK330" s="200">
        <f>ROUND(I330*H330,2)</f>
        <v>0</v>
      </c>
      <c r="BL330" s="17" t="s">
        <v>156</v>
      </c>
      <c r="BM330" s="199" t="s">
        <v>853</v>
      </c>
    </row>
    <row r="331" spans="1:65" s="14" customFormat="1">
      <c r="B331" s="212"/>
      <c r="C331" s="213"/>
      <c r="D331" s="203" t="s">
        <v>158</v>
      </c>
      <c r="E331" s="214" t="s">
        <v>1</v>
      </c>
      <c r="F331" s="215" t="s">
        <v>854</v>
      </c>
      <c r="G331" s="213"/>
      <c r="H331" s="216">
        <v>59.718000000000004</v>
      </c>
      <c r="I331" s="217"/>
      <c r="J331" s="213"/>
      <c r="K331" s="213"/>
      <c r="L331" s="218"/>
      <c r="M331" s="219"/>
      <c r="N331" s="220"/>
      <c r="O331" s="220"/>
      <c r="P331" s="220"/>
      <c r="Q331" s="220"/>
      <c r="R331" s="220"/>
      <c r="S331" s="220"/>
      <c r="T331" s="221"/>
      <c r="AT331" s="222" t="s">
        <v>158</v>
      </c>
      <c r="AU331" s="222" t="s">
        <v>91</v>
      </c>
      <c r="AV331" s="14" t="s">
        <v>91</v>
      </c>
      <c r="AW331" s="14" t="s">
        <v>35</v>
      </c>
      <c r="AX331" s="14" t="s">
        <v>81</v>
      </c>
      <c r="AY331" s="222" t="s">
        <v>150</v>
      </c>
    </row>
    <row r="332" spans="1:65" s="15" customFormat="1">
      <c r="B332" s="223"/>
      <c r="C332" s="224"/>
      <c r="D332" s="203" t="s">
        <v>158</v>
      </c>
      <c r="E332" s="225" t="s">
        <v>1</v>
      </c>
      <c r="F332" s="226" t="s">
        <v>161</v>
      </c>
      <c r="G332" s="224"/>
      <c r="H332" s="227">
        <v>59.718000000000004</v>
      </c>
      <c r="I332" s="228"/>
      <c r="J332" s="224"/>
      <c r="K332" s="224"/>
      <c r="L332" s="229"/>
      <c r="M332" s="230"/>
      <c r="N332" s="231"/>
      <c r="O332" s="231"/>
      <c r="P332" s="231"/>
      <c r="Q332" s="231"/>
      <c r="R332" s="231"/>
      <c r="S332" s="231"/>
      <c r="T332" s="232"/>
      <c r="AT332" s="233" t="s">
        <v>158</v>
      </c>
      <c r="AU332" s="233" t="s">
        <v>91</v>
      </c>
      <c r="AV332" s="15" t="s">
        <v>156</v>
      </c>
      <c r="AW332" s="15" t="s">
        <v>35</v>
      </c>
      <c r="AX332" s="15" t="s">
        <v>89</v>
      </c>
      <c r="AY332" s="233" t="s">
        <v>150</v>
      </c>
    </row>
    <row r="333" spans="1:65" s="2" customFormat="1" ht="44.25" customHeight="1">
      <c r="A333" s="34"/>
      <c r="B333" s="35"/>
      <c r="C333" s="187" t="s">
        <v>396</v>
      </c>
      <c r="D333" s="187" t="s">
        <v>152</v>
      </c>
      <c r="E333" s="188" t="s">
        <v>408</v>
      </c>
      <c r="F333" s="189" t="s">
        <v>409</v>
      </c>
      <c r="G333" s="190" t="s">
        <v>228</v>
      </c>
      <c r="H333" s="191">
        <v>0.85499999999999998</v>
      </c>
      <c r="I333" s="192"/>
      <c r="J333" s="193">
        <f>ROUND(I333*H333,2)</f>
        <v>0</v>
      </c>
      <c r="K333" s="194"/>
      <c r="L333" s="39"/>
      <c r="M333" s="195" t="s">
        <v>1</v>
      </c>
      <c r="N333" s="196" t="s">
        <v>46</v>
      </c>
      <c r="O333" s="71"/>
      <c r="P333" s="197">
        <f>O333*H333</f>
        <v>0</v>
      </c>
      <c r="Q333" s="197">
        <v>0</v>
      </c>
      <c r="R333" s="197">
        <f>Q333*H333</f>
        <v>0</v>
      </c>
      <c r="S333" s="197">
        <v>0</v>
      </c>
      <c r="T333" s="198">
        <f>S333*H333</f>
        <v>0</v>
      </c>
      <c r="U333" s="34"/>
      <c r="V333" s="34"/>
      <c r="W333" s="34"/>
      <c r="X333" s="34"/>
      <c r="Y333" s="34"/>
      <c r="Z333" s="34"/>
      <c r="AA333" s="34"/>
      <c r="AB333" s="34"/>
      <c r="AC333" s="34"/>
      <c r="AD333" s="34"/>
      <c r="AE333" s="34"/>
      <c r="AR333" s="199" t="s">
        <v>156</v>
      </c>
      <c r="AT333" s="199" t="s">
        <v>152</v>
      </c>
      <c r="AU333" s="199" t="s">
        <v>91</v>
      </c>
      <c r="AY333" s="17" t="s">
        <v>150</v>
      </c>
      <c r="BE333" s="200">
        <f>IF(N333="základní",J333,0)</f>
        <v>0</v>
      </c>
      <c r="BF333" s="200">
        <f>IF(N333="snížená",J333,0)</f>
        <v>0</v>
      </c>
      <c r="BG333" s="200">
        <f>IF(N333="zákl. přenesená",J333,0)</f>
        <v>0</v>
      </c>
      <c r="BH333" s="200">
        <f>IF(N333="sníž. přenesená",J333,0)</f>
        <v>0</v>
      </c>
      <c r="BI333" s="200">
        <f>IF(N333="nulová",J333,0)</f>
        <v>0</v>
      </c>
      <c r="BJ333" s="17" t="s">
        <v>89</v>
      </c>
      <c r="BK333" s="200">
        <f>ROUND(I333*H333,2)</f>
        <v>0</v>
      </c>
      <c r="BL333" s="17" t="s">
        <v>156</v>
      </c>
      <c r="BM333" s="199" t="s">
        <v>855</v>
      </c>
    </row>
    <row r="334" spans="1:65" s="14" customFormat="1">
      <c r="B334" s="212"/>
      <c r="C334" s="213"/>
      <c r="D334" s="203" t="s">
        <v>158</v>
      </c>
      <c r="E334" s="214" t="s">
        <v>1</v>
      </c>
      <c r="F334" s="215" t="s">
        <v>856</v>
      </c>
      <c r="G334" s="213"/>
      <c r="H334" s="216">
        <v>0.85499999999999998</v>
      </c>
      <c r="I334" s="217"/>
      <c r="J334" s="213"/>
      <c r="K334" s="213"/>
      <c r="L334" s="218"/>
      <c r="M334" s="219"/>
      <c r="N334" s="220"/>
      <c r="O334" s="220"/>
      <c r="P334" s="220"/>
      <c r="Q334" s="220"/>
      <c r="R334" s="220"/>
      <c r="S334" s="220"/>
      <c r="T334" s="221"/>
      <c r="AT334" s="222" t="s">
        <v>158</v>
      </c>
      <c r="AU334" s="222" t="s">
        <v>91</v>
      </c>
      <c r="AV334" s="14" t="s">
        <v>91</v>
      </c>
      <c r="AW334" s="14" t="s">
        <v>35</v>
      </c>
      <c r="AX334" s="14" t="s">
        <v>81</v>
      </c>
      <c r="AY334" s="222" t="s">
        <v>150</v>
      </c>
    </row>
    <row r="335" spans="1:65" s="15" customFormat="1">
      <c r="B335" s="223"/>
      <c r="C335" s="224"/>
      <c r="D335" s="203" t="s">
        <v>158</v>
      </c>
      <c r="E335" s="225" t="s">
        <v>1</v>
      </c>
      <c r="F335" s="226" t="s">
        <v>161</v>
      </c>
      <c r="G335" s="224"/>
      <c r="H335" s="227">
        <v>0.85499999999999998</v>
      </c>
      <c r="I335" s="228"/>
      <c r="J335" s="224"/>
      <c r="K335" s="224"/>
      <c r="L335" s="229"/>
      <c r="M335" s="230"/>
      <c r="N335" s="231"/>
      <c r="O335" s="231"/>
      <c r="P335" s="231"/>
      <c r="Q335" s="231"/>
      <c r="R335" s="231"/>
      <c r="S335" s="231"/>
      <c r="T335" s="232"/>
      <c r="AT335" s="233" t="s">
        <v>158</v>
      </c>
      <c r="AU335" s="233" t="s">
        <v>91</v>
      </c>
      <c r="AV335" s="15" t="s">
        <v>156</v>
      </c>
      <c r="AW335" s="15" t="s">
        <v>35</v>
      </c>
      <c r="AX335" s="15" t="s">
        <v>89</v>
      </c>
      <c r="AY335" s="233" t="s">
        <v>150</v>
      </c>
    </row>
    <row r="336" spans="1:65" s="12" customFormat="1" ht="22.9" customHeight="1">
      <c r="B336" s="171"/>
      <c r="C336" s="172"/>
      <c r="D336" s="173" t="s">
        <v>80</v>
      </c>
      <c r="E336" s="185" t="s">
        <v>412</v>
      </c>
      <c r="F336" s="185" t="s">
        <v>413</v>
      </c>
      <c r="G336" s="172"/>
      <c r="H336" s="172"/>
      <c r="I336" s="175"/>
      <c r="J336" s="186">
        <f>BK336</f>
        <v>0</v>
      </c>
      <c r="K336" s="172"/>
      <c r="L336" s="177"/>
      <c r="M336" s="178"/>
      <c r="N336" s="179"/>
      <c r="O336" s="179"/>
      <c r="P336" s="180">
        <f>P337</f>
        <v>0</v>
      </c>
      <c r="Q336" s="179"/>
      <c r="R336" s="180">
        <f>R337</f>
        <v>0</v>
      </c>
      <c r="S336" s="179"/>
      <c r="T336" s="181">
        <f>T337</f>
        <v>0</v>
      </c>
      <c r="AR336" s="182" t="s">
        <v>89</v>
      </c>
      <c r="AT336" s="183" t="s">
        <v>80</v>
      </c>
      <c r="AU336" s="183" t="s">
        <v>89</v>
      </c>
      <c r="AY336" s="182" t="s">
        <v>150</v>
      </c>
      <c r="BK336" s="184">
        <f>BK337</f>
        <v>0</v>
      </c>
    </row>
    <row r="337" spans="1:65" s="2" customFormat="1" ht="24.2" customHeight="1">
      <c r="A337" s="34"/>
      <c r="B337" s="35"/>
      <c r="C337" s="187" t="s">
        <v>402</v>
      </c>
      <c r="D337" s="187" t="s">
        <v>152</v>
      </c>
      <c r="E337" s="188" t="s">
        <v>415</v>
      </c>
      <c r="F337" s="189" t="s">
        <v>416</v>
      </c>
      <c r="G337" s="190" t="s">
        <v>228</v>
      </c>
      <c r="H337" s="191">
        <v>109.84099999999999</v>
      </c>
      <c r="I337" s="192"/>
      <c r="J337" s="193">
        <f>ROUND(I337*H337,2)</f>
        <v>0</v>
      </c>
      <c r="K337" s="194"/>
      <c r="L337" s="39"/>
      <c r="M337" s="195" t="s">
        <v>1</v>
      </c>
      <c r="N337" s="196" t="s">
        <v>46</v>
      </c>
      <c r="O337" s="71"/>
      <c r="P337" s="197">
        <f>O337*H337</f>
        <v>0</v>
      </c>
      <c r="Q337" s="197">
        <v>0</v>
      </c>
      <c r="R337" s="197">
        <f>Q337*H337</f>
        <v>0</v>
      </c>
      <c r="S337" s="197">
        <v>0</v>
      </c>
      <c r="T337" s="198">
        <f>S337*H337</f>
        <v>0</v>
      </c>
      <c r="U337" s="34"/>
      <c r="V337" s="34"/>
      <c r="W337" s="34"/>
      <c r="X337" s="34"/>
      <c r="Y337" s="34"/>
      <c r="Z337" s="34"/>
      <c r="AA337" s="34"/>
      <c r="AB337" s="34"/>
      <c r="AC337" s="34"/>
      <c r="AD337" s="34"/>
      <c r="AE337" s="34"/>
      <c r="AR337" s="199" t="s">
        <v>156</v>
      </c>
      <c r="AT337" s="199" t="s">
        <v>152</v>
      </c>
      <c r="AU337" s="199" t="s">
        <v>91</v>
      </c>
      <c r="AY337" s="17" t="s">
        <v>150</v>
      </c>
      <c r="BE337" s="200">
        <f>IF(N337="základní",J337,0)</f>
        <v>0</v>
      </c>
      <c r="BF337" s="200">
        <f>IF(N337="snížená",J337,0)</f>
        <v>0</v>
      </c>
      <c r="BG337" s="200">
        <f>IF(N337="zákl. přenesená",J337,0)</f>
        <v>0</v>
      </c>
      <c r="BH337" s="200">
        <f>IF(N337="sníž. přenesená",J337,0)</f>
        <v>0</v>
      </c>
      <c r="BI337" s="200">
        <f>IF(N337="nulová",J337,0)</f>
        <v>0</v>
      </c>
      <c r="BJ337" s="17" t="s">
        <v>89</v>
      </c>
      <c r="BK337" s="200">
        <f>ROUND(I337*H337,2)</f>
        <v>0</v>
      </c>
      <c r="BL337" s="17" t="s">
        <v>156</v>
      </c>
      <c r="BM337" s="199" t="s">
        <v>857</v>
      </c>
    </row>
    <row r="338" spans="1:65" s="12" customFormat="1" ht="25.9" customHeight="1">
      <c r="B338" s="171"/>
      <c r="C338" s="172"/>
      <c r="D338" s="173" t="s">
        <v>80</v>
      </c>
      <c r="E338" s="174" t="s">
        <v>418</v>
      </c>
      <c r="F338" s="174" t="s">
        <v>419</v>
      </c>
      <c r="G338" s="172"/>
      <c r="H338" s="172"/>
      <c r="I338" s="175"/>
      <c r="J338" s="176">
        <f>BK338</f>
        <v>0</v>
      </c>
      <c r="K338" s="172"/>
      <c r="L338" s="177"/>
      <c r="M338" s="178"/>
      <c r="N338" s="179"/>
      <c r="O338" s="179"/>
      <c r="P338" s="180">
        <f>P339</f>
        <v>0</v>
      </c>
      <c r="Q338" s="179"/>
      <c r="R338" s="180">
        <f>R339</f>
        <v>2.5</v>
      </c>
      <c r="S338" s="179"/>
      <c r="T338" s="181">
        <f>T339</f>
        <v>0</v>
      </c>
      <c r="AR338" s="182" t="s">
        <v>91</v>
      </c>
      <c r="AT338" s="183" t="s">
        <v>80</v>
      </c>
      <c r="AU338" s="183" t="s">
        <v>81</v>
      </c>
      <c r="AY338" s="182" t="s">
        <v>150</v>
      </c>
      <c r="BK338" s="184">
        <f>BK339</f>
        <v>0</v>
      </c>
    </row>
    <row r="339" spans="1:65" s="12" customFormat="1" ht="22.9" customHeight="1">
      <c r="B339" s="171"/>
      <c r="C339" s="172"/>
      <c r="D339" s="173" t="s">
        <v>80</v>
      </c>
      <c r="E339" s="185" t="s">
        <v>420</v>
      </c>
      <c r="F339" s="185" t="s">
        <v>421</v>
      </c>
      <c r="G339" s="172"/>
      <c r="H339" s="172"/>
      <c r="I339" s="175"/>
      <c r="J339" s="186">
        <f>BK339</f>
        <v>0</v>
      </c>
      <c r="K339" s="172"/>
      <c r="L339" s="177"/>
      <c r="M339" s="178"/>
      <c r="N339" s="179"/>
      <c r="O339" s="179"/>
      <c r="P339" s="180">
        <f>SUM(P340:P342)</f>
        <v>0</v>
      </c>
      <c r="Q339" s="179"/>
      <c r="R339" s="180">
        <f>SUM(R340:R342)</f>
        <v>2.5</v>
      </c>
      <c r="S339" s="179"/>
      <c r="T339" s="181">
        <f>SUM(T340:T342)</f>
        <v>0</v>
      </c>
      <c r="AR339" s="182" t="s">
        <v>91</v>
      </c>
      <c r="AT339" s="183" t="s">
        <v>80</v>
      </c>
      <c r="AU339" s="183" t="s">
        <v>89</v>
      </c>
      <c r="AY339" s="182" t="s">
        <v>150</v>
      </c>
      <c r="BK339" s="184">
        <f>SUM(BK340:BK342)</f>
        <v>0</v>
      </c>
    </row>
    <row r="340" spans="1:65" s="2" customFormat="1" ht="24.2" customHeight="1">
      <c r="A340" s="34"/>
      <c r="B340" s="35"/>
      <c r="C340" s="187" t="s">
        <v>407</v>
      </c>
      <c r="D340" s="187" t="s">
        <v>152</v>
      </c>
      <c r="E340" s="188" t="s">
        <v>423</v>
      </c>
      <c r="F340" s="189" t="s">
        <v>424</v>
      </c>
      <c r="G340" s="190" t="s">
        <v>285</v>
      </c>
      <c r="H340" s="191">
        <v>1</v>
      </c>
      <c r="I340" s="192"/>
      <c r="J340" s="193">
        <f>ROUND(I340*H340,2)</f>
        <v>0</v>
      </c>
      <c r="K340" s="194"/>
      <c r="L340" s="39"/>
      <c r="M340" s="195" t="s">
        <v>1</v>
      </c>
      <c r="N340" s="196" t="s">
        <v>46</v>
      </c>
      <c r="O340" s="71"/>
      <c r="P340" s="197">
        <f>O340*H340</f>
        <v>0</v>
      </c>
      <c r="Q340" s="197">
        <v>1.25</v>
      </c>
      <c r="R340" s="197">
        <f>Q340*H340</f>
        <v>1.25</v>
      </c>
      <c r="S340" s="197">
        <v>0</v>
      </c>
      <c r="T340" s="198">
        <f>S340*H340</f>
        <v>0</v>
      </c>
      <c r="U340" s="34"/>
      <c r="V340" s="34"/>
      <c r="W340" s="34"/>
      <c r="X340" s="34"/>
      <c r="Y340" s="34"/>
      <c r="Z340" s="34"/>
      <c r="AA340" s="34"/>
      <c r="AB340" s="34"/>
      <c r="AC340" s="34"/>
      <c r="AD340" s="34"/>
      <c r="AE340" s="34"/>
      <c r="AR340" s="199" t="s">
        <v>243</v>
      </c>
      <c r="AT340" s="199" t="s">
        <v>152</v>
      </c>
      <c r="AU340" s="199" t="s">
        <v>91</v>
      </c>
      <c r="AY340" s="17" t="s">
        <v>150</v>
      </c>
      <c r="BE340" s="200">
        <f>IF(N340="základní",J340,0)</f>
        <v>0</v>
      </c>
      <c r="BF340" s="200">
        <f>IF(N340="snížená",J340,0)</f>
        <v>0</v>
      </c>
      <c r="BG340" s="200">
        <f>IF(N340="zákl. přenesená",J340,0)</f>
        <v>0</v>
      </c>
      <c r="BH340" s="200">
        <f>IF(N340="sníž. přenesená",J340,0)</f>
        <v>0</v>
      </c>
      <c r="BI340" s="200">
        <f>IF(N340="nulová",J340,0)</f>
        <v>0</v>
      </c>
      <c r="BJ340" s="17" t="s">
        <v>89</v>
      </c>
      <c r="BK340" s="200">
        <f>ROUND(I340*H340,2)</f>
        <v>0</v>
      </c>
      <c r="BL340" s="17" t="s">
        <v>243</v>
      </c>
      <c r="BM340" s="199" t="s">
        <v>858</v>
      </c>
    </row>
    <row r="341" spans="1:65" s="2" customFormat="1" ht="16.5" customHeight="1">
      <c r="A341" s="34"/>
      <c r="B341" s="35"/>
      <c r="C341" s="234" t="s">
        <v>414</v>
      </c>
      <c r="D341" s="234" t="s">
        <v>211</v>
      </c>
      <c r="E341" s="235" t="s">
        <v>427</v>
      </c>
      <c r="F341" s="236" t="s">
        <v>428</v>
      </c>
      <c r="G341" s="237" t="s">
        <v>285</v>
      </c>
      <c r="H341" s="238">
        <v>1</v>
      </c>
      <c r="I341" s="239"/>
      <c r="J341" s="240">
        <f>ROUND(I341*H341,2)</f>
        <v>0</v>
      </c>
      <c r="K341" s="241"/>
      <c r="L341" s="242"/>
      <c r="M341" s="243" t="s">
        <v>1</v>
      </c>
      <c r="N341" s="244" t="s">
        <v>46</v>
      </c>
      <c r="O341" s="71"/>
      <c r="P341" s="197">
        <f>O341*H341</f>
        <v>0</v>
      </c>
      <c r="Q341" s="197">
        <v>1.25</v>
      </c>
      <c r="R341" s="197">
        <f>Q341*H341</f>
        <v>1.25</v>
      </c>
      <c r="S341" s="197">
        <v>0</v>
      </c>
      <c r="T341" s="198">
        <f>S341*H341</f>
        <v>0</v>
      </c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R341" s="199" t="s">
        <v>193</v>
      </c>
      <c r="AT341" s="199" t="s">
        <v>211</v>
      </c>
      <c r="AU341" s="199" t="s">
        <v>91</v>
      </c>
      <c r="AY341" s="17" t="s">
        <v>150</v>
      </c>
      <c r="BE341" s="200">
        <f>IF(N341="základní",J341,0)</f>
        <v>0</v>
      </c>
      <c r="BF341" s="200">
        <f>IF(N341="snížená",J341,0)</f>
        <v>0</v>
      </c>
      <c r="BG341" s="200">
        <f>IF(N341="zákl. přenesená",J341,0)</f>
        <v>0</v>
      </c>
      <c r="BH341" s="200">
        <f>IF(N341="sníž. přenesená",J341,0)</f>
        <v>0</v>
      </c>
      <c r="BI341" s="200">
        <f>IF(N341="nulová",J341,0)</f>
        <v>0</v>
      </c>
      <c r="BJ341" s="17" t="s">
        <v>89</v>
      </c>
      <c r="BK341" s="200">
        <f>ROUND(I341*H341,2)</f>
        <v>0</v>
      </c>
      <c r="BL341" s="17" t="s">
        <v>156</v>
      </c>
      <c r="BM341" s="199" t="s">
        <v>859</v>
      </c>
    </row>
    <row r="342" spans="1:65" s="2" customFormat="1" ht="24.2" customHeight="1">
      <c r="A342" s="34"/>
      <c r="B342" s="35"/>
      <c r="C342" s="187" t="s">
        <v>422</v>
      </c>
      <c r="D342" s="187" t="s">
        <v>152</v>
      </c>
      <c r="E342" s="188" t="s">
        <v>431</v>
      </c>
      <c r="F342" s="189" t="s">
        <v>432</v>
      </c>
      <c r="G342" s="190" t="s">
        <v>228</v>
      </c>
      <c r="H342" s="191">
        <v>1.25</v>
      </c>
      <c r="I342" s="192"/>
      <c r="J342" s="193">
        <f>ROUND(I342*H342,2)</f>
        <v>0</v>
      </c>
      <c r="K342" s="194"/>
      <c r="L342" s="39"/>
      <c r="M342" s="195" t="s">
        <v>1</v>
      </c>
      <c r="N342" s="196" t="s">
        <v>46</v>
      </c>
      <c r="O342" s="71"/>
      <c r="P342" s="197">
        <f>O342*H342</f>
        <v>0</v>
      </c>
      <c r="Q342" s="197">
        <v>0</v>
      </c>
      <c r="R342" s="197">
        <f>Q342*H342</f>
        <v>0</v>
      </c>
      <c r="S342" s="197">
        <v>0</v>
      </c>
      <c r="T342" s="198">
        <f>S342*H342</f>
        <v>0</v>
      </c>
      <c r="U342" s="34"/>
      <c r="V342" s="34"/>
      <c r="W342" s="34"/>
      <c r="X342" s="34"/>
      <c r="Y342" s="34"/>
      <c r="Z342" s="34"/>
      <c r="AA342" s="34"/>
      <c r="AB342" s="34"/>
      <c r="AC342" s="34"/>
      <c r="AD342" s="34"/>
      <c r="AE342" s="34"/>
      <c r="AR342" s="199" t="s">
        <v>243</v>
      </c>
      <c r="AT342" s="199" t="s">
        <v>152</v>
      </c>
      <c r="AU342" s="199" t="s">
        <v>91</v>
      </c>
      <c r="AY342" s="17" t="s">
        <v>150</v>
      </c>
      <c r="BE342" s="200">
        <f>IF(N342="základní",J342,0)</f>
        <v>0</v>
      </c>
      <c r="BF342" s="200">
        <f>IF(N342="snížená",J342,0)</f>
        <v>0</v>
      </c>
      <c r="BG342" s="200">
        <f>IF(N342="zákl. přenesená",J342,0)</f>
        <v>0</v>
      </c>
      <c r="BH342" s="200">
        <f>IF(N342="sníž. přenesená",J342,0)</f>
        <v>0</v>
      </c>
      <c r="BI342" s="200">
        <f>IF(N342="nulová",J342,0)</f>
        <v>0</v>
      </c>
      <c r="BJ342" s="17" t="s">
        <v>89</v>
      </c>
      <c r="BK342" s="200">
        <f>ROUND(I342*H342,2)</f>
        <v>0</v>
      </c>
      <c r="BL342" s="17" t="s">
        <v>243</v>
      </c>
      <c r="BM342" s="199" t="s">
        <v>860</v>
      </c>
    </row>
    <row r="343" spans="1:65" s="12" customFormat="1" ht="25.9" customHeight="1">
      <c r="B343" s="171"/>
      <c r="C343" s="172"/>
      <c r="D343" s="173" t="s">
        <v>80</v>
      </c>
      <c r="E343" s="174" t="s">
        <v>211</v>
      </c>
      <c r="F343" s="174" t="s">
        <v>434</v>
      </c>
      <c r="G343" s="172"/>
      <c r="H343" s="172"/>
      <c r="I343" s="175"/>
      <c r="J343" s="176">
        <f>BK343</f>
        <v>0</v>
      </c>
      <c r="K343" s="172"/>
      <c r="L343" s="177"/>
      <c r="M343" s="178"/>
      <c r="N343" s="179"/>
      <c r="O343" s="179"/>
      <c r="P343" s="180">
        <f>P344</f>
        <v>0</v>
      </c>
      <c r="Q343" s="179"/>
      <c r="R343" s="180">
        <f>R344</f>
        <v>3.2803639999999995E-2</v>
      </c>
      <c r="S343" s="179"/>
      <c r="T343" s="181">
        <f>T344</f>
        <v>0</v>
      </c>
      <c r="AR343" s="182" t="s">
        <v>165</v>
      </c>
      <c r="AT343" s="183" t="s">
        <v>80</v>
      </c>
      <c r="AU343" s="183" t="s">
        <v>81</v>
      </c>
      <c r="AY343" s="182" t="s">
        <v>150</v>
      </c>
      <c r="BK343" s="184">
        <f>BK344</f>
        <v>0</v>
      </c>
    </row>
    <row r="344" spans="1:65" s="12" customFormat="1" ht="22.9" customHeight="1">
      <c r="B344" s="171"/>
      <c r="C344" s="172"/>
      <c r="D344" s="173" t="s">
        <v>80</v>
      </c>
      <c r="E344" s="185" t="s">
        <v>435</v>
      </c>
      <c r="F344" s="185" t="s">
        <v>436</v>
      </c>
      <c r="G344" s="172"/>
      <c r="H344" s="172"/>
      <c r="I344" s="175"/>
      <c r="J344" s="186">
        <f>BK344</f>
        <v>0</v>
      </c>
      <c r="K344" s="172"/>
      <c r="L344" s="177"/>
      <c r="M344" s="178"/>
      <c r="N344" s="179"/>
      <c r="O344" s="179"/>
      <c r="P344" s="180">
        <f>SUM(P345:P371)</f>
        <v>0</v>
      </c>
      <c r="Q344" s="179"/>
      <c r="R344" s="180">
        <f>SUM(R345:R371)</f>
        <v>3.2803639999999995E-2</v>
      </c>
      <c r="S344" s="179"/>
      <c r="T344" s="181">
        <f>SUM(T345:T371)</f>
        <v>0</v>
      </c>
      <c r="AR344" s="182" t="s">
        <v>165</v>
      </c>
      <c r="AT344" s="183" t="s">
        <v>80</v>
      </c>
      <c r="AU344" s="183" t="s">
        <v>89</v>
      </c>
      <c r="AY344" s="182" t="s">
        <v>150</v>
      </c>
      <c r="BK344" s="184">
        <f>SUM(BK345:BK371)</f>
        <v>0</v>
      </c>
    </row>
    <row r="345" spans="1:65" s="2" customFormat="1" ht="21.75" customHeight="1">
      <c r="A345" s="34"/>
      <c r="B345" s="35"/>
      <c r="C345" s="187" t="s">
        <v>426</v>
      </c>
      <c r="D345" s="187" t="s">
        <v>152</v>
      </c>
      <c r="E345" s="188" t="s">
        <v>438</v>
      </c>
      <c r="F345" s="189" t="s">
        <v>439</v>
      </c>
      <c r="G345" s="190" t="s">
        <v>440</v>
      </c>
      <c r="H345" s="191">
        <v>0.04</v>
      </c>
      <c r="I345" s="192"/>
      <c r="J345" s="193">
        <f>ROUND(I345*H345,2)</f>
        <v>0</v>
      </c>
      <c r="K345" s="194"/>
      <c r="L345" s="39"/>
      <c r="M345" s="195" t="s">
        <v>1</v>
      </c>
      <c r="N345" s="196" t="s">
        <v>46</v>
      </c>
      <c r="O345" s="71"/>
      <c r="P345" s="197">
        <f>O345*H345</f>
        <v>0</v>
      </c>
      <c r="Q345" s="197">
        <v>9.9000000000000008E-3</v>
      </c>
      <c r="R345" s="197">
        <f>Q345*H345</f>
        <v>3.9600000000000003E-4</v>
      </c>
      <c r="S345" s="197">
        <v>0</v>
      </c>
      <c r="T345" s="198">
        <f>S345*H345</f>
        <v>0</v>
      </c>
      <c r="U345" s="34"/>
      <c r="V345" s="34"/>
      <c r="W345" s="34"/>
      <c r="X345" s="34"/>
      <c r="Y345" s="34"/>
      <c r="Z345" s="34"/>
      <c r="AA345" s="34"/>
      <c r="AB345" s="34"/>
      <c r="AC345" s="34"/>
      <c r="AD345" s="34"/>
      <c r="AE345" s="34"/>
      <c r="AR345" s="199" t="s">
        <v>441</v>
      </c>
      <c r="AT345" s="199" t="s">
        <v>152</v>
      </c>
      <c r="AU345" s="199" t="s">
        <v>91</v>
      </c>
      <c r="AY345" s="17" t="s">
        <v>150</v>
      </c>
      <c r="BE345" s="200">
        <f>IF(N345="základní",J345,0)</f>
        <v>0</v>
      </c>
      <c r="BF345" s="200">
        <f>IF(N345="snížená",J345,0)</f>
        <v>0</v>
      </c>
      <c r="BG345" s="200">
        <f>IF(N345="zákl. přenesená",J345,0)</f>
        <v>0</v>
      </c>
      <c r="BH345" s="200">
        <f>IF(N345="sníž. přenesená",J345,0)</f>
        <v>0</v>
      </c>
      <c r="BI345" s="200">
        <f>IF(N345="nulová",J345,0)</f>
        <v>0</v>
      </c>
      <c r="BJ345" s="17" t="s">
        <v>89</v>
      </c>
      <c r="BK345" s="200">
        <f>ROUND(I345*H345,2)</f>
        <v>0</v>
      </c>
      <c r="BL345" s="17" t="s">
        <v>441</v>
      </c>
      <c r="BM345" s="199" t="s">
        <v>861</v>
      </c>
    </row>
    <row r="346" spans="1:65" s="14" customFormat="1">
      <c r="B346" s="212"/>
      <c r="C346" s="213"/>
      <c r="D346" s="203" t="s">
        <v>158</v>
      </c>
      <c r="E346" s="214" t="s">
        <v>1</v>
      </c>
      <c r="F346" s="215" t="s">
        <v>862</v>
      </c>
      <c r="G346" s="213"/>
      <c r="H346" s="216">
        <v>0.04</v>
      </c>
      <c r="I346" s="217"/>
      <c r="J346" s="213"/>
      <c r="K346" s="213"/>
      <c r="L346" s="218"/>
      <c r="M346" s="219"/>
      <c r="N346" s="220"/>
      <c r="O346" s="220"/>
      <c r="P346" s="220"/>
      <c r="Q346" s="220"/>
      <c r="R346" s="220"/>
      <c r="S346" s="220"/>
      <c r="T346" s="221"/>
      <c r="AT346" s="222" t="s">
        <v>158</v>
      </c>
      <c r="AU346" s="222" t="s">
        <v>91</v>
      </c>
      <c r="AV346" s="14" t="s">
        <v>91</v>
      </c>
      <c r="AW346" s="14" t="s">
        <v>35</v>
      </c>
      <c r="AX346" s="14" t="s">
        <v>81</v>
      </c>
      <c r="AY346" s="222" t="s">
        <v>150</v>
      </c>
    </row>
    <row r="347" spans="1:65" s="15" customFormat="1">
      <c r="B347" s="223"/>
      <c r="C347" s="224"/>
      <c r="D347" s="203" t="s">
        <v>158</v>
      </c>
      <c r="E347" s="225" t="s">
        <v>1</v>
      </c>
      <c r="F347" s="226" t="s">
        <v>161</v>
      </c>
      <c r="G347" s="224"/>
      <c r="H347" s="227">
        <v>0.04</v>
      </c>
      <c r="I347" s="228"/>
      <c r="J347" s="224"/>
      <c r="K347" s="224"/>
      <c r="L347" s="229"/>
      <c r="M347" s="230"/>
      <c r="N347" s="231"/>
      <c r="O347" s="231"/>
      <c r="P347" s="231"/>
      <c r="Q347" s="231"/>
      <c r="R347" s="231"/>
      <c r="S347" s="231"/>
      <c r="T347" s="232"/>
      <c r="AT347" s="233" t="s">
        <v>158</v>
      </c>
      <c r="AU347" s="233" t="s">
        <v>91</v>
      </c>
      <c r="AV347" s="15" t="s">
        <v>156</v>
      </c>
      <c r="AW347" s="15" t="s">
        <v>35</v>
      </c>
      <c r="AX347" s="15" t="s">
        <v>89</v>
      </c>
      <c r="AY347" s="233" t="s">
        <v>150</v>
      </c>
    </row>
    <row r="348" spans="1:65" s="2" customFormat="1" ht="24.2" customHeight="1">
      <c r="A348" s="34"/>
      <c r="B348" s="35"/>
      <c r="C348" s="187" t="s">
        <v>430</v>
      </c>
      <c r="D348" s="187" t="s">
        <v>152</v>
      </c>
      <c r="E348" s="188" t="s">
        <v>863</v>
      </c>
      <c r="F348" s="189" t="s">
        <v>864</v>
      </c>
      <c r="G348" s="190" t="s">
        <v>177</v>
      </c>
      <c r="H348" s="191">
        <v>9.77</v>
      </c>
      <c r="I348" s="192"/>
      <c r="J348" s="193">
        <f>ROUND(I348*H348,2)</f>
        <v>0</v>
      </c>
      <c r="K348" s="194"/>
      <c r="L348" s="39"/>
      <c r="M348" s="195" t="s">
        <v>1</v>
      </c>
      <c r="N348" s="196" t="s">
        <v>46</v>
      </c>
      <c r="O348" s="71"/>
      <c r="P348" s="197">
        <f>O348*H348</f>
        <v>0</v>
      </c>
      <c r="Q348" s="197">
        <v>0</v>
      </c>
      <c r="R348" s="197">
        <f>Q348*H348</f>
        <v>0</v>
      </c>
      <c r="S348" s="197">
        <v>0</v>
      </c>
      <c r="T348" s="198">
        <f>S348*H348</f>
        <v>0</v>
      </c>
      <c r="U348" s="34"/>
      <c r="V348" s="34"/>
      <c r="W348" s="34"/>
      <c r="X348" s="34"/>
      <c r="Y348" s="34"/>
      <c r="Z348" s="34"/>
      <c r="AA348" s="34"/>
      <c r="AB348" s="34"/>
      <c r="AC348" s="34"/>
      <c r="AD348" s="34"/>
      <c r="AE348" s="34"/>
      <c r="AR348" s="199" t="s">
        <v>156</v>
      </c>
      <c r="AT348" s="199" t="s">
        <v>152</v>
      </c>
      <c r="AU348" s="199" t="s">
        <v>91</v>
      </c>
      <c r="AY348" s="17" t="s">
        <v>150</v>
      </c>
      <c r="BE348" s="200">
        <f>IF(N348="základní",J348,0)</f>
        <v>0</v>
      </c>
      <c r="BF348" s="200">
        <f>IF(N348="snížená",J348,0)</f>
        <v>0</v>
      </c>
      <c r="BG348" s="200">
        <f>IF(N348="zákl. přenesená",J348,0)</f>
        <v>0</v>
      </c>
      <c r="BH348" s="200">
        <f>IF(N348="sníž. přenesená",J348,0)</f>
        <v>0</v>
      </c>
      <c r="BI348" s="200">
        <f>IF(N348="nulová",J348,0)</f>
        <v>0</v>
      </c>
      <c r="BJ348" s="17" t="s">
        <v>89</v>
      </c>
      <c r="BK348" s="200">
        <f>ROUND(I348*H348,2)</f>
        <v>0</v>
      </c>
      <c r="BL348" s="17" t="s">
        <v>156</v>
      </c>
      <c r="BM348" s="199" t="s">
        <v>865</v>
      </c>
    </row>
    <row r="349" spans="1:65" s="13" customFormat="1">
      <c r="B349" s="201"/>
      <c r="C349" s="202"/>
      <c r="D349" s="203" t="s">
        <v>158</v>
      </c>
      <c r="E349" s="204" t="s">
        <v>1</v>
      </c>
      <c r="F349" s="205" t="s">
        <v>866</v>
      </c>
      <c r="G349" s="202"/>
      <c r="H349" s="204" t="s">
        <v>1</v>
      </c>
      <c r="I349" s="206"/>
      <c r="J349" s="202"/>
      <c r="K349" s="202"/>
      <c r="L349" s="207"/>
      <c r="M349" s="208"/>
      <c r="N349" s="209"/>
      <c r="O349" s="209"/>
      <c r="P349" s="209"/>
      <c r="Q349" s="209"/>
      <c r="R349" s="209"/>
      <c r="S349" s="209"/>
      <c r="T349" s="210"/>
      <c r="AT349" s="211" t="s">
        <v>158</v>
      </c>
      <c r="AU349" s="211" t="s">
        <v>91</v>
      </c>
      <c r="AV349" s="13" t="s">
        <v>89</v>
      </c>
      <c r="AW349" s="13" t="s">
        <v>35</v>
      </c>
      <c r="AX349" s="13" t="s">
        <v>81</v>
      </c>
      <c r="AY349" s="211" t="s">
        <v>150</v>
      </c>
    </row>
    <row r="350" spans="1:65" s="14" customFormat="1">
      <c r="B350" s="212"/>
      <c r="C350" s="213"/>
      <c r="D350" s="203" t="s">
        <v>158</v>
      </c>
      <c r="E350" s="214" t="s">
        <v>1</v>
      </c>
      <c r="F350" s="215" t="s">
        <v>867</v>
      </c>
      <c r="G350" s="213"/>
      <c r="H350" s="216">
        <v>6.27</v>
      </c>
      <c r="I350" s="217"/>
      <c r="J350" s="213"/>
      <c r="K350" s="213"/>
      <c r="L350" s="218"/>
      <c r="M350" s="219"/>
      <c r="N350" s="220"/>
      <c r="O350" s="220"/>
      <c r="P350" s="220"/>
      <c r="Q350" s="220"/>
      <c r="R350" s="220"/>
      <c r="S350" s="220"/>
      <c r="T350" s="221"/>
      <c r="AT350" s="222" t="s">
        <v>158</v>
      </c>
      <c r="AU350" s="222" t="s">
        <v>91</v>
      </c>
      <c r="AV350" s="14" t="s">
        <v>91</v>
      </c>
      <c r="AW350" s="14" t="s">
        <v>35</v>
      </c>
      <c r="AX350" s="14" t="s">
        <v>81</v>
      </c>
      <c r="AY350" s="222" t="s">
        <v>150</v>
      </c>
    </row>
    <row r="351" spans="1:65" s="13" customFormat="1">
      <c r="B351" s="201"/>
      <c r="C351" s="202"/>
      <c r="D351" s="203" t="s">
        <v>158</v>
      </c>
      <c r="E351" s="204" t="s">
        <v>1</v>
      </c>
      <c r="F351" s="205" t="s">
        <v>868</v>
      </c>
      <c r="G351" s="202"/>
      <c r="H351" s="204" t="s">
        <v>1</v>
      </c>
      <c r="I351" s="206"/>
      <c r="J351" s="202"/>
      <c r="K351" s="202"/>
      <c r="L351" s="207"/>
      <c r="M351" s="208"/>
      <c r="N351" s="209"/>
      <c r="O351" s="209"/>
      <c r="P351" s="209"/>
      <c r="Q351" s="209"/>
      <c r="R351" s="209"/>
      <c r="S351" s="209"/>
      <c r="T351" s="210"/>
      <c r="AT351" s="211" t="s">
        <v>158</v>
      </c>
      <c r="AU351" s="211" t="s">
        <v>91</v>
      </c>
      <c r="AV351" s="13" t="s">
        <v>89</v>
      </c>
      <c r="AW351" s="13" t="s">
        <v>35</v>
      </c>
      <c r="AX351" s="13" t="s">
        <v>81</v>
      </c>
      <c r="AY351" s="211" t="s">
        <v>150</v>
      </c>
    </row>
    <row r="352" spans="1:65" s="14" customFormat="1">
      <c r="B352" s="212"/>
      <c r="C352" s="213"/>
      <c r="D352" s="203" t="s">
        <v>158</v>
      </c>
      <c r="E352" s="214" t="s">
        <v>1</v>
      </c>
      <c r="F352" s="215" t="s">
        <v>869</v>
      </c>
      <c r="G352" s="213"/>
      <c r="H352" s="216">
        <v>3.5</v>
      </c>
      <c r="I352" s="217"/>
      <c r="J352" s="213"/>
      <c r="K352" s="213"/>
      <c r="L352" s="218"/>
      <c r="M352" s="219"/>
      <c r="N352" s="220"/>
      <c r="O352" s="220"/>
      <c r="P352" s="220"/>
      <c r="Q352" s="220"/>
      <c r="R352" s="220"/>
      <c r="S352" s="220"/>
      <c r="T352" s="221"/>
      <c r="AT352" s="222" t="s">
        <v>158</v>
      </c>
      <c r="AU352" s="222" t="s">
        <v>91</v>
      </c>
      <c r="AV352" s="14" t="s">
        <v>91</v>
      </c>
      <c r="AW352" s="14" t="s">
        <v>35</v>
      </c>
      <c r="AX352" s="14" t="s">
        <v>81</v>
      </c>
      <c r="AY352" s="222" t="s">
        <v>150</v>
      </c>
    </row>
    <row r="353" spans="1:65" s="15" customFormat="1">
      <c r="B353" s="223"/>
      <c r="C353" s="224"/>
      <c r="D353" s="203" t="s">
        <v>158</v>
      </c>
      <c r="E353" s="225" t="s">
        <v>1</v>
      </c>
      <c r="F353" s="226" t="s">
        <v>161</v>
      </c>
      <c r="G353" s="224"/>
      <c r="H353" s="227">
        <v>9.77</v>
      </c>
      <c r="I353" s="228"/>
      <c r="J353" s="224"/>
      <c r="K353" s="224"/>
      <c r="L353" s="229"/>
      <c r="M353" s="230"/>
      <c r="N353" s="231"/>
      <c r="O353" s="231"/>
      <c r="P353" s="231"/>
      <c r="Q353" s="231"/>
      <c r="R353" s="231"/>
      <c r="S353" s="231"/>
      <c r="T353" s="232"/>
      <c r="AT353" s="233" t="s">
        <v>158</v>
      </c>
      <c r="AU353" s="233" t="s">
        <v>91</v>
      </c>
      <c r="AV353" s="15" t="s">
        <v>156</v>
      </c>
      <c r="AW353" s="15" t="s">
        <v>35</v>
      </c>
      <c r="AX353" s="15" t="s">
        <v>89</v>
      </c>
      <c r="AY353" s="233" t="s">
        <v>150</v>
      </c>
    </row>
    <row r="354" spans="1:65" s="2" customFormat="1" ht="24.2" customHeight="1">
      <c r="A354" s="34"/>
      <c r="B354" s="35"/>
      <c r="C354" s="187" t="s">
        <v>437</v>
      </c>
      <c r="D354" s="187" t="s">
        <v>152</v>
      </c>
      <c r="E354" s="188" t="s">
        <v>870</v>
      </c>
      <c r="F354" s="189" t="s">
        <v>871</v>
      </c>
      <c r="G354" s="190" t="s">
        <v>177</v>
      </c>
      <c r="H354" s="191">
        <v>9.77</v>
      </c>
      <c r="I354" s="192"/>
      <c r="J354" s="193">
        <f>ROUND(I354*H354,2)</f>
        <v>0</v>
      </c>
      <c r="K354" s="194"/>
      <c r="L354" s="39"/>
      <c r="M354" s="195" t="s">
        <v>1</v>
      </c>
      <c r="N354" s="196" t="s">
        <v>46</v>
      </c>
      <c r="O354" s="71"/>
      <c r="P354" s="197">
        <f>O354*H354</f>
        <v>0</v>
      </c>
      <c r="Q354" s="197">
        <v>1.2700000000000001E-3</v>
      </c>
      <c r="R354" s="197">
        <f>Q354*H354</f>
        <v>1.2407899999999999E-2</v>
      </c>
      <c r="S354" s="197">
        <v>0</v>
      </c>
      <c r="T354" s="198">
        <f>S354*H354</f>
        <v>0</v>
      </c>
      <c r="U354" s="34"/>
      <c r="V354" s="34"/>
      <c r="W354" s="34"/>
      <c r="X354" s="34"/>
      <c r="Y354" s="34"/>
      <c r="Z354" s="34"/>
      <c r="AA354" s="34"/>
      <c r="AB354" s="34"/>
      <c r="AC354" s="34"/>
      <c r="AD354" s="34"/>
      <c r="AE354" s="34"/>
      <c r="AR354" s="199" t="s">
        <v>441</v>
      </c>
      <c r="AT354" s="199" t="s">
        <v>152</v>
      </c>
      <c r="AU354" s="199" t="s">
        <v>91</v>
      </c>
      <c r="AY354" s="17" t="s">
        <v>150</v>
      </c>
      <c r="BE354" s="200">
        <f>IF(N354="základní",J354,0)</f>
        <v>0</v>
      </c>
      <c r="BF354" s="200">
        <f>IF(N354="snížená",J354,0)</f>
        <v>0</v>
      </c>
      <c r="BG354" s="200">
        <f>IF(N354="zákl. přenesená",J354,0)</f>
        <v>0</v>
      </c>
      <c r="BH354" s="200">
        <f>IF(N354="sníž. přenesená",J354,0)</f>
        <v>0</v>
      </c>
      <c r="BI354" s="200">
        <f>IF(N354="nulová",J354,0)</f>
        <v>0</v>
      </c>
      <c r="BJ354" s="17" t="s">
        <v>89</v>
      </c>
      <c r="BK354" s="200">
        <f>ROUND(I354*H354,2)</f>
        <v>0</v>
      </c>
      <c r="BL354" s="17" t="s">
        <v>441</v>
      </c>
      <c r="BM354" s="199" t="s">
        <v>872</v>
      </c>
    </row>
    <row r="355" spans="1:65" s="2" customFormat="1" ht="24.2" customHeight="1">
      <c r="A355" s="34"/>
      <c r="B355" s="35"/>
      <c r="C355" s="187" t="s">
        <v>873</v>
      </c>
      <c r="D355" s="187" t="s">
        <v>152</v>
      </c>
      <c r="E355" s="188" t="s">
        <v>874</v>
      </c>
      <c r="F355" s="189" t="s">
        <v>875</v>
      </c>
      <c r="G355" s="190" t="s">
        <v>177</v>
      </c>
      <c r="H355" s="191">
        <v>9.77</v>
      </c>
      <c r="I355" s="192"/>
      <c r="J355" s="193">
        <f>ROUND(I355*H355,2)</f>
        <v>0</v>
      </c>
      <c r="K355" s="194"/>
      <c r="L355" s="39"/>
      <c r="M355" s="195" t="s">
        <v>1</v>
      </c>
      <c r="N355" s="196" t="s">
        <v>46</v>
      </c>
      <c r="O355" s="71"/>
      <c r="P355" s="197">
        <f>O355*H355</f>
        <v>0</v>
      </c>
      <c r="Q355" s="197">
        <v>0</v>
      </c>
      <c r="R355" s="197">
        <f>Q355*H355</f>
        <v>0</v>
      </c>
      <c r="S355" s="197">
        <v>0</v>
      </c>
      <c r="T355" s="198">
        <f>S355*H355</f>
        <v>0</v>
      </c>
      <c r="U355" s="34"/>
      <c r="V355" s="34"/>
      <c r="W355" s="34"/>
      <c r="X355" s="34"/>
      <c r="Y355" s="34"/>
      <c r="Z355" s="34"/>
      <c r="AA355" s="34"/>
      <c r="AB355" s="34"/>
      <c r="AC355" s="34"/>
      <c r="AD355" s="34"/>
      <c r="AE355" s="34"/>
      <c r="AR355" s="199" t="s">
        <v>441</v>
      </c>
      <c r="AT355" s="199" t="s">
        <v>152</v>
      </c>
      <c r="AU355" s="199" t="s">
        <v>91</v>
      </c>
      <c r="AY355" s="17" t="s">
        <v>150</v>
      </c>
      <c r="BE355" s="200">
        <f>IF(N355="základní",J355,0)</f>
        <v>0</v>
      </c>
      <c r="BF355" s="200">
        <f>IF(N355="snížená",J355,0)</f>
        <v>0</v>
      </c>
      <c r="BG355" s="200">
        <f>IF(N355="zákl. přenesená",J355,0)</f>
        <v>0</v>
      </c>
      <c r="BH355" s="200">
        <f>IF(N355="sníž. přenesená",J355,0)</f>
        <v>0</v>
      </c>
      <c r="BI355" s="200">
        <f>IF(N355="nulová",J355,0)</f>
        <v>0</v>
      </c>
      <c r="BJ355" s="17" t="s">
        <v>89</v>
      </c>
      <c r="BK355" s="200">
        <f>ROUND(I355*H355,2)</f>
        <v>0</v>
      </c>
      <c r="BL355" s="17" t="s">
        <v>441</v>
      </c>
      <c r="BM355" s="199" t="s">
        <v>876</v>
      </c>
    </row>
    <row r="356" spans="1:65" s="2" customFormat="1" ht="24.2" customHeight="1">
      <c r="A356" s="34"/>
      <c r="B356" s="35"/>
      <c r="C356" s="187" t="s">
        <v>877</v>
      </c>
      <c r="D356" s="187" t="s">
        <v>152</v>
      </c>
      <c r="E356" s="188" t="s">
        <v>878</v>
      </c>
      <c r="F356" s="189" t="s">
        <v>879</v>
      </c>
      <c r="G356" s="190" t="s">
        <v>177</v>
      </c>
      <c r="H356" s="191">
        <v>9.77</v>
      </c>
      <c r="I356" s="192"/>
      <c r="J356" s="193">
        <f>ROUND(I356*H356,2)</f>
        <v>0</v>
      </c>
      <c r="K356" s="194"/>
      <c r="L356" s="39"/>
      <c r="M356" s="195" t="s">
        <v>1</v>
      </c>
      <c r="N356" s="196" t="s">
        <v>46</v>
      </c>
      <c r="O356" s="71"/>
      <c r="P356" s="197">
        <f>O356*H356</f>
        <v>0</v>
      </c>
      <c r="Q356" s="197">
        <v>0</v>
      </c>
      <c r="R356" s="197">
        <f>Q356*H356</f>
        <v>0</v>
      </c>
      <c r="S356" s="197">
        <v>0</v>
      </c>
      <c r="T356" s="198">
        <f>S356*H356</f>
        <v>0</v>
      </c>
      <c r="U356" s="34"/>
      <c r="V356" s="34"/>
      <c r="W356" s="34"/>
      <c r="X356" s="34"/>
      <c r="Y356" s="34"/>
      <c r="Z356" s="34"/>
      <c r="AA356" s="34"/>
      <c r="AB356" s="34"/>
      <c r="AC356" s="34"/>
      <c r="AD356" s="34"/>
      <c r="AE356" s="34"/>
      <c r="AR356" s="199" t="s">
        <v>441</v>
      </c>
      <c r="AT356" s="199" t="s">
        <v>152</v>
      </c>
      <c r="AU356" s="199" t="s">
        <v>91</v>
      </c>
      <c r="AY356" s="17" t="s">
        <v>150</v>
      </c>
      <c r="BE356" s="200">
        <f>IF(N356="základní",J356,0)</f>
        <v>0</v>
      </c>
      <c r="BF356" s="200">
        <f>IF(N356="snížená",J356,0)</f>
        <v>0</v>
      </c>
      <c r="BG356" s="200">
        <f>IF(N356="zákl. přenesená",J356,0)</f>
        <v>0</v>
      </c>
      <c r="BH356" s="200">
        <f>IF(N356="sníž. přenesená",J356,0)</f>
        <v>0</v>
      </c>
      <c r="BI356" s="200">
        <f>IF(N356="nulová",J356,0)</f>
        <v>0</v>
      </c>
      <c r="BJ356" s="17" t="s">
        <v>89</v>
      </c>
      <c r="BK356" s="200">
        <f>ROUND(I356*H356,2)</f>
        <v>0</v>
      </c>
      <c r="BL356" s="17" t="s">
        <v>441</v>
      </c>
      <c r="BM356" s="199" t="s">
        <v>880</v>
      </c>
    </row>
    <row r="357" spans="1:65" s="2" customFormat="1" ht="16.5" customHeight="1">
      <c r="A357" s="34"/>
      <c r="B357" s="35"/>
      <c r="C357" s="187" t="s">
        <v>881</v>
      </c>
      <c r="D357" s="187" t="s">
        <v>152</v>
      </c>
      <c r="E357" s="188" t="s">
        <v>882</v>
      </c>
      <c r="F357" s="189" t="s">
        <v>883</v>
      </c>
      <c r="G357" s="190" t="s">
        <v>177</v>
      </c>
      <c r="H357" s="191">
        <v>9.77</v>
      </c>
      <c r="I357" s="192"/>
      <c r="J357" s="193">
        <f>ROUND(I357*H357,2)</f>
        <v>0</v>
      </c>
      <c r="K357" s="194"/>
      <c r="L357" s="39"/>
      <c r="M357" s="195" t="s">
        <v>1</v>
      </c>
      <c r="N357" s="196" t="s">
        <v>46</v>
      </c>
      <c r="O357" s="71"/>
      <c r="P357" s="197">
        <f>O357*H357</f>
        <v>0</v>
      </c>
      <c r="Q357" s="197">
        <v>6.9999999999999994E-5</v>
      </c>
      <c r="R357" s="197">
        <f>Q357*H357</f>
        <v>6.8389999999999987E-4</v>
      </c>
      <c r="S357" s="197">
        <v>0</v>
      </c>
      <c r="T357" s="198">
        <f>S357*H357</f>
        <v>0</v>
      </c>
      <c r="U357" s="34"/>
      <c r="V357" s="34"/>
      <c r="W357" s="34"/>
      <c r="X357" s="34"/>
      <c r="Y357" s="34"/>
      <c r="Z357" s="34"/>
      <c r="AA357" s="34"/>
      <c r="AB357" s="34"/>
      <c r="AC357" s="34"/>
      <c r="AD357" s="34"/>
      <c r="AE357" s="34"/>
      <c r="AR357" s="199" t="s">
        <v>441</v>
      </c>
      <c r="AT357" s="199" t="s">
        <v>152</v>
      </c>
      <c r="AU357" s="199" t="s">
        <v>91</v>
      </c>
      <c r="AY357" s="17" t="s">
        <v>150</v>
      </c>
      <c r="BE357" s="200">
        <f>IF(N357="základní",J357,0)</f>
        <v>0</v>
      </c>
      <c r="BF357" s="200">
        <f>IF(N357="snížená",J357,0)</f>
        <v>0</v>
      </c>
      <c r="BG357" s="200">
        <f>IF(N357="zákl. přenesená",J357,0)</f>
        <v>0</v>
      </c>
      <c r="BH357" s="200">
        <f>IF(N357="sníž. přenesená",J357,0)</f>
        <v>0</v>
      </c>
      <c r="BI357" s="200">
        <f>IF(N357="nulová",J357,0)</f>
        <v>0</v>
      </c>
      <c r="BJ357" s="17" t="s">
        <v>89</v>
      </c>
      <c r="BK357" s="200">
        <f>ROUND(I357*H357,2)</f>
        <v>0</v>
      </c>
      <c r="BL357" s="17" t="s">
        <v>441</v>
      </c>
      <c r="BM357" s="199" t="s">
        <v>884</v>
      </c>
    </row>
    <row r="358" spans="1:65" s="2" customFormat="1" ht="24.2" customHeight="1">
      <c r="A358" s="34"/>
      <c r="B358" s="35"/>
      <c r="C358" s="187" t="s">
        <v>885</v>
      </c>
      <c r="D358" s="187" t="s">
        <v>152</v>
      </c>
      <c r="E358" s="188" t="s">
        <v>886</v>
      </c>
      <c r="F358" s="189" t="s">
        <v>887</v>
      </c>
      <c r="G358" s="190" t="s">
        <v>177</v>
      </c>
      <c r="H358" s="191">
        <v>3.5</v>
      </c>
      <c r="I358" s="192"/>
      <c r="J358" s="193">
        <f>ROUND(I358*H358,2)</f>
        <v>0</v>
      </c>
      <c r="K358" s="194"/>
      <c r="L358" s="39"/>
      <c r="M358" s="195" t="s">
        <v>1</v>
      </c>
      <c r="N358" s="196" t="s">
        <v>46</v>
      </c>
      <c r="O358" s="71"/>
      <c r="P358" s="197">
        <f>O358*H358</f>
        <v>0</v>
      </c>
      <c r="Q358" s="197">
        <v>0</v>
      </c>
      <c r="R358" s="197">
        <f>Q358*H358</f>
        <v>0</v>
      </c>
      <c r="S358" s="197">
        <v>0</v>
      </c>
      <c r="T358" s="198">
        <f>S358*H358</f>
        <v>0</v>
      </c>
      <c r="U358" s="34"/>
      <c r="V358" s="34"/>
      <c r="W358" s="34"/>
      <c r="X358" s="34"/>
      <c r="Y358" s="34"/>
      <c r="Z358" s="34"/>
      <c r="AA358" s="34"/>
      <c r="AB358" s="34"/>
      <c r="AC358" s="34"/>
      <c r="AD358" s="34"/>
      <c r="AE358" s="34"/>
      <c r="AR358" s="199" t="s">
        <v>441</v>
      </c>
      <c r="AT358" s="199" t="s">
        <v>152</v>
      </c>
      <c r="AU358" s="199" t="s">
        <v>91</v>
      </c>
      <c r="AY358" s="17" t="s">
        <v>150</v>
      </c>
      <c r="BE358" s="200">
        <f>IF(N358="základní",J358,0)</f>
        <v>0</v>
      </c>
      <c r="BF358" s="200">
        <f>IF(N358="snížená",J358,0)</f>
        <v>0</v>
      </c>
      <c r="BG358" s="200">
        <f>IF(N358="zákl. přenesená",J358,0)</f>
        <v>0</v>
      </c>
      <c r="BH358" s="200">
        <f>IF(N358="sníž. přenesená",J358,0)</f>
        <v>0</v>
      </c>
      <c r="BI358" s="200">
        <f>IF(N358="nulová",J358,0)</f>
        <v>0</v>
      </c>
      <c r="BJ358" s="17" t="s">
        <v>89</v>
      </c>
      <c r="BK358" s="200">
        <f>ROUND(I358*H358,2)</f>
        <v>0</v>
      </c>
      <c r="BL358" s="17" t="s">
        <v>441</v>
      </c>
      <c r="BM358" s="199" t="s">
        <v>888</v>
      </c>
    </row>
    <row r="359" spans="1:65" s="13" customFormat="1" ht="22.5">
      <c r="B359" s="201"/>
      <c r="C359" s="202"/>
      <c r="D359" s="203" t="s">
        <v>158</v>
      </c>
      <c r="E359" s="204" t="s">
        <v>1</v>
      </c>
      <c r="F359" s="205" t="s">
        <v>889</v>
      </c>
      <c r="G359" s="202"/>
      <c r="H359" s="204" t="s">
        <v>1</v>
      </c>
      <c r="I359" s="206"/>
      <c r="J359" s="202"/>
      <c r="K359" s="202"/>
      <c r="L359" s="207"/>
      <c r="M359" s="208"/>
      <c r="N359" s="209"/>
      <c r="O359" s="209"/>
      <c r="P359" s="209"/>
      <c r="Q359" s="209"/>
      <c r="R359" s="209"/>
      <c r="S359" s="209"/>
      <c r="T359" s="210"/>
      <c r="AT359" s="211" t="s">
        <v>158</v>
      </c>
      <c r="AU359" s="211" t="s">
        <v>91</v>
      </c>
      <c r="AV359" s="13" t="s">
        <v>89</v>
      </c>
      <c r="AW359" s="13" t="s">
        <v>35</v>
      </c>
      <c r="AX359" s="13" t="s">
        <v>81</v>
      </c>
      <c r="AY359" s="211" t="s">
        <v>150</v>
      </c>
    </row>
    <row r="360" spans="1:65" s="14" customFormat="1">
      <c r="B360" s="212"/>
      <c r="C360" s="213"/>
      <c r="D360" s="203" t="s">
        <v>158</v>
      </c>
      <c r="E360" s="214" t="s">
        <v>1</v>
      </c>
      <c r="F360" s="215" t="s">
        <v>869</v>
      </c>
      <c r="G360" s="213"/>
      <c r="H360" s="216">
        <v>3.5</v>
      </c>
      <c r="I360" s="217"/>
      <c r="J360" s="213"/>
      <c r="K360" s="213"/>
      <c r="L360" s="218"/>
      <c r="M360" s="219"/>
      <c r="N360" s="220"/>
      <c r="O360" s="220"/>
      <c r="P360" s="220"/>
      <c r="Q360" s="220"/>
      <c r="R360" s="220"/>
      <c r="S360" s="220"/>
      <c r="T360" s="221"/>
      <c r="AT360" s="222" t="s">
        <v>158</v>
      </c>
      <c r="AU360" s="222" t="s">
        <v>91</v>
      </c>
      <c r="AV360" s="14" t="s">
        <v>91</v>
      </c>
      <c r="AW360" s="14" t="s">
        <v>35</v>
      </c>
      <c r="AX360" s="14" t="s">
        <v>81</v>
      </c>
      <c r="AY360" s="222" t="s">
        <v>150</v>
      </c>
    </row>
    <row r="361" spans="1:65" s="15" customFormat="1">
      <c r="B361" s="223"/>
      <c r="C361" s="224"/>
      <c r="D361" s="203" t="s">
        <v>158</v>
      </c>
      <c r="E361" s="225" t="s">
        <v>1</v>
      </c>
      <c r="F361" s="226" t="s">
        <v>161</v>
      </c>
      <c r="G361" s="224"/>
      <c r="H361" s="227">
        <v>3.5</v>
      </c>
      <c r="I361" s="228"/>
      <c r="J361" s="224"/>
      <c r="K361" s="224"/>
      <c r="L361" s="229"/>
      <c r="M361" s="230"/>
      <c r="N361" s="231"/>
      <c r="O361" s="231"/>
      <c r="P361" s="231"/>
      <c r="Q361" s="231"/>
      <c r="R361" s="231"/>
      <c r="S361" s="231"/>
      <c r="T361" s="232"/>
      <c r="AT361" s="233" t="s">
        <v>158</v>
      </c>
      <c r="AU361" s="233" t="s">
        <v>91</v>
      </c>
      <c r="AV361" s="15" t="s">
        <v>156</v>
      </c>
      <c r="AW361" s="15" t="s">
        <v>35</v>
      </c>
      <c r="AX361" s="15" t="s">
        <v>89</v>
      </c>
      <c r="AY361" s="233" t="s">
        <v>150</v>
      </c>
    </row>
    <row r="362" spans="1:65" s="2" customFormat="1" ht="16.5" customHeight="1">
      <c r="A362" s="34"/>
      <c r="B362" s="35"/>
      <c r="C362" s="234" t="s">
        <v>890</v>
      </c>
      <c r="D362" s="234" t="s">
        <v>211</v>
      </c>
      <c r="E362" s="235" t="s">
        <v>891</v>
      </c>
      <c r="F362" s="236" t="s">
        <v>892</v>
      </c>
      <c r="G362" s="237" t="s">
        <v>177</v>
      </c>
      <c r="H362" s="238">
        <v>3.5</v>
      </c>
      <c r="I362" s="239"/>
      <c r="J362" s="240">
        <f>ROUND(I362*H362,2)</f>
        <v>0</v>
      </c>
      <c r="K362" s="241"/>
      <c r="L362" s="242"/>
      <c r="M362" s="243" t="s">
        <v>1</v>
      </c>
      <c r="N362" s="244" t="s">
        <v>46</v>
      </c>
      <c r="O362" s="71"/>
      <c r="P362" s="197">
        <f>O362*H362</f>
        <v>0</v>
      </c>
      <c r="Q362" s="197">
        <v>5.4999999999999997E-3</v>
      </c>
      <c r="R362" s="197">
        <f>Q362*H362</f>
        <v>1.925E-2</v>
      </c>
      <c r="S362" s="197">
        <v>0</v>
      </c>
      <c r="T362" s="198">
        <f>S362*H362</f>
        <v>0</v>
      </c>
      <c r="U362" s="34"/>
      <c r="V362" s="34"/>
      <c r="W362" s="34"/>
      <c r="X362" s="34"/>
      <c r="Y362" s="34"/>
      <c r="Z362" s="34"/>
      <c r="AA362" s="34"/>
      <c r="AB362" s="34"/>
      <c r="AC362" s="34"/>
      <c r="AD362" s="34"/>
      <c r="AE362" s="34"/>
      <c r="AR362" s="199" t="s">
        <v>893</v>
      </c>
      <c r="AT362" s="199" t="s">
        <v>211</v>
      </c>
      <c r="AU362" s="199" t="s">
        <v>91</v>
      </c>
      <c r="AY362" s="17" t="s">
        <v>150</v>
      </c>
      <c r="BE362" s="200">
        <f>IF(N362="základní",J362,0)</f>
        <v>0</v>
      </c>
      <c r="BF362" s="200">
        <f>IF(N362="snížená",J362,0)</f>
        <v>0</v>
      </c>
      <c r="BG362" s="200">
        <f>IF(N362="zákl. přenesená",J362,0)</f>
        <v>0</v>
      </c>
      <c r="BH362" s="200">
        <f>IF(N362="sníž. přenesená",J362,0)</f>
        <v>0</v>
      </c>
      <c r="BI362" s="200">
        <f>IF(N362="nulová",J362,0)</f>
        <v>0</v>
      </c>
      <c r="BJ362" s="17" t="s">
        <v>89</v>
      </c>
      <c r="BK362" s="200">
        <f>ROUND(I362*H362,2)</f>
        <v>0</v>
      </c>
      <c r="BL362" s="17" t="s">
        <v>893</v>
      </c>
      <c r="BM362" s="199" t="s">
        <v>894</v>
      </c>
    </row>
    <row r="363" spans="1:65" s="2" customFormat="1" ht="24.2" customHeight="1">
      <c r="A363" s="34"/>
      <c r="B363" s="35"/>
      <c r="C363" s="187" t="s">
        <v>895</v>
      </c>
      <c r="D363" s="187" t="s">
        <v>152</v>
      </c>
      <c r="E363" s="188" t="s">
        <v>896</v>
      </c>
      <c r="F363" s="189" t="s">
        <v>897</v>
      </c>
      <c r="G363" s="190" t="s">
        <v>177</v>
      </c>
      <c r="H363" s="191">
        <v>6.27</v>
      </c>
      <c r="I363" s="192"/>
      <c r="J363" s="193">
        <f>ROUND(I363*H363,2)</f>
        <v>0</v>
      </c>
      <c r="K363" s="194"/>
      <c r="L363" s="39"/>
      <c r="M363" s="195" t="s">
        <v>1</v>
      </c>
      <c r="N363" s="196" t="s">
        <v>46</v>
      </c>
      <c r="O363" s="71"/>
      <c r="P363" s="197">
        <f>O363*H363</f>
        <v>0</v>
      </c>
      <c r="Q363" s="197">
        <v>0</v>
      </c>
      <c r="R363" s="197">
        <f>Q363*H363</f>
        <v>0</v>
      </c>
      <c r="S363" s="197">
        <v>0</v>
      </c>
      <c r="T363" s="198">
        <f>S363*H363</f>
        <v>0</v>
      </c>
      <c r="U363" s="34"/>
      <c r="V363" s="34"/>
      <c r="W363" s="34"/>
      <c r="X363" s="34"/>
      <c r="Y363" s="34"/>
      <c r="Z363" s="34"/>
      <c r="AA363" s="34"/>
      <c r="AB363" s="34"/>
      <c r="AC363" s="34"/>
      <c r="AD363" s="34"/>
      <c r="AE363" s="34"/>
      <c r="AR363" s="199" t="s">
        <v>441</v>
      </c>
      <c r="AT363" s="199" t="s">
        <v>152</v>
      </c>
      <c r="AU363" s="199" t="s">
        <v>91</v>
      </c>
      <c r="AY363" s="17" t="s">
        <v>150</v>
      </c>
      <c r="BE363" s="200">
        <f>IF(N363="základní",J363,0)</f>
        <v>0</v>
      </c>
      <c r="BF363" s="200">
        <f>IF(N363="snížená",J363,0)</f>
        <v>0</v>
      </c>
      <c r="BG363" s="200">
        <f>IF(N363="zákl. přenesená",J363,0)</f>
        <v>0</v>
      </c>
      <c r="BH363" s="200">
        <f>IF(N363="sníž. přenesená",J363,0)</f>
        <v>0</v>
      </c>
      <c r="BI363" s="200">
        <f>IF(N363="nulová",J363,0)</f>
        <v>0</v>
      </c>
      <c r="BJ363" s="17" t="s">
        <v>89</v>
      </c>
      <c r="BK363" s="200">
        <f>ROUND(I363*H363,2)</f>
        <v>0</v>
      </c>
      <c r="BL363" s="17" t="s">
        <v>441</v>
      </c>
      <c r="BM363" s="199" t="s">
        <v>898</v>
      </c>
    </row>
    <row r="364" spans="1:65" s="13" customFormat="1">
      <c r="B364" s="201"/>
      <c r="C364" s="202"/>
      <c r="D364" s="203" t="s">
        <v>158</v>
      </c>
      <c r="E364" s="204" t="s">
        <v>1</v>
      </c>
      <c r="F364" s="205" t="s">
        <v>866</v>
      </c>
      <c r="G364" s="202"/>
      <c r="H364" s="204" t="s">
        <v>1</v>
      </c>
      <c r="I364" s="206"/>
      <c r="J364" s="202"/>
      <c r="K364" s="202"/>
      <c r="L364" s="207"/>
      <c r="M364" s="208"/>
      <c r="N364" s="209"/>
      <c r="O364" s="209"/>
      <c r="P364" s="209"/>
      <c r="Q364" s="209"/>
      <c r="R364" s="209"/>
      <c r="S364" s="209"/>
      <c r="T364" s="210"/>
      <c r="AT364" s="211" t="s">
        <v>158</v>
      </c>
      <c r="AU364" s="211" t="s">
        <v>91</v>
      </c>
      <c r="AV364" s="13" t="s">
        <v>89</v>
      </c>
      <c r="AW364" s="13" t="s">
        <v>35</v>
      </c>
      <c r="AX364" s="13" t="s">
        <v>81</v>
      </c>
      <c r="AY364" s="211" t="s">
        <v>150</v>
      </c>
    </row>
    <row r="365" spans="1:65" s="14" customFormat="1">
      <c r="B365" s="212"/>
      <c r="C365" s="213"/>
      <c r="D365" s="203" t="s">
        <v>158</v>
      </c>
      <c r="E365" s="214" t="s">
        <v>1</v>
      </c>
      <c r="F365" s="215" t="s">
        <v>867</v>
      </c>
      <c r="G365" s="213"/>
      <c r="H365" s="216">
        <v>6.27</v>
      </c>
      <c r="I365" s="217"/>
      <c r="J365" s="213"/>
      <c r="K365" s="213"/>
      <c r="L365" s="218"/>
      <c r="M365" s="219"/>
      <c r="N365" s="220"/>
      <c r="O365" s="220"/>
      <c r="P365" s="220"/>
      <c r="Q365" s="220"/>
      <c r="R365" s="220"/>
      <c r="S365" s="220"/>
      <c r="T365" s="221"/>
      <c r="AT365" s="222" t="s">
        <v>158</v>
      </c>
      <c r="AU365" s="222" t="s">
        <v>91</v>
      </c>
      <c r="AV365" s="14" t="s">
        <v>91</v>
      </c>
      <c r="AW365" s="14" t="s">
        <v>35</v>
      </c>
      <c r="AX365" s="14" t="s">
        <v>81</v>
      </c>
      <c r="AY365" s="222" t="s">
        <v>150</v>
      </c>
    </row>
    <row r="366" spans="1:65" s="15" customFormat="1">
      <c r="B366" s="223"/>
      <c r="C366" s="224"/>
      <c r="D366" s="203" t="s">
        <v>158</v>
      </c>
      <c r="E366" s="225" t="s">
        <v>1</v>
      </c>
      <c r="F366" s="226" t="s">
        <v>161</v>
      </c>
      <c r="G366" s="224"/>
      <c r="H366" s="227">
        <v>6.27</v>
      </c>
      <c r="I366" s="228"/>
      <c r="J366" s="224"/>
      <c r="K366" s="224"/>
      <c r="L366" s="229"/>
      <c r="M366" s="230"/>
      <c r="N366" s="231"/>
      <c r="O366" s="231"/>
      <c r="P366" s="231"/>
      <c r="Q366" s="231"/>
      <c r="R366" s="231"/>
      <c r="S366" s="231"/>
      <c r="T366" s="232"/>
      <c r="AT366" s="233" t="s">
        <v>158</v>
      </c>
      <c r="AU366" s="233" t="s">
        <v>91</v>
      </c>
      <c r="AV366" s="15" t="s">
        <v>156</v>
      </c>
      <c r="AW366" s="15" t="s">
        <v>35</v>
      </c>
      <c r="AX366" s="15" t="s">
        <v>89</v>
      </c>
      <c r="AY366" s="233" t="s">
        <v>150</v>
      </c>
    </row>
    <row r="367" spans="1:65" s="2" customFormat="1" ht="21.75" customHeight="1">
      <c r="A367" s="34"/>
      <c r="B367" s="35"/>
      <c r="C367" s="234" t="s">
        <v>899</v>
      </c>
      <c r="D367" s="234" t="s">
        <v>211</v>
      </c>
      <c r="E367" s="235" t="s">
        <v>900</v>
      </c>
      <c r="F367" s="236" t="s">
        <v>901</v>
      </c>
      <c r="G367" s="237" t="s">
        <v>177</v>
      </c>
      <c r="H367" s="238">
        <v>6.5839999999999996</v>
      </c>
      <c r="I367" s="239"/>
      <c r="J367" s="240">
        <f>ROUND(I367*H367,2)</f>
        <v>0</v>
      </c>
      <c r="K367" s="241"/>
      <c r="L367" s="242"/>
      <c r="M367" s="243" t="s">
        <v>1</v>
      </c>
      <c r="N367" s="244" t="s">
        <v>46</v>
      </c>
      <c r="O367" s="71"/>
      <c r="P367" s="197">
        <f>O367*H367</f>
        <v>0</v>
      </c>
      <c r="Q367" s="197">
        <v>1.0000000000000001E-5</v>
      </c>
      <c r="R367" s="197">
        <f>Q367*H367</f>
        <v>6.5840000000000007E-5</v>
      </c>
      <c r="S367" s="197">
        <v>0</v>
      </c>
      <c r="T367" s="198">
        <f>S367*H367</f>
        <v>0</v>
      </c>
      <c r="U367" s="34"/>
      <c r="V367" s="34"/>
      <c r="W367" s="34"/>
      <c r="X367" s="34"/>
      <c r="Y367" s="34"/>
      <c r="Z367" s="34"/>
      <c r="AA367" s="34"/>
      <c r="AB367" s="34"/>
      <c r="AC367" s="34"/>
      <c r="AD367" s="34"/>
      <c r="AE367" s="34"/>
      <c r="AR367" s="199" t="s">
        <v>893</v>
      </c>
      <c r="AT367" s="199" t="s">
        <v>211</v>
      </c>
      <c r="AU367" s="199" t="s">
        <v>91</v>
      </c>
      <c r="AY367" s="17" t="s">
        <v>150</v>
      </c>
      <c r="BE367" s="200">
        <f>IF(N367="základní",J367,0)</f>
        <v>0</v>
      </c>
      <c r="BF367" s="200">
        <f>IF(N367="snížená",J367,0)</f>
        <v>0</v>
      </c>
      <c r="BG367" s="200">
        <f>IF(N367="zákl. přenesená",J367,0)</f>
        <v>0</v>
      </c>
      <c r="BH367" s="200">
        <f>IF(N367="sníž. přenesená",J367,0)</f>
        <v>0</v>
      </c>
      <c r="BI367" s="200">
        <f>IF(N367="nulová",J367,0)</f>
        <v>0</v>
      </c>
      <c r="BJ367" s="17" t="s">
        <v>89</v>
      </c>
      <c r="BK367" s="200">
        <f>ROUND(I367*H367,2)</f>
        <v>0</v>
      </c>
      <c r="BL367" s="17" t="s">
        <v>893</v>
      </c>
      <c r="BM367" s="199" t="s">
        <v>902</v>
      </c>
    </row>
    <row r="368" spans="1:65" s="13" customFormat="1">
      <c r="B368" s="201"/>
      <c r="C368" s="202"/>
      <c r="D368" s="203" t="s">
        <v>158</v>
      </c>
      <c r="E368" s="204" t="s">
        <v>1</v>
      </c>
      <c r="F368" s="205" t="s">
        <v>903</v>
      </c>
      <c r="G368" s="202"/>
      <c r="H368" s="204" t="s">
        <v>1</v>
      </c>
      <c r="I368" s="206"/>
      <c r="J368" s="202"/>
      <c r="K368" s="202"/>
      <c r="L368" s="207"/>
      <c r="M368" s="208"/>
      <c r="N368" s="209"/>
      <c r="O368" s="209"/>
      <c r="P368" s="209"/>
      <c r="Q368" s="209"/>
      <c r="R368" s="209"/>
      <c r="S368" s="209"/>
      <c r="T368" s="210"/>
      <c r="AT368" s="211" t="s">
        <v>158</v>
      </c>
      <c r="AU368" s="211" t="s">
        <v>91</v>
      </c>
      <c r="AV368" s="13" t="s">
        <v>89</v>
      </c>
      <c r="AW368" s="13" t="s">
        <v>35</v>
      </c>
      <c r="AX368" s="13" t="s">
        <v>81</v>
      </c>
      <c r="AY368" s="211" t="s">
        <v>150</v>
      </c>
    </row>
    <row r="369" spans="1:51" s="14" customFormat="1">
      <c r="B369" s="212"/>
      <c r="C369" s="213"/>
      <c r="D369" s="203" t="s">
        <v>158</v>
      </c>
      <c r="E369" s="214" t="s">
        <v>1</v>
      </c>
      <c r="F369" s="215" t="s">
        <v>867</v>
      </c>
      <c r="G369" s="213"/>
      <c r="H369" s="216">
        <v>6.27</v>
      </c>
      <c r="I369" s="217"/>
      <c r="J369" s="213"/>
      <c r="K369" s="213"/>
      <c r="L369" s="218"/>
      <c r="M369" s="219"/>
      <c r="N369" s="220"/>
      <c r="O369" s="220"/>
      <c r="P369" s="220"/>
      <c r="Q369" s="220"/>
      <c r="R369" s="220"/>
      <c r="S369" s="220"/>
      <c r="T369" s="221"/>
      <c r="AT369" s="222" t="s">
        <v>158</v>
      </c>
      <c r="AU369" s="222" t="s">
        <v>91</v>
      </c>
      <c r="AV369" s="14" t="s">
        <v>91</v>
      </c>
      <c r="AW369" s="14" t="s">
        <v>35</v>
      </c>
      <c r="AX369" s="14" t="s">
        <v>81</v>
      </c>
      <c r="AY369" s="222" t="s">
        <v>150</v>
      </c>
    </row>
    <row r="370" spans="1:51" s="15" customFormat="1">
      <c r="B370" s="223"/>
      <c r="C370" s="224"/>
      <c r="D370" s="203" t="s">
        <v>158</v>
      </c>
      <c r="E370" s="225" t="s">
        <v>1</v>
      </c>
      <c r="F370" s="226" t="s">
        <v>161</v>
      </c>
      <c r="G370" s="224"/>
      <c r="H370" s="227">
        <v>6.27</v>
      </c>
      <c r="I370" s="228"/>
      <c r="J370" s="224"/>
      <c r="K370" s="224"/>
      <c r="L370" s="229"/>
      <c r="M370" s="230"/>
      <c r="N370" s="231"/>
      <c r="O370" s="231"/>
      <c r="P370" s="231"/>
      <c r="Q370" s="231"/>
      <c r="R370" s="231"/>
      <c r="S370" s="231"/>
      <c r="T370" s="232"/>
      <c r="AT370" s="233" t="s">
        <v>158</v>
      </c>
      <c r="AU370" s="233" t="s">
        <v>91</v>
      </c>
      <c r="AV370" s="15" t="s">
        <v>156</v>
      </c>
      <c r="AW370" s="15" t="s">
        <v>35</v>
      </c>
      <c r="AX370" s="15" t="s">
        <v>89</v>
      </c>
      <c r="AY370" s="233" t="s">
        <v>150</v>
      </c>
    </row>
    <row r="371" spans="1:51" s="14" customFormat="1">
      <c r="B371" s="212"/>
      <c r="C371" s="213"/>
      <c r="D371" s="203" t="s">
        <v>158</v>
      </c>
      <c r="E371" s="213"/>
      <c r="F371" s="215" t="s">
        <v>904</v>
      </c>
      <c r="G371" s="213"/>
      <c r="H371" s="216">
        <v>6.5839999999999996</v>
      </c>
      <c r="I371" s="217"/>
      <c r="J371" s="213"/>
      <c r="K371" s="213"/>
      <c r="L371" s="218"/>
      <c r="M371" s="245"/>
      <c r="N371" s="246"/>
      <c r="O371" s="246"/>
      <c r="P371" s="246"/>
      <c r="Q371" s="246"/>
      <c r="R371" s="246"/>
      <c r="S371" s="246"/>
      <c r="T371" s="247"/>
      <c r="AT371" s="222" t="s">
        <v>158</v>
      </c>
      <c r="AU371" s="222" t="s">
        <v>91</v>
      </c>
      <c r="AV371" s="14" t="s">
        <v>91</v>
      </c>
      <c r="AW371" s="14" t="s">
        <v>4</v>
      </c>
      <c r="AX371" s="14" t="s">
        <v>89</v>
      </c>
      <c r="AY371" s="222" t="s">
        <v>150</v>
      </c>
    </row>
    <row r="372" spans="1:51" s="2" customFormat="1" ht="6.95" customHeight="1">
      <c r="A372" s="34"/>
      <c r="B372" s="54"/>
      <c r="C372" s="55"/>
      <c r="D372" s="55"/>
      <c r="E372" s="55"/>
      <c r="F372" s="55"/>
      <c r="G372" s="55"/>
      <c r="H372" s="55"/>
      <c r="I372" s="55"/>
      <c r="J372" s="55"/>
      <c r="K372" s="55"/>
      <c r="L372" s="39"/>
      <c r="M372" s="34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4"/>
      <c r="Z372" s="34"/>
      <c r="AA372" s="34"/>
      <c r="AB372" s="34"/>
      <c r="AC372" s="34"/>
      <c r="AD372" s="34"/>
      <c r="AE372" s="34"/>
    </row>
  </sheetData>
  <sheetProtection password="CC35" sheet="1" objects="1" scenarios="1" formatColumns="0" formatRows="0" autoFilter="0"/>
  <autoFilter ref="C126:K371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08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AT2" s="17" t="s">
        <v>106</v>
      </c>
    </row>
    <row r="3" spans="1:46" s="1" customFormat="1" ht="6.95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20"/>
      <c r="AT3" s="17" t="s">
        <v>91</v>
      </c>
    </row>
    <row r="4" spans="1:46" s="1" customFormat="1" ht="24.95" customHeight="1">
      <c r="B4" s="20"/>
      <c r="D4" s="110" t="s">
        <v>116</v>
      </c>
      <c r="L4" s="20"/>
      <c r="M4" s="111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12" t="s">
        <v>16</v>
      </c>
      <c r="L6" s="20"/>
    </row>
    <row r="7" spans="1:46" s="1" customFormat="1" ht="16.5" customHeight="1">
      <c r="B7" s="20"/>
      <c r="E7" s="301" t="str">
        <f>'Rekapitulace stavby'!K6</f>
        <v>Podzemní kontejneryna tříděný kom. odpad Lovosice</v>
      </c>
      <c r="F7" s="302"/>
      <c r="G7" s="302"/>
      <c r="H7" s="302"/>
      <c r="L7" s="20"/>
    </row>
    <row r="8" spans="1:46" s="2" customFormat="1" ht="12" customHeight="1">
      <c r="A8" s="34"/>
      <c r="B8" s="39"/>
      <c r="C8" s="34"/>
      <c r="D8" s="112" t="s">
        <v>117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303" t="s">
        <v>905</v>
      </c>
      <c r="F9" s="304"/>
      <c r="G9" s="304"/>
      <c r="H9" s="304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12" t="s">
        <v>18</v>
      </c>
      <c r="E11" s="34"/>
      <c r="F11" s="113" t="s">
        <v>1</v>
      </c>
      <c r="G11" s="34"/>
      <c r="H11" s="34"/>
      <c r="I11" s="112" t="s">
        <v>19</v>
      </c>
      <c r="J11" s="113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12" t="s">
        <v>20</v>
      </c>
      <c r="E12" s="34"/>
      <c r="F12" s="113" t="s">
        <v>21</v>
      </c>
      <c r="G12" s="34"/>
      <c r="H12" s="34"/>
      <c r="I12" s="112" t="s">
        <v>22</v>
      </c>
      <c r="J12" s="114" t="str">
        <f>'Rekapitulace stavby'!AN8</f>
        <v>26. 5. 2024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2" t="s">
        <v>24</v>
      </c>
      <c r="E14" s="34"/>
      <c r="F14" s="34"/>
      <c r="G14" s="34"/>
      <c r="H14" s="34"/>
      <c r="I14" s="112" t="s">
        <v>25</v>
      </c>
      <c r="J14" s="113" t="s">
        <v>26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3" t="s">
        <v>27</v>
      </c>
      <c r="F15" s="34"/>
      <c r="G15" s="34"/>
      <c r="H15" s="34"/>
      <c r="I15" s="112" t="s">
        <v>28</v>
      </c>
      <c r="J15" s="113" t="s">
        <v>29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2" t="s">
        <v>30</v>
      </c>
      <c r="E17" s="34"/>
      <c r="F17" s="34"/>
      <c r="G17" s="34"/>
      <c r="H17" s="34"/>
      <c r="I17" s="112" t="s">
        <v>25</v>
      </c>
      <c r="J17" s="30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05" t="str">
        <f>'Rekapitulace stavby'!E14</f>
        <v>Vyplň údaj</v>
      </c>
      <c r="F18" s="306"/>
      <c r="G18" s="306"/>
      <c r="H18" s="306"/>
      <c r="I18" s="112" t="s">
        <v>28</v>
      </c>
      <c r="J18" s="30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2" t="s">
        <v>32</v>
      </c>
      <c r="E20" s="34"/>
      <c r="F20" s="34"/>
      <c r="G20" s="34"/>
      <c r="H20" s="34"/>
      <c r="I20" s="112" t="s">
        <v>25</v>
      </c>
      <c r="J20" s="113" t="s">
        <v>33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3" t="s">
        <v>34</v>
      </c>
      <c r="F21" s="34"/>
      <c r="G21" s="34"/>
      <c r="H21" s="34"/>
      <c r="I21" s="112" t="s">
        <v>28</v>
      </c>
      <c r="J21" s="113" t="s">
        <v>1</v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2" t="s">
        <v>36</v>
      </c>
      <c r="E23" s="34"/>
      <c r="F23" s="34"/>
      <c r="G23" s="34"/>
      <c r="H23" s="34"/>
      <c r="I23" s="112" t="s">
        <v>25</v>
      </c>
      <c r="J23" s="113" t="s">
        <v>37</v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3" t="s">
        <v>38</v>
      </c>
      <c r="F24" s="34"/>
      <c r="G24" s="34"/>
      <c r="H24" s="34"/>
      <c r="I24" s="112" t="s">
        <v>28</v>
      </c>
      <c r="J24" s="113" t="s">
        <v>1</v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2" t="s">
        <v>39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5"/>
      <c r="B27" s="116"/>
      <c r="C27" s="115"/>
      <c r="D27" s="115"/>
      <c r="E27" s="307" t="s">
        <v>1</v>
      </c>
      <c r="F27" s="307"/>
      <c r="G27" s="307"/>
      <c r="H27" s="307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8"/>
      <c r="E29" s="118"/>
      <c r="F29" s="118"/>
      <c r="G29" s="118"/>
      <c r="H29" s="118"/>
      <c r="I29" s="118"/>
      <c r="J29" s="118"/>
      <c r="K29" s="118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9" t="s">
        <v>41</v>
      </c>
      <c r="E30" s="34"/>
      <c r="F30" s="34"/>
      <c r="G30" s="34"/>
      <c r="H30" s="34"/>
      <c r="I30" s="34"/>
      <c r="J30" s="120">
        <f>ROUND(J127,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8"/>
      <c r="E31" s="118"/>
      <c r="F31" s="118"/>
      <c r="G31" s="118"/>
      <c r="H31" s="118"/>
      <c r="I31" s="118"/>
      <c r="J31" s="118"/>
      <c r="K31" s="118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21" t="s">
        <v>43</v>
      </c>
      <c r="G32" s="34"/>
      <c r="H32" s="34"/>
      <c r="I32" s="121" t="s">
        <v>42</v>
      </c>
      <c r="J32" s="121" t="s">
        <v>44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22" t="s">
        <v>45</v>
      </c>
      <c r="E33" s="112" t="s">
        <v>46</v>
      </c>
      <c r="F33" s="123">
        <f>ROUND((SUM(BE127:BE307)),  2)</f>
        <v>0</v>
      </c>
      <c r="G33" s="34"/>
      <c r="H33" s="34"/>
      <c r="I33" s="124">
        <v>0.21</v>
      </c>
      <c r="J33" s="123">
        <f>ROUND(((SUM(BE127:BE307))*I33),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12" t="s">
        <v>47</v>
      </c>
      <c r="F34" s="123">
        <f>ROUND((SUM(BF127:BF307)),  2)</f>
        <v>0</v>
      </c>
      <c r="G34" s="34"/>
      <c r="H34" s="34"/>
      <c r="I34" s="124">
        <v>0.15</v>
      </c>
      <c r="J34" s="123">
        <f>ROUND(((SUM(BF127:BF307))*I34),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12" t="s">
        <v>48</v>
      </c>
      <c r="F35" s="123">
        <f>ROUND((SUM(BG127:BG307)),  2)</f>
        <v>0</v>
      </c>
      <c r="G35" s="34"/>
      <c r="H35" s="34"/>
      <c r="I35" s="124">
        <v>0.21</v>
      </c>
      <c r="J35" s="123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12" t="s">
        <v>49</v>
      </c>
      <c r="F36" s="123">
        <f>ROUND((SUM(BH127:BH307)),  2)</f>
        <v>0</v>
      </c>
      <c r="G36" s="34"/>
      <c r="H36" s="34"/>
      <c r="I36" s="124">
        <v>0.15</v>
      </c>
      <c r="J36" s="123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2" t="s">
        <v>50</v>
      </c>
      <c r="F37" s="123">
        <f>ROUND((SUM(BI127:BI307)),  2)</f>
        <v>0</v>
      </c>
      <c r="G37" s="34"/>
      <c r="H37" s="34"/>
      <c r="I37" s="124">
        <v>0</v>
      </c>
      <c r="J37" s="123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5"/>
      <c r="D39" s="126" t="s">
        <v>51</v>
      </c>
      <c r="E39" s="127"/>
      <c r="F39" s="127"/>
      <c r="G39" s="128" t="s">
        <v>52</v>
      </c>
      <c r="H39" s="129" t="s">
        <v>53</v>
      </c>
      <c r="I39" s="127"/>
      <c r="J39" s="130">
        <f>SUM(J30:J37)</f>
        <v>0</v>
      </c>
      <c r="K39" s="131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51"/>
      <c r="D50" s="132" t="s">
        <v>54</v>
      </c>
      <c r="E50" s="133"/>
      <c r="F50" s="133"/>
      <c r="G50" s="132" t="s">
        <v>55</v>
      </c>
      <c r="H50" s="133"/>
      <c r="I50" s="133"/>
      <c r="J50" s="133"/>
      <c r="K50" s="133"/>
      <c r="L50" s="51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2.75">
      <c r="A61" s="34"/>
      <c r="B61" s="39"/>
      <c r="C61" s="34"/>
      <c r="D61" s="134" t="s">
        <v>56</v>
      </c>
      <c r="E61" s="135"/>
      <c r="F61" s="136" t="s">
        <v>57</v>
      </c>
      <c r="G61" s="134" t="s">
        <v>56</v>
      </c>
      <c r="H61" s="135"/>
      <c r="I61" s="135"/>
      <c r="J61" s="137" t="s">
        <v>57</v>
      </c>
      <c r="K61" s="135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2.75">
      <c r="A65" s="34"/>
      <c r="B65" s="39"/>
      <c r="C65" s="34"/>
      <c r="D65" s="132" t="s">
        <v>58</v>
      </c>
      <c r="E65" s="138"/>
      <c r="F65" s="138"/>
      <c r="G65" s="132" t="s">
        <v>59</v>
      </c>
      <c r="H65" s="138"/>
      <c r="I65" s="138"/>
      <c r="J65" s="138"/>
      <c r="K65" s="138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2.75">
      <c r="A76" s="34"/>
      <c r="B76" s="39"/>
      <c r="C76" s="34"/>
      <c r="D76" s="134" t="s">
        <v>56</v>
      </c>
      <c r="E76" s="135"/>
      <c r="F76" s="136" t="s">
        <v>57</v>
      </c>
      <c r="G76" s="134" t="s">
        <v>56</v>
      </c>
      <c r="H76" s="135"/>
      <c r="I76" s="135"/>
      <c r="J76" s="137" t="s">
        <v>57</v>
      </c>
      <c r="K76" s="135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customHeight="1">
      <c r="A77" s="34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5" customHeight="1">
      <c r="A81" s="34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5" customHeight="1">
      <c r="A82" s="34"/>
      <c r="B82" s="35"/>
      <c r="C82" s="23" t="s">
        <v>119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6.5" customHeight="1">
      <c r="A85" s="34"/>
      <c r="B85" s="35"/>
      <c r="C85" s="36"/>
      <c r="D85" s="36"/>
      <c r="E85" s="299" t="str">
        <f>E7</f>
        <v>Podzemní kontejneryna tříděný kom. odpad Lovosice</v>
      </c>
      <c r="F85" s="300"/>
      <c r="G85" s="300"/>
      <c r="H85" s="300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29" t="s">
        <v>117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6.5" customHeight="1">
      <c r="A87" s="34"/>
      <c r="B87" s="35"/>
      <c r="C87" s="36"/>
      <c r="D87" s="36"/>
      <c r="E87" s="287" t="str">
        <f>E9</f>
        <v>06 - SO 06 - parc.č. 419/19, 434/1, Mírová</v>
      </c>
      <c r="F87" s="298"/>
      <c r="G87" s="298"/>
      <c r="H87" s="298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29" t="s">
        <v>20</v>
      </c>
      <c r="D89" s="36"/>
      <c r="E89" s="36"/>
      <c r="F89" s="27" t="str">
        <f>F12</f>
        <v xml:space="preserve"> </v>
      </c>
      <c r="G89" s="36"/>
      <c r="H89" s="36"/>
      <c r="I89" s="29" t="s">
        <v>22</v>
      </c>
      <c r="J89" s="66" t="str">
        <f>IF(J12="","",J12)</f>
        <v>26. 5. 2024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5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25.7" customHeight="1">
      <c r="A91" s="34"/>
      <c r="B91" s="35"/>
      <c r="C91" s="29" t="s">
        <v>24</v>
      </c>
      <c r="D91" s="36"/>
      <c r="E91" s="36"/>
      <c r="F91" s="27" t="str">
        <f>E15</f>
        <v>Město Lovosice</v>
      </c>
      <c r="G91" s="36"/>
      <c r="H91" s="36"/>
      <c r="I91" s="29" t="s">
        <v>32</v>
      </c>
      <c r="J91" s="32" t="str">
        <f>E21</f>
        <v>aut.Ing., Mgr. Karel Štrupl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2" customHeight="1">
      <c r="A92" s="34"/>
      <c r="B92" s="35"/>
      <c r="C92" s="29" t="s">
        <v>30</v>
      </c>
      <c r="D92" s="36"/>
      <c r="E92" s="36"/>
      <c r="F92" s="27" t="str">
        <f>IF(E18="","",E18)</f>
        <v>Vyplň údaj</v>
      </c>
      <c r="G92" s="36"/>
      <c r="H92" s="36"/>
      <c r="I92" s="29" t="s">
        <v>36</v>
      </c>
      <c r="J92" s="32" t="str">
        <f>E24</f>
        <v>Josef Beran-STAVO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43" t="s">
        <v>120</v>
      </c>
      <c r="D94" s="144"/>
      <c r="E94" s="144"/>
      <c r="F94" s="144"/>
      <c r="G94" s="144"/>
      <c r="H94" s="144"/>
      <c r="I94" s="144"/>
      <c r="J94" s="145" t="s">
        <v>121</v>
      </c>
      <c r="K94" s="14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9" customHeight="1">
      <c r="A96" s="34"/>
      <c r="B96" s="35"/>
      <c r="C96" s="146" t="s">
        <v>122</v>
      </c>
      <c r="D96" s="36"/>
      <c r="E96" s="36"/>
      <c r="F96" s="36"/>
      <c r="G96" s="36"/>
      <c r="H96" s="36"/>
      <c r="I96" s="36"/>
      <c r="J96" s="84">
        <f>J127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123</v>
      </c>
    </row>
    <row r="97" spans="1:31" s="9" customFormat="1" ht="24.95" customHeight="1">
      <c r="B97" s="147"/>
      <c r="C97" s="148"/>
      <c r="D97" s="149" t="s">
        <v>124</v>
      </c>
      <c r="E97" s="150"/>
      <c r="F97" s="150"/>
      <c r="G97" s="150"/>
      <c r="H97" s="150"/>
      <c r="I97" s="150"/>
      <c r="J97" s="151">
        <f>J128</f>
        <v>0</v>
      </c>
      <c r="K97" s="148"/>
      <c r="L97" s="152"/>
    </row>
    <row r="98" spans="1:31" s="10" customFormat="1" ht="19.899999999999999" customHeight="1">
      <c r="B98" s="153"/>
      <c r="C98" s="154"/>
      <c r="D98" s="155" t="s">
        <v>125</v>
      </c>
      <c r="E98" s="156"/>
      <c r="F98" s="156"/>
      <c r="G98" s="156"/>
      <c r="H98" s="156"/>
      <c r="I98" s="156"/>
      <c r="J98" s="157">
        <f>J129</f>
        <v>0</v>
      </c>
      <c r="K98" s="154"/>
      <c r="L98" s="158"/>
    </row>
    <row r="99" spans="1:31" s="10" customFormat="1" ht="19.899999999999999" customHeight="1">
      <c r="B99" s="153"/>
      <c r="C99" s="154"/>
      <c r="D99" s="155" t="s">
        <v>126</v>
      </c>
      <c r="E99" s="156"/>
      <c r="F99" s="156"/>
      <c r="G99" s="156"/>
      <c r="H99" s="156"/>
      <c r="I99" s="156"/>
      <c r="J99" s="157">
        <f>J195</f>
        <v>0</v>
      </c>
      <c r="K99" s="154"/>
      <c r="L99" s="158"/>
    </row>
    <row r="100" spans="1:31" s="10" customFormat="1" ht="19.899999999999999" customHeight="1">
      <c r="B100" s="153"/>
      <c r="C100" s="154"/>
      <c r="D100" s="155" t="s">
        <v>127</v>
      </c>
      <c r="E100" s="156"/>
      <c r="F100" s="156"/>
      <c r="G100" s="156"/>
      <c r="H100" s="156"/>
      <c r="I100" s="156"/>
      <c r="J100" s="157">
        <f>J216</f>
        <v>0</v>
      </c>
      <c r="K100" s="154"/>
      <c r="L100" s="158"/>
    </row>
    <row r="101" spans="1:31" s="10" customFormat="1" ht="19.899999999999999" customHeight="1">
      <c r="B101" s="153"/>
      <c r="C101" s="154"/>
      <c r="D101" s="155" t="s">
        <v>128</v>
      </c>
      <c r="E101" s="156"/>
      <c r="F101" s="156"/>
      <c r="G101" s="156"/>
      <c r="H101" s="156"/>
      <c r="I101" s="156"/>
      <c r="J101" s="157">
        <f>J242</f>
        <v>0</v>
      </c>
      <c r="K101" s="154"/>
      <c r="L101" s="158"/>
    </row>
    <row r="102" spans="1:31" s="10" customFormat="1" ht="19.899999999999999" customHeight="1">
      <c r="B102" s="153"/>
      <c r="C102" s="154"/>
      <c r="D102" s="155" t="s">
        <v>129</v>
      </c>
      <c r="E102" s="156"/>
      <c r="F102" s="156"/>
      <c r="G102" s="156"/>
      <c r="H102" s="156"/>
      <c r="I102" s="156"/>
      <c r="J102" s="157">
        <f>J283</f>
        <v>0</v>
      </c>
      <c r="K102" s="154"/>
      <c r="L102" s="158"/>
    </row>
    <row r="103" spans="1:31" s="10" customFormat="1" ht="19.899999999999999" customHeight="1">
      <c r="B103" s="153"/>
      <c r="C103" s="154"/>
      <c r="D103" s="155" t="s">
        <v>130</v>
      </c>
      <c r="E103" s="156"/>
      <c r="F103" s="156"/>
      <c r="G103" s="156"/>
      <c r="H103" s="156"/>
      <c r="I103" s="156"/>
      <c r="J103" s="157">
        <f>J296</f>
        <v>0</v>
      </c>
      <c r="K103" s="154"/>
      <c r="L103" s="158"/>
    </row>
    <row r="104" spans="1:31" s="9" customFormat="1" ht="24.95" customHeight="1">
      <c r="B104" s="147"/>
      <c r="C104" s="148"/>
      <c r="D104" s="149" t="s">
        <v>131</v>
      </c>
      <c r="E104" s="150"/>
      <c r="F104" s="150"/>
      <c r="G104" s="150"/>
      <c r="H104" s="150"/>
      <c r="I104" s="150"/>
      <c r="J104" s="151">
        <f>J298</f>
        <v>0</v>
      </c>
      <c r="K104" s="148"/>
      <c r="L104" s="152"/>
    </row>
    <row r="105" spans="1:31" s="10" customFormat="1" ht="19.899999999999999" customHeight="1">
      <c r="B105" s="153"/>
      <c r="C105" s="154"/>
      <c r="D105" s="155" t="s">
        <v>132</v>
      </c>
      <c r="E105" s="156"/>
      <c r="F105" s="156"/>
      <c r="G105" s="156"/>
      <c r="H105" s="156"/>
      <c r="I105" s="156"/>
      <c r="J105" s="157">
        <f>J299</f>
        <v>0</v>
      </c>
      <c r="K105" s="154"/>
      <c r="L105" s="158"/>
    </row>
    <row r="106" spans="1:31" s="9" customFormat="1" ht="24.95" customHeight="1">
      <c r="B106" s="147"/>
      <c r="C106" s="148"/>
      <c r="D106" s="149" t="s">
        <v>133</v>
      </c>
      <c r="E106" s="150"/>
      <c r="F106" s="150"/>
      <c r="G106" s="150"/>
      <c r="H106" s="150"/>
      <c r="I106" s="150"/>
      <c r="J106" s="151">
        <f>J303</f>
        <v>0</v>
      </c>
      <c r="K106" s="148"/>
      <c r="L106" s="152"/>
    </row>
    <row r="107" spans="1:31" s="10" customFormat="1" ht="19.899999999999999" customHeight="1">
      <c r="B107" s="153"/>
      <c r="C107" s="154"/>
      <c r="D107" s="155" t="s">
        <v>134</v>
      </c>
      <c r="E107" s="156"/>
      <c r="F107" s="156"/>
      <c r="G107" s="156"/>
      <c r="H107" s="156"/>
      <c r="I107" s="156"/>
      <c r="J107" s="157">
        <f>J304</f>
        <v>0</v>
      </c>
      <c r="K107" s="154"/>
      <c r="L107" s="158"/>
    </row>
    <row r="108" spans="1:31" s="2" customFormat="1" ht="21.75" customHeight="1">
      <c r="A108" s="34"/>
      <c r="B108" s="35"/>
      <c r="C108" s="36"/>
      <c r="D108" s="36"/>
      <c r="E108" s="36"/>
      <c r="F108" s="36"/>
      <c r="G108" s="36"/>
      <c r="H108" s="36"/>
      <c r="I108" s="36"/>
      <c r="J108" s="36"/>
      <c r="K108" s="36"/>
      <c r="L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pans="1:31" s="2" customFormat="1" ht="6.95" customHeight="1">
      <c r="A109" s="34"/>
      <c r="B109" s="54"/>
      <c r="C109" s="55"/>
      <c r="D109" s="55"/>
      <c r="E109" s="55"/>
      <c r="F109" s="55"/>
      <c r="G109" s="55"/>
      <c r="H109" s="55"/>
      <c r="I109" s="55"/>
      <c r="J109" s="55"/>
      <c r="K109" s="55"/>
      <c r="L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3" spans="1:63" s="2" customFormat="1" ht="6.95" customHeight="1">
      <c r="A113" s="34"/>
      <c r="B113" s="56"/>
      <c r="C113" s="57"/>
      <c r="D113" s="57"/>
      <c r="E113" s="57"/>
      <c r="F113" s="57"/>
      <c r="G113" s="57"/>
      <c r="H113" s="57"/>
      <c r="I113" s="57"/>
      <c r="J113" s="57"/>
      <c r="K113" s="57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3" s="2" customFormat="1" ht="24.95" customHeight="1">
      <c r="A114" s="34"/>
      <c r="B114" s="35"/>
      <c r="C114" s="23" t="s">
        <v>135</v>
      </c>
      <c r="D114" s="36"/>
      <c r="E114" s="36"/>
      <c r="F114" s="36"/>
      <c r="G114" s="36"/>
      <c r="H114" s="36"/>
      <c r="I114" s="36"/>
      <c r="J114" s="36"/>
      <c r="K114" s="36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3" s="2" customFormat="1" ht="6.95" customHeight="1">
      <c r="A115" s="34"/>
      <c r="B115" s="35"/>
      <c r="C115" s="36"/>
      <c r="D115" s="36"/>
      <c r="E115" s="36"/>
      <c r="F115" s="36"/>
      <c r="G115" s="36"/>
      <c r="H115" s="36"/>
      <c r="I115" s="36"/>
      <c r="J115" s="36"/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3" s="2" customFormat="1" ht="12" customHeight="1">
      <c r="A116" s="34"/>
      <c r="B116" s="35"/>
      <c r="C116" s="29" t="s">
        <v>16</v>
      </c>
      <c r="D116" s="36"/>
      <c r="E116" s="36"/>
      <c r="F116" s="36"/>
      <c r="G116" s="36"/>
      <c r="H116" s="36"/>
      <c r="I116" s="36"/>
      <c r="J116" s="36"/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3" s="2" customFormat="1" ht="16.5" customHeight="1">
      <c r="A117" s="34"/>
      <c r="B117" s="35"/>
      <c r="C117" s="36"/>
      <c r="D117" s="36"/>
      <c r="E117" s="299" t="str">
        <f>E7</f>
        <v>Podzemní kontejneryna tříděný kom. odpad Lovosice</v>
      </c>
      <c r="F117" s="300"/>
      <c r="G117" s="300"/>
      <c r="H117" s="300"/>
      <c r="I117" s="36"/>
      <c r="J117" s="36"/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63" s="2" customFormat="1" ht="12" customHeight="1">
      <c r="A118" s="34"/>
      <c r="B118" s="35"/>
      <c r="C118" s="29" t="s">
        <v>117</v>
      </c>
      <c r="D118" s="36"/>
      <c r="E118" s="36"/>
      <c r="F118" s="36"/>
      <c r="G118" s="36"/>
      <c r="H118" s="36"/>
      <c r="I118" s="36"/>
      <c r="J118" s="36"/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63" s="2" customFormat="1" ht="16.5" customHeight="1">
      <c r="A119" s="34"/>
      <c r="B119" s="35"/>
      <c r="C119" s="36"/>
      <c r="D119" s="36"/>
      <c r="E119" s="287" t="str">
        <f>E9</f>
        <v>06 - SO 06 - parc.č. 419/19, 434/1, Mírová</v>
      </c>
      <c r="F119" s="298"/>
      <c r="G119" s="298"/>
      <c r="H119" s="298"/>
      <c r="I119" s="36"/>
      <c r="J119" s="36"/>
      <c r="K119" s="36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63" s="2" customFormat="1" ht="6.95" customHeight="1">
      <c r="A120" s="34"/>
      <c r="B120" s="35"/>
      <c r="C120" s="36"/>
      <c r="D120" s="36"/>
      <c r="E120" s="36"/>
      <c r="F120" s="36"/>
      <c r="G120" s="36"/>
      <c r="H120" s="36"/>
      <c r="I120" s="36"/>
      <c r="J120" s="36"/>
      <c r="K120" s="36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pans="1:63" s="2" customFormat="1" ht="12" customHeight="1">
      <c r="A121" s="34"/>
      <c r="B121" s="35"/>
      <c r="C121" s="29" t="s">
        <v>20</v>
      </c>
      <c r="D121" s="36"/>
      <c r="E121" s="36"/>
      <c r="F121" s="27" t="str">
        <f>F12</f>
        <v xml:space="preserve"> </v>
      </c>
      <c r="G121" s="36"/>
      <c r="H121" s="36"/>
      <c r="I121" s="29" t="s">
        <v>22</v>
      </c>
      <c r="J121" s="66" t="str">
        <f>IF(J12="","",J12)</f>
        <v>26. 5. 2024</v>
      </c>
      <c r="K121" s="36"/>
      <c r="L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pans="1:63" s="2" customFormat="1" ht="6.95" customHeight="1">
      <c r="A122" s="34"/>
      <c r="B122" s="35"/>
      <c r="C122" s="36"/>
      <c r="D122" s="36"/>
      <c r="E122" s="36"/>
      <c r="F122" s="36"/>
      <c r="G122" s="36"/>
      <c r="H122" s="36"/>
      <c r="I122" s="36"/>
      <c r="J122" s="36"/>
      <c r="K122" s="36"/>
      <c r="L122" s="51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pans="1:63" s="2" customFormat="1" ht="25.7" customHeight="1">
      <c r="A123" s="34"/>
      <c r="B123" s="35"/>
      <c r="C123" s="29" t="s">
        <v>24</v>
      </c>
      <c r="D123" s="36"/>
      <c r="E123" s="36"/>
      <c r="F123" s="27" t="str">
        <f>E15</f>
        <v>Město Lovosice</v>
      </c>
      <c r="G123" s="36"/>
      <c r="H123" s="36"/>
      <c r="I123" s="29" t="s">
        <v>32</v>
      </c>
      <c r="J123" s="32" t="str">
        <f>E21</f>
        <v>aut.Ing., Mgr. Karel Štrupl</v>
      </c>
      <c r="K123" s="36"/>
      <c r="L123" s="51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pans="1:63" s="2" customFormat="1" ht="15.2" customHeight="1">
      <c r="A124" s="34"/>
      <c r="B124" s="35"/>
      <c r="C124" s="29" t="s">
        <v>30</v>
      </c>
      <c r="D124" s="36"/>
      <c r="E124" s="36"/>
      <c r="F124" s="27" t="str">
        <f>IF(E18="","",E18)</f>
        <v>Vyplň údaj</v>
      </c>
      <c r="G124" s="36"/>
      <c r="H124" s="36"/>
      <c r="I124" s="29" t="s">
        <v>36</v>
      </c>
      <c r="J124" s="32" t="str">
        <f>E24</f>
        <v>Josef Beran-STAVO</v>
      </c>
      <c r="K124" s="36"/>
      <c r="L124" s="51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pans="1:63" s="2" customFormat="1" ht="10.35" customHeight="1">
      <c r="A125" s="34"/>
      <c r="B125" s="35"/>
      <c r="C125" s="36"/>
      <c r="D125" s="36"/>
      <c r="E125" s="36"/>
      <c r="F125" s="36"/>
      <c r="G125" s="36"/>
      <c r="H125" s="36"/>
      <c r="I125" s="36"/>
      <c r="J125" s="36"/>
      <c r="K125" s="36"/>
      <c r="L125" s="51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pans="1:63" s="11" customFormat="1" ht="29.25" customHeight="1">
      <c r="A126" s="159"/>
      <c r="B126" s="160"/>
      <c r="C126" s="161" t="s">
        <v>136</v>
      </c>
      <c r="D126" s="162" t="s">
        <v>66</v>
      </c>
      <c r="E126" s="162" t="s">
        <v>62</v>
      </c>
      <c r="F126" s="162" t="s">
        <v>63</v>
      </c>
      <c r="G126" s="162" t="s">
        <v>137</v>
      </c>
      <c r="H126" s="162" t="s">
        <v>138</v>
      </c>
      <c r="I126" s="162" t="s">
        <v>139</v>
      </c>
      <c r="J126" s="163" t="s">
        <v>121</v>
      </c>
      <c r="K126" s="164" t="s">
        <v>140</v>
      </c>
      <c r="L126" s="165"/>
      <c r="M126" s="75" t="s">
        <v>1</v>
      </c>
      <c r="N126" s="76" t="s">
        <v>45</v>
      </c>
      <c r="O126" s="76" t="s">
        <v>141</v>
      </c>
      <c r="P126" s="76" t="s">
        <v>142</v>
      </c>
      <c r="Q126" s="76" t="s">
        <v>143</v>
      </c>
      <c r="R126" s="76" t="s">
        <v>144</v>
      </c>
      <c r="S126" s="76" t="s">
        <v>145</v>
      </c>
      <c r="T126" s="77" t="s">
        <v>146</v>
      </c>
      <c r="U126" s="159"/>
      <c r="V126" s="159"/>
      <c r="W126" s="159"/>
      <c r="X126" s="159"/>
      <c r="Y126" s="159"/>
      <c r="Z126" s="159"/>
      <c r="AA126" s="159"/>
      <c r="AB126" s="159"/>
      <c r="AC126" s="159"/>
      <c r="AD126" s="159"/>
      <c r="AE126" s="159"/>
    </row>
    <row r="127" spans="1:63" s="2" customFormat="1" ht="22.9" customHeight="1">
      <c r="A127" s="34"/>
      <c r="B127" s="35"/>
      <c r="C127" s="82" t="s">
        <v>147</v>
      </c>
      <c r="D127" s="36"/>
      <c r="E127" s="36"/>
      <c r="F127" s="36"/>
      <c r="G127" s="36"/>
      <c r="H127" s="36"/>
      <c r="I127" s="36"/>
      <c r="J127" s="166">
        <f>BK127</f>
        <v>0</v>
      </c>
      <c r="K127" s="36"/>
      <c r="L127" s="39"/>
      <c r="M127" s="78"/>
      <c r="N127" s="167"/>
      <c r="O127" s="79"/>
      <c r="P127" s="168">
        <f>P128+P298+P303</f>
        <v>0</v>
      </c>
      <c r="Q127" s="79"/>
      <c r="R127" s="168">
        <f>R128+R298+R303</f>
        <v>22.044831570000003</v>
      </c>
      <c r="S127" s="79"/>
      <c r="T127" s="169">
        <f>T128+T298+T303</f>
        <v>3.6621600000000001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T127" s="17" t="s">
        <v>80</v>
      </c>
      <c r="AU127" s="17" t="s">
        <v>123</v>
      </c>
      <c r="BK127" s="170">
        <f>BK128+BK298+BK303</f>
        <v>0</v>
      </c>
    </row>
    <row r="128" spans="1:63" s="12" customFormat="1" ht="25.9" customHeight="1">
      <c r="B128" s="171"/>
      <c r="C128" s="172"/>
      <c r="D128" s="173" t="s">
        <v>80</v>
      </c>
      <c r="E128" s="174" t="s">
        <v>148</v>
      </c>
      <c r="F128" s="174" t="s">
        <v>149</v>
      </c>
      <c r="G128" s="172"/>
      <c r="H128" s="172"/>
      <c r="I128" s="175"/>
      <c r="J128" s="176">
        <f>BK128</f>
        <v>0</v>
      </c>
      <c r="K128" s="172"/>
      <c r="L128" s="177"/>
      <c r="M128" s="178"/>
      <c r="N128" s="179"/>
      <c r="O128" s="179"/>
      <c r="P128" s="180">
        <f>P129+P195+P216+P242+P283+P296</f>
        <v>0</v>
      </c>
      <c r="Q128" s="179"/>
      <c r="R128" s="180">
        <f>R129+R195+R216+R242+R283+R296</f>
        <v>19.544811770000003</v>
      </c>
      <c r="S128" s="179"/>
      <c r="T128" s="181">
        <f>T129+T195+T216+T242+T283+T296</f>
        <v>3.6621600000000001</v>
      </c>
      <c r="AR128" s="182" t="s">
        <v>89</v>
      </c>
      <c r="AT128" s="183" t="s">
        <v>80</v>
      </c>
      <c r="AU128" s="183" t="s">
        <v>81</v>
      </c>
      <c r="AY128" s="182" t="s">
        <v>150</v>
      </c>
      <c r="BK128" s="184">
        <f>BK129+BK195+BK216+BK242+BK283+BK296</f>
        <v>0</v>
      </c>
    </row>
    <row r="129" spans="1:65" s="12" customFormat="1" ht="22.9" customHeight="1">
      <c r="B129" s="171"/>
      <c r="C129" s="172"/>
      <c r="D129" s="173" t="s">
        <v>80</v>
      </c>
      <c r="E129" s="185" t="s">
        <v>89</v>
      </c>
      <c r="F129" s="185" t="s">
        <v>151</v>
      </c>
      <c r="G129" s="172"/>
      <c r="H129" s="172"/>
      <c r="I129" s="175"/>
      <c r="J129" s="186">
        <f>BK129</f>
        <v>0</v>
      </c>
      <c r="K129" s="172"/>
      <c r="L129" s="177"/>
      <c r="M129" s="178"/>
      <c r="N129" s="179"/>
      <c r="O129" s="179"/>
      <c r="P129" s="180">
        <f>SUM(P130:P194)</f>
        <v>0</v>
      </c>
      <c r="Q129" s="179"/>
      <c r="R129" s="180">
        <f>SUM(R130:R194)</f>
        <v>9.88096</v>
      </c>
      <c r="S129" s="179"/>
      <c r="T129" s="181">
        <f>SUM(T130:T194)</f>
        <v>3.2655600000000002</v>
      </c>
      <c r="AR129" s="182" t="s">
        <v>89</v>
      </c>
      <c r="AT129" s="183" t="s">
        <v>80</v>
      </c>
      <c r="AU129" s="183" t="s">
        <v>89</v>
      </c>
      <c r="AY129" s="182" t="s">
        <v>150</v>
      </c>
      <c r="BK129" s="184">
        <f>SUM(BK130:BK194)</f>
        <v>0</v>
      </c>
    </row>
    <row r="130" spans="1:65" s="2" customFormat="1" ht="24.2" customHeight="1">
      <c r="A130" s="34"/>
      <c r="B130" s="35"/>
      <c r="C130" s="187" t="s">
        <v>89</v>
      </c>
      <c r="D130" s="187" t="s">
        <v>152</v>
      </c>
      <c r="E130" s="188" t="s">
        <v>153</v>
      </c>
      <c r="F130" s="189" t="s">
        <v>154</v>
      </c>
      <c r="G130" s="190" t="s">
        <v>155</v>
      </c>
      <c r="H130" s="191">
        <v>6.08</v>
      </c>
      <c r="I130" s="192"/>
      <c r="J130" s="193">
        <f>ROUND(I130*H130,2)</f>
        <v>0</v>
      </c>
      <c r="K130" s="194"/>
      <c r="L130" s="39"/>
      <c r="M130" s="195" t="s">
        <v>1</v>
      </c>
      <c r="N130" s="196" t="s">
        <v>46</v>
      </c>
      <c r="O130" s="71"/>
      <c r="P130" s="197">
        <f>O130*H130</f>
        <v>0</v>
      </c>
      <c r="Q130" s="197">
        <v>0</v>
      </c>
      <c r="R130" s="197">
        <f>Q130*H130</f>
        <v>0</v>
      </c>
      <c r="S130" s="197">
        <v>0.26</v>
      </c>
      <c r="T130" s="198">
        <f>S130*H130</f>
        <v>1.5808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99" t="s">
        <v>156</v>
      </c>
      <c r="AT130" s="199" t="s">
        <v>152</v>
      </c>
      <c r="AU130" s="199" t="s">
        <v>91</v>
      </c>
      <c r="AY130" s="17" t="s">
        <v>150</v>
      </c>
      <c r="BE130" s="200">
        <f>IF(N130="základní",J130,0)</f>
        <v>0</v>
      </c>
      <c r="BF130" s="200">
        <f>IF(N130="snížená",J130,0)</f>
        <v>0</v>
      </c>
      <c r="BG130" s="200">
        <f>IF(N130="zákl. přenesená",J130,0)</f>
        <v>0</v>
      </c>
      <c r="BH130" s="200">
        <f>IF(N130="sníž. přenesená",J130,0)</f>
        <v>0</v>
      </c>
      <c r="BI130" s="200">
        <f>IF(N130="nulová",J130,0)</f>
        <v>0</v>
      </c>
      <c r="BJ130" s="17" t="s">
        <v>89</v>
      </c>
      <c r="BK130" s="200">
        <f>ROUND(I130*H130,2)</f>
        <v>0</v>
      </c>
      <c r="BL130" s="17" t="s">
        <v>156</v>
      </c>
      <c r="BM130" s="199" t="s">
        <v>906</v>
      </c>
    </row>
    <row r="131" spans="1:65" s="13" customFormat="1">
      <c r="B131" s="201"/>
      <c r="C131" s="202"/>
      <c r="D131" s="203" t="s">
        <v>158</v>
      </c>
      <c r="E131" s="204" t="s">
        <v>1</v>
      </c>
      <c r="F131" s="205" t="s">
        <v>159</v>
      </c>
      <c r="G131" s="202"/>
      <c r="H131" s="204" t="s">
        <v>1</v>
      </c>
      <c r="I131" s="206"/>
      <c r="J131" s="202"/>
      <c r="K131" s="202"/>
      <c r="L131" s="207"/>
      <c r="M131" s="208"/>
      <c r="N131" s="209"/>
      <c r="O131" s="209"/>
      <c r="P131" s="209"/>
      <c r="Q131" s="209"/>
      <c r="R131" s="209"/>
      <c r="S131" s="209"/>
      <c r="T131" s="210"/>
      <c r="AT131" s="211" t="s">
        <v>158</v>
      </c>
      <c r="AU131" s="211" t="s">
        <v>91</v>
      </c>
      <c r="AV131" s="13" t="s">
        <v>89</v>
      </c>
      <c r="AW131" s="13" t="s">
        <v>35</v>
      </c>
      <c r="AX131" s="13" t="s">
        <v>81</v>
      </c>
      <c r="AY131" s="211" t="s">
        <v>150</v>
      </c>
    </row>
    <row r="132" spans="1:65" s="14" customFormat="1">
      <c r="B132" s="212"/>
      <c r="C132" s="213"/>
      <c r="D132" s="203" t="s">
        <v>158</v>
      </c>
      <c r="E132" s="214" t="s">
        <v>1</v>
      </c>
      <c r="F132" s="215" t="s">
        <v>907</v>
      </c>
      <c r="G132" s="213"/>
      <c r="H132" s="216">
        <v>6.08</v>
      </c>
      <c r="I132" s="217"/>
      <c r="J132" s="213"/>
      <c r="K132" s="213"/>
      <c r="L132" s="218"/>
      <c r="M132" s="219"/>
      <c r="N132" s="220"/>
      <c r="O132" s="220"/>
      <c r="P132" s="220"/>
      <c r="Q132" s="220"/>
      <c r="R132" s="220"/>
      <c r="S132" s="220"/>
      <c r="T132" s="221"/>
      <c r="AT132" s="222" t="s">
        <v>158</v>
      </c>
      <c r="AU132" s="222" t="s">
        <v>91</v>
      </c>
      <c r="AV132" s="14" t="s">
        <v>91</v>
      </c>
      <c r="AW132" s="14" t="s">
        <v>35</v>
      </c>
      <c r="AX132" s="14" t="s">
        <v>81</v>
      </c>
      <c r="AY132" s="222" t="s">
        <v>150</v>
      </c>
    </row>
    <row r="133" spans="1:65" s="15" customFormat="1">
      <c r="B133" s="223"/>
      <c r="C133" s="224"/>
      <c r="D133" s="203" t="s">
        <v>158</v>
      </c>
      <c r="E133" s="225" t="s">
        <v>1</v>
      </c>
      <c r="F133" s="226" t="s">
        <v>161</v>
      </c>
      <c r="G133" s="224"/>
      <c r="H133" s="227">
        <v>6.08</v>
      </c>
      <c r="I133" s="228"/>
      <c r="J133" s="224"/>
      <c r="K133" s="224"/>
      <c r="L133" s="229"/>
      <c r="M133" s="230"/>
      <c r="N133" s="231"/>
      <c r="O133" s="231"/>
      <c r="P133" s="231"/>
      <c r="Q133" s="231"/>
      <c r="R133" s="231"/>
      <c r="S133" s="231"/>
      <c r="T133" s="232"/>
      <c r="AT133" s="233" t="s">
        <v>158</v>
      </c>
      <c r="AU133" s="233" t="s">
        <v>91</v>
      </c>
      <c r="AV133" s="15" t="s">
        <v>156</v>
      </c>
      <c r="AW133" s="15" t="s">
        <v>35</v>
      </c>
      <c r="AX133" s="15" t="s">
        <v>89</v>
      </c>
      <c r="AY133" s="233" t="s">
        <v>150</v>
      </c>
    </row>
    <row r="134" spans="1:65" s="2" customFormat="1" ht="24.2" customHeight="1">
      <c r="A134" s="34"/>
      <c r="B134" s="35"/>
      <c r="C134" s="187" t="s">
        <v>91</v>
      </c>
      <c r="D134" s="187" t="s">
        <v>152</v>
      </c>
      <c r="E134" s="188" t="s">
        <v>162</v>
      </c>
      <c r="F134" s="189" t="s">
        <v>163</v>
      </c>
      <c r="G134" s="190" t="s">
        <v>155</v>
      </c>
      <c r="H134" s="191">
        <v>3.8</v>
      </c>
      <c r="I134" s="192"/>
      <c r="J134" s="193">
        <f>ROUND(I134*H134,2)</f>
        <v>0</v>
      </c>
      <c r="K134" s="194"/>
      <c r="L134" s="39"/>
      <c r="M134" s="195" t="s">
        <v>1</v>
      </c>
      <c r="N134" s="196" t="s">
        <v>46</v>
      </c>
      <c r="O134" s="71"/>
      <c r="P134" s="197">
        <f>O134*H134</f>
        <v>0</v>
      </c>
      <c r="Q134" s="197">
        <v>0</v>
      </c>
      <c r="R134" s="197">
        <f>Q134*H134</f>
        <v>0</v>
      </c>
      <c r="S134" s="197">
        <v>0.18</v>
      </c>
      <c r="T134" s="198">
        <f>S134*H134</f>
        <v>0.68399999999999994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9" t="s">
        <v>156</v>
      </c>
      <c r="AT134" s="199" t="s">
        <v>152</v>
      </c>
      <c r="AU134" s="199" t="s">
        <v>91</v>
      </c>
      <c r="AY134" s="17" t="s">
        <v>150</v>
      </c>
      <c r="BE134" s="200">
        <f>IF(N134="základní",J134,0)</f>
        <v>0</v>
      </c>
      <c r="BF134" s="200">
        <f>IF(N134="snížená",J134,0)</f>
        <v>0</v>
      </c>
      <c r="BG134" s="200">
        <f>IF(N134="zákl. přenesená",J134,0)</f>
        <v>0</v>
      </c>
      <c r="BH134" s="200">
        <f>IF(N134="sníž. přenesená",J134,0)</f>
        <v>0</v>
      </c>
      <c r="BI134" s="200">
        <f>IF(N134="nulová",J134,0)</f>
        <v>0</v>
      </c>
      <c r="BJ134" s="17" t="s">
        <v>89</v>
      </c>
      <c r="BK134" s="200">
        <f>ROUND(I134*H134,2)</f>
        <v>0</v>
      </c>
      <c r="BL134" s="17" t="s">
        <v>156</v>
      </c>
      <c r="BM134" s="199" t="s">
        <v>908</v>
      </c>
    </row>
    <row r="135" spans="1:65" s="13" customFormat="1">
      <c r="B135" s="201"/>
      <c r="C135" s="202"/>
      <c r="D135" s="203" t="s">
        <v>158</v>
      </c>
      <c r="E135" s="204" t="s">
        <v>1</v>
      </c>
      <c r="F135" s="205" t="s">
        <v>159</v>
      </c>
      <c r="G135" s="202"/>
      <c r="H135" s="204" t="s">
        <v>1</v>
      </c>
      <c r="I135" s="206"/>
      <c r="J135" s="202"/>
      <c r="K135" s="202"/>
      <c r="L135" s="207"/>
      <c r="M135" s="208"/>
      <c r="N135" s="209"/>
      <c r="O135" s="209"/>
      <c r="P135" s="209"/>
      <c r="Q135" s="209"/>
      <c r="R135" s="209"/>
      <c r="S135" s="209"/>
      <c r="T135" s="210"/>
      <c r="AT135" s="211" t="s">
        <v>158</v>
      </c>
      <c r="AU135" s="211" t="s">
        <v>91</v>
      </c>
      <c r="AV135" s="13" t="s">
        <v>89</v>
      </c>
      <c r="AW135" s="13" t="s">
        <v>35</v>
      </c>
      <c r="AX135" s="13" t="s">
        <v>81</v>
      </c>
      <c r="AY135" s="211" t="s">
        <v>150</v>
      </c>
    </row>
    <row r="136" spans="1:65" s="14" customFormat="1">
      <c r="B136" s="212"/>
      <c r="C136" s="213"/>
      <c r="D136" s="203" t="s">
        <v>158</v>
      </c>
      <c r="E136" s="214" t="s">
        <v>1</v>
      </c>
      <c r="F136" s="215" t="s">
        <v>909</v>
      </c>
      <c r="G136" s="213"/>
      <c r="H136" s="216">
        <v>3.8</v>
      </c>
      <c r="I136" s="217"/>
      <c r="J136" s="213"/>
      <c r="K136" s="213"/>
      <c r="L136" s="218"/>
      <c r="M136" s="219"/>
      <c r="N136" s="220"/>
      <c r="O136" s="220"/>
      <c r="P136" s="220"/>
      <c r="Q136" s="220"/>
      <c r="R136" s="220"/>
      <c r="S136" s="220"/>
      <c r="T136" s="221"/>
      <c r="AT136" s="222" t="s">
        <v>158</v>
      </c>
      <c r="AU136" s="222" t="s">
        <v>91</v>
      </c>
      <c r="AV136" s="14" t="s">
        <v>91</v>
      </c>
      <c r="AW136" s="14" t="s">
        <v>35</v>
      </c>
      <c r="AX136" s="14" t="s">
        <v>81</v>
      </c>
      <c r="AY136" s="222" t="s">
        <v>150</v>
      </c>
    </row>
    <row r="137" spans="1:65" s="15" customFormat="1">
      <c r="B137" s="223"/>
      <c r="C137" s="224"/>
      <c r="D137" s="203" t="s">
        <v>158</v>
      </c>
      <c r="E137" s="225" t="s">
        <v>1</v>
      </c>
      <c r="F137" s="226" t="s">
        <v>161</v>
      </c>
      <c r="G137" s="224"/>
      <c r="H137" s="227">
        <v>3.8</v>
      </c>
      <c r="I137" s="228"/>
      <c r="J137" s="224"/>
      <c r="K137" s="224"/>
      <c r="L137" s="229"/>
      <c r="M137" s="230"/>
      <c r="N137" s="231"/>
      <c r="O137" s="231"/>
      <c r="P137" s="231"/>
      <c r="Q137" s="231"/>
      <c r="R137" s="231"/>
      <c r="S137" s="231"/>
      <c r="T137" s="232"/>
      <c r="AT137" s="233" t="s">
        <v>158</v>
      </c>
      <c r="AU137" s="233" t="s">
        <v>91</v>
      </c>
      <c r="AV137" s="15" t="s">
        <v>156</v>
      </c>
      <c r="AW137" s="15" t="s">
        <v>35</v>
      </c>
      <c r="AX137" s="15" t="s">
        <v>89</v>
      </c>
      <c r="AY137" s="233" t="s">
        <v>150</v>
      </c>
    </row>
    <row r="138" spans="1:65" s="2" customFormat="1" ht="24.2" customHeight="1">
      <c r="A138" s="34"/>
      <c r="B138" s="35"/>
      <c r="C138" s="187" t="s">
        <v>165</v>
      </c>
      <c r="D138" s="187" t="s">
        <v>152</v>
      </c>
      <c r="E138" s="188" t="s">
        <v>166</v>
      </c>
      <c r="F138" s="189" t="s">
        <v>167</v>
      </c>
      <c r="G138" s="190" t="s">
        <v>155</v>
      </c>
      <c r="H138" s="191">
        <v>0.36</v>
      </c>
      <c r="I138" s="192"/>
      <c r="J138" s="193">
        <f>ROUND(I138*H138,2)</f>
        <v>0</v>
      </c>
      <c r="K138" s="194"/>
      <c r="L138" s="39"/>
      <c r="M138" s="195" t="s">
        <v>1</v>
      </c>
      <c r="N138" s="196" t="s">
        <v>46</v>
      </c>
      <c r="O138" s="71"/>
      <c r="P138" s="197">
        <f>O138*H138</f>
        <v>0</v>
      </c>
      <c r="Q138" s="197">
        <v>0</v>
      </c>
      <c r="R138" s="197">
        <f>Q138*H138</f>
        <v>0</v>
      </c>
      <c r="S138" s="197">
        <v>0.3</v>
      </c>
      <c r="T138" s="198">
        <f>S138*H138</f>
        <v>0.108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9" t="s">
        <v>156</v>
      </c>
      <c r="AT138" s="199" t="s">
        <v>152</v>
      </c>
      <c r="AU138" s="199" t="s">
        <v>91</v>
      </c>
      <c r="AY138" s="17" t="s">
        <v>150</v>
      </c>
      <c r="BE138" s="200">
        <f>IF(N138="základní",J138,0)</f>
        <v>0</v>
      </c>
      <c r="BF138" s="200">
        <f>IF(N138="snížená",J138,0)</f>
        <v>0</v>
      </c>
      <c r="BG138" s="200">
        <f>IF(N138="zákl. přenesená",J138,0)</f>
        <v>0</v>
      </c>
      <c r="BH138" s="200">
        <f>IF(N138="sníž. přenesená",J138,0)</f>
        <v>0</v>
      </c>
      <c r="BI138" s="200">
        <f>IF(N138="nulová",J138,0)</f>
        <v>0</v>
      </c>
      <c r="BJ138" s="17" t="s">
        <v>89</v>
      </c>
      <c r="BK138" s="200">
        <f>ROUND(I138*H138,2)</f>
        <v>0</v>
      </c>
      <c r="BL138" s="17" t="s">
        <v>156</v>
      </c>
      <c r="BM138" s="199" t="s">
        <v>910</v>
      </c>
    </row>
    <row r="139" spans="1:65" s="13" customFormat="1">
      <c r="B139" s="201"/>
      <c r="C139" s="202"/>
      <c r="D139" s="203" t="s">
        <v>158</v>
      </c>
      <c r="E139" s="204" t="s">
        <v>1</v>
      </c>
      <c r="F139" s="205" t="s">
        <v>169</v>
      </c>
      <c r="G139" s="202"/>
      <c r="H139" s="204" t="s">
        <v>1</v>
      </c>
      <c r="I139" s="206"/>
      <c r="J139" s="202"/>
      <c r="K139" s="202"/>
      <c r="L139" s="207"/>
      <c r="M139" s="208"/>
      <c r="N139" s="209"/>
      <c r="O139" s="209"/>
      <c r="P139" s="209"/>
      <c r="Q139" s="209"/>
      <c r="R139" s="209"/>
      <c r="S139" s="209"/>
      <c r="T139" s="210"/>
      <c r="AT139" s="211" t="s">
        <v>158</v>
      </c>
      <c r="AU139" s="211" t="s">
        <v>91</v>
      </c>
      <c r="AV139" s="13" t="s">
        <v>89</v>
      </c>
      <c r="AW139" s="13" t="s">
        <v>35</v>
      </c>
      <c r="AX139" s="13" t="s">
        <v>81</v>
      </c>
      <c r="AY139" s="211" t="s">
        <v>150</v>
      </c>
    </row>
    <row r="140" spans="1:65" s="14" customFormat="1">
      <c r="B140" s="212"/>
      <c r="C140" s="213"/>
      <c r="D140" s="203" t="s">
        <v>158</v>
      </c>
      <c r="E140" s="214" t="s">
        <v>1</v>
      </c>
      <c r="F140" s="215" t="s">
        <v>911</v>
      </c>
      <c r="G140" s="213"/>
      <c r="H140" s="216">
        <v>0.36</v>
      </c>
      <c r="I140" s="217"/>
      <c r="J140" s="213"/>
      <c r="K140" s="213"/>
      <c r="L140" s="218"/>
      <c r="M140" s="219"/>
      <c r="N140" s="220"/>
      <c r="O140" s="220"/>
      <c r="P140" s="220"/>
      <c r="Q140" s="220"/>
      <c r="R140" s="220"/>
      <c r="S140" s="220"/>
      <c r="T140" s="221"/>
      <c r="AT140" s="222" t="s">
        <v>158</v>
      </c>
      <c r="AU140" s="222" t="s">
        <v>91</v>
      </c>
      <c r="AV140" s="14" t="s">
        <v>91</v>
      </c>
      <c r="AW140" s="14" t="s">
        <v>35</v>
      </c>
      <c r="AX140" s="14" t="s">
        <v>81</v>
      </c>
      <c r="AY140" s="222" t="s">
        <v>150</v>
      </c>
    </row>
    <row r="141" spans="1:65" s="15" customFormat="1">
      <c r="B141" s="223"/>
      <c r="C141" s="224"/>
      <c r="D141" s="203" t="s">
        <v>158</v>
      </c>
      <c r="E141" s="225" t="s">
        <v>1</v>
      </c>
      <c r="F141" s="226" t="s">
        <v>161</v>
      </c>
      <c r="G141" s="224"/>
      <c r="H141" s="227">
        <v>0.36</v>
      </c>
      <c r="I141" s="228"/>
      <c r="J141" s="224"/>
      <c r="K141" s="224"/>
      <c r="L141" s="229"/>
      <c r="M141" s="230"/>
      <c r="N141" s="231"/>
      <c r="O141" s="231"/>
      <c r="P141" s="231"/>
      <c r="Q141" s="231"/>
      <c r="R141" s="231"/>
      <c r="S141" s="231"/>
      <c r="T141" s="232"/>
      <c r="AT141" s="233" t="s">
        <v>158</v>
      </c>
      <c r="AU141" s="233" t="s">
        <v>91</v>
      </c>
      <c r="AV141" s="15" t="s">
        <v>156</v>
      </c>
      <c r="AW141" s="15" t="s">
        <v>35</v>
      </c>
      <c r="AX141" s="15" t="s">
        <v>89</v>
      </c>
      <c r="AY141" s="233" t="s">
        <v>150</v>
      </c>
    </row>
    <row r="142" spans="1:65" s="2" customFormat="1" ht="24.2" customHeight="1">
      <c r="A142" s="34"/>
      <c r="B142" s="35"/>
      <c r="C142" s="187" t="s">
        <v>156</v>
      </c>
      <c r="D142" s="187" t="s">
        <v>152</v>
      </c>
      <c r="E142" s="188" t="s">
        <v>171</v>
      </c>
      <c r="F142" s="189" t="s">
        <v>172</v>
      </c>
      <c r="G142" s="190" t="s">
        <v>155</v>
      </c>
      <c r="H142" s="191">
        <v>0.36</v>
      </c>
      <c r="I142" s="192"/>
      <c r="J142" s="193">
        <f>ROUND(I142*H142,2)</f>
        <v>0</v>
      </c>
      <c r="K142" s="194"/>
      <c r="L142" s="39"/>
      <c r="M142" s="195" t="s">
        <v>1</v>
      </c>
      <c r="N142" s="196" t="s">
        <v>46</v>
      </c>
      <c r="O142" s="71"/>
      <c r="P142" s="197">
        <f>O142*H142</f>
        <v>0</v>
      </c>
      <c r="Q142" s="197">
        <v>0</v>
      </c>
      <c r="R142" s="197">
        <f>Q142*H142</f>
        <v>0</v>
      </c>
      <c r="S142" s="197">
        <v>0.316</v>
      </c>
      <c r="T142" s="198">
        <f>S142*H142</f>
        <v>0.11376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9" t="s">
        <v>156</v>
      </c>
      <c r="AT142" s="199" t="s">
        <v>152</v>
      </c>
      <c r="AU142" s="199" t="s">
        <v>91</v>
      </c>
      <c r="AY142" s="17" t="s">
        <v>150</v>
      </c>
      <c r="BE142" s="200">
        <f>IF(N142="základní",J142,0)</f>
        <v>0</v>
      </c>
      <c r="BF142" s="200">
        <f>IF(N142="snížená",J142,0)</f>
        <v>0</v>
      </c>
      <c r="BG142" s="200">
        <f>IF(N142="zákl. přenesená",J142,0)</f>
        <v>0</v>
      </c>
      <c r="BH142" s="200">
        <f>IF(N142="sníž. přenesená",J142,0)</f>
        <v>0</v>
      </c>
      <c r="BI142" s="200">
        <f>IF(N142="nulová",J142,0)</f>
        <v>0</v>
      </c>
      <c r="BJ142" s="17" t="s">
        <v>89</v>
      </c>
      <c r="BK142" s="200">
        <f>ROUND(I142*H142,2)</f>
        <v>0</v>
      </c>
      <c r="BL142" s="17" t="s">
        <v>156</v>
      </c>
      <c r="BM142" s="199" t="s">
        <v>912</v>
      </c>
    </row>
    <row r="143" spans="1:65" s="14" customFormat="1">
      <c r="B143" s="212"/>
      <c r="C143" s="213"/>
      <c r="D143" s="203" t="s">
        <v>158</v>
      </c>
      <c r="E143" s="214" t="s">
        <v>1</v>
      </c>
      <c r="F143" s="215" t="s">
        <v>911</v>
      </c>
      <c r="G143" s="213"/>
      <c r="H143" s="216">
        <v>0.36</v>
      </c>
      <c r="I143" s="217"/>
      <c r="J143" s="213"/>
      <c r="K143" s="213"/>
      <c r="L143" s="218"/>
      <c r="M143" s="219"/>
      <c r="N143" s="220"/>
      <c r="O143" s="220"/>
      <c r="P143" s="220"/>
      <c r="Q143" s="220"/>
      <c r="R143" s="220"/>
      <c r="S143" s="220"/>
      <c r="T143" s="221"/>
      <c r="AT143" s="222" t="s">
        <v>158</v>
      </c>
      <c r="AU143" s="222" t="s">
        <v>91</v>
      </c>
      <c r="AV143" s="14" t="s">
        <v>91</v>
      </c>
      <c r="AW143" s="14" t="s">
        <v>35</v>
      </c>
      <c r="AX143" s="14" t="s">
        <v>81</v>
      </c>
      <c r="AY143" s="222" t="s">
        <v>150</v>
      </c>
    </row>
    <row r="144" spans="1:65" s="15" customFormat="1">
      <c r="B144" s="223"/>
      <c r="C144" s="224"/>
      <c r="D144" s="203" t="s">
        <v>158</v>
      </c>
      <c r="E144" s="225" t="s">
        <v>1</v>
      </c>
      <c r="F144" s="226" t="s">
        <v>161</v>
      </c>
      <c r="G144" s="224"/>
      <c r="H144" s="227">
        <v>0.36</v>
      </c>
      <c r="I144" s="228"/>
      <c r="J144" s="224"/>
      <c r="K144" s="224"/>
      <c r="L144" s="229"/>
      <c r="M144" s="230"/>
      <c r="N144" s="231"/>
      <c r="O144" s="231"/>
      <c r="P144" s="231"/>
      <c r="Q144" s="231"/>
      <c r="R144" s="231"/>
      <c r="S144" s="231"/>
      <c r="T144" s="232"/>
      <c r="AT144" s="233" t="s">
        <v>158</v>
      </c>
      <c r="AU144" s="233" t="s">
        <v>91</v>
      </c>
      <c r="AV144" s="15" t="s">
        <v>156</v>
      </c>
      <c r="AW144" s="15" t="s">
        <v>35</v>
      </c>
      <c r="AX144" s="15" t="s">
        <v>89</v>
      </c>
      <c r="AY144" s="233" t="s">
        <v>150</v>
      </c>
    </row>
    <row r="145" spans="1:65" s="2" customFormat="1" ht="16.5" customHeight="1">
      <c r="A145" s="34"/>
      <c r="B145" s="35"/>
      <c r="C145" s="187" t="s">
        <v>174</v>
      </c>
      <c r="D145" s="187" t="s">
        <v>152</v>
      </c>
      <c r="E145" s="188" t="s">
        <v>175</v>
      </c>
      <c r="F145" s="189" t="s">
        <v>176</v>
      </c>
      <c r="G145" s="190" t="s">
        <v>177</v>
      </c>
      <c r="H145" s="191">
        <v>3.8</v>
      </c>
      <c r="I145" s="192"/>
      <c r="J145" s="193">
        <f>ROUND(I145*H145,2)</f>
        <v>0</v>
      </c>
      <c r="K145" s="194"/>
      <c r="L145" s="39"/>
      <c r="M145" s="195" t="s">
        <v>1</v>
      </c>
      <c r="N145" s="196" t="s">
        <v>46</v>
      </c>
      <c r="O145" s="71"/>
      <c r="P145" s="197">
        <f>O145*H145</f>
        <v>0</v>
      </c>
      <c r="Q145" s="197">
        <v>0</v>
      </c>
      <c r="R145" s="197">
        <f>Q145*H145</f>
        <v>0</v>
      </c>
      <c r="S145" s="197">
        <v>0.20499999999999999</v>
      </c>
      <c r="T145" s="198">
        <f>S145*H145</f>
        <v>0.77899999999999991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9" t="s">
        <v>156</v>
      </c>
      <c r="AT145" s="199" t="s">
        <v>152</v>
      </c>
      <c r="AU145" s="199" t="s">
        <v>91</v>
      </c>
      <c r="AY145" s="17" t="s">
        <v>150</v>
      </c>
      <c r="BE145" s="200">
        <f>IF(N145="základní",J145,0)</f>
        <v>0</v>
      </c>
      <c r="BF145" s="200">
        <f>IF(N145="snížená",J145,0)</f>
        <v>0</v>
      </c>
      <c r="BG145" s="200">
        <f>IF(N145="zákl. přenesená",J145,0)</f>
        <v>0</v>
      </c>
      <c r="BH145" s="200">
        <f>IF(N145="sníž. přenesená",J145,0)</f>
        <v>0</v>
      </c>
      <c r="BI145" s="200">
        <f>IF(N145="nulová",J145,0)</f>
        <v>0</v>
      </c>
      <c r="BJ145" s="17" t="s">
        <v>89</v>
      </c>
      <c r="BK145" s="200">
        <f>ROUND(I145*H145,2)</f>
        <v>0</v>
      </c>
      <c r="BL145" s="17" t="s">
        <v>156</v>
      </c>
      <c r="BM145" s="199" t="s">
        <v>913</v>
      </c>
    </row>
    <row r="146" spans="1:65" s="14" customFormat="1">
      <c r="B146" s="212"/>
      <c r="C146" s="213"/>
      <c r="D146" s="203" t="s">
        <v>158</v>
      </c>
      <c r="E146" s="214" t="s">
        <v>1</v>
      </c>
      <c r="F146" s="215" t="s">
        <v>914</v>
      </c>
      <c r="G146" s="213"/>
      <c r="H146" s="216">
        <v>3.8</v>
      </c>
      <c r="I146" s="217"/>
      <c r="J146" s="213"/>
      <c r="K146" s="213"/>
      <c r="L146" s="218"/>
      <c r="M146" s="219"/>
      <c r="N146" s="220"/>
      <c r="O146" s="220"/>
      <c r="P146" s="220"/>
      <c r="Q146" s="220"/>
      <c r="R146" s="220"/>
      <c r="S146" s="220"/>
      <c r="T146" s="221"/>
      <c r="AT146" s="222" t="s">
        <v>158</v>
      </c>
      <c r="AU146" s="222" t="s">
        <v>91</v>
      </c>
      <c r="AV146" s="14" t="s">
        <v>91</v>
      </c>
      <c r="AW146" s="14" t="s">
        <v>35</v>
      </c>
      <c r="AX146" s="14" t="s">
        <v>81</v>
      </c>
      <c r="AY146" s="222" t="s">
        <v>150</v>
      </c>
    </row>
    <row r="147" spans="1:65" s="15" customFormat="1">
      <c r="B147" s="223"/>
      <c r="C147" s="224"/>
      <c r="D147" s="203" t="s">
        <v>158</v>
      </c>
      <c r="E147" s="225" t="s">
        <v>1</v>
      </c>
      <c r="F147" s="226" t="s">
        <v>161</v>
      </c>
      <c r="G147" s="224"/>
      <c r="H147" s="227">
        <v>3.8</v>
      </c>
      <c r="I147" s="228"/>
      <c r="J147" s="224"/>
      <c r="K147" s="224"/>
      <c r="L147" s="229"/>
      <c r="M147" s="230"/>
      <c r="N147" s="231"/>
      <c r="O147" s="231"/>
      <c r="P147" s="231"/>
      <c r="Q147" s="231"/>
      <c r="R147" s="231"/>
      <c r="S147" s="231"/>
      <c r="T147" s="232"/>
      <c r="AT147" s="233" t="s">
        <v>158</v>
      </c>
      <c r="AU147" s="233" t="s">
        <v>91</v>
      </c>
      <c r="AV147" s="15" t="s">
        <v>156</v>
      </c>
      <c r="AW147" s="15" t="s">
        <v>35</v>
      </c>
      <c r="AX147" s="15" t="s">
        <v>89</v>
      </c>
      <c r="AY147" s="233" t="s">
        <v>150</v>
      </c>
    </row>
    <row r="148" spans="1:65" s="2" customFormat="1" ht="24.2" customHeight="1">
      <c r="A148" s="34"/>
      <c r="B148" s="35"/>
      <c r="C148" s="187" t="s">
        <v>180</v>
      </c>
      <c r="D148" s="187" t="s">
        <v>152</v>
      </c>
      <c r="E148" s="188" t="s">
        <v>181</v>
      </c>
      <c r="F148" s="189" t="s">
        <v>182</v>
      </c>
      <c r="G148" s="190" t="s">
        <v>155</v>
      </c>
      <c r="H148" s="191">
        <v>3.8</v>
      </c>
      <c r="I148" s="192"/>
      <c r="J148" s="193">
        <f>ROUND(I148*H148,2)</f>
        <v>0</v>
      </c>
      <c r="K148" s="194"/>
      <c r="L148" s="39"/>
      <c r="M148" s="195" t="s">
        <v>1</v>
      </c>
      <c r="N148" s="196" t="s">
        <v>46</v>
      </c>
      <c r="O148" s="71"/>
      <c r="P148" s="197">
        <f>O148*H148</f>
        <v>0</v>
      </c>
      <c r="Q148" s="197">
        <v>0</v>
      </c>
      <c r="R148" s="197">
        <f>Q148*H148</f>
        <v>0</v>
      </c>
      <c r="S148" s="197">
        <v>0</v>
      </c>
      <c r="T148" s="198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9" t="s">
        <v>156</v>
      </c>
      <c r="AT148" s="199" t="s">
        <v>152</v>
      </c>
      <c r="AU148" s="199" t="s">
        <v>91</v>
      </c>
      <c r="AY148" s="17" t="s">
        <v>150</v>
      </c>
      <c r="BE148" s="200">
        <f>IF(N148="základní",J148,0)</f>
        <v>0</v>
      </c>
      <c r="BF148" s="200">
        <f>IF(N148="snížená",J148,0)</f>
        <v>0</v>
      </c>
      <c r="BG148" s="200">
        <f>IF(N148="zákl. přenesená",J148,0)</f>
        <v>0</v>
      </c>
      <c r="BH148" s="200">
        <f>IF(N148="sníž. přenesená",J148,0)</f>
        <v>0</v>
      </c>
      <c r="BI148" s="200">
        <f>IF(N148="nulová",J148,0)</f>
        <v>0</v>
      </c>
      <c r="BJ148" s="17" t="s">
        <v>89</v>
      </c>
      <c r="BK148" s="200">
        <f>ROUND(I148*H148,2)</f>
        <v>0</v>
      </c>
      <c r="BL148" s="17" t="s">
        <v>156</v>
      </c>
      <c r="BM148" s="199" t="s">
        <v>915</v>
      </c>
    </row>
    <row r="149" spans="1:65" s="14" customFormat="1">
      <c r="B149" s="212"/>
      <c r="C149" s="213"/>
      <c r="D149" s="203" t="s">
        <v>158</v>
      </c>
      <c r="E149" s="214" t="s">
        <v>1</v>
      </c>
      <c r="F149" s="215" t="s">
        <v>909</v>
      </c>
      <c r="G149" s="213"/>
      <c r="H149" s="216">
        <v>3.8</v>
      </c>
      <c r="I149" s="217"/>
      <c r="J149" s="213"/>
      <c r="K149" s="213"/>
      <c r="L149" s="218"/>
      <c r="M149" s="219"/>
      <c r="N149" s="220"/>
      <c r="O149" s="220"/>
      <c r="P149" s="220"/>
      <c r="Q149" s="220"/>
      <c r="R149" s="220"/>
      <c r="S149" s="220"/>
      <c r="T149" s="221"/>
      <c r="AT149" s="222" t="s">
        <v>158</v>
      </c>
      <c r="AU149" s="222" t="s">
        <v>91</v>
      </c>
      <c r="AV149" s="14" t="s">
        <v>91</v>
      </c>
      <c r="AW149" s="14" t="s">
        <v>35</v>
      </c>
      <c r="AX149" s="14" t="s">
        <v>81</v>
      </c>
      <c r="AY149" s="222" t="s">
        <v>150</v>
      </c>
    </row>
    <row r="150" spans="1:65" s="15" customFormat="1">
      <c r="B150" s="223"/>
      <c r="C150" s="224"/>
      <c r="D150" s="203" t="s">
        <v>158</v>
      </c>
      <c r="E150" s="225" t="s">
        <v>1</v>
      </c>
      <c r="F150" s="226" t="s">
        <v>161</v>
      </c>
      <c r="G150" s="224"/>
      <c r="H150" s="227">
        <v>3.8</v>
      </c>
      <c r="I150" s="228"/>
      <c r="J150" s="224"/>
      <c r="K150" s="224"/>
      <c r="L150" s="229"/>
      <c r="M150" s="230"/>
      <c r="N150" s="231"/>
      <c r="O150" s="231"/>
      <c r="P150" s="231"/>
      <c r="Q150" s="231"/>
      <c r="R150" s="231"/>
      <c r="S150" s="231"/>
      <c r="T150" s="232"/>
      <c r="AT150" s="233" t="s">
        <v>158</v>
      </c>
      <c r="AU150" s="233" t="s">
        <v>91</v>
      </c>
      <c r="AV150" s="15" t="s">
        <v>156</v>
      </c>
      <c r="AW150" s="15" t="s">
        <v>35</v>
      </c>
      <c r="AX150" s="15" t="s">
        <v>89</v>
      </c>
      <c r="AY150" s="233" t="s">
        <v>150</v>
      </c>
    </row>
    <row r="151" spans="1:65" s="2" customFormat="1" ht="33" customHeight="1">
      <c r="A151" s="34"/>
      <c r="B151" s="35"/>
      <c r="C151" s="187" t="s">
        <v>186</v>
      </c>
      <c r="D151" s="187" t="s">
        <v>152</v>
      </c>
      <c r="E151" s="188" t="s">
        <v>187</v>
      </c>
      <c r="F151" s="189" t="s">
        <v>188</v>
      </c>
      <c r="G151" s="190" t="s">
        <v>189</v>
      </c>
      <c r="H151" s="191">
        <v>1.1519999999999999</v>
      </c>
      <c r="I151" s="192"/>
      <c r="J151" s="193">
        <f>ROUND(I151*H151,2)</f>
        <v>0</v>
      </c>
      <c r="K151" s="194"/>
      <c r="L151" s="39"/>
      <c r="M151" s="195" t="s">
        <v>1</v>
      </c>
      <c r="N151" s="196" t="s">
        <v>46</v>
      </c>
      <c r="O151" s="71"/>
      <c r="P151" s="197">
        <f>O151*H151</f>
        <v>0</v>
      </c>
      <c r="Q151" s="197">
        <v>0</v>
      </c>
      <c r="R151" s="197">
        <f>Q151*H151</f>
        <v>0</v>
      </c>
      <c r="S151" s="197">
        <v>0</v>
      </c>
      <c r="T151" s="198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9" t="s">
        <v>156</v>
      </c>
      <c r="AT151" s="199" t="s">
        <v>152</v>
      </c>
      <c r="AU151" s="199" t="s">
        <v>91</v>
      </c>
      <c r="AY151" s="17" t="s">
        <v>150</v>
      </c>
      <c r="BE151" s="200">
        <f>IF(N151="základní",J151,0)</f>
        <v>0</v>
      </c>
      <c r="BF151" s="200">
        <f>IF(N151="snížená",J151,0)</f>
        <v>0</v>
      </c>
      <c r="BG151" s="200">
        <f>IF(N151="zákl. přenesená",J151,0)</f>
        <v>0</v>
      </c>
      <c r="BH151" s="200">
        <f>IF(N151="sníž. přenesená",J151,0)</f>
        <v>0</v>
      </c>
      <c r="BI151" s="200">
        <f>IF(N151="nulová",J151,0)</f>
        <v>0</v>
      </c>
      <c r="BJ151" s="17" t="s">
        <v>89</v>
      </c>
      <c r="BK151" s="200">
        <f>ROUND(I151*H151,2)</f>
        <v>0</v>
      </c>
      <c r="BL151" s="17" t="s">
        <v>156</v>
      </c>
      <c r="BM151" s="199" t="s">
        <v>916</v>
      </c>
    </row>
    <row r="152" spans="1:65" s="13" customFormat="1" ht="22.5">
      <c r="B152" s="201"/>
      <c r="C152" s="202"/>
      <c r="D152" s="203" t="s">
        <v>158</v>
      </c>
      <c r="E152" s="204" t="s">
        <v>1</v>
      </c>
      <c r="F152" s="205" t="s">
        <v>191</v>
      </c>
      <c r="G152" s="202"/>
      <c r="H152" s="204" t="s">
        <v>1</v>
      </c>
      <c r="I152" s="206"/>
      <c r="J152" s="202"/>
      <c r="K152" s="202"/>
      <c r="L152" s="207"/>
      <c r="M152" s="208"/>
      <c r="N152" s="209"/>
      <c r="O152" s="209"/>
      <c r="P152" s="209"/>
      <c r="Q152" s="209"/>
      <c r="R152" s="209"/>
      <c r="S152" s="209"/>
      <c r="T152" s="210"/>
      <c r="AT152" s="211" t="s">
        <v>158</v>
      </c>
      <c r="AU152" s="211" t="s">
        <v>91</v>
      </c>
      <c r="AV152" s="13" t="s">
        <v>89</v>
      </c>
      <c r="AW152" s="13" t="s">
        <v>35</v>
      </c>
      <c r="AX152" s="13" t="s">
        <v>81</v>
      </c>
      <c r="AY152" s="211" t="s">
        <v>150</v>
      </c>
    </row>
    <row r="153" spans="1:65" s="14" customFormat="1">
      <c r="B153" s="212"/>
      <c r="C153" s="213"/>
      <c r="D153" s="203" t="s">
        <v>158</v>
      </c>
      <c r="E153" s="214" t="s">
        <v>1</v>
      </c>
      <c r="F153" s="215" t="s">
        <v>917</v>
      </c>
      <c r="G153" s="213"/>
      <c r="H153" s="216">
        <v>1.1519999999999999</v>
      </c>
      <c r="I153" s="217"/>
      <c r="J153" s="213"/>
      <c r="K153" s="213"/>
      <c r="L153" s="218"/>
      <c r="M153" s="219"/>
      <c r="N153" s="220"/>
      <c r="O153" s="220"/>
      <c r="P153" s="220"/>
      <c r="Q153" s="220"/>
      <c r="R153" s="220"/>
      <c r="S153" s="220"/>
      <c r="T153" s="221"/>
      <c r="AT153" s="222" t="s">
        <v>158</v>
      </c>
      <c r="AU153" s="222" t="s">
        <v>91</v>
      </c>
      <c r="AV153" s="14" t="s">
        <v>91</v>
      </c>
      <c r="AW153" s="14" t="s">
        <v>35</v>
      </c>
      <c r="AX153" s="14" t="s">
        <v>81</v>
      </c>
      <c r="AY153" s="222" t="s">
        <v>150</v>
      </c>
    </row>
    <row r="154" spans="1:65" s="15" customFormat="1">
      <c r="B154" s="223"/>
      <c r="C154" s="224"/>
      <c r="D154" s="203" t="s">
        <v>158</v>
      </c>
      <c r="E154" s="225" t="s">
        <v>1</v>
      </c>
      <c r="F154" s="226" t="s">
        <v>161</v>
      </c>
      <c r="G154" s="224"/>
      <c r="H154" s="227">
        <v>1.1519999999999999</v>
      </c>
      <c r="I154" s="228"/>
      <c r="J154" s="224"/>
      <c r="K154" s="224"/>
      <c r="L154" s="229"/>
      <c r="M154" s="230"/>
      <c r="N154" s="231"/>
      <c r="O154" s="231"/>
      <c r="P154" s="231"/>
      <c r="Q154" s="231"/>
      <c r="R154" s="231"/>
      <c r="S154" s="231"/>
      <c r="T154" s="232"/>
      <c r="AT154" s="233" t="s">
        <v>158</v>
      </c>
      <c r="AU154" s="233" t="s">
        <v>91</v>
      </c>
      <c r="AV154" s="15" t="s">
        <v>156</v>
      </c>
      <c r="AW154" s="15" t="s">
        <v>35</v>
      </c>
      <c r="AX154" s="15" t="s">
        <v>89</v>
      </c>
      <c r="AY154" s="233" t="s">
        <v>150</v>
      </c>
    </row>
    <row r="155" spans="1:65" s="2" customFormat="1" ht="33" customHeight="1">
      <c r="A155" s="34"/>
      <c r="B155" s="35"/>
      <c r="C155" s="187" t="s">
        <v>193</v>
      </c>
      <c r="D155" s="187" t="s">
        <v>152</v>
      </c>
      <c r="E155" s="188" t="s">
        <v>194</v>
      </c>
      <c r="F155" s="189" t="s">
        <v>195</v>
      </c>
      <c r="G155" s="190" t="s">
        <v>189</v>
      </c>
      <c r="H155" s="191">
        <v>8.4380000000000006</v>
      </c>
      <c r="I155" s="192"/>
      <c r="J155" s="193">
        <f>ROUND(I155*H155,2)</f>
        <v>0</v>
      </c>
      <c r="K155" s="194"/>
      <c r="L155" s="39"/>
      <c r="M155" s="195" t="s">
        <v>1</v>
      </c>
      <c r="N155" s="196" t="s">
        <v>46</v>
      </c>
      <c r="O155" s="71"/>
      <c r="P155" s="197">
        <f>O155*H155</f>
        <v>0</v>
      </c>
      <c r="Q155" s="197">
        <v>0</v>
      </c>
      <c r="R155" s="197">
        <f>Q155*H155</f>
        <v>0</v>
      </c>
      <c r="S155" s="197">
        <v>0</v>
      </c>
      <c r="T155" s="198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9" t="s">
        <v>156</v>
      </c>
      <c r="AT155" s="199" t="s">
        <v>152</v>
      </c>
      <c r="AU155" s="199" t="s">
        <v>91</v>
      </c>
      <c r="AY155" s="17" t="s">
        <v>150</v>
      </c>
      <c r="BE155" s="200">
        <f>IF(N155="základní",J155,0)</f>
        <v>0</v>
      </c>
      <c r="BF155" s="200">
        <f>IF(N155="snížená",J155,0)</f>
        <v>0</v>
      </c>
      <c r="BG155" s="200">
        <f>IF(N155="zákl. přenesená",J155,0)</f>
        <v>0</v>
      </c>
      <c r="BH155" s="200">
        <f>IF(N155="sníž. přenesená",J155,0)</f>
        <v>0</v>
      </c>
      <c r="BI155" s="200">
        <f>IF(N155="nulová",J155,0)</f>
        <v>0</v>
      </c>
      <c r="BJ155" s="17" t="s">
        <v>89</v>
      </c>
      <c r="BK155" s="200">
        <f>ROUND(I155*H155,2)</f>
        <v>0</v>
      </c>
      <c r="BL155" s="17" t="s">
        <v>156</v>
      </c>
      <c r="BM155" s="199" t="s">
        <v>918</v>
      </c>
    </row>
    <row r="156" spans="1:65" s="13" customFormat="1">
      <c r="B156" s="201"/>
      <c r="C156" s="202"/>
      <c r="D156" s="203" t="s">
        <v>158</v>
      </c>
      <c r="E156" s="204" t="s">
        <v>1</v>
      </c>
      <c r="F156" s="205" t="s">
        <v>197</v>
      </c>
      <c r="G156" s="202"/>
      <c r="H156" s="204" t="s">
        <v>1</v>
      </c>
      <c r="I156" s="206"/>
      <c r="J156" s="202"/>
      <c r="K156" s="202"/>
      <c r="L156" s="207"/>
      <c r="M156" s="208"/>
      <c r="N156" s="209"/>
      <c r="O156" s="209"/>
      <c r="P156" s="209"/>
      <c r="Q156" s="209"/>
      <c r="R156" s="209"/>
      <c r="S156" s="209"/>
      <c r="T156" s="210"/>
      <c r="AT156" s="211" t="s">
        <v>158</v>
      </c>
      <c r="AU156" s="211" t="s">
        <v>91</v>
      </c>
      <c r="AV156" s="13" t="s">
        <v>89</v>
      </c>
      <c r="AW156" s="13" t="s">
        <v>35</v>
      </c>
      <c r="AX156" s="13" t="s">
        <v>81</v>
      </c>
      <c r="AY156" s="211" t="s">
        <v>150</v>
      </c>
    </row>
    <row r="157" spans="1:65" s="14" customFormat="1">
      <c r="B157" s="212"/>
      <c r="C157" s="213"/>
      <c r="D157" s="203" t="s">
        <v>158</v>
      </c>
      <c r="E157" s="214" t="s">
        <v>1</v>
      </c>
      <c r="F157" s="215" t="s">
        <v>919</v>
      </c>
      <c r="G157" s="213"/>
      <c r="H157" s="216">
        <v>8.4380000000000006</v>
      </c>
      <c r="I157" s="217"/>
      <c r="J157" s="213"/>
      <c r="K157" s="213"/>
      <c r="L157" s="218"/>
      <c r="M157" s="219"/>
      <c r="N157" s="220"/>
      <c r="O157" s="220"/>
      <c r="P157" s="220"/>
      <c r="Q157" s="220"/>
      <c r="R157" s="220"/>
      <c r="S157" s="220"/>
      <c r="T157" s="221"/>
      <c r="AT157" s="222" t="s">
        <v>158</v>
      </c>
      <c r="AU157" s="222" t="s">
        <v>91</v>
      </c>
      <c r="AV157" s="14" t="s">
        <v>91</v>
      </c>
      <c r="AW157" s="14" t="s">
        <v>35</v>
      </c>
      <c r="AX157" s="14" t="s">
        <v>81</v>
      </c>
      <c r="AY157" s="222" t="s">
        <v>150</v>
      </c>
    </row>
    <row r="158" spans="1:65" s="15" customFormat="1">
      <c r="B158" s="223"/>
      <c r="C158" s="224"/>
      <c r="D158" s="203" t="s">
        <v>158</v>
      </c>
      <c r="E158" s="225" t="s">
        <v>1</v>
      </c>
      <c r="F158" s="226" t="s">
        <v>161</v>
      </c>
      <c r="G158" s="224"/>
      <c r="H158" s="227">
        <v>8.4380000000000006</v>
      </c>
      <c r="I158" s="228"/>
      <c r="J158" s="224"/>
      <c r="K158" s="224"/>
      <c r="L158" s="229"/>
      <c r="M158" s="230"/>
      <c r="N158" s="231"/>
      <c r="O158" s="231"/>
      <c r="P158" s="231"/>
      <c r="Q158" s="231"/>
      <c r="R158" s="231"/>
      <c r="S158" s="231"/>
      <c r="T158" s="232"/>
      <c r="AT158" s="233" t="s">
        <v>158</v>
      </c>
      <c r="AU158" s="233" t="s">
        <v>91</v>
      </c>
      <c r="AV158" s="15" t="s">
        <v>156</v>
      </c>
      <c r="AW158" s="15" t="s">
        <v>35</v>
      </c>
      <c r="AX158" s="15" t="s">
        <v>89</v>
      </c>
      <c r="AY158" s="233" t="s">
        <v>150</v>
      </c>
    </row>
    <row r="159" spans="1:65" s="2" customFormat="1" ht="21.75" customHeight="1">
      <c r="A159" s="34"/>
      <c r="B159" s="35"/>
      <c r="C159" s="187" t="s">
        <v>199</v>
      </c>
      <c r="D159" s="187" t="s">
        <v>152</v>
      </c>
      <c r="E159" s="188" t="s">
        <v>200</v>
      </c>
      <c r="F159" s="189" t="s">
        <v>201</v>
      </c>
      <c r="G159" s="190" t="s">
        <v>155</v>
      </c>
      <c r="H159" s="191">
        <v>20.8</v>
      </c>
      <c r="I159" s="192"/>
      <c r="J159" s="193">
        <f>ROUND(I159*H159,2)</f>
        <v>0</v>
      </c>
      <c r="K159" s="194"/>
      <c r="L159" s="39"/>
      <c r="M159" s="195" t="s">
        <v>1</v>
      </c>
      <c r="N159" s="196" t="s">
        <v>46</v>
      </c>
      <c r="O159" s="71"/>
      <c r="P159" s="197">
        <f>O159*H159</f>
        <v>0</v>
      </c>
      <c r="Q159" s="197">
        <v>6.9999999999999999E-4</v>
      </c>
      <c r="R159" s="197">
        <f>Q159*H159</f>
        <v>1.456E-2</v>
      </c>
      <c r="S159" s="197">
        <v>0</v>
      </c>
      <c r="T159" s="198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9" t="s">
        <v>156</v>
      </c>
      <c r="AT159" s="199" t="s">
        <v>152</v>
      </c>
      <c r="AU159" s="199" t="s">
        <v>91</v>
      </c>
      <c r="AY159" s="17" t="s">
        <v>150</v>
      </c>
      <c r="BE159" s="200">
        <f>IF(N159="základní",J159,0)</f>
        <v>0</v>
      </c>
      <c r="BF159" s="200">
        <f>IF(N159="snížená",J159,0)</f>
        <v>0</v>
      </c>
      <c r="BG159" s="200">
        <f>IF(N159="zákl. přenesená",J159,0)</f>
        <v>0</v>
      </c>
      <c r="BH159" s="200">
        <f>IF(N159="sníž. přenesená",J159,0)</f>
        <v>0</v>
      </c>
      <c r="BI159" s="200">
        <f>IF(N159="nulová",J159,0)</f>
        <v>0</v>
      </c>
      <c r="BJ159" s="17" t="s">
        <v>89</v>
      </c>
      <c r="BK159" s="200">
        <f>ROUND(I159*H159,2)</f>
        <v>0</v>
      </c>
      <c r="BL159" s="17" t="s">
        <v>156</v>
      </c>
      <c r="BM159" s="199" t="s">
        <v>920</v>
      </c>
    </row>
    <row r="160" spans="1:65" s="14" customFormat="1">
      <c r="B160" s="212"/>
      <c r="C160" s="213"/>
      <c r="D160" s="203" t="s">
        <v>158</v>
      </c>
      <c r="E160" s="214" t="s">
        <v>1</v>
      </c>
      <c r="F160" s="215" t="s">
        <v>921</v>
      </c>
      <c r="G160" s="213"/>
      <c r="H160" s="216">
        <v>20.8</v>
      </c>
      <c r="I160" s="217"/>
      <c r="J160" s="213"/>
      <c r="K160" s="213"/>
      <c r="L160" s="218"/>
      <c r="M160" s="219"/>
      <c r="N160" s="220"/>
      <c r="O160" s="220"/>
      <c r="P160" s="220"/>
      <c r="Q160" s="220"/>
      <c r="R160" s="220"/>
      <c r="S160" s="220"/>
      <c r="T160" s="221"/>
      <c r="AT160" s="222" t="s">
        <v>158</v>
      </c>
      <c r="AU160" s="222" t="s">
        <v>91</v>
      </c>
      <c r="AV160" s="14" t="s">
        <v>91</v>
      </c>
      <c r="AW160" s="14" t="s">
        <v>35</v>
      </c>
      <c r="AX160" s="14" t="s">
        <v>81</v>
      </c>
      <c r="AY160" s="222" t="s">
        <v>150</v>
      </c>
    </row>
    <row r="161" spans="1:65" s="15" customFormat="1">
      <c r="B161" s="223"/>
      <c r="C161" s="224"/>
      <c r="D161" s="203" t="s">
        <v>158</v>
      </c>
      <c r="E161" s="225" t="s">
        <v>1</v>
      </c>
      <c r="F161" s="226" t="s">
        <v>161</v>
      </c>
      <c r="G161" s="224"/>
      <c r="H161" s="227">
        <v>20.8</v>
      </c>
      <c r="I161" s="228"/>
      <c r="J161" s="224"/>
      <c r="K161" s="224"/>
      <c r="L161" s="229"/>
      <c r="M161" s="230"/>
      <c r="N161" s="231"/>
      <c r="O161" s="231"/>
      <c r="P161" s="231"/>
      <c r="Q161" s="231"/>
      <c r="R161" s="231"/>
      <c r="S161" s="231"/>
      <c r="T161" s="232"/>
      <c r="AT161" s="233" t="s">
        <v>158</v>
      </c>
      <c r="AU161" s="233" t="s">
        <v>91</v>
      </c>
      <c r="AV161" s="15" t="s">
        <v>156</v>
      </c>
      <c r="AW161" s="15" t="s">
        <v>35</v>
      </c>
      <c r="AX161" s="15" t="s">
        <v>89</v>
      </c>
      <c r="AY161" s="233" t="s">
        <v>150</v>
      </c>
    </row>
    <row r="162" spans="1:65" s="2" customFormat="1" ht="16.5" customHeight="1">
      <c r="A162" s="34"/>
      <c r="B162" s="35"/>
      <c r="C162" s="187" t="s">
        <v>206</v>
      </c>
      <c r="D162" s="187" t="s">
        <v>152</v>
      </c>
      <c r="E162" s="188" t="s">
        <v>207</v>
      </c>
      <c r="F162" s="189" t="s">
        <v>208</v>
      </c>
      <c r="G162" s="190" t="s">
        <v>155</v>
      </c>
      <c r="H162" s="191">
        <v>20.8</v>
      </c>
      <c r="I162" s="192"/>
      <c r="J162" s="193">
        <f>ROUND(I162*H162,2)</f>
        <v>0</v>
      </c>
      <c r="K162" s="194"/>
      <c r="L162" s="39"/>
      <c r="M162" s="195" t="s">
        <v>1</v>
      </c>
      <c r="N162" s="196" t="s">
        <v>46</v>
      </c>
      <c r="O162" s="71"/>
      <c r="P162" s="197">
        <f>O162*H162</f>
        <v>0</v>
      </c>
      <c r="Q162" s="197">
        <v>0</v>
      </c>
      <c r="R162" s="197">
        <f>Q162*H162</f>
        <v>0</v>
      </c>
      <c r="S162" s="197">
        <v>0</v>
      </c>
      <c r="T162" s="198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9" t="s">
        <v>156</v>
      </c>
      <c r="AT162" s="199" t="s">
        <v>152</v>
      </c>
      <c r="AU162" s="199" t="s">
        <v>91</v>
      </c>
      <c r="AY162" s="17" t="s">
        <v>150</v>
      </c>
      <c r="BE162" s="200">
        <f>IF(N162="základní",J162,0)</f>
        <v>0</v>
      </c>
      <c r="BF162" s="200">
        <f>IF(N162="snížená",J162,0)</f>
        <v>0</v>
      </c>
      <c r="BG162" s="200">
        <f>IF(N162="zákl. přenesená",J162,0)</f>
        <v>0</v>
      </c>
      <c r="BH162" s="200">
        <f>IF(N162="sníž. přenesená",J162,0)</f>
        <v>0</v>
      </c>
      <c r="BI162" s="200">
        <f>IF(N162="nulová",J162,0)</f>
        <v>0</v>
      </c>
      <c r="BJ162" s="17" t="s">
        <v>89</v>
      </c>
      <c r="BK162" s="200">
        <f>ROUND(I162*H162,2)</f>
        <v>0</v>
      </c>
      <c r="BL162" s="17" t="s">
        <v>156</v>
      </c>
      <c r="BM162" s="199" t="s">
        <v>922</v>
      </c>
    </row>
    <row r="163" spans="1:65" s="2" customFormat="1" ht="21.75" customHeight="1">
      <c r="A163" s="34"/>
      <c r="B163" s="35"/>
      <c r="C163" s="234" t="s">
        <v>210</v>
      </c>
      <c r="D163" s="234" t="s">
        <v>211</v>
      </c>
      <c r="E163" s="235" t="s">
        <v>212</v>
      </c>
      <c r="F163" s="236" t="s">
        <v>213</v>
      </c>
      <c r="G163" s="237" t="s">
        <v>189</v>
      </c>
      <c r="H163" s="238">
        <v>1.248</v>
      </c>
      <c r="I163" s="239"/>
      <c r="J163" s="240">
        <f>ROUND(I163*H163,2)</f>
        <v>0</v>
      </c>
      <c r="K163" s="241"/>
      <c r="L163" s="242"/>
      <c r="M163" s="243" t="s">
        <v>1</v>
      </c>
      <c r="N163" s="244" t="s">
        <v>46</v>
      </c>
      <c r="O163" s="71"/>
      <c r="P163" s="197">
        <f>O163*H163</f>
        <v>0</v>
      </c>
      <c r="Q163" s="197">
        <v>0.55000000000000004</v>
      </c>
      <c r="R163" s="197">
        <f>Q163*H163</f>
        <v>0.68640000000000001</v>
      </c>
      <c r="S163" s="197">
        <v>0</v>
      </c>
      <c r="T163" s="198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9" t="s">
        <v>193</v>
      </c>
      <c r="AT163" s="199" t="s">
        <v>211</v>
      </c>
      <c r="AU163" s="199" t="s">
        <v>91</v>
      </c>
      <c r="AY163" s="17" t="s">
        <v>150</v>
      </c>
      <c r="BE163" s="200">
        <f>IF(N163="základní",J163,0)</f>
        <v>0</v>
      </c>
      <c r="BF163" s="200">
        <f>IF(N163="snížená",J163,0)</f>
        <v>0</v>
      </c>
      <c r="BG163" s="200">
        <f>IF(N163="zákl. přenesená",J163,0)</f>
        <v>0</v>
      </c>
      <c r="BH163" s="200">
        <f>IF(N163="sníž. přenesená",J163,0)</f>
        <v>0</v>
      </c>
      <c r="BI163" s="200">
        <f>IF(N163="nulová",J163,0)</f>
        <v>0</v>
      </c>
      <c r="BJ163" s="17" t="s">
        <v>89</v>
      </c>
      <c r="BK163" s="200">
        <f>ROUND(I163*H163,2)</f>
        <v>0</v>
      </c>
      <c r="BL163" s="17" t="s">
        <v>156</v>
      </c>
      <c r="BM163" s="199" t="s">
        <v>923</v>
      </c>
    </row>
    <row r="164" spans="1:65" s="14" customFormat="1">
      <c r="B164" s="212"/>
      <c r="C164" s="213"/>
      <c r="D164" s="203" t="s">
        <v>158</v>
      </c>
      <c r="E164" s="214" t="s">
        <v>1</v>
      </c>
      <c r="F164" s="215" t="s">
        <v>924</v>
      </c>
      <c r="G164" s="213"/>
      <c r="H164" s="216">
        <v>1.04</v>
      </c>
      <c r="I164" s="217"/>
      <c r="J164" s="213"/>
      <c r="K164" s="213"/>
      <c r="L164" s="218"/>
      <c r="M164" s="219"/>
      <c r="N164" s="220"/>
      <c r="O164" s="220"/>
      <c r="P164" s="220"/>
      <c r="Q164" s="220"/>
      <c r="R164" s="220"/>
      <c r="S164" s="220"/>
      <c r="T164" s="221"/>
      <c r="AT164" s="222" t="s">
        <v>158</v>
      </c>
      <c r="AU164" s="222" t="s">
        <v>91</v>
      </c>
      <c r="AV164" s="14" t="s">
        <v>91</v>
      </c>
      <c r="AW164" s="14" t="s">
        <v>35</v>
      </c>
      <c r="AX164" s="14" t="s">
        <v>81</v>
      </c>
      <c r="AY164" s="222" t="s">
        <v>150</v>
      </c>
    </row>
    <row r="165" spans="1:65" s="15" customFormat="1">
      <c r="B165" s="223"/>
      <c r="C165" s="224"/>
      <c r="D165" s="203" t="s">
        <v>158</v>
      </c>
      <c r="E165" s="225" t="s">
        <v>1</v>
      </c>
      <c r="F165" s="226" t="s">
        <v>161</v>
      </c>
      <c r="G165" s="224"/>
      <c r="H165" s="227">
        <v>1.04</v>
      </c>
      <c r="I165" s="228"/>
      <c r="J165" s="224"/>
      <c r="K165" s="224"/>
      <c r="L165" s="229"/>
      <c r="M165" s="230"/>
      <c r="N165" s="231"/>
      <c r="O165" s="231"/>
      <c r="P165" s="231"/>
      <c r="Q165" s="231"/>
      <c r="R165" s="231"/>
      <c r="S165" s="231"/>
      <c r="T165" s="232"/>
      <c r="AT165" s="233" t="s">
        <v>158</v>
      </c>
      <c r="AU165" s="233" t="s">
        <v>91</v>
      </c>
      <c r="AV165" s="15" t="s">
        <v>156</v>
      </c>
      <c r="AW165" s="15" t="s">
        <v>35</v>
      </c>
      <c r="AX165" s="15" t="s">
        <v>89</v>
      </c>
      <c r="AY165" s="233" t="s">
        <v>150</v>
      </c>
    </row>
    <row r="166" spans="1:65" s="14" customFormat="1">
      <c r="B166" s="212"/>
      <c r="C166" s="213"/>
      <c r="D166" s="203" t="s">
        <v>158</v>
      </c>
      <c r="E166" s="213"/>
      <c r="F166" s="215" t="s">
        <v>925</v>
      </c>
      <c r="G166" s="213"/>
      <c r="H166" s="216">
        <v>1.248</v>
      </c>
      <c r="I166" s="217"/>
      <c r="J166" s="213"/>
      <c r="K166" s="213"/>
      <c r="L166" s="218"/>
      <c r="M166" s="219"/>
      <c r="N166" s="220"/>
      <c r="O166" s="220"/>
      <c r="P166" s="220"/>
      <c r="Q166" s="220"/>
      <c r="R166" s="220"/>
      <c r="S166" s="220"/>
      <c r="T166" s="221"/>
      <c r="AT166" s="222" t="s">
        <v>158</v>
      </c>
      <c r="AU166" s="222" t="s">
        <v>91</v>
      </c>
      <c r="AV166" s="14" t="s">
        <v>91</v>
      </c>
      <c r="AW166" s="14" t="s">
        <v>4</v>
      </c>
      <c r="AX166" s="14" t="s">
        <v>89</v>
      </c>
      <c r="AY166" s="222" t="s">
        <v>150</v>
      </c>
    </row>
    <row r="167" spans="1:65" s="2" customFormat="1" ht="33" customHeight="1">
      <c r="A167" s="34"/>
      <c r="B167" s="35"/>
      <c r="C167" s="187" t="s">
        <v>217</v>
      </c>
      <c r="D167" s="187" t="s">
        <v>152</v>
      </c>
      <c r="E167" s="188" t="s">
        <v>218</v>
      </c>
      <c r="F167" s="189" t="s">
        <v>219</v>
      </c>
      <c r="G167" s="190" t="s">
        <v>189</v>
      </c>
      <c r="H167" s="191">
        <v>10.35</v>
      </c>
      <c r="I167" s="192"/>
      <c r="J167" s="193">
        <f>ROUND(I167*H167,2)</f>
        <v>0</v>
      </c>
      <c r="K167" s="194"/>
      <c r="L167" s="39"/>
      <c r="M167" s="195" t="s">
        <v>1</v>
      </c>
      <c r="N167" s="196" t="s">
        <v>46</v>
      </c>
      <c r="O167" s="71"/>
      <c r="P167" s="197">
        <f>O167*H167</f>
        <v>0</v>
      </c>
      <c r="Q167" s="197">
        <v>0</v>
      </c>
      <c r="R167" s="197">
        <f>Q167*H167</f>
        <v>0</v>
      </c>
      <c r="S167" s="197">
        <v>0</v>
      </c>
      <c r="T167" s="198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9" t="s">
        <v>156</v>
      </c>
      <c r="AT167" s="199" t="s">
        <v>152</v>
      </c>
      <c r="AU167" s="199" t="s">
        <v>91</v>
      </c>
      <c r="AY167" s="17" t="s">
        <v>150</v>
      </c>
      <c r="BE167" s="200">
        <f>IF(N167="základní",J167,0)</f>
        <v>0</v>
      </c>
      <c r="BF167" s="200">
        <f>IF(N167="snížená",J167,0)</f>
        <v>0</v>
      </c>
      <c r="BG167" s="200">
        <f>IF(N167="zákl. přenesená",J167,0)</f>
        <v>0</v>
      </c>
      <c r="BH167" s="200">
        <f>IF(N167="sníž. přenesená",J167,0)</f>
        <v>0</v>
      </c>
      <c r="BI167" s="200">
        <f>IF(N167="nulová",J167,0)</f>
        <v>0</v>
      </c>
      <c r="BJ167" s="17" t="s">
        <v>89</v>
      </c>
      <c r="BK167" s="200">
        <f>ROUND(I167*H167,2)</f>
        <v>0</v>
      </c>
      <c r="BL167" s="17" t="s">
        <v>156</v>
      </c>
      <c r="BM167" s="199" t="s">
        <v>926</v>
      </c>
    </row>
    <row r="168" spans="1:65" s="13" customFormat="1">
      <c r="B168" s="201"/>
      <c r="C168" s="202"/>
      <c r="D168" s="203" t="s">
        <v>158</v>
      </c>
      <c r="E168" s="204" t="s">
        <v>1</v>
      </c>
      <c r="F168" s="205" t="s">
        <v>221</v>
      </c>
      <c r="G168" s="202"/>
      <c r="H168" s="204" t="s">
        <v>1</v>
      </c>
      <c r="I168" s="206"/>
      <c r="J168" s="202"/>
      <c r="K168" s="202"/>
      <c r="L168" s="207"/>
      <c r="M168" s="208"/>
      <c r="N168" s="209"/>
      <c r="O168" s="209"/>
      <c r="P168" s="209"/>
      <c r="Q168" s="209"/>
      <c r="R168" s="209"/>
      <c r="S168" s="209"/>
      <c r="T168" s="210"/>
      <c r="AT168" s="211" t="s">
        <v>158</v>
      </c>
      <c r="AU168" s="211" t="s">
        <v>91</v>
      </c>
      <c r="AV168" s="13" t="s">
        <v>89</v>
      </c>
      <c r="AW168" s="13" t="s">
        <v>35</v>
      </c>
      <c r="AX168" s="13" t="s">
        <v>81</v>
      </c>
      <c r="AY168" s="211" t="s">
        <v>150</v>
      </c>
    </row>
    <row r="169" spans="1:65" s="14" customFormat="1">
      <c r="B169" s="212"/>
      <c r="C169" s="213"/>
      <c r="D169" s="203" t="s">
        <v>158</v>
      </c>
      <c r="E169" s="214" t="s">
        <v>1</v>
      </c>
      <c r="F169" s="215" t="s">
        <v>927</v>
      </c>
      <c r="G169" s="213"/>
      <c r="H169" s="216">
        <v>9.59</v>
      </c>
      <c r="I169" s="217"/>
      <c r="J169" s="213"/>
      <c r="K169" s="213"/>
      <c r="L169" s="218"/>
      <c r="M169" s="219"/>
      <c r="N169" s="220"/>
      <c r="O169" s="220"/>
      <c r="P169" s="220"/>
      <c r="Q169" s="220"/>
      <c r="R169" s="220"/>
      <c r="S169" s="220"/>
      <c r="T169" s="221"/>
      <c r="AT169" s="222" t="s">
        <v>158</v>
      </c>
      <c r="AU169" s="222" t="s">
        <v>91</v>
      </c>
      <c r="AV169" s="14" t="s">
        <v>91</v>
      </c>
      <c r="AW169" s="14" t="s">
        <v>35</v>
      </c>
      <c r="AX169" s="14" t="s">
        <v>81</v>
      </c>
      <c r="AY169" s="222" t="s">
        <v>150</v>
      </c>
    </row>
    <row r="170" spans="1:65" s="13" customFormat="1">
      <c r="B170" s="201"/>
      <c r="C170" s="202"/>
      <c r="D170" s="203" t="s">
        <v>158</v>
      </c>
      <c r="E170" s="204" t="s">
        <v>1</v>
      </c>
      <c r="F170" s="205" t="s">
        <v>223</v>
      </c>
      <c r="G170" s="202"/>
      <c r="H170" s="204" t="s">
        <v>1</v>
      </c>
      <c r="I170" s="206"/>
      <c r="J170" s="202"/>
      <c r="K170" s="202"/>
      <c r="L170" s="207"/>
      <c r="M170" s="208"/>
      <c r="N170" s="209"/>
      <c r="O170" s="209"/>
      <c r="P170" s="209"/>
      <c r="Q170" s="209"/>
      <c r="R170" s="209"/>
      <c r="S170" s="209"/>
      <c r="T170" s="210"/>
      <c r="AT170" s="211" t="s">
        <v>158</v>
      </c>
      <c r="AU170" s="211" t="s">
        <v>91</v>
      </c>
      <c r="AV170" s="13" t="s">
        <v>89</v>
      </c>
      <c r="AW170" s="13" t="s">
        <v>35</v>
      </c>
      <c r="AX170" s="13" t="s">
        <v>81</v>
      </c>
      <c r="AY170" s="211" t="s">
        <v>150</v>
      </c>
    </row>
    <row r="171" spans="1:65" s="14" customFormat="1">
      <c r="B171" s="212"/>
      <c r="C171" s="213"/>
      <c r="D171" s="203" t="s">
        <v>158</v>
      </c>
      <c r="E171" s="214" t="s">
        <v>1</v>
      </c>
      <c r="F171" s="215" t="s">
        <v>928</v>
      </c>
      <c r="G171" s="213"/>
      <c r="H171" s="216">
        <v>0.76</v>
      </c>
      <c r="I171" s="217"/>
      <c r="J171" s="213"/>
      <c r="K171" s="213"/>
      <c r="L171" s="218"/>
      <c r="M171" s="219"/>
      <c r="N171" s="220"/>
      <c r="O171" s="220"/>
      <c r="P171" s="220"/>
      <c r="Q171" s="220"/>
      <c r="R171" s="220"/>
      <c r="S171" s="220"/>
      <c r="T171" s="221"/>
      <c r="AT171" s="222" t="s">
        <v>158</v>
      </c>
      <c r="AU171" s="222" t="s">
        <v>91</v>
      </c>
      <c r="AV171" s="14" t="s">
        <v>91</v>
      </c>
      <c r="AW171" s="14" t="s">
        <v>35</v>
      </c>
      <c r="AX171" s="14" t="s">
        <v>81</v>
      </c>
      <c r="AY171" s="222" t="s">
        <v>150</v>
      </c>
    </row>
    <row r="172" spans="1:65" s="15" customFormat="1">
      <c r="B172" s="223"/>
      <c r="C172" s="224"/>
      <c r="D172" s="203" t="s">
        <v>158</v>
      </c>
      <c r="E172" s="225" t="s">
        <v>1</v>
      </c>
      <c r="F172" s="226" t="s">
        <v>161</v>
      </c>
      <c r="G172" s="224"/>
      <c r="H172" s="227">
        <v>10.35</v>
      </c>
      <c r="I172" s="228"/>
      <c r="J172" s="224"/>
      <c r="K172" s="224"/>
      <c r="L172" s="229"/>
      <c r="M172" s="230"/>
      <c r="N172" s="231"/>
      <c r="O172" s="231"/>
      <c r="P172" s="231"/>
      <c r="Q172" s="231"/>
      <c r="R172" s="231"/>
      <c r="S172" s="231"/>
      <c r="T172" s="232"/>
      <c r="AT172" s="233" t="s">
        <v>158</v>
      </c>
      <c r="AU172" s="233" t="s">
        <v>91</v>
      </c>
      <c r="AV172" s="15" t="s">
        <v>156</v>
      </c>
      <c r="AW172" s="15" t="s">
        <v>35</v>
      </c>
      <c r="AX172" s="15" t="s">
        <v>89</v>
      </c>
      <c r="AY172" s="233" t="s">
        <v>150</v>
      </c>
    </row>
    <row r="173" spans="1:65" s="2" customFormat="1" ht="33" customHeight="1">
      <c r="A173" s="34"/>
      <c r="B173" s="35"/>
      <c r="C173" s="187" t="s">
        <v>225</v>
      </c>
      <c r="D173" s="187" t="s">
        <v>152</v>
      </c>
      <c r="E173" s="188" t="s">
        <v>226</v>
      </c>
      <c r="F173" s="189" t="s">
        <v>227</v>
      </c>
      <c r="G173" s="190" t="s">
        <v>228</v>
      </c>
      <c r="H173" s="191">
        <v>20.547999999999998</v>
      </c>
      <c r="I173" s="192"/>
      <c r="J173" s="193">
        <f>ROUND(I173*H173,2)</f>
        <v>0</v>
      </c>
      <c r="K173" s="194"/>
      <c r="L173" s="39"/>
      <c r="M173" s="195" t="s">
        <v>1</v>
      </c>
      <c r="N173" s="196" t="s">
        <v>46</v>
      </c>
      <c r="O173" s="71"/>
      <c r="P173" s="197">
        <f>O173*H173</f>
        <v>0</v>
      </c>
      <c r="Q173" s="197">
        <v>0</v>
      </c>
      <c r="R173" s="197">
        <f>Q173*H173</f>
        <v>0</v>
      </c>
      <c r="S173" s="197">
        <v>0</v>
      </c>
      <c r="T173" s="198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9" t="s">
        <v>156</v>
      </c>
      <c r="AT173" s="199" t="s">
        <v>152</v>
      </c>
      <c r="AU173" s="199" t="s">
        <v>91</v>
      </c>
      <c r="AY173" s="17" t="s">
        <v>150</v>
      </c>
      <c r="BE173" s="200">
        <f>IF(N173="základní",J173,0)</f>
        <v>0</v>
      </c>
      <c r="BF173" s="200">
        <f>IF(N173="snížená",J173,0)</f>
        <v>0</v>
      </c>
      <c r="BG173" s="200">
        <f>IF(N173="zákl. přenesená",J173,0)</f>
        <v>0</v>
      </c>
      <c r="BH173" s="200">
        <f>IF(N173="sníž. přenesená",J173,0)</f>
        <v>0</v>
      </c>
      <c r="BI173" s="200">
        <f>IF(N173="nulová",J173,0)</f>
        <v>0</v>
      </c>
      <c r="BJ173" s="17" t="s">
        <v>89</v>
      </c>
      <c r="BK173" s="200">
        <f>ROUND(I173*H173,2)</f>
        <v>0</v>
      </c>
      <c r="BL173" s="17" t="s">
        <v>156</v>
      </c>
      <c r="BM173" s="199" t="s">
        <v>929</v>
      </c>
    </row>
    <row r="174" spans="1:65" s="13" customFormat="1">
      <c r="B174" s="201"/>
      <c r="C174" s="202"/>
      <c r="D174" s="203" t="s">
        <v>158</v>
      </c>
      <c r="E174" s="204" t="s">
        <v>1</v>
      </c>
      <c r="F174" s="205" t="s">
        <v>221</v>
      </c>
      <c r="G174" s="202"/>
      <c r="H174" s="204" t="s">
        <v>1</v>
      </c>
      <c r="I174" s="206"/>
      <c r="J174" s="202"/>
      <c r="K174" s="202"/>
      <c r="L174" s="207"/>
      <c r="M174" s="208"/>
      <c r="N174" s="209"/>
      <c r="O174" s="209"/>
      <c r="P174" s="209"/>
      <c r="Q174" s="209"/>
      <c r="R174" s="209"/>
      <c r="S174" s="209"/>
      <c r="T174" s="210"/>
      <c r="AT174" s="211" t="s">
        <v>158</v>
      </c>
      <c r="AU174" s="211" t="s">
        <v>91</v>
      </c>
      <c r="AV174" s="13" t="s">
        <v>89</v>
      </c>
      <c r="AW174" s="13" t="s">
        <v>35</v>
      </c>
      <c r="AX174" s="13" t="s">
        <v>81</v>
      </c>
      <c r="AY174" s="211" t="s">
        <v>150</v>
      </c>
    </row>
    <row r="175" spans="1:65" s="14" customFormat="1">
      <c r="B175" s="212"/>
      <c r="C175" s="213"/>
      <c r="D175" s="203" t="s">
        <v>158</v>
      </c>
      <c r="E175" s="214" t="s">
        <v>1</v>
      </c>
      <c r="F175" s="215" t="s">
        <v>930</v>
      </c>
      <c r="G175" s="213"/>
      <c r="H175" s="216">
        <v>19.18</v>
      </c>
      <c r="I175" s="217"/>
      <c r="J175" s="213"/>
      <c r="K175" s="213"/>
      <c r="L175" s="218"/>
      <c r="M175" s="219"/>
      <c r="N175" s="220"/>
      <c r="O175" s="220"/>
      <c r="P175" s="220"/>
      <c r="Q175" s="220"/>
      <c r="R175" s="220"/>
      <c r="S175" s="220"/>
      <c r="T175" s="221"/>
      <c r="AT175" s="222" t="s">
        <v>158</v>
      </c>
      <c r="AU175" s="222" t="s">
        <v>91</v>
      </c>
      <c r="AV175" s="14" t="s">
        <v>91</v>
      </c>
      <c r="AW175" s="14" t="s">
        <v>35</v>
      </c>
      <c r="AX175" s="14" t="s">
        <v>81</v>
      </c>
      <c r="AY175" s="222" t="s">
        <v>150</v>
      </c>
    </row>
    <row r="176" spans="1:65" s="13" customFormat="1">
      <c r="B176" s="201"/>
      <c r="C176" s="202"/>
      <c r="D176" s="203" t="s">
        <v>158</v>
      </c>
      <c r="E176" s="204" t="s">
        <v>1</v>
      </c>
      <c r="F176" s="205" t="s">
        <v>223</v>
      </c>
      <c r="G176" s="202"/>
      <c r="H176" s="204" t="s">
        <v>1</v>
      </c>
      <c r="I176" s="206"/>
      <c r="J176" s="202"/>
      <c r="K176" s="202"/>
      <c r="L176" s="207"/>
      <c r="M176" s="208"/>
      <c r="N176" s="209"/>
      <c r="O176" s="209"/>
      <c r="P176" s="209"/>
      <c r="Q176" s="209"/>
      <c r="R176" s="209"/>
      <c r="S176" s="209"/>
      <c r="T176" s="210"/>
      <c r="AT176" s="211" t="s">
        <v>158</v>
      </c>
      <c r="AU176" s="211" t="s">
        <v>91</v>
      </c>
      <c r="AV176" s="13" t="s">
        <v>89</v>
      </c>
      <c r="AW176" s="13" t="s">
        <v>35</v>
      </c>
      <c r="AX176" s="13" t="s">
        <v>81</v>
      </c>
      <c r="AY176" s="211" t="s">
        <v>150</v>
      </c>
    </row>
    <row r="177" spans="1:65" s="14" customFormat="1">
      <c r="B177" s="212"/>
      <c r="C177" s="213"/>
      <c r="D177" s="203" t="s">
        <v>158</v>
      </c>
      <c r="E177" s="214" t="s">
        <v>1</v>
      </c>
      <c r="F177" s="215" t="s">
        <v>931</v>
      </c>
      <c r="G177" s="213"/>
      <c r="H177" s="216">
        <v>1.3680000000000001</v>
      </c>
      <c r="I177" s="217"/>
      <c r="J177" s="213"/>
      <c r="K177" s="213"/>
      <c r="L177" s="218"/>
      <c r="M177" s="219"/>
      <c r="N177" s="220"/>
      <c r="O177" s="220"/>
      <c r="P177" s="220"/>
      <c r="Q177" s="220"/>
      <c r="R177" s="220"/>
      <c r="S177" s="220"/>
      <c r="T177" s="221"/>
      <c r="AT177" s="222" t="s">
        <v>158</v>
      </c>
      <c r="AU177" s="222" t="s">
        <v>91</v>
      </c>
      <c r="AV177" s="14" t="s">
        <v>91</v>
      </c>
      <c r="AW177" s="14" t="s">
        <v>35</v>
      </c>
      <c r="AX177" s="14" t="s">
        <v>81</v>
      </c>
      <c r="AY177" s="222" t="s">
        <v>150</v>
      </c>
    </row>
    <row r="178" spans="1:65" s="15" customFormat="1">
      <c r="B178" s="223"/>
      <c r="C178" s="224"/>
      <c r="D178" s="203" t="s">
        <v>158</v>
      </c>
      <c r="E178" s="225" t="s">
        <v>1</v>
      </c>
      <c r="F178" s="226" t="s">
        <v>161</v>
      </c>
      <c r="G178" s="224"/>
      <c r="H178" s="227">
        <v>20.547999999999998</v>
      </c>
      <c r="I178" s="228"/>
      <c r="J178" s="224"/>
      <c r="K178" s="224"/>
      <c r="L178" s="229"/>
      <c r="M178" s="230"/>
      <c r="N178" s="231"/>
      <c r="O178" s="231"/>
      <c r="P178" s="231"/>
      <c r="Q178" s="231"/>
      <c r="R178" s="231"/>
      <c r="S178" s="231"/>
      <c r="T178" s="232"/>
      <c r="AT178" s="233" t="s">
        <v>158</v>
      </c>
      <c r="AU178" s="233" t="s">
        <v>91</v>
      </c>
      <c r="AV178" s="15" t="s">
        <v>156</v>
      </c>
      <c r="AW178" s="15" t="s">
        <v>35</v>
      </c>
      <c r="AX178" s="15" t="s">
        <v>89</v>
      </c>
      <c r="AY178" s="233" t="s">
        <v>150</v>
      </c>
    </row>
    <row r="179" spans="1:65" s="2" customFormat="1" ht="16.5" customHeight="1">
      <c r="A179" s="34"/>
      <c r="B179" s="35"/>
      <c r="C179" s="187" t="s">
        <v>232</v>
      </c>
      <c r="D179" s="187" t="s">
        <v>152</v>
      </c>
      <c r="E179" s="188" t="s">
        <v>233</v>
      </c>
      <c r="F179" s="189" t="s">
        <v>234</v>
      </c>
      <c r="G179" s="190" t="s">
        <v>189</v>
      </c>
      <c r="H179" s="191">
        <v>10.35</v>
      </c>
      <c r="I179" s="192"/>
      <c r="J179" s="193">
        <f>ROUND(I179*H179,2)</f>
        <v>0</v>
      </c>
      <c r="K179" s="194"/>
      <c r="L179" s="39"/>
      <c r="M179" s="195" t="s">
        <v>1</v>
      </c>
      <c r="N179" s="196" t="s">
        <v>46</v>
      </c>
      <c r="O179" s="71"/>
      <c r="P179" s="197">
        <f>O179*H179</f>
        <v>0</v>
      </c>
      <c r="Q179" s="197">
        <v>0</v>
      </c>
      <c r="R179" s="197">
        <f>Q179*H179</f>
        <v>0</v>
      </c>
      <c r="S179" s="197">
        <v>0</v>
      </c>
      <c r="T179" s="198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99" t="s">
        <v>156</v>
      </c>
      <c r="AT179" s="199" t="s">
        <v>152</v>
      </c>
      <c r="AU179" s="199" t="s">
        <v>91</v>
      </c>
      <c r="AY179" s="17" t="s">
        <v>150</v>
      </c>
      <c r="BE179" s="200">
        <f>IF(N179="základní",J179,0)</f>
        <v>0</v>
      </c>
      <c r="BF179" s="200">
        <f>IF(N179="snížená",J179,0)</f>
        <v>0</v>
      </c>
      <c r="BG179" s="200">
        <f>IF(N179="zákl. přenesená",J179,0)</f>
        <v>0</v>
      </c>
      <c r="BH179" s="200">
        <f>IF(N179="sníž. přenesená",J179,0)</f>
        <v>0</v>
      </c>
      <c r="BI179" s="200">
        <f>IF(N179="nulová",J179,0)</f>
        <v>0</v>
      </c>
      <c r="BJ179" s="17" t="s">
        <v>89</v>
      </c>
      <c r="BK179" s="200">
        <f>ROUND(I179*H179,2)</f>
        <v>0</v>
      </c>
      <c r="BL179" s="17" t="s">
        <v>156</v>
      </c>
      <c r="BM179" s="199" t="s">
        <v>932</v>
      </c>
    </row>
    <row r="180" spans="1:65" s="14" customFormat="1">
      <c r="B180" s="212"/>
      <c r="C180" s="213"/>
      <c r="D180" s="203" t="s">
        <v>158</v>
      </c>
      <c r="E180" s="214" t="s">
        <v>1</v>
      </c>
      <c r="F180" s="215" t="s">
        <v>933</v>
      </c>
      <c r="G180" s="213"/>
      <c r="H180" s="216">
        <v>10.35</v>
      </c>
      <c r="I180" s="217"/>
      <c r="J180" s="213"/>
      <c r="K180" s="213"/>
      <c r="L180" s="218"/>
      <c r="M180" s="219"/>
      <c r="N180" s="220"/>
      <c r="O180" s="220"/>
      <c r="P180" s="220"/>
      <c r="Q180" s="220"/>
      <c r="R180" s="220"/>
      <c r="S180" s="220"/>
      <c r="T180" s="221"/>
      <c r="AT180" s="222" t="s">
        <v>158</v>
      </c>
      <c r="AU180" s="222" t="s">
        <v>91</v>
      </c>
      <c r="AV180" s="14" t="s">
        <v>91</v>
      </c>
      <c r="AW180" s="14" t="s">
        <v>35</v>
      </c>
      <c r="AX180" s="14" t="s">
        <v>81</v>
      </c>
      <c r="AY180" s="222" t="s">
        <v>150</v>
      </c>
    </row>
    <row r="181" spans="1:65" s="15" customFormat="1">
      <c r="B181" s="223"/>
      <c r="C181" s="224"/>
      <c r="D181" s="203" t="s">
        <v>158</v>
      </c>
      <c r="E181" s="225" t="s">
        <v>1</v>
      </c>
      <c r="F181" s="226" t="s">
        <v>161</v>
      </c>
      <c r="G181" s="224"/>
      <c r="H181" s="227">
        <v>10.35</v>
      </c>
      <c r="I181" s="228"/>
      <c r="J181" s="224"/>
      <c r="K181" s="224"/>
      <c r="L181" s="229"/>
      <c r="M181" s="230"/>
      <c r="N181" s="231"/>
      <c r="O181" s="231"/>
      <c r="P181" s="231"/>
      <c r="Q181" s="231"/>
      <c r="R181" s="231"/>
      <c r="S181" s="231"/>
      <c r="T181" s="232"/>
      <c r="AT181" s="233" t="s">
        <v>158</v>
      </c>
      <c r="AU181" s="233" t="s">
        <v>91</v>
      </c>
      <c r="AV181" s="15" t="s">
        <v>156</v>
      </c>
      <c r="AW181" s="15" t="s">
        <v>35</v>
      </c>
      <c r="AX181" s="15" t="s">
        <v>89</v>
      </c>
      <c r="AY181" s="233" t="s">
        <v>150</v>
      </c>
    </row>
    <row r="182" spans="1:65" s="2" customFormat="1" ht="33" customHeight="1">
      <c r="A182" s="34"/>
      <c r="B182" s="35"/>
      <c r="C182" s="187" t="s">
        <v>8</v>
      </c>
      <c r="D182" s="187" t="s">
        <v>152</v>
      </c>
      <c r="E182" s="188" t="s">
        <v>237</v>
      </c>
      <c r="F182" s="189" t="s">
        <v>238</v>
      </c>
      <c r="G182" s="190" t="s">
        <v>189</v>
      </c>
      <c r="H182" s="191">
        <v>4.59</v>
      </c>
      <c r="I182" s="192"/>
      <c r="J182" s="193">
        <f>ROUND(I182*H182,2)</f>
        <v>0</v>
      </c>
      <c r="K182" s="194"/>
      <c r="L182" s="39"/>
      <c r="M182" s="195" t="s">
        <v>1</v>
      </c>
      <c r="N182" s="196" t="s">
        <v>46</v>
      </c>
      <c r="O182" s="71"/>
      <c r="P182" s="197">
        <f>O182*H182</f>
        <v>0</v>
      </c>
      <c r="Q182" s="197">
        <v>0</v>
      </c>
      <c r="R182" s="197">
        <f>Q182*H182</f>
        <v>0</v>
      </c>
      <c r="S182" s="197">
        <v>0</v>
      </c>
      <c r="T182" s="198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99" t="s">
        <v>156</v>
      </c>
      <c r="AT182" s="199" t="s">
        <v>152</v>
      </c>
      <c r="AU182" s="199" t="s">
        <v>91</v>
      </c>
      <c r="AY182" s="17" t="s">
        <v>150</v>
      </c>
      <c r="BE182" s="200">
        <f>IF(N182="základní",J182,0)</f>
        <v>0</v>
      </c>
      <c r="BF182" s="200">
        <f>IF(N182="snížená",J182,0)</f>
        <v>0</v>
      </c>
      <c r="BG182" s="200">
        <f>IF(N182="zákl. přenesená",J182,0)</f>
        <v>0</v>
      </c>
      <c r="BH182" s="200">
        <f>IF(N182="sníž. přenesená",J182,0)</f>
        <v>0</v>
      </c>
      <c r="BI182" s="200">
        <f>IF(N182="nulová",J182,0)</f>
        <v>0</v>
      </c>
      <c r="BJ182" s="17" t="s">
        <v>89</v>
      </c>
      <c r="BK182" s="200">
        <f>ROUND(I182*H182,2)</f>
        <v>0</v>
      </c>
      <c r="BL182" s="17" t="s">
        <v>156</v>
      </c>
      <c r="BM182" s="199" t="s">
        <v>934</v>
      </c>
    </row>
    <row r="183" spans="1:65" s="13" customFormat="1" ht="22.5">
      <c r="B183" s="201"/>
      <c r="C183" s="202"/>
      <c r="D183" s="203" t="s">
        <v>158</v>
      </c>
      <c r="E183" s="204" t="s">
        <v>1</v>
      </c>
      <c r="F183" s="205" t="s">
        <v>240</v>
      </c>
      <c r="G183" s="202"/>
      <c r="H183" s="204" t="s">
        <v>1</v>
      </c>
      <c r="I183" s="206"/>
      <c r="J183" s="202"/>
      <c r="K183" s="202"/>
      <c r="L183" s="207"/>
      <c r="M183" s="208"/>
      <c r="N183" s="209"/>
      <c r="O183" s="209"/>
      <c r="P183" s="209"/>
      <c r="Q183" s="209"/>
      <c r="R183" s="209"/>
      <c r="S183" s="209"/>
      <c r="T183" s="210"/>
      <c r="AT183" s="211" t="s">
        <v>158</v>
      </c>
      <c r="AU183" s="211" t="s">
        <v>91</v>
      </c>
      <c r="AV183" s="13" t="s">
        <v>89</v>
      </c>
      <c r="AW183" s="13" t="s">
        <v>35</v>
      </c>
      <c r="AX183" s="13" t="s">
        <v>81</v>
      </c>
      <c r="AY183" s="211" t="s">
        <v>150</v>
      </c>
    </row>
    <row r="184" spans="1:65" s="13" customFormat="1" ht="22.5">
      <c r="B184" s="201"/>
      <c r="C184" s="202"/>
      <c r="D184" s="203" t="s">
        <v>158</v>
      </c>
      <c r="E184" s="204" t="s">
        <v>1</v>
      </c>
      <c r="F184" s="205" t="s">
        <v>241</v>
      </c>
      <c r="G184" s="202"/>
      <c r="H184" s="204" t="s">
        <v>1</v>
      </c>
      <c r="I184" s="206"/>
      <c r="J184" s="202"/>
      <c r="K184" s="202"/>
      <c r="L184" s="207"/>
      <c r="M184" s="208"/>
      <c r="N184" s="209"/>
      <c r="O184" s="209"/>
      <c r="P184" s="209"/>
      <c r="Q184" s="209"/>
      <c r="R184" s="209"/>
      <c r="S184" s="209"/>
      <c r="T184" s="210"/>
      <c r="AT184" s="211" t="s">
        <v>158</v>
      </c>
      <c r="AU184" s="211" t="s">
        <v>91</v>
      </c>
      <c r="AV184" s="13" t="s">
        <v>89</v>
      </c>
      <c r="AW184" s="13" t="s">
        <v>35</v>
      </c>
      <c r="AX184" s="13" t="s">
        <v>81</v>
      </c>
      <c r="AY184" s="211" t="s">
        <v>150</v>
      </c>
    </row>
    <row r="185" spans="1:65" s="14" customFormat="1">
      <c r="B185" s="212"/>
      <c r="C185" s="213"/>
      <c r="D185" s="203" t="s">
        <v>158</v>
      </c>
      <c r="E185" s="214" t="s">
        <v>1</v>
      </c>
      <c r="F185" s="215" t="s">
        <v>935</v>
      </c>
      <c r="G185" s="213"/>
      <c r="H185" s="216">
        <v>4.59</v>
      </c>
      <c r="I185" s="217"/>
      <c r="J185" s="213"/>
      <c r="K185" s="213"/>
      <c r="L185" s="218"/>
      <c r="M185" s="219"/>
      <c r="N185" s="220"/>
      <c r="O185" s="220"/>
      <c r="P185" s="220"/>
      <c r="Q185" s="220"/>
      <c r="R185" s="220"/>
      <c r="S185" s="220"/>
      <c r="T185" s="221"/>
      <c r="AT185" s="222" t="s">
        <v>158</v>
      </c>
      <c r="AU185" s="222" t="s">
        <v>91</v>
      </c>
      <c r="AV185" s="14" t="s">
        <v>91</v>
      </c>
      <c r="AW185" s="14" t="s">
        <v>35</v>
      </c>
      <c r="AX185" s="14" t="s">
        <v>81</v>
      </c>
      <c r="AY185" s="222" t="s">
        <v>150</v>
      </c>
    </row>
    <row r="186" spans="1:65" s="15" customFormat="1">
      <c r="B186" s="223"/>
      <c r="C186" s="224"/>
      <c r="D186" s="203" t="s">
        <v>158</v>
      </c>
      <c r="E186" s="225" t="s">
        <v>1</v>
      </c>
      <c r="F186" s="226" t="s">
        <v>161</v>
      </c>
      <c r="G186" s="224"/>
      <c r="H186" s="227">
        <v>4.59</v>
      </c>
      <c r="I186" s="228"/>
      <c r="J186" s="224"/>
      <c r="K186" s="224"/>
      <c r="L186" s="229"/>
      <c r="M186" s="230"/>
      <c r="N186" s="231"/>
      <c r="O186" s="231"/>
      <c r="P186" s="231"/>
      <c r="Q186" s="231"/>
      <c r="R186" s="231"/>
      <c r="S186" s="231"/>
      <c r="T186" s="232"/>
      <c r="AT186" s="233" t="s">
        <v>158</v>
      </c>
      <c r="AU186" s="233" t="s">
        <v>91</v>
      </c>
      <c r="AV186" s="15" t="s">
        <v>156</v>
      </c>
      <c r="AW186" s="15" t="s">
        <v>35</v>
      </c>
      <c r="AX186" s="15" t="s">
        <v>89</v>
      </c>
      <c r="AY186" s="233" t="s">
        <v>150</v>
      </c>
    </row>
    <row r="187" spans="1:65" s="2" customFormat="1" ht="16.5" customHeight="1">
      <c r="A187" s="34"/>
      <c r="B187" s="35"/>
      <c r="C187" s="234" t="s">
        <v>243</v>
      </c>
      <c r="D187" s="234" t="s">
        <v>211</v>
      </c>
      <c r="E187" s="235" t="s">
        <v>244</v>
      </c>
      <c r="F187" s="236" t="s">
        <v>245</v>
      </c>
      <c r="G187" s="237" t="s">
        <v>228</v>
      </c>
      <c r="H187" s="238">
        <v>9.18</v>
      </c>
      <c r="I187" s="239"/>
      <c r="J187" s="240">
        <f>ROUND(I187*H187,2)</f>
        <v>0</v>
      </c>
      <c r="K187" s="241"/>
      <c r="L187" s="242"/>
      <c r="M187" s="243" t="s">
        <v>1</v>
      </c>
      <c r="N187" s="244" t="s">
        <v>46</v>
      </c>
      <c r="O187" s="71"/>
      <c r="P187" s="197">
        <f>O187*H187</f>
        <v>0</v>
      </c>
      <c r="Q187" s="197">
        <v>1</v>
      </c>
      <c r="R187" s="197">
        <f>Q187*H187</f>
        <v>9.18</v>
      </c>
      <c r="S187" s="197">
        <v>0</v>
      </c>
      <c r="T187" s="198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99" t="s">
        <v>193</v>
      </c>
      <c r="AT187" s="199" t="s">
        <v>211</v>
      </c>
      <c r="AU187" s="199" t="s">
        <v>91</v>
      </c>
      <c r="AY187" s="17" t="s">
        <v>150</v>
      </c>
      <c r="BE187" s="200">
        <f>IF(N187="základní",J187,0)</f>
        <v>0</v>
      </c>
      <c r="BF187" s="200">
        <f>IF(N187="snížená",J187,0)</f>
        <v>0</v>
      </c>
      <c r="BG187" s="200">
        <f>IF(N187="zákl. přenesená",J187,0)</f>
        <v>0</v>
      </c>
      <c r="BH187" s="200">
        <f>IF(N187="sníž. přenesená",J187,0)</f>
        <v>0</v>
      </c>
      <c r="BI187" s="200">
        <f>IF(N187="nulová",J187,0)</f>
        <v>0</v>
      </c>
      <c r="BJ187" s="17" t="s">
        <v>89</v>
      </c>
      <c r="BK187" s="200">
        <f>ROUND(I187*H187,2)</f>
        <v>0</v>
      </c>
      <c r="BL187" s="17" t="s">
        <v>156</v>
      </c>
      <c r="BM187" s="199" t="s">
        <v>936</v>
      </c>
    </row>
    <row r="188" spans="1:65" s="14" customFormat="1">
      <c r="B188" s="212"/>
      <c r="C188" s="213"/>
      <c r="D188" s="203" t="s">
        <v>158</v>
      </c>
      <c r="E188" s="214" t="s">
        <v>1</v>
      </c>
      <c r="F188" s="215" t="s">
        <v>937</v>
      </c>
      <c r="G188" s="213"/>
      <c r="H188" s="216">
        <v>4.59</v>
      </c>
      <c r="I188" s="217"/>
      <c r="J188" s="213"/>
      <c r="K188" s="213"/>
      <c r="L188" s="218"/>
      <c r="M188" s="219"/>
      <c r="N188" s="220"/>
      <c r="O188" s="220"/>
      <c r="P188" s="220"/>
      <c r="Q188" s="220"/>
      <c r="R188" s="220"/>
      <c r="S188" s="220"/>
      <c r="T188" s="221"/>
      <c r="AT188" s="222" t="s">
        <v>158</v>
      </c>
      <c r="AU188" s="222" t="s">
        <v>91</v>
      </c>
      <c r="AV188" s="14" t="s">
        <v>91</v>
      </c>
      <c r="AW188" s="14" t="s">
        <v>35</v>
      </c>
      <c r="AX188" s="14" t="s">
        <v>81</v>
      </c>
      <c r="AY188" s="222" t="s">
        <v>150</v>
      </c>
    </row>
    <row r="189" spans="1:65" s="15" customFormat="1">
      <c r="B189" s="223"/>
      <c r="C189" s="224"/>
      <c r="D189" s="203" t="s">
        <v>158</v>
      </c>
      <c r="E189" s="225" t="s">
        <v>1</v>
      </c>
      <c r="F189" s="226" t="s">
        <v>161</v>
      </c>
      <c r="G189" s="224"/>
      <c r="H189" s="227">
        <v>4.59</v>
      </c>
      <c r="I189" s="228"/>
      <c r="J189" s="224"/>
      <c r="K189" s="224"/>
      <c r="L189" s="229"/>
      <c r="M189" s="230"/>
      <c r="N189" s="231"/>
      <c r="O189" s="231"/>
      <c r="P189" s="231"/>
      <c r="Q189" s="231"/>
      <c r="R189" s="231"/>
      <c r="S189" s="231"/>
      <c r="T189" s="232"/>
      <c r="AT189" s="233" t="s">
        <v>158</v>
      </c>
      <c r="AU189" s="233" t="s">
        <v>91</v>
      </c>
      <c r="AV189" s="15" t="s">
        <v>156</v>
      </c>
      <c r="AW189" s="15" t="s">
        <v>35</v>
      </c>
      <c r="AX189" s="15" t="s">
        <v>89</v>
      </c>
      <c r="AY189" s="233" t="s">
        <v>150</v>
      </c>
    </row>
    <row r="190" spans="1:65" s="14" customFormat="1">
      <c r="B190" s="212"/>
      <c r="C190" s="213"/>
      <c r="D190" s="203" t="s">
        <v>158</v>
      </c>
      <c r="E190" s="213"/>
      <c r="F190" s="215" t="s">
        <v>938</v>
      </c>
      <c r="G190" s="213"/>
      <c r="H190" s="216">
        <v>9.18</v>
      </c>
      <c r="I190" s="217"/>
      <c r="J190" s="213"/>
      <c r="K190" s="213"/>
      <c r="L190" s="218"/>
      <c r="M190" s="219"/>
      <c r="N190" s="220"/>
      <c r="O190" s="220"/>
      <c r="P190" s="220"/>
      <c r="Q190" s="220"/>
      <c r="R190" s="220"/>
      <c r="S190" s="220"/>
      <c r="T190" s="221"/>
      <c r="AT190" s="222" t="s">
        <v>158</v>
      </c>
      <c r="AU190" s="222" t="s">
        <v>91</v>
      </c>
      <c r="AV190" s="14" t="s">
        <v>91</v>
      </c>
      <c r="AW190" s="14" t="s">
        <v>4</v>
      </c>
      <c r="AX190" s="14" t="s">
        <v>89</v>
      </c>
      <c r="AY190" s="222" t="s">
        <v>150</v>
      </c>
    </row>
    <row r="191" spans="1:65" s="2" customFormat="1" ht="24.2" customHeight="1">
      <c r="A191" s="34"/>
      <c r="B191" s="35"/>
      <c r="C191" s="187" t="s">
        <v>249</v>
      </c>
      <c r="D191" s="187" t="s">
        <v>152</v>
      </c>
      <c r="E191" s="188" t="s">
        <v>250</v>
      </c>
      <c r="F191" s="189" t="s">
        <v>251</v>
      </c>
      <c r="G191" s="190" t="s">
        <v>155</v>
      </c>
      <c r="H191" s="191">
        <v>5.76</v>
      </c>
      <c r="I191" s="192"/>
      <c r="J191" s="193">
        <f>ROUND(I191*H191,2)</f>
        <v>0</v>
      </c>
      <c r="K191" s="194"/>
      <c r="L191" s="39"/>
      <c r="M191" s="195" t="s">
        <v>1</v>
      </c>
      <c r="N191" s="196" t="s">
        <v>46</v>
      </c>
      <c r="O191" s="71"/>
      <c r="P191" s="197">
        <f>O191*H191</f>
        <v>0</v>
      </c>
      <c r="Q191" s="197">
        <v>0</v>
      </c>
      <c r="R191" s="197">
        <f>Q191*H191</f>
        <v>0</v>
      </c>
      <c r="S191" s="197">
        <v>0</v>
      </c>
      <c r="T191" s="198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99" t="s">
        <v>156</v>
      </c>
      <c r="AT191" s="199" t="s">
        <v>152</v>
      </c>
      <c r="AU191" s="199" t="s">
        <v>91</v>
      </c>
      <c r="AY191" s="17" t="s">
        <v>150</v>
      </c>
      <c r="BE191" s="200">
        <f>IF(N191="základní",J191,0)</f>
        <v>0</v>
      </c>
      <c r="BF191" s="200">
        <f>IF(N191="snížená",J191,0)</f>
        <v>0</v>
      </c>
      <c r="BG191" s="200">
        <f>IF(N191="zákl. přenesená",J191,0)</f>
        <v>0</v>
      </c>
      <c r="BH191" s="200">
        <f>IF(N191="sníž. přenesená",J191,0)</f>
        <v>0</v>
      </c>
      <c r="BI191" s="200">
        <f>IF(N191="nulová",J191,0)</f>
        <v>0</v>
      </c>
      <c r="BJ191" s="17" t="s">
        <v>89</v>
      </c>
      <c r="BK191" s="200">
        <f>ROUND(I191*H191,2)</f>
        <v>0</v>
      </c>
      <c r="BL191" s="17" t="s">
        <v>156</v>
      </c>
      <c r="BM191" s="199" t="s">
        <v>939</v>
      </c>
    </row>
    <row r="192" spans="1:65" s="13" customFormat="1">
      <c r="B192" s="201"/>
      <c r="C192" s="202"/>
      <c r="D192" s="203" t="s">
        <v>158</v>
      </c>
      <c r="E192" s="204" t="s">
        <v>1</v>
      </c>
      <c r="F192" s="205" t="s">
        <v>253</v>
      </c>
      <c r="G192" s="202"/>
      <c r="H192" s="204" t="s">
        <v>1</v>
      </c>
      <c r="I192" s="206"/>
      <c r="J192" s="202"/>
      <c r="K192" s="202"/>
      <c r="L192" s="207"/>
      <c r="M192" s="208"/>
      <c r="N192" s="209"/>
      <c r="O192" s="209"/>
      <c r="P192" s="209"/>
      <c r="Q192" s="209"/>
      <c r="R192" s="209"/>
      <c r="S192" s="209"/>
      <c r="T192" s="210"/>
      <c r="AT192" s="211" t="s">
        <v>158</v>
      </c>
      <c r="AU192" s="211" t="s">
        <v>91</v>
      </c>
      <c r="AV192" s="13" t="s">
        <v>89</v>
      </c>
      <c r="AW192" s="13" t="s">
        <v>35</v>
      </c>
      <c r="AX192" s="13" t="s">
        <v>81</v>
      </c>
      <c r="AY192" s="211" t="s">
        <v>150</v>
      </c>
    </row>
    <row r="193" spans="1:65" s="14" customFormat="1">
      <c r="B193" s="212"/>
      <c r="C193" s="213"/>
      <c r="D193" s="203" t="s">
        <v>158</v>
      </c>
      <c r="E193" s="214" t="s">
        <v>1</v>
      </c>
      <c r="F193" s="215" t="s">
        <v>806</v>
      </c>
      <c r="G193" s="213"/>
      <c r="H193" s="216">
        <v>5.76</v>
      </c>
      <c r="I193" s="217"/>
      <c r="J193" s="213"/>
      <c r="K193" s="213"/>
      <c r="L193" s="218"/>
      <c r="M193" s="219"/>
      <c r="N193" s="220"/>
      <c r="O193" s="220"/>
      <c r="P193" s="220"/>
      <c r="Q193" s="220"/>
      <c r="R193" s="220"/>
      <c r="S193" s="220"/>
      <c r="T193" s="221"/>
      <c r="AT193" s="222" t="s">
        <v>158</v>
      </c>
      <c r="AU193" s="222" t="s">
        <v>91</v>
      </c>
      <c r="AV193" s="14" t="s">
        <v>91</v>
      </c>
      <c r="AW193" s="14" t="s">
        <v>35</v>
      </c>
      <c r="AX193" s="14" t="s">
        <v>81</v>
      </c>
      <c r="AY193" s="222" t="s">
        <v>150</v>
      </c>
    </row>
    <row r="194" spans="1:65" s="15" customFormat="1">
      <c r="B194" s="223"/>
      <c r="C194" s="224"/>
      <c r="D194" s="203" t="s">
        <v>158</v>
      </c>
      <c r="E194" s="225" t="s">
        <v>1</v>
      </c>
      <c r="F194" s="226" t="s">
        <v>161</v>
      </c>
      <c r="G194" s="224"/>
      <c r="H194" s="227">
        <v>5.76</v>
      </c>
      <c r="I194" s="228"/>
      <c r="J194" s="224"/>
      <c r="K194" s="224"/>
      <c r="L194" s="229"/>
      <c r="M194" s="230"/>
      <c r="N194" s="231"/>
      <c r="O194" s="231"/>
      <c r="P194" s="231"/>
      <c r="Q194" s="231"/>
      <c r="R194" s="231"/>
      <c r="S194" s="231"/>
      <c r="T194" s="232"/>
      <c r="AT194" s="233" t="s">
        <v>158</v>
      </c>
      <c r="AU194" s="233" t="s">
        <v>91</v>
      </c>
      <c r="AV194" s="15" t="s">
        <v>156</v>
      </c>
      <c r="AW194" s="15" t="s">
        <v>35</v>
      </c>
      <c r="AX194" s="15" t="s">
        <v>89</v>
      </c>
      <c r="AY194" s="233" t="s">
        <v>150</v>
      </c>
    </row>
    <row r="195" spans="1:65" s="12" customFormat="1" ht="22.9" customHeight="1">
      <c r="B195" s="171"/>
      <c r="C195" s="172"/>
      <c r="D195" s="173" t="s">
        <v>80</v>
      </c>
      <c r="E195" s="185" t="s">
        <v>91</v>
      </c>
      <c r="F195" s="185" t="s">
        <v>255</v>
      </c>
      <c r="G195" s="172"/>
      <c r="H195" s="172"/>
      <c r="I195" s="175"/>
      <c r="J195" s="186">
        <f>BK195</f>
        <v>0</v>
      </c>
      <c r="K195" s="172"/>
      <c r="L195" s="177"/>
      <c r="M195" s="178"/>
      <c r="N195" s="179"/>
      <c r="O195" s="179"/>
      <c r="P195" s="180">
        <f>SUM(P196:P215)</f>
        <v>0</v>
      </c>
      <c r="Q195" s="179"/>
      <c r="R195" s="180">
        <f>SUM(R196:R215)</f>
        <v>5.8623478499999999</v>
      </c>
      <c r="S195" s="179"/>
      <c r="T195" s="181">
        <f>SUM(T196:T215)</f>
        <v>0</v>
      </c>
      <c r="AR195" s="182" t="s">
        <v>89</v>
      </c>
      <c r="AT195" s="183" t="s">
        <v>80</v>
      </c>
      <c r="AU195" s="183" t="s">
        <v>89</v>
      </c>
      <c r="AY195" s="182" t="s">
        <v>150</v>
      </c>
      <c r="BK195" s="184">
        <f>SUM(BK196:BK215)</f>
        <v>0</v>
      </c>
    </row>
    <row r="196" spans="1:65" s="2" customFormat="1" ht="24.2" customHeight="1">
      <c r="A196" s="34"/>
      <c r="B196" s="35"/>
      <c r="C196" s="187" t="s">
        <v>256</v>
      </c>
      <c r="D196" s="187" t="s">
        <v>152</v>
      </c>
      <c r="E196" s="188" t="s">
        <v>257</v>
      </c>
      <c r="F196" s="189" t="s">
        <v>258</v>
      </c>
      <c r="G196" s="190" t="s">
        <v>189</v>
      </c>
      <c r="H196" s="191">
        <v>0.86399999999999999</v>
      </c>
      <c r="I196" s="192"/>
      <c r="J196" s="193">
        <f>ROUND(I196*H196,2)</f>
        <v>0</v>
      </c>
      <c r="K196" s="194"/>
      <c r="L196" s="39"/>
      <c r="M196" s="195" t="s">
        <v>1</v>
      </c>
      <c r="N196" s="196" t="s">
        <v>46</v>
      </c>
      <c r="O196" s="71"/>
      <c r="P196" s="197">
        <f>O196*H196</f>
        <v>0</v>
      </c>
      <c r="Q196" s="197">
        <v>2.16</v>
      </c>
      <c r="R196" s="197">
        <f>Q196*H196</f>
        <v>1.8662400000000001</v>
      </c>
      <c r="S196" s="197">
        <v>0</v>
      </c>
      <c r="T196" s="198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99" t="s">
        <v>156</v>
      </c>
      <c r="AT196" s="199" t="s">
        <v>152</v>
      </c>
      <c r="AU196" s="199" t="s">
        <v>91</v>
      </c>
      <c r="AY196" s="17" t="s">
        <v>150</v>
      </c>
      <c r="BE196" s="200">
        <f>IF(N196="základní",J196,0)</f>
        <v>0</v>
      </c>
      <c r="BF196" s="200">
        <f>IF(N196="snížená",J196,0)</f>
        <v>0</v>
      </c>
      <c r="BG196" s="200">
        <f>IF(N196="zákl. přenesená",J196,0)</f>
        <v>0</v>
      </c>
      <c r="BH196" s="200">
        <f>IF(N196="sníž. přenesená",J196,0)</f>
        <v>0</v>
      </c>
      <c r="BI196" s="200">
        <f>IF(N196="nulová",J196,0)</f>
        <v>0</v>
      </c>
      <c r="BJ196" s="17" t="s">
        <v>89</v>
      </c>
      <c r="BK196" s="200">
        <f>ROUND(I196*H196,2)</f>
        <v>0</v>
      </c>
      <c r="BL196" s="17" t="s">
        <v>156</v>
      </c>
      <c r="BM196" s="199" t="s">
        <v>940</v>
      </c>
    </row>
    <row r="197" spans="1:65" s="13" customFormat="1">
      <c r="B197" s="201"/>
      <c r="C197" s="202"/>
      <c r="D197" s="203" t="s">
        <v>158</v>
      </c>
      <c r="E197" s="204" t="s">
        <v>1</v>
      </c>
      <c r="F197" s="205" t="s">
        <v>260</v>
      </c>
      <c r="G197" s="202"/>
      <c r="H197" s="204" t="s">
        <v>1</v>
      </c>
      <c r="I197" s="206"/>
      <c r="J197" s="202"/>
      <c r="K197" s="202"/>
      <c r="L197" s="207"/>
      <c r="M197" s="208"/>
      <c r="N197" s="209"/>
      <c r="O197" s="209"/>
      <c r="P197" s="209"/>
      <c r="Q197" s="209"/>
      <c r="R197" s="209"/>
      <c r="S197" s="209"/>
      <c r="T197" s="210"/>
      <c r="AT197" s="211" t="s">
        <v>158</v>
      </c>
      <c r="AU197" s="211" t="s">
        <v>91</v>
      </c>
      <c r="AV197" s="13" t="s">
        <v>89</v>
      </c>
      <c r="AW197" s="13" t="s">
        <v>35</v>
      </c>
      <c r="AX197" s="13" t="s">
        <v>81</v>
      </c>
      <c r="AY197" s="211" t="s">
        <v>150</v>
      </c>
    </row>
    <row r="198" spans="1:65" s="14" customFormat="1">
      <c r="B198" s="212"/>
      <c r="C198" s="213"/>
      <c r="D198" s="203" t="s">
        <v>158</v>
      </c>
      <c r="E198" s="214" t="s">
        <v>1</v>
      </c>
      <c r="F198" s="215" t="s">
        <v>808</v>
      </c>
      <c r="G198" s="213"/>
      <c r="H198" s="216">
        <v>0.86399999999999999</v>
      </c>
      <c r="I198" s="217"/>
      <c r="J198" s="213"/>
      <c r="K198" s="213"/>
      <c r="L198" s="218"/>
      <c r="M198" s="219"/>
      <c r="N198" s="220"/>
      <c r="O198" s="220"/>
      <c r="P198" s="220"/>
      <c r="Q198" s="220"/>
      <c r="R198" s="220"/>
      <c r="S198" s="220"/>
      <c r="T198" s="221"/>
      <c r="AT198" s="222" t="s">
        <v>158</v>
      </c>
      <c r="AU198" s="222" t="s">
        <v>91</v>
      </c>
      <c r="AV198" s="14" t="s">
        <v>91</v>
      </c>
      <c r="AW198" s="14" t="s">
        <v>35</v>
      </c>
      <c r="AX198" s="14" t="s">
        <v>81</v>
      </c>
      <c r="AY198" s="222" t="s">
        <v>150</v>
      </c>
    </row>
    <row r="199" spans="1:65" s="15" customFormat="1">
      <c r="B199" s="223"/>
      <c r="C199" s="224"/>
      <c r="D199" s="203" t="s">
        <v>158</v>
      </c>
      <c r="E199" s="225" t="s">
        <v>1</v>
      </c>
      <c r="F199" s="226" t="s">
        <v>161</v>
      </c>
      <c r="G199" s="224"/>
      <c r="H199" s="227">
        <v>0.86399999999999999</v>
      </c>
      <c r="I199" s="228"/>
      <c r="J199" s="224"/>
      <c r="K199" s="224"/>
      <c r="L199" s="229"/>
      <c r="M199" s="230"/>
      <c r="N199" s="231"/>
      <c r="O199" s="231"/>
      <c r="P199" s="231"/>
      <c r="Q199" s="231"/>
      <c r="R199" s="231"/>
      <c r="S199" s="231"/>
      <c r="T199" s="232"/>
      <c r="AT199" s="233" t="s">
        <v>158</v>
      </c>
      <c r="AU199" s="233" t="s">
        <v>91</v>
      </c>
      <c r="AV199" s="15" t="s">
        <v>156</v>
      </c>
      <c r="AW199" s="15" t="s">
        <v>35</v>
      </c>
      <c r="AX199" s="15" t="s">
        <v>89</v>
      </c>
      <c r="AY199" s="233" t="s">
        <v>150</v>
      </c>
    </row>
    <row r="200" spans="1:65" s="2" customFormat="1" ht="24.2" customHeight="1">
      <c r="A200" s="34"/>
      <c r="B200" s="35"/>
      <c r="C200" s="187" t="s">
        <v>262</v>
      </c>
      <c r="D200" s="187" t="s">
        <v>152</v>
      </c>
      <c r="E200" s="188" t="s">
        <v>263</v>
      </c>
      <c r="F200" s="189" t="s">
        <v>264</v>
      </c>
      <c r="G200" s="190" t="s">
        <v>189</v>
      </c>
      <c r="H200" s="191">
        <v>0.34200000000000003</v>
      </c>
      <c r="I200" s="192"/>
      <c r="J200" s="193">
        <f>ROUND(I200*H200,2)</f>
        <v>0</v>
      </c>
      <c r="K200" s="194"/>
      <c r="L200" s="39"/>
      <c r="M200" s="195" t="s">
        <v>1</v>
      </c>
      <c r="N200" s="196" t="s">
        <v>46</v>
      </c>
      <c r="O200" s="71"/>
      <c r="P200" s="197">
        <f>O200*H200</f>
        <v>0</v>
      </c>
      <c r="Q200" s="197">
        <v>2.45329</v>
      </c>
      <c r="R200" s="197">
        <f>Q200*H200</f>
        <v>0.83902518000000004</v>
      </c>
      <c r="S200" s="197">
        <v>0</v>
      </c>
      <c r="T200" s="198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99" t="s">
        <v>156</v>
      </c>
      <c r="AT200" s="199" t="s">
        <v>152</v>
      </c>
      <c r="AU200" s="199" t="s">
        <v>91</v>
      </c>
      <c r="AY200" s="17" t="s">
        <v>150</v>
      </c>
      <c r="BE200" s="200">
        <f>IF(N200="základní",J200,0)</f>
        <v>0</v>
      </c>
      <c r="BF200" s="200">
        <f>IF(N200="snížená",J200,0)</f>
        <v>0</v>
      </c>
      <c r="BG200" s="200">
        <f>IF(N200="zákl. přenesená",J200,0)</f>
        <v>0</v>
      </c>
      <c r="BH200" s="200">
        <f>IF(N200="sníž. přenesená",J200,0)</f>
        <v>0</v>
      </c>
      <c r="BI200" s="200">
        <f>IF(N200="nulová",J200,0)</f>
        <v>0</v>
      </c>
      <c r="BJ200" s="17" t="s">
        <v>89</v>
      </c>
      <c r="BK200" s="200">
        <f>ROUND(I200*H200,2)</f>
        <v>0</v>
      </c>
      <c r="BL200" s="17" t="s">
        <v>156</v>
      </c>
      <c r="BM200" s="199" t="s">
        <v>941</v>
      </c>
    </row>
    <row r="201" spans="1:65" s="13" customFormat="1">
      <c r="B201" s="201"/>
      <c r="C201" s="202"/>
      <c r="D201" s="203" t="s">
        <v>158</v>
      </c>
      <c r="E201" s="204" t="s">
        <v>1</v>
      </c>
      <c r="F201" s="205" t="s">
        <v>266</v>
      </c>
      <c r="G201" s="202"/>
      <c r="H201" s="204" t="s">
        <v>1</v>
      </c>
      <c r="I201" s="206"/>
      <c r="J201" s="202"/>
      <c r="K201" s="202"/>
      <c r="L201" s="207"/>
      <c r="M201" s="208"/>
      <c r="N201" s="209"/>
      <c r="O201" s="209"/>
      <c r="P201" s="209"/>
      <c r="Q201" s="209"/>
      <c r="R201" s="209"/>
      <c r="S201" s="209"/>
      <c r="T201" s="210"/>
      <c r="AT201" s="211" t="s">
        <v>158</v>
      </c>
      <c r="AU201" s="211" t="s">
        <v>91</v>
      </c>
      <c r="AV201" s="13" t="s">
        <v>89</v>
      </c>
      <c r="AW201" s="13" t="s">
        <v>35</v>
      </c>
      <c r="AX201" s="13" t="s">
        <v>81</v>
      </c>
      <c r="AY201" s="211" t="s">
        <v>150</v>
      </c>
    </row>
    <row r="202" spans="1:65" s="14" customFormat="1">
      <c r="B202" s="212"/>
      <c r="C202" s="213"/>
      <c r="D202" s="203" t="s">
        <v>158</v>
      </c>
      <c r="E202" s="214" t="s">
        <v>1</v>
      </c>
      <c r="F202" s="215" t="s">
        <v>267</v>
      </c>
      <c r="G202" s="213"/>
      <c r="H202" s="216">
        <v>0.34200000000000003</v>
      </c>
      <c r="I202" s="217"/>
      <c r="J202" s="213"/>
      <c r="K202" s="213"/>
      <c r="L202" s="218"/>
      <c r="M202" s="219"/>
      <c r="N202" s="220"/>
      <c r="O202" s="220"/>
      <c r="P202" s="220"/>
      <c r="Q202" s="220"/>
      <c r="R202" s="220"/>
      <c r="S202" s="220"/>
      <c r="T202" s="221"/>
      <c r="AT202" s="222" t="s">
        <v>158</v>
      </c>
      <c r="AU202" s="222" t="s">
        <v>91</v>
      </c>
      <c r="AV202" s="14" t="s">
        <v>91</v>
      </c>
      <c r="AW202" s="14" t="s">
        <v>35</v>
      </c>
      <c r="AX202" s="14" t="s">
        <v>81</v>
      </c>
      <c r="AY202" s="222" t="s">
        <v>150</v>
      </c>
    </row>
    <row r="203" spans="1:65" s="15" customFormat="1">
      <c r="B203" s="223"/>
      <c r="C203" s="224"/>
      <c r="D203" s="203" t="s">
        <v>158</v>
      </c>
      <c r="E203" s="225" t="s">
        <v>1</v>
      </c>
      <c r="F203" s="226" t="s">
        <v>161</v>
      </c>
      <c r="G203" s="224"/>
      <c r="H203" s="227">
        <v>0.34200000000000003</v>
      </c>
      <c r="I203" s="228"/>
      <c r="J203" s="224"/>
      <c r="K203" s="224"/>
      <c r="L203" s="229"/>
      <c r="M203" s="230"/>
      <c r="N203" s="231"/>
      <c r="O203" s="231"/>
      <c r="P203" s="231"/>
      <c r="Q203" s="231"/>
      <c r="R203" s="231"/>
      <c r="S203" s="231"/>
      <c r="T203" s="232"/>
      <c r="AT203" s="233" t="s">
        <v>158</v>
      </c>
      <c r="AU203" s="233" t="s">
        <v>91</v>
      </c>
      <c r="AV203" s="15" t="s">
        <v>156</v>
      </c>
      <c r="AW203" s="15" t="s">
        <v>35</v>
      </c>
      <c r="AX203" s="15" t="s">
        <v>89</v>
      </c>
      <c r="AY203" s="233" t="s">
        <v>150</v>
      </c>
    </row>
    <row r="204" spans="1:65" s="2" customFormat="1" ht="21.75" customHeight="1">
      <c r="A204" s="34"/>
      <c r="B204" s="35"/>
      <c r="C204" s="187" t="s">
        <v>268</v>
      </c>
      <c r="D204" s="187" t="s">
        <v>152</v>
      </c>
      <c r="E204" s="188" t="s">
        <v>269</v>
      </c>
      <c r="F204" s="189" t="s">
        <v>270</v>
      </c>
      <c r="G204" s="190" t="s">
        <v>155</v>
      </c>
      <c r="H204" s="191">
        <v>2.96</v>
      </c>
      <c r="I204" s="192"/>
      <c r="J204" s="193">
        <f>ROUND(I204*H204,2)</f>
        <v>0</v>
      </c>
      <c r="K204" s="194"/>
      <c r="L204" s="39"/>
      <c r="M204" s="195" t="s">
        <v>1</v>
      </c>
      <c r="N204" s="196" t="s">
        <v>46</v>
      </c>
      <c r="O204" s="71"/>
      <c r="P204" s="197">
        <f>O204*H204</f>
        <v>0</v>
      </c>
      <c r="Q204" s="197">
        <v>4.5799999999999999E-3</v>
      </c>
      <c r="R204" s="197">
        <f>Q204*H204</f>
        <v>1.3556799999999999E-2</v>
      </c>
      <c r="S204" s="197">
        <v>0</v>
      </c>
      <c r="T204" s="198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99" t="s">
        <v>156</v>
      </c>
      <c r="AT204" s="199" t="s">
        <v>152</v>
      </c>
      <c r="AU204" s="199" t="s">
        <v>91</v>
      </c>
      <c r="AY204" s="17" t="s">
        <v>150</v>
      </c>
      <c r="BE204" s="200">
        <f>IF(N204="základní",J204,0)</f>
        <v>0</v>
      </c>
      <c r="BF204" s="200">
        <f>IF(N204="snížená",J204,0)</f>
        <v>0</v>
      </c>
      <c r="BG204" s="200">
        <f>IF(N204="zákl. přenesená",J204,0)</f>
        <v>0</v>
      </c>
      <c r="BH204" s="200">
        <f>IF(N204="sníž. přenesená",J204,0)</f>
        <v>0</v>
      </c>
      <c r="BI204" s="200">
        <f>IF(N204="nulová",J204,0)</f>
        <v>0</v>
      </c>
      <c r="BJ204" s="17" t="s">
        <v>89</v>
      </c>
      <c r="BK204" s="200">
        <f>ROUND(I204*H204,2)</f>
        <v>0</v>
      </c>
      <c r="BL204" s="17" t="s">
        <v>156</v>
      </c>
      <c r="BM204" s="199" t="s">
        <v>942</v>
      </c>
    </row>
    <row r="205" spans="1:65" s="14" customFormat="1">
      <c r="B205" s="212"/>
      <c r="C205" s="213"/>
      <c r="D205" s="203" t="s">
        <v>158</v>
      </c>
      <c r="E205" s="214" t="s">
        <v>1</v>
      </c>
      <c r="F205" s="215" t="s">
        <v>272</v>
      </c>
      <c r="G205" s="213"/>
      <c r="H205" s="216">
        <v>2.96</v>
      </c>
      <c r="I205" s="217"/>
      <c r="J205" s="213"/>
      <c r="K205" s="213"/>
      <c r="L205" s="218"/>
      <c r="M205" s="219"/>
      <c r="N205" s="220"/>
      <c r="O205" s="220"/>
      <c r="P205" s="220"/>
      <c r="Q205" s="220"/>
      <c r="R205" s="220"/>
      <c r="S205" s="220"/>
      <c r="T205" s="221"/>
      <c r="AT205" s="222" t="s">
        <v>158</v>
      </c>
      <c r="AU205" s="222" t="s">
        <v>91</v>
      </c>
      <c r="AV205" s="14" t="s">
        <v>91</v>
      </c>
      <c r="AW205" s="14" t="s">
        <v>35</v>
      </c>
      <c r="AX205" s="14" t="s">
        <v>81</v>
      </c>
      <c r="AY205" s="222" t="s">
        <v>150</v>
      </c>
    </row>
    <row r="206" spans="1:65" s="15" customFormat="1">
      <c r="B206" s="223"/>
      <c r="C206" s="224"/>
      <c r="D206" s="203" t="s">
        <v>158</v>
      </c>
      <c r="E206" s="225" t="s">
        <v>1</v>
      </c>
      <c r="F206" s="226" t="s">
        <v>161</v>
      </c>
      <c r="G206" s="224"/>
      <c r="H206" s="227">
        <v>2.96</v>
      </c>
      <c r="I206" s="228"/>
      <c r="J206" s="224"/>
      <c r="K206" s="224"/>
      <c r="L206" s="229"/>
      <c r="M206" s="230"/>
      <c r="N206" s="231"/>
      <c r="O206" s="231"/>
      <c r="P206" s="231"/>
      <c r="Q206" s="231"/>
      <c r="R206" s="231"/>
      <c r="S206" s="231"/>
      <c r="T206" s="232"/>
      <c r="AT206" s="233" t="s">
        <v>158</v>
      </c>
      <c r="AU206" s="233" t="s">
        <v>91</v>
      </c>
      <c r="AV206" s="15" t="s">
        <v>156</v>
      </c>
      <c r="AW206" s="15" t="s">
        <v>35</v>
      </c>
      <c r="AX206" s="15" t="s">
        <v>89</v>
      </c>
      <c r="AY206" s="233" t="s">
        <v>150</v>
      </c>
    </row>
    <row r="207" spans="1:65" s="2" customFormat="1" ht="21.75" customHeight="1">
      <c r="A207" s="34"/>
      <c r="B207" s="35"/>
      <c r="C207" s="187" t="s">
        <v>7</v>
      </c>
      <c r="D207" s="187" t="s">
        <v>152</v>
      </c>
      <c r="E207" s="188" t="s">
        <v>273</v>
      </c>
      <c r="F207" s="189" t="s">
        <v>274</v>
      </c>
      <c r="G207" s="190" t="s">
        <v>155</v>
      </c>
      <c r="H207" s="191">
        <v>2.96</v>
      </c>
      <c r="I207" s="192"/>
      <c r="J207" s="193">
        <f>ROUND(I207*H207,2)</f>
        <v>0</v>
      </c>
      <c r="K207" s="194"/>
      <c r="L207" s="39"/>
      <c r="M207" s="195" t="s">
        <v>1</v>
      </c>
      <c r="N207" s="196" t="s">
        <v>46</v>
      </c>
      <c r="O207" s="71"/>
      <c r="P207" s="197">
        <f>O207*H207</f>
        <v>0</v>
      </c>
      <c r="Q207" s="197">
        <v>0</v>
      </c>
      <c r="R207" s="197">
        <f>Q207*H207</f>
        <v>0</v>
      </c>
      <c r="S207" s="197">
        <v>0</v>
      </c>
      <c r="T207" s="198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99" t="s">
        <v>156</v>
      </c>
      <c r="AT207" s="199" t="s">
        <v>152</v>
      </c>
      <c r="AU207" s="199" t="s">
        <v>91</v>
      </c>
      <c r="AY207" s="17" t="s">
        <v>150</v>
      </c>
      <c r="BE207" s="200">
        <f>IF(N207="základní",J207,0)</f>
        <v>0</v>
      </c>
      <c r="BF207" s="200">
        <f>IF(N207="snížená",J207,0)</f>
        <v>0</v>
      </c>
      <c r="BG207" s="200">
        <f>IF(N207="zákl. přenesená",J207,0)</f>
        <v>0</v>
      </c>
      <c r="BH207" s="200">
        <f>IF(N207="sníž. přenesená",J207,0)</f>
        <v>0</v>
      </c>
      <c r="BI207" s="200">
        <f>IF(N207="nulová",J207,0)</f>
        <v>0</v>
      </c>
      <c r="BJ207" s="17" t="s">
        <v>89</v>
      </c>
      <c r="BK207" s="200">
        <f>ROUND(I207*H207,2)</f>
        <v>0</v>
      </c>
      <c r="BL207" s="17" t="s">
        <v>156</v>
      </c>
      <c r="BM207" s="199" t="s">
        <v>943</v>
      </c>
    </row>
    <row r="208" spans="1:65" s="2" customFormat="1" ht="16.5" customHeight="1">
      <c r="A208" s="34"/>
      <c r="B208" s="35"/>
      <c r="C208" s="187" t="s">
        <v>276</v>
      </c>
      <c r="D208" s="187" t="s">
        <v>152</v>
      </c>
      <c r="E208" s="188" t="s">
        <v>277</v>
      </c>
      <c r="F208" s="189" t="s">
        <v>278</v>
      </c>
      <c r="G208" s="190" t="s">
        <v>228</v>
      </c>
      <c r="H208" s="191">
        <v>3.1E-2</v>
      </c>
      <c r="I208" s="192"/>
      <c r="J208" s="193">
        <f>ROUND(I208*H208,2)</f>
        <v>0</v>
      </c>
      <c r="K208" s="194"/>
      <c r="L208" s="39"/>
      <c r="M208" s="195" t="s">
        <v>1</v>
      </c>
      <c r="N208" s="196" t="s">
        <v>46</v>
      </c>
      <c r="O208" s="71"/>
      <c r="P208" s="197">
        <f>O208*H208</f>
        <v>0</v>
      </c>
      <c r="Q208" s="197">
        <v>1.06277</v>
      </c>
      <c r="R208" s="197">
        <f>Q208*H208</f>
        <v>3.2945870000000002E-2</v>
      </c>
      <c r="S208" s="197">
        <v>0</v>
      </c>
      <c r="T208" s="198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99" t="s">
        <v>156</v>
      </c>
      <c r="AT208" s="199" t="s">
        <v>152</v>
      </c>
      <c r="AU208" s="199" t="s">
        <v>91</v>
      </c>
      <c r="AY208" s="17" t="s">
        <v>150</v>
      </c>
      <c r="BE208" s="200">
        <f>IF(N208="základní",J208,0)</f>
        <v>0</v>
      </c>
      <c r="BF208" s="200">
        <f>IF(N208="snížená",J208,0)</f>
        <v>0</v>
      </c>
      <c r="BG208" s="200">
        <f>IF(N208="zákl. přenesená",J208,0)</f>
        <v>0</v>
      </c>
      <c r="BH208" s="200">
        <f>IF(N208="sníž. přenesená",J208,0)</f>
        <v>0</v>
      </c>
      <c r="BI208" s="200">
        <f>IF(N208="nulová",J208,0)</f>
        <v>0</v>
      </c>
      <c r="BJ208" s="17" t="s">
        <v>89</v>
      </c>
      <c r="BK208" s="200">
        <f>ROUND(I208*H208,2)</f>
        <v>0</v>
      </c>
      <c r="BL208" s="17" t="s">
        <v>156</v>
      </c>
      <c r="BM208" s="199" t="s">
        <v>944</v>
      </c>
    </row>
    <row r="209" spans="1:65" s="13" customFormat="1" ht="22.5">
      <c r="B209" s="201"/>
      <c r="C209" s="202"/>
      <c r="D209" s="203" t="s">
        <v>158</v>
      </c>
      <c r="E209" s="204" t="s">
        <v>1</v>
      </c>
      <c r="F209" s="205" t="s">
        <v>280</v>
      </c>
      <c r="G209" s="202"/>
      <c r="H209" s="204" t="s">
        <v>1</v>
      </c>
      <c r="I209" s="206"/>
      <c r="J209" s="202"/>
      <c r="K209" s="202"/>
      <c r="L209" s="207"/>
      <c r="M209" s="208"/>
      <c r="N209" s="209"/>
      <c r="O209" s="209"/>
      <c r="P209" s="209"/>
      <c r="Q209" s="209"/>
      <c r="R209" s="209"/>
      <c r="S209" s="209"/>
      <c r="T209" s="210"/>
      <c r="AT209" s="211" t="s">
        <v>158</v>
      </c>
      <c r="AU209" s="211" t="s">
        <v>91</v>
      </c>
      <c r="AV209" s="13" t="s">
        <v>89</v>
      </c>
      <c r="AW209" s="13" t="s">
        <v>35</v>
      </c>
      <c r="AX209" s="13" t="s">
        <v>81</v>
      </c>
      <c r="AY209" s="211" t="s">
        <v>150</v>
      </c>
    </row>
    <row r="210" spans="1:65" s="14" customFormat="1">
      <c r="B210" s="212"/>
      <c r="C210" s="213"/>
      <c r="D210" s="203" t="s">
        <v>158</v>
      </c>
      <c r="E210" s="214" t="s">
        <v>1</v>
      </c>
      <c r="F210" s="215" t="s">
        <v>281</v>
      </c>
      <c r="G210" s="213"/>
      <c r="H210" s="216">
        <v>3.1E-2</v>
      </c>
      <c r="I210" s="217"/>
      <c r="J210" s="213"/>
      <c r="K210" s="213"/>
      <c r="L210" s="218"/>
      <c r="M210" s="219"/>
      <c r="N210" s="220"/>
      <c r="O210" s="220"/>
      <c r="P210" s="220"/>
      <c r="Q210" s="220"/>
      <c r="R210" s="220"/>
      <c r="S210" s="220"/>
      <c r="T210" s="221"/>
      <c r="AT210" s="222" t="s">
        <v>158</v>
      </c>
      <c r="AU210" s="222" t="s">
        <v>91</v>
      </c>
      <c r="AV210" s="14" t="s">
        <v>91</v>
      </c>
      <c r="AW210" s="14" t="s">
        <v>35</v>
      </c>
      <c r="AX210" s="14" t="s">
        <v>81</v>
      </c>
      <c r="AY210" s="222" t="s">
        <v>150</v>
      </c>
    </row>
    <row r="211" spans="1:65" s="15" customFormat="1">
      <c r="B211" s="223"/>
      <c r="C211" s="224"/>
      <c r="D211" s="203" t="s">
        <v>158</v>
      </c>
      <c r="E211" s="225" t="s">
        <v>1</v>
      </c>
      <c r="F211" s="226" t="s">
        <v>161</v>
      </c>
      <c r="G211" s="224"/>
      <c r="H211" s="227">
        <v>3.1E-2</v>
      </c>
      <c r="I211" s="228"/>
      <c r="J211" s="224"/>
      <c r="K211" s="224"/>
      <c r="L211" s="229"/>
      <c r="M211" s="230"/>
      <c r="N211" s="231"/>
      <c r="O211" s="231"/>
      <c r="P211" s="231"/>
      <c r="Q211" s="231"/>
      <c r="R211" s="231"/>
      <c r="S211" s="231"/>
      <c r="T211" s="232"/>
      <c r="AT211" s="233" t="s">
        <v>158</v>
      </c>
      <c r="AU211" s="233" t="s">
        <v>91</v>
      </c>
      <c r="AV211" s="15" t="s">
        <v>156</v>
      </c>
      <c r="AW211" s="15" t="s">
        <v>35</v>
      </c>
      <c r="AX211" s="15" t="s">
        <v>89</v>
      </c>
      <c r="AY211" s="233" t="s">
        <v>150</v>
      </c>
    </row>
    <row r="212" spans="1:65" s="2" customFormat="1" ht="24.2" customHeight="1">
      <c r="A212" s="34"/>
      <c r="B212" s="35"/>
      <c r="C212" s="187" t="s">
        <v>282</v>
      </c>
      <c r="D212" s="187" t="s">
        <v>152</v>
      </c>
      <c r="E212" s="188" t="s">
        <v>283</v>
      </c>
      <c r="F212" s="189" t="s">
        <v>284</v>
      </c>
      <c r="G212" s="190" t="s">
        <v>285</v>
      </c>
      <c r="H212" s="191">
        <v>1</v>
      </c>
      <c r="I212" s="192"/>
      <c r="J212" s="193">
        <f>ROUND(I212*H212,2)</f>
        <v>0</v>
      </c>
      <c r="K212" s="194"/>
      <c r="L212" s="39"/>
      <c r="M212" s="195" t="s">
        <v>1</v>
      </c>
      <c r="N212" s="196" t="s">
        <v>46</v>
      </c>
      <c r="O212" s="71"/>
      <c r="P212" s="197">
        <f>O212*H212</f>
        <v>0</v>
      </c>
      <c r="Q212" s="197">
        <v>0.16058</v>
      </c>
      <c r="R212" s="197">
        <f>Q212*H212</f>
        <v>0.16058</v>
      </c>
      <c r="S212" s="197">
        <v>0</v>
      </c>
      <c r="T212" s="198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199" t="s">
        <v>156</v>
      </c>
      <c r="AT212" s="199" t="s">
        <v>152</v>
      </c>
      <c r="AU212" s="199" t="s">
        <v>91</v>
      </c>
      <c r="AY212" s="17" t="s">
        <v>150</v>
      </c>
      <c r="BE212" s="200">
        <f>IF(N212="základní",J212,0)</f>
        <v>0</v>
      </c>
      <c r="BF212" s="200">
        <f>IF(N212="snížená",J212,0)</f>
        <v>0</v>
      </c>
      <c r="BG212" s="200">
        <f>IF(N212="zákl. přenesená",J212,0)</f>
        <v>0</v>
      </c>
      <c r="BH212" s="200">
        <f>IF(N212="sníž. přenesená",J212,0)</f>
        <v>0</v>
      </c>
      <c r="BI212" s="200">
        <f>IF(N212="nulová",J212,0)</f>
        <v>0</v>
      </c>
      <c r="BJ212" s="17" t="s">
        <v>89</v>
      </c>
      <c r="BK212" s="200">
        <f>ROUND(I212*H212,2)</f>
        <v>0</v>
      </c>
      <c r="BL212" s="17" t="s">
        <v>156</v>
      </c>
      <c r="BM212" s="199" t="s">
        <v>945</v>
      </c>
    </row>
    <row r="213" spans="1:65" s="14" customFormat="1">
      <c r="B213" s="212"/>
      <c r="C213" s="213"/>
      <c r="D213" s="203" t="s">
        <v>158</v>
      </c>
      <c r="E213" s="214" t="s">
        <v>1</v>
      </c>
      <c r="F213" s="215" t="s">
        <v>89</v>
      </c>
      <c r="G213" s="213"/>
      <c r="H213" s="216">
        <v>1</v>
      </c>
      <c r="I213" s="217"/>
      <c r="J213" s="213"/>
      <c r="K213" s="213"/>
      <c r="L213" s="218"/>
      <c r="M213" s="219"/>
      <c r="N213" s="220"/>
      <c r="O213" s="220"/>
      <c r="P213" s="220"/>
      <c r="Q213" s="220"/>
      <c r="R213" s="220"/>
      <c r="S213" s="220"/>
      <c r="T213" s="221"/>
      <c r="AT213" s="222" t="s">
        <v>158</v>
      </c>
      <c r="AU213" s="222" t="s">
        <v>91</v>
      </c>
      <c r="AV213" s="14" t="s">
        <v>91</v>
      </c>
      <c r="AW213" s="14" t="s">
        <v>35</v>
      </c>
      <c r="AX213" s="14" t="s">
        <v>81</v>
      </c>
      <c r="AY213" s="222" t="s">
        <v>150</v>
      </c>
    </row>
    <row r="214" spans="1:65" s="15" customFormat="1">
      <c r="B214" s="223"/>
      <c r="C214" s="224"/>
      <c r="D214" s="203" t="s">
        <v>158</v>
      </c>
      <c r="E214" s="225" t="s">
        <v>1</v>
      </c>
      <c r="F214" s="226" t="s">
        <v>161</v>
      </c>
      <c r="G214" s="224"/>
      <c r="H214" s="227">
        <v>1</v>
      </c>
      <c r="I214" s="228"/>
      <c r="J214" s="224"/>
      <c r="K214" s="224"/>
      <c r="L214" s="229"/>
      <c r="M214" s="230"/>
      <c r="N214" s="231"/>
      <c r="O214" s="231"/>
      <c r="P214" s="231"/>
      <c r="Q214" s="231"/>
      <c r="R214" s="231"/>
      <c r="S214" s="231"/>
      <c r="T214" s="232"/>
      <c r="AT214" s="233" t="s">
        <v>158</v>
      </c>
      <c r="AU214" s="233" t="s">
        <v>91</v>
      </c>
      <c r="AV214" s="15" t="s">
        <v>156</v>
      </c>
      <c r="AW214" s="15" t="s">
        <v>35</v>
      </c>
      <c r="AX214" s="15" t="s">
        <v>89</v>
      </c>
      <c r="AY214" s="233" t="s">
        <v>150</v>
      </c>
    </row>
    <row r="215" spans="1:65" s="2" customFormat="1" ht="24.2" customHeight="1">
      <c r="A215" s="34"/>
      <c r="B215" s="35"/>
      <c r="C215" s="234" t="s">
        <v>287</v>
      </c>
      <c r="D215" s="234" t="s">
        <v>211</v>
      </c>
      <c r="E215" s="235" t="s">
        <v>288</v>
      </c>
      <c r="F215" s="236" t="s">
        <v>289</v>
      </c>
      <c r="G215" s="237" t="s">
        <v>285</v>
      </c>
      <c r="H215" s="238">
        <v>1</v>
      </c>
      <c r="I215" s="239"/>
      <c r="J215" s="240">
        <f>ROUND(I215*H215,2)</f>
        <v>0</v>
      </c>
      <c r="K215" s="241"/>
      <c r="L215" s="242"/>
      <c r="M215" s="243" t="s">
        <v>1</v>
      </c>
      <c r="N215" s="244" t="s">
        <v>46</v>
      </c>
      <c r="O215" s="71"/>
      <c r="P215" s="197">
        <f>O215*H215</f>
        <v>0</v>
      </c>
      <c r="Q215" s="197">
        <v>2.95</v>
      </c>
      <c r="R215" s="197">
        <f>Q215*H215</f>
        <v>2.95</v>
      </c>
      <c r="S215" s="197">
        <v>0</v>
      </c>
      <c r="T215" s="198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99" t="s">
        <v>193</v>
      </c>
      <c r="AT215" s="199" t="s">
        <v>211</v>
      </c>
      <c r="AU215" s="199" t="s">
        <v>91</v>
      </c>
      <c r="AY215" s="17" t="s">
        <v>150</v>
      </c>
      <c r="BE215" s="200">
        <f>IF(N215="základní",J215,0)</f>
        <v>0</v>
      </c>
      <c r="BF215" s="200">
        <f>IF(N215="snížená",J215,0)</f>
        <v>0</v>
      </c>
      <c r="BG215" s="200">
        <f>IF(N215="zákl. přenesená",J215,0)</f>
        <v>0</v>
      </c>
      <c r="BH215" s="200">
        <f>IF(N215="sníž. přenesená",J215,0)</f>
        <v>0</v>
      </c>
      <c r="BI215" s="200">
        <f>IF(N215="nulová",J215,0)</f>
        <v>0</v>
      </c>
      <c r="BJ215" s="17" t="s">
        <v>89</v>
      </c>
      <c r="BK215" s="200">
        <f>ROUND(I215*H215,2)</f>
        <v>0</v>
      </c>
      <c r="BL215" s="17" t="s">
        <v>156</v>
      </c>
      <c r="BM215" s="199" t="s">
        <v>946</v>
      </c>
    </row>
    <row r="216" spans="1:65" s="12" customFormat="1" ht="22.9" customHeight="1">
      <c r="B216" s="171"/>
      <c r="C216" s="172"/>
      <c r="D216" s="173" t="s">
        <v>80</v>
      </c>
      <c r="E216" s="185" t="s">
        <v>174</v>
      </c>
      <c r="F216" s="185" t="s">
        <v>291</v>
      </c>
      <c r="G216" s="172"/>
      <c r="H216" s="172"/>
      <c r="I216" s="175"/>
      <c r="J216" s="186">
        <f>BK216</f>
        <v>0</v>
      </c>
      <c r="K216" s="172"/>
      <c r="L216" s="177"/>
      <c r="M216" s="178"/>
      <c r="N216" s="179"/>
      <c r="O216" s="179"/>
      <c r="P216" s="180">
        <f>SUM(P217:P241)</f>
        <v>0</v>
      </c>
      <c r="Q216" s="179"/>
      <c r="R216" s="180">
        <f>SUM(R217:R241)</f>
        <v>2.2121040000000001</v>
      </c>
      <c r="S216" s="179"/>
      <c r="T216" s="181">
        <f>SUM(T217:T241)</f>
        <v>0</v>
      </c>
      <c r="AR216" s="182" t="s">
        <v>89</v>
      </c>
      <c r="AT216" s="183" t="s">
        <v>80</v>
      </c>
      <c r="AU216" s="183" t="s">
        <v>89</v>
      </c>
      <c r="AY216" s="182" t="s">
        <v>150</v>
      </c>
      <c r="BK216" s="184">
        <f>SUM(BK217:BK241)</f>
        <v>0</v>
      </c>
    </row>
    <row r="217" spans="1:65" s="2" customFormat="1" ht="16.5" customHeight="1">
      <c r="A217" s="34"/>
      <c r="B217" s="35"/>
      <c r="C217" s="187" t="s">
        <v>292</v>
      </c>
      <c r="D217" s="187" t="s">
        <v>152</v>
      </c>
      <c r="E217" s="188" t="s">
        <v>293</v>
      </c>
      <c r="F217" s="189" t="s">
        <v>294</v>
      </c>
      <c r="G217" s="190" t="s">
        <v>155</v>
      </c>
      <c r="H217" s="191">
        <v>3.52</v>
      </c>
      <c r="I217" s="192"/>
      <c r="J217" s="193">
        <f>ROUND(I217*H217,2)</f>
        <v>0</v>
      </c>
      <c r="K217" s="194"/>
      <c r="L217" s="39"/>
      <c r="M217" s="195" t="s">
        <v>1</v>
      </c>
      <c r="N217" s="196" t="s">
        <v>46</v>
      </c>
      <c r="O217" s="71"/>
      <c r="P217" s="197">
        <f>O217*H217</f>
        <v>0</v>
      </c>
      <c r="Q217" s="197">
        <v>9.1999999999999998E-2</v>
      </c>
      <c r="R217" s="197">
        <f>Q217*H217</f>
        <v>0.32384000000000002</v>
      </c>
      <c r="S217" s="197">
        <v>0</v>
      </c>
      <c r="T217" s="198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99" t="s">
        <v>156</v>
      </c>
      <c r="AT217" s="199" t="s">
        <v>152</v>
      </c>
      <c r="AU217" s="199" t="s">
        <v>91</v>
      </c>
      <c r="AY217" s="17" t="s">
        <v>150</v>
      </c>
      <c r="BE217" s="200">
        <f>IF(N217="základní",J217,0)</f>
        <v>0</v>
      </c>
      <c r="BF217" s="200">
        <f>IF(N217="snížená",J217,0)</f>
        <v>0</v>
      </c>
      <c r="BG217" s="200">
        <f>IF(N217="zákl. přenesená",J217,0)</f>
        <v>0</v>
      </c>
      <c r="BH217" s="200">
        <f>IF(N217="sníž. přenesená",J217,0)</f>
        <v>0</v>
      </c>
      <c r="BI217" s="200">
        <f>IF(N217="nulová",J217,0)</f>
        <v>0</v>
      </c>
      <c r="BJ217" s="17" t="s">
        <v>89</v>
      </c>
      <c r="BK217" s="200">
        <f>ROUND(I217*H217,2)</f>
        <v>0</v>
      </c>
      <c r="BL217" s="17" t="s">
        <v>156</v>
      </c>
      <c r="BM217" s="199" t="s">
        <v>947</v>
      </c>
    </row>
    <row r="218" spans="1:65" s="13" customFormat="1">
      <c r="B218" s="201"/>
      <c r="C218" s="202"/>
      <c r="D218" s="203" t="s">
        <v>158</v>
      </c>
      <c r="E218" s="204" t="s">
        <v>1</v>
      </c>
      <c r="F218" s="205" t="s">
        <v>296</v>
      </c>
      <c r="G218" s="202"/>
      <c r="H218" s="204" t="s">
        <v>1</v>
      </c>
      <c r="I218" s="206"/>
      <c r="J218" s="202"/>
      <c r="K218" s="202"/>
      <c r="L218" s="207"/>
      <c r="M218" s="208"/>
      <c r="N218" s="209"/>
      <c r="O218" s="209"/>
      <c r="P218" s="209"/>
      <c r="Q218" s="209"/>
      <c r="R218" s="209"/>
      <c r="S218" s="209"/>
      <c r="T218" s="210"/>
      <c r="AT218" s="211" t="s">
        <v>158</v>
      </c>
      <c r="AU218" s="211" t="s">
        <v>91</v>
      </c>
      <c r="AV218" s="13" t="s">
        <v>89</v>
      </c>
      <c r="AW218" s="13" t="s">
        <v>35</v>
      </c>
      <c r="AX218" s="13" t="s">
        <v>81</v>
      </c>
      <c r="AY218" s="211" t="s">
        <v>150</v>
      </c>
    </row>
    <row r="219" spans="1:65" s="14" customFormat="1">
      <c r="B219" s="212"/>
      <c r="C219" s="213"/>
      <c r="D219" s="203" t="s">
        <v>158</v>
      </c>
      <c r="E219" s="214" t="s">
        <v>1</v>
      </c>
      <c r="F219" s="215" t="s">
        <v>909</v>
      </c>
      <c r="G219" s="213"/>
      <c r="H219" s="216">
        <v>3.8</v>
      </c>
      <c r="I219" s="217"/>
      <c r="J219" s="213"/>
      <c r="K219" s="213"/>
      <c r="L219" s="218"/>
      <c r="M219" s="219"/>
      <c r="N219" s="220"/>
      <c r="O219" s="220"/>
      <c r="P219" s="220"/>
      <c r="Q219" s="220"/>
      <c r="R219" s="220"/>
      <c r="S219" s="220"/>
      <c r="T219" s="221"/>
      <c r="AT219" s="222" t="s">
        <v>158</v>
      </c>
      <c r="AU219" s="222" t="s">
        <v>91</v>
      </c>
      <c r="AV219" s="14" t="s">
        <v>91</v>
      </c>
      <c r="AW219" s="14" t="s">
        <v>35</v>
      </c>
      <c r="AX219" s="14" t="s">
        <v>81</v>
      </c>
      <c r="AY219" s="222" t="s">
        <v>150</v>
      </c>
    </row>
    <row r="220" spans="1:65" s="13" customFormat="1">
      <c r="B220" s="201"/>
      <c r="C220" s="202"/>
      <c r="D220" s="203" t="s">
        <v>158</v>
      </c>
      <c r="E220" s="204" t="s">
        <v>1</v>
      </c>
      <c r="F220" s="205" t="s">
        <v>297</v>
      </c>
      <c r="G220" s="202"/>
      <c r="H220" s="204" t="s">
        <v>1</v>
      </c>
      <c r="I220" s="206"/>
      <c r="J220" s="202"/>
      <c r="K220" s="202"/>
      <c r="L220" s="207"/>
      <c r="M220" s="208"/>
      <c r="N220" s="209"/>
      <c r="O220" s="209"/>
      <c r="P220" s="209"/>
      <c r="Q220" s="209"/>
      <c r="R220" s="209"/>
      <c r="S220" s="209"/>
      <c r="T220" s="210"/>
      <c r="AT220" s="211" t="s">
        <v>158</v>
      </c>
      <c r="AU220" s="211" t="s">
        <v>91</v>
      </c>
      <c r="AV220" s="13" t="s">
        <v>89</v>
      </c>
      <c r="AW220" s="13" t="s">
        <v>35</v>
      </c>
      <c r="AX220" s="13" t="s">
        <v>81</v>
      </c>
      <c r="AY220" s="211" t="s">
        <v>150</v>
      </c>
    </row>
    <row r="221" spans="1:65" s="14" customFormat="1">
      <c r="B221" s="212"/>
      <c r="C221" s="213"/>
      <c r="D221" s="203" t="s">
        <v>158</v>
      </c>
      <c r="E221" s="214" t="s">
        <v>1</v>
      </c>
      <c r="F221" s="215" t="s">
        <v>948</v>
      </c>
      <c r="G221" s="213"/>
      <c r="H221" s="216">
        <v>2.2799999999999998</v>
      </c>
      <c r="I221" s="217"/>
      <c r="J221" s="213"/>
      <c r="K221" s="213"/>
      <c r="L221" s="218"/>
      <c r="M221" s="219"/>
      <c r="N221" s="220"/>
      <c r="O221" s="220"/>
      <c r="P221" s="220"/>
      <c r="Q221" s="220"/>
      <c r="R221" s="220"/>
      <c r="S221" s="220"/>
      <c r="T221" s="221"/>
      <c r="AT221" s="222" t="s">
        <v>158</v>
      </c>
      <c r="AU221" s="222" t="s">
        <v>91</v>
      </c>
      <c r="AV221" s="14" t="s">
        <v>91</v>
      </c>
      <c r="AW221" s="14" t="s">
        <v>35</v>
      </c>
      <c r="AX221" s="14" t="s">
        <v>81</v>
      </c>
      <c r="AY221" s="222" t="s">
        <v>150</v>
      </c>
    </row>
    <row r="222" spans="1:65" s="13" customFormat="1">
      <c r="B222" s="201"/>
      <c r="C222" s="202"/>
      <c r="D222" s="203" t="s">
        <v>158</v>
      </c>
      <c r="E222" s="204" t="s">
        <v>1</v>
      </c>
      <c r="F222" s="205" t="s">
        <v>299</v>
      </c>
      <c r="G222" s="202"/>
      <c r="H222" s="204" t="s">
        <v>1</v>
      </c>
      <c r="I222" s="206"/>
      <c r="J222" s="202"/>
      <c r="K222" s="202"/>
      <c r="L222" s="207"/>
      <c r="M222" s="208"/>
      <c r="N222" s="209"/>
      <c r="O222" s="209"/>
      <c r="P222" s="209"/>
      <c r="Q222" s="209"/>
      <c r="R222" s="209"/>
      <c r="S222" s="209"/>
      <c r="T222" s="210"/>
      <c r="AT222" s="211" t="s">
        <v>158</v>
      </c>
      <c r="AU222" s="211" t="s">
        <v>91</v>
      </c>
      <c r="AV222" s="13" t="s">
        <v>89</v>
      </c>
      <c r="AW222" s="13" t="s">
        <v>35</v>
      </c>
      <c r="AX222" s="13" t="s">
        <v>81</v>
      </c>
      <c r="AY222" s="211" t="s">
        <v>150</v>
      </c>
    </row>
    <row r="223" spans="1:65" s="14" customFormat="1">
      <c r="B223" s="212"/>
      <c r="C223" s="213"/>
      <c r="D223" s="203" t="s">
        <v>158</v>
      </c>
      <c r="E223" s="214" t="s">
        <v>1</v>
      </c>
      <c r="F223" s="215" t="s">
        <v>300</v>
      </c>
      <c r="G223" s="213"/>
      <c r="H223" s="216">
        <v>-2.56</v>
      </c>
      <c r="I223" s="217"/>
      <c r="J223" s="213"/>
      <c r="K223" s="213"/>
      <c r="L223" s="218"/>
      <c r="M223" s="219"/>
      <c r="N223" s="220"/>
      <c r="O223" s="220"/>
      <c r="P223" s="220"/>
      <c r="Q223" s="220"/>
      <c r="R223" s="220"/>
      <c r="S223" s="220"/>
      <c r="T223" s="221"/>
      <c r="AT223" s="222" t="s">
        <v>158</v>
      </c>
      <c r="AU223" s="222" t="s">
        <v>91</v>
      </c>
      <c r="AV223" s="14" t="s">
        <v>91</v>
      </c>
      <c r="AW223" s="14" t="s">
        <v>35</v>
      </c>
      <c r="AX223" s="14" t="s">
        <v>81</v>
      </c>
      <c r="AY223" s="222" t="s">
        <v>150</v>
      </c>
    </row>
    <row r="224" spans="1:65" s="15" customFormat="1">
      <c r="B224" s="223"/>
      <c r="C224" s="224"/>
      <c r="D224" s="203" t="s">
        <v>158</v>
      </c>
      <c r="E224" s="225" t="s">
        <v>1</v>
      </c>
      <c r="F224" s="226" t="s">
        <v>161</v>
      </c>
      <c r="G224" s="224"/>
      <c r="H224" s="227">
        <v>3.52</v>
      </c>
      <c r="I224" s="228"/>
      <c r="J224" s="224"/>
      <c r="K224" s="224"/>
      <c r="L224" s="229"/>
      <c r="M224" s="230"/>
      <c r="N224" s="231"/>
      <c r="O224" s="231"/>
      <c r="P224" s="231"/>
      <c r="Q224" s="231"/>
      <c r="R224" s="231"/>
      <c r="S224" s="231"/>
      <c r="T224" s="232"/>
      <c r="AT224" s="233" t="s">
        <v>158</v>
      </c>
      <c r="AU224" s="233" t="s">
        <v>91</v>
      </c>
      <c r="AV224" s="15" t="s">
        <v>156</v>
      </c>
      <c r="AW224" s="15" t="s">
        <v>35</v>
      </c>
      <c r="AX224" s="15" t="s">
        <v>89</v>
      </c>
      <c r="AY224" s="233" t="s">
        <v>150</v>
      </c>
    </row>
    <row r="225" spans="1:65" s="2" customFormat="1" ht="16.5" customHeight="1">
      <c r="A225" s="34"/>
      <c r="B225" s="35"/>
      <c r="C225" s="187" t="s">
        <v>301</v>
      </c>
      <c r="D225" s="187" t="s">
        <v>152</v>
      </c>
      <c r="E225" s="188" t="s">
        <v>302</v>
      </c>
      <c r="F225" s="189" t="s">
        <v>303</v>
      </c>
      <c r="G225" s="190" t="s">
        <v>155</v>
      </c>
      <c r="H225" s="191">
        <v>2.2799999999999998</v>
      </c>
      <c r="I225" s="192"/>
      <c r="J225" s="193">
        <f>ROUND(I225*H225,2)</f>
        <v>0</v>
      </c>
      <c r="K225" s="194"/>
      <c r="L225" s="39"/>
      <c r="M225" s="195" t="s">
        <v>1</v>
      </c>
      <c r="N225" s="196" t="s">
        <v>46</v>
      </c>
      <c r="O225" s="71"/>
      <c r="P225" s="197">
        <f>O225*H225</f>
        <v>0</v>
      </c>
      <c r="Q225" s="197">
        <v>0.34499999999999997</v>
      </c>
      <c r="R225" s="197">
        <f>Q225*H225</f>
        <v>0.78659999999999985</v>
      </c>
      <c r="S225" s="197">
        <v>0</v>
      </c>
      <c r="T225" s="198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199" t="s">
        <v>156</v>
      </c>
      <c r="AT225" s="199" t="s">
        <v>152</v>
      </c>
      <c r="AU225" s="199" t="s">
        <v>91</v>
      </c>
      <c r="AY225" s="17" t="s">
        <v>150</v>
      </c>
      <c r="BE225" s="200">
        <f>IF(N225="základní",J225,0)</f>
        <v>0</v>
      </c>
      <c r="BF225" s="200">
        <f>IF(N225="snížená",J225,0)</f>
        <v>0</v>
      </c>
      <c r="BG225" s="200">
        <f>IF(N225="zákl. přenesená",J225,0)</f>
        <v>0</v>
      </c>
      <c r="BH225" s="200">
        <f>IF(N225="sníž. přenesená",J225,0)</f>
        <v>0</v>
      </c>
      <c r="BI225" s="200">
        <f>IF(N225="nulová",J225,0)</f>
        <v>0</v>
      </c>
      <c r="BJ225" s="17" t="s">
        <v>89</v>
      </c>
      <c r="BK225" s="200">
        <f>ROUND(I225*H225,2)</f>
        <v>0</v>
      </c>
      <c r="BL225" s="17" t="s">
        <v>156</v>
      </c>
      <c r="BM225" s="199" t="s">
        <v>949</v>
      </c>
    </row>
    <row r="226" spans="1:65" s="14" customFormat="1">
      <c r="B226" s="212"/>
      <c r="C226" s="213"/>
      <c r="D226" s="203" t="s">
        <v>158</v>
      </c>
      <c r="E226" s="214" t="s">
        <v>1</v>
      </c>
      <c r="F226" s="215" t="s">
        <v>950</v>
      </c>
      <c r="G226" s="213"/>
      <c r="H226" s="216">
        <v>2.2799999999999998</v>
      </c>
      <c r="I226" s="217"/>
      <c r="J226" s="213"/>
      <c r="K226" s="213"/>
      <c r="L226" s="218"/>
      <c r="M226" s="219"/>
      <c r="N226" s="220"/>
      <c r="O226" s="220"/>
      <c r="P226" s="220"/>
      <c r="Q226" s="220"/>
      <c r="R226" s="220"/>
      <c r="S226" s="220"/>
      <c r="T226" s="221"/>
      <c r="AT226" s="222" t="s">
        <v>158</v>
      </c>
      <c r="AU226" s="222" t="s">
        <v>91</v>
      </c>
      <c r="AV226" s="14" t="s">
        <v>91</v>
      </c>
      <c r="AW226" s="14" t="s">
        <v>35</v>
      </c>
      <c r="AX226" s="14" t="s">
        <v>81</v>
      </c>
      <c r="AY226" s="222" t="s">
        <v>150</v>
      </c>
    </row>
    <row r="227" spans="1:65" s="15" customFormat="1">
      <c r="B227" s="223"/>
      <c r="C227" s="224"/>
      <c r="D227" s="203" t="s">
        <v>158</v>
      </c>
      <c r="E227" s="225" t="s">
        <v>1</v>
      </c>
      <c r="F227" s="226" t="s">
        <v>161</v>
      </c>
      <c r="G227" s="224"/>
      <c r="H227" s="227">
        <v>2.2799999999999998</v>
      </c>
      <c r="I227" s="228"/>
      <c r="J227" s="224"/>
      <c r="K227" s="224"/>
      <c r="L227" s="229"/>
      <c r="M227" s="230"/>
      <c r="N227" s="231"/>
      <c r="O227" s="231"/>
      <c r="P227" s="231"/>
      <c r="Q227" s="231"/>
      <c r="R227" s="231"/>
      <c r="S227" s="231"/>
      <c r="T227" s="232"/>
      <c r="AT227" s="233" t="s">
        <v>158</v>
      </c>
      <c r="AU227" s="233" t="s">
        <v>91</v>
      </c>
      <c r="AV227" s="15" t="s">
        <v>156</v>
      </c>
      <c r="AW227" s="15" t="s">
        <v>35</v>
      </c>
      <c r="AX227" s="15" t="s">
        <v>89</v>
      </c>
      <c r="AY227" s="233" t="s">
        <v>150</v>
      </c>
    </row>
    <row r="228" spans="1:65" s="2" customFormat="1" ht="33" customHeight="1">
      <c r="A228" s="34"/>
      <c r="B228" s="35"/>
      <c r="C228" s="187" t="s">
        <v>305</v>
      </c>
      <c r="D228" s="187" t="s">
        <v>152</v>
      </c>
      <c r="E228" s="188" t="s">
        <v>306</v>
      </c>
      <c r="F228" s="189" t="s">
        <v>307</v>
      </c>
      <c r="G228" s="190" t="s">
        <v>155</v>
      </c>
      <c r="H228" s="191">
        <v>0.36</v>
      </c>
      <c r="I228" s="192"/>
      <c r="J228" s="193">
        <f>ROUND(I228*H228,2)</f>
        <v>0</v>
      </c>
      <c r="K228" s="194"/>
      <c r="L228" s="39"/>
      <c r="M228" s="195" t="s">
        <v>1</v>
      </c>
      <c r="N228" s="196" t="s">
        <v>46</v>
      </c>
      <c r="O228" s="71"/>
      <c r="P228" s="197">
        <f>O228*H228</f>
        <v>0</v>
      </c>
      <c r="Q228" s="197">
        <v>0.20745</v>
      </c>
      <c r="R228" s="197">
        <f>Q228*H228</f>
        <v>7.4681999999999998E-2</v>
      </c>
      <c r="S228" s="197">
        <v>0</v>
      </c>
      <c r="T228" s="198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199" t="s">
        <v>156</v>
      </c>
      <c r="AT228" s="199" t="s">
        <v>152</v>
      </c>
      <c r="AU228" s="199" t="s">
        <v>91</v>
      </c>
      <c r="AY228" s="17" t="s">
        <v>150</v>
      </c>
      <c r="BE228" s="200">
        <f>IF(N228="základní",J228,0)</f>
        <v>0</v>
      </c>
      <c r="BF228" s="200">
        <f>IF(N228="snížená",J228,0)</f>
        <v>0</v>
      </c>
      <c r="BG228" s="200">
        <f>IF(N228="zákl. přenesená",J228,0)</f>
        <v>0</v>
      </c>
      <c r="BH228" s="200">
        <f>IF(N228="sníž. přenesená",J228,0)</f>
        <v>0</v>
      </c>
      <c r="BI228" s="200">
        <f>IF(N228="nulová",J228,0)</f>
        <v>0</v>
      </c>
      <c r="BJ228" s="17" t="s">
        <v>89</v>
      </c>
      <c r="BK228" s="200">
        <f>ROUND(I228*H228,2)</f>
        <v>0</v>
      </c>
      <c r="BL228" s="17" t="s">
        <v>156</v>
      </c>
      <c r="BM228" s="199" t="s">
        <v>951</v>
      </c>
    </row>
    <row r="229" spans="1:65" s="13" customFormat="1">
      <c r="B229" s="201"/>
      <c r="C229" s="202"/>
      <c r="D229" s="203" t="s">
        <v>158</v>
      </c>
      <c r="E229" s="204" t="s">
        <v>1</v>
      </c>
      <c r="F229" s="205" t="s">
        <v>309</v>
      </c>
      <c r="G229" s="202"/>
      <c r="H229" s="204" t="s">
        <v>1</v>
      </c>
      <c r="I229" s="206"/>
      <c r="J229" s="202"/>
      <c r="K229" s="202"/>
      <c r="L229" s="207"/>
      <c r="M229" s="208"/>
      <c r="N229" s="209"/>
      <c r="O229" s="209"/>
      <c r="P229" s="209"/>
      <c r="Q229" s="209"/>
      <c r="R229" s="209"/>
      <c r="S229" s="209"/>
      <c r="T229" s="210"/>
      <c r="AT229" s="211" t="s">
        <v>158</v>
      </c>
      <c r="AU229" s="211" t="s">
        <v>91</v>
      </c>
      <c r="AV229" s="13" t="s">
        <v>89</v>
      </c>
      <c r="AW229" s="13" t="s">
        <v>35</v>
      </c>
      <c r="AX229" s="13" t="s">
        <v>81</v>
      </c>
      <c r="AY229" s="211" t="s">
        <v>150</v>
      </c>
    </row>
    <row r="230" spans="1:65" s="14" customFormat="1">
      <c r="B230" s="212"/>
      <c r="C230" s="213"/>
      <c r="D230" s="203" t="s">
        <v>158</v>
      </c>
      <c r="E230" s="214" t="s">
        <v>1</v>
      </c>
      <c r="F230" s="215" t="s">
        <v>952</v>
      </c>
      <c r="G230" s="213"/>
      <c r="H230" s="216">
        <v>0.36</v>
      </c>
      <c r="I230" s="217"/>
      <c r="J230" s="213"/>
      <c r="K230" s="213"/>
      <c r="L230" s="218"/>
      <c r="M230" s="219"/>
      <c r="N230" s="220"/>
      <c r="O230" s="220"/>
      <c r="P230" s="220"/>
      <c r="Q230" s="220"/>
      <c r="R230" s="220"/>
      <c r="S230" s="220"/>
      <c r="T230" s="221"/>
      <c r="AT230" s="222" t="s">
        <v>158</v>
      </c>
      <c r="AU230" s="222" t="s">
        <v>91</v>
      </c>
      <c r="AV230" s="14" t="s">
        <v>91</v>
      </c>
      <c r="AW230" s="14" t="s">
        <v>35</v>
      </c>
      <c r="AX230" s="14" t="s">
        <v>81</v>
      </c>
      <c r="AY230" s="222" t="s">
        <v>150</v>
      </c>
    </row>
    <row r="231" spans="1:65" s="15" customFormat="1">
      <c r="B231" s="223"/>
      <c r="C231" s="224"/>
      <c r="D231" s="203" t="s">
        <v>158</v>
      </c>
      <c r="E231" s="225" t="s">
        <v>1</v>
      </c>
      <c r="F231" s="226" t="s">
        <v>161</v>
      </c>
      <c r="G231" s="224"/>
      <c r="H231" s="227">
        <v>0.36</v>
      </c>
      <c r="I231" s="228"/>
      <c r="J231" s="224"/>
      <c r="K231" s="224"/>
      <c r="L231" s="229"/>
      <c r="M231" s="230"/>
      <c r="N231" s="231"/>
      <c r="O231" s="231"/>
      <c r="P231" s="231"/>
      <c r="Q231" s="231"/>
      <c r="R231" s="231"/>
      <c r="S231" s="231"/>
      <c r="T231" s="232"/>
      <c r="AT231" s="233" t="s">
        <v>158</v>
      </c>
      <c r="AU231" s="233" t="s">
        <v>91</v>
      </c>
      <c r="AV231" s="15" t="s">
        <v>156</v>
      </c>
      <c r="AW231" s="15" t="s">
        <v>35</v>
      </c>
      <c r="AX231" s="15" t="s">
        <v>89</v>
      </c>
      <c r="AY231" s="233" t="s">
        <v>150</v>
      </c>
    </row>
    <row r="232" spans="1:65" s="2" customFormat="1" ht="24.2" customHeight="1">
      <c r="A232" s="34"/>
      <c r="B232" s="35"/>
      <c r="C232" s="187" t="s">
        <v>310</v>
      </c>
      <c r="D232" s="187" t="s">
        <v>152</v>
      </c>
      <c r="E232" s="188" t="s">
        <v>311</v>
      </c>
      <c r="F232" s="189" t="s">
        <v>312</v>
      </c>
      <c r="G232" s="190" t="s">
        <v>155</v>
      </c>
      <c r="H232" s="191">
        <v>5.8</v>
      </c>
      <c r="I232" s="192"/>
      <c r="J232" s="193">
        <f>ROUND(I232*H232,2)</f>
        <v>0</v>
      </c>
      <c r="K232" s="194"/>
      <c r="L232" s="39"/>
      <c r="M232" s="195" t="s">
        <v>1</v>
      </c>
      <c r="N232" s="196" t="s">
        <v>46</v>
      </c>
      <c r="O232" s="71"/>
      <c r="P232" s="197">
        <f>O232*H232</f>
        <v>0</v>
      </c>
      <c r="Q232" s="197">
        <v>8.4250000000000005E-2</v>
      </c>
      <c r="R232" s="197">
        <f>Q232*H232</f>
        <v>0.48865000000000003</v>
      </c>
      <c r="S232" s="197">
        <v>0</v>
      </c>
      <c r="T232" s="198">
        <f>S232*H232</f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199" t="s">
        <v>156</v>
      </c>
      <c r="AT232" s="199" t="s">
        <v>152</v>
      </c>
      <c r="AU232" s="199" t="s">
        <v>91</v>
      </c>
      <c r="AY232" s="17" t="s">
        <v>150</v>
      </c>
      <c r="BE232" s="200">
        <f>IF(N232="základní",J232,0)</f>
        <v>0</v>
      </c>
      <c r="BF232" s="200">
        <f>IF(N232="snížená",J232,0)</f>
        <v>0</v>
      </c>
      <c r="BG232" s="200">
        <f>IF(N232="zákl. přenesená",J232,0)</f>
        <v>0</v>
      </c>
      <c r="BH232" s="200">
        <f>IF(N232="sníž. přenesená",J232,0)</f>
        <v>0</v>
      </c>
      <c r="BI232" s="200">
        <f>IF(N232="nulová",J232,0)</f>
        <v>0</v>
      </c>
      <c r="BJ232" s="17" t="s">
        <v>89</v>
      </c>
      <c r="BK232" s="200">
        <f>ROUND(I232*H232,2)</f>
        <v>0</v>
      </c>
      <c r="BL232" s="17" t="s">
        <v>156</v>
      </c>
      <c r="BM232" s="199" t="s">
        <v>953</v>
      </c>
    </row>
    <row r="233" spans="1:65" s="13" customFormat="1">
      <c r="B233" s="201"/>
      <c r="C233" s="202"/>
      <c r="D233" s="203" t="s">
        <v>158</v>
      </c>
      <c r="E233" s="204" t="s">
        <v>1</v>
      </c>
      <c r="F233" s="205" t="s">
        <v>954</v>
      </c>
      <c r="G233" s="202"/>
      <c r="H233" s="204" t="s">
        <v>1</v>
      </c>
      <c r="I233" s="206"/>
      <c r="J233" s="202"/>
      <c r="K233" s="202"/>
      <c r="L233" s="207"/>
      <c r="M233" s="208"/>
      <c r="N233" s="209"/>
      <c r="O233" s="209"/>
      <c r="P233" s="209"/>
      <c r="Q233" s="209"/>
      <c r="R233" s="209"/>
      <c r="S233" s="209"/>
      <c r="T233" s="210"/>
      <c r="AT233" s="211" t="s">
        <v>158</v>
      </c>
      <c r="AU233" s="211" t="s">
        <v>91</v>
      </c>
      <c r="AV233" s="13" t="s">
        <v>89</v>
      </c>
      <c r="AW233" s="13" t="s">
        <v>35</v>
      </c>
      <c r="AX233" s="13" t="s">
        <v>81</v>
      </c>
      <c r="AY233" s="211" t="s">
        <v>150</v>
      </c>
    </row>
    <row r="234" spans="1:65" s="14" customFormat="1">
      <c r="B234" s="212"/>
      <c r="C234" s="213"/>
      <c r="D234" s="203" t="s">
        <v>158</v>
      </c>
      <c r="E234" s="214" t="s">
        <v>1</v>
      </c>
      <c r="F234" s="215" t="s">
        <v>955</v>
      </c>
      <c r="G234" s="213"/>
      <c r="H234" s="216">
        <v>2.2799999999999998</v>
      </c>
      <c r="I234" s="217"/>
      <c r="J234" s="213"/>
      <c r="K234" s="213"/>
      <c r="L234" s="218"/>
      <c r="M234" s="219"/>
      <c r="N234" s="220"/>
      <c r="O234" s="220"/>
      <c r="P234" s="220"/>
      <c r="Q234" s="220"/>
      <c r="R234" s="220"/>
      <c r="S234" s="220"/>
      <c r="T234" s="221"/>
      <c r="AT234" s="222" t="s">
        <v>158</v>
      </c>
      <c r="AU234" s="222" t="s">
        <v>91</v>
      </c>
      <c r="AV234" s="14" t="s">
        <v>91</v>
      </c>
      <c r="AW234" s="14" t="s">
        <v>35</v>
      </c>
      <c r="AX234" s="14" t="s">
        <v>81</v>
      </c>
      <c r="AY234" s="222" t="s">
        <v>150</v>
      </c>
    </row>
    <row r="235" spans="1:65" s="13" customFormat="1">
      <c r="B235" s="201"/>
      <c r="C235" s="202"/>
      <c r="D235" s="203" t="s">
        <v>158</v>
      </c>
      <c r="E235" s="204" t="s">
        <v>1</v>
      </c>
      <c r="F235" s="205" t="s">
        <v>956</v>
      </c>
      <c r="G235" s="202"/>
      <c r="H235" s="204" t="s">
        <v>1</v>
      </c>
      <c r="I235" s="206"/>
      <c r="J235" s="202"/>
      <c r="K235" s="202"/>
      <c r="L235" s="207"/>
      <c r="M235" s="208"/>
      <c r="N235" s="209"/>
      <c r="O235" s="209"/>
      <c r="P235" s="209"/>
      <c r="Q235" s="209"/>
      <c r="R235" s="209"/>
      <c r="S235" s="209"/>
      <c r="T235" s="210"/>
      <c r="AT235" s="211" t="s">
        <v>158</v>
      </c>
      <c r="AU235" s="211" t="s">
        <v>91</v>
      </c>
      <c r="AV235" s="13" t="s">
        <v>89</v>
      </c>
      <c r="AW235" s="13" t="s">
        <v>35</v>
      </c>
      <c r="AX235" s="13" t="s">
        <v>81</v>
      </c>
      <c r="AY235" s="211" t="s">
        <v>150</v>
      </c>
    </row>
    <row r="236" spans="1:65" s="14" customFormat="1">
      <c r="B236" s="212"/>
      <c r="C236" s="213"/>
      <c r="D236" s="203" t="s">
        <v>158</v>
      </c>
      <c r="E236" s="214" t="s">
        <v>1</v>
      </c>
      <c r="F236" s="215" t="s">
        <v>957</v>
      </c>
      <c r="G236" s="213"/>
      <c r="H236" s="216">
        <v>6.08</v>
      </c>
      <c r="I236" s="217"/>
      <c r="J236" s="213"/>
      <c r="K236" s="213"/>
      <c r="L236" s="218"/>
      <c r="M236" s="219"/>
      <c r="N236" s="220"/>
      <c r="O236" s="220"/>
      <c r="P236" s="220"/>
      <c r="Q236" s="220"/>
      <c r="R236" s="220"/>
      <c r="S236" s="220"/>
      <c r="T236" s="221"/>
      <c r="AT236" s="222" t="s">
        <v>158</v>
      </c>
      <c r="AU236" s="222" t="s">
        <v>91</v>
      </c>
      <c r="AV236" s="14" t="s">
        <v>91</v>
      </c>
      <c r="AW236" s="14" t="s">
        <v>35</v>
      </c>
      <c r="AX236" s="14" t="s">
        <v>81</v>
      </c>
      <c r="AY236" s="222" t="s">
        <v>150</v>
      </c>
    </row>
    <row r="237" spans="1:65" s="13" customFormat="1">
      <c r="B237" s="201"/>
      <c r="C237" s="202"/>
      <c r="D237" s="203" t="s">
        <v>158</v>
      </c>
      <c r="E237" s="204" t="s">
        <v>1</v>
      </c>
      <c r="F237" s="205" t="s">
        <v>299</v>
      </c>
      <c r="G237" s="202"/>
      <c r="H237" s="204" t="s">
        <v>1</v>
      </c>
      <c r="I237" s="206"/>
      <c r="J237" s="202"/>
      <c r="K237" s="202"/>
      <c r="L237" s="207"/>
      <c r="M237" s="208"/>
      <c r="N237" s="209"/>
      <c r="O237" s="209"/>
      <c r="P237" s="209"/>
      <c r="Q237" s="209"/>
      <c r="R237" s="209"/>
      <c r="S237" s="209"/>
      <c r="T237" s="210"/>
      <c r="AT237" s="211" t="s">
        <v>158</v>
      </c>
      <c r="AU237" s="211" t="s">
        <v>91</v>
      </c>
      <c r="AV237" s="13" t="s">
        <v>89</v>
      </c>
      <c r="AW237" s="13" t="s">
        <v>35</v>
      </c>
      <c r="AX237" s="13" t="s">
        <v>81</v>
      </c>
      <c r="AY237" s="211" t="s">
        <v>150</v>
      </c>
    </row>
    <row r="238" spans="1:65" s="14" customFormat="1">
      <c r="B238" s="212"/>
      <c r="C238" s="213"/>
      <c r="D238" s="203" t="s">
        <v>158</v>
      </c>
      <c r="E238" s="214" t="s">
        <v>1</v>
      </c>
      <c r="F238" s="215" t="s">
        <v>300</v>
      </c>
      <c r="G238" s="213"/>
      <c r="H238" s="216">
        <v>-2.56</v>
      </c>
      <c r="I238" s="217"/>
      <c r="J238" s="213"/>
      <c r="K238" s="213"/>
      <c r="L238" s="218"/>
      <c r="M238" s="219"/>
      <c r="N238" s="220"/>
      <c r="O238" s="220"/>
      <c r="P238" s="220"/>
      <c r="Q238" s="220"/>
      <c r="R238" s="220"/>
      <c r="S238" s="220"/>
      <c r="T238" s="221"/>
      <c r="AT238" s="222" t="s">
        <v>158</v>
      </c>
      <c r="AU238" s="222" t="s">
        <v>91</v>
      </c>
      <c r="AV238" s="14" t="s">
        <v>91</v>
      </c>
      <c r="AW238" s="14" t="s">
        <v>35</v>
      </c>
      <c r="AX238" s="14" t="s">
        <v>81</v>
      </c>
      <c r="AY238" s="222" t="s">
        <v>150</v>
      </c>
    </row>
    <row r="239" spans="1:65" s="15" customFormat="1">
      <c r="B239" s="223"/>
      <c r="C239" s="224"/>
      <c r="D239" s="203" t="s">
        <v>158</v>
      </c>
      <c r="E239" s="225" t="s">
        <v>1</v>
      </c>
      <c r="F239" s="226" t="s">
        <v>161</v>
      </c>
      <c r="G239" s="224"/>
      <c r="H239" s="227">
        <v>5.7999999999999989</v>
      </c>
      <c r="I239" s="228"/>
      <c r="J239" s="224"/>
      <c r="K239" s="224"/>
      <c r="L239" s="229"/>
      <c r="M239" s="230"/>
      <c r="N239" s="231"/>
      <c r="O239" s="231"/>
      <c r="P239" s="231"/>
      <c r="Q239" s="231"/>
      <c r="R239" s="231"/>
      <c r="S239" s="231"/>
      <c r="T239" s="232"/>
      <c r="AT239" s="233" t="s">
        <v>158</v>
      </c>
      <c r="AU239" s="233" t="s">
        <v>91</v>
      </c>
      <c r="AV239" s="15" t="s">
        <v>156</v>
      </c>
      <c r="AW239" s="15" t="s">
        <v>35</v>
      </c>
      <c r="AX239" s="15" t="s">
        <v>89</v>
      </c>
      <c r="AY239" s="233" t="s">
        <v>150</v>
      </c>
    </row>
    <row r="240" spans="1:65" s="2" customFormat="1" ht="16.5" customHeight="1">
      <c r="A240" s="34"/>
      <c r="B240" s="35"/>
      <c r="C240" s="234" t="s">
        <v>314</v>
      </c>
      <c r="D240" s="234" t="s">
        <v>211</v>
      </c>
      <c r="E240" s="235" t="s">
        <v>315</v>
      </c>
      <c r="F240" s="236" t="s">
        <v>316</v>
      </c>
      <c r="G240" s="237" t="s">
        <v>155</v>
      </c>
      <c r="H240" s="238">
        <v>4.7640000000000002</v>
      </c>
      <c r="I240" s="239"/>
      <c r="J240" s="240">
        <f>ROUND(I240*H240,2)</f>
        <v>0</v>
      </c>
      <c r="K240" s="241"/>
      <c r="L240" s="242"/>
      <c r="M240" s="243" t="s">
        <v>1</v>
      </c>
      <c r="N240" s="244" t="s">
        <v>46</v>
      </c>
      <c r="O240" s="71"/>
      <c r="P240" s="197">
        <f>O240*H240</f>
        <v>0</v>
      </c>
      <c r="Q240" s="197">
        <v>0.113</v>
      </c>
      <c r="R240" s="197">
        <f>Q240*H240</f>
        <v>0.53833200000000003</v>
      </c>
      <c r="S240" s="197">
        <v>0</v>
      </c>
      <c r="T240" s="198">
        <f>S240*H240</f>
        <v>0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199" t="s">
        <v>193</v>
      </c>
      <c r="AT240" s="199" t="s">
        <v>211</v>
      </c>
      <c r="AU240" s="199" t="s">
        <v>91</v>
      </c>
      <c r="AY240" s="17" t="s">
        <v>150</v>
      </c>
      <c r="BE240" s="200">
        <f>IF(N240="základní",J240,0)</f>
        <v>0</v>
      </c>
      <c r="BF240" s="200">
        <f>IF(N240="snížená",J240,0)</f>
        <v>0</v>
      </c>
      <c r="BG240" s="200">
        <f>IF(N240="zákl. přenesená",J240,0)</f>
        <v>0</v>
      </c>
      <c r="BH240" s="200">
        <f>IF(N240="sníž. přenesená",J240,0)</f>
        <v>0</v>
      </c>
      <c r="BI240" s="200">
        <f>IF(N240="nulová",J240,0)</f>
        <v>0</v>
      </c>
      <c r="BJ240" s="17" t="s">
        <v>89</v>
      </c>
      <c r="BK240" s="200">
        <f>ROUND(I240*H240,2)</f>
        <v>0</v>
      </c>
      <c r="BL240" s="17" t="s">
        <v>156</v>
      </c>
      <c r="BM240" s="199" t="s">
        <v>958</v>
      </c>
    </row>
    <row r="241" spans="1:65" s="14" customFormat="1">
      <c r="B241" s="212"/>
      <c r="C241" s="213"/>
      <c r="D241" s="203" t="s">
        <v>158</v>
      </c>
      <c r="E241" s="213"/>
      <c r="F241" s="215" t="s">
        <v>959</v>
      </c>
      <c r="G241" s="213"/>
      <c r="H241" s="216">
        <v>4.7640000000000002</v>
      </c>
      <c r="I241" s="217"/>
      <c r="J241" s="213"/>
      <c r="K241" s="213"/>
      <c r="L241" s="218"/>
      <c r="M241" s="219"/>
      <c r="N241" s="220"/>
      <c r="O241" s="220"/>
      <c r="P241" s="220"/>
      <c r="Q241" s="220"/>
      <c r="R241" s="220"/>
      <c r="S241" s="220"/>
      <c r="T241" s="221"/>
      <c r="AT241" s="222" t="s">
        <v>158</v>
      </c>
      <c r="AU241" s="222" t="s">
        <v>91</v>
      </c>
      <c r="AV241" s="14" t="s">
        <v>91</v>
      </c>
      <c r="AW241" s="14" t="s">
        <v>4</v>
      </c>
      <c r="AX241" s="14" t="s">
        <v>89</v>
      </c>
      <c r="AY241" s="222" t="s">
        <v>150</v>
      </c>
    </row>
    <row r="242" spans="1:65" s="12" customFormat="1" ht="22.9" customHeight="1">
      <c r="B242" s="171"/>
      <c r="C242" s="172"/>
      <c r="D242" s="173" t="s">
        <v>80</v>
      </c>
      <c r="E242" s="185" t="s">
        <v>199</v>
      </c>
      <c r="F242" s="185" t="s">
        <v>319</v>
      </c>
      <c r="G242" s="172"/>
      <c r="H242" s="172"/>
      <c r="I242" s="175"/>
      <c r="J242" s="186">
        <f>BK242</f>
        <v>0</v>
      </c>
      <c r="K242" s="172"/>
      <c r="L242" s="177"/>
      <c r="M242" s="178"/>
      <c r="N242" s="179"/>
      <c r="O242" s="179"/>
      <c r="P242" s="180">
        <f>SUM(P243:P282)</f>
        <v>0</v>
      </c>
      <c r="Q242" s="179"/>
      <c r="R242" s="180">
        <f>SUM(R243:R282)</f>
        <v>1.5893999200000002</v>
      </c>
      <c r="S242" s="179"/>
      <c r="T242" s="181">
        <f>SUM(T243:T282)</f>
        <v>0.39660000000000001</v>
      </c>
      <c r="AR242" s="182" t="s">
        <v>89</v>
      </c>
      <c r="AT242" s="183" t="s">
        <v>80</v>
      </c>
      <c r="AU242" s="183" t="s">
        <v>89</v>
      </c>
      <c r="AY242" s="182" t="s">
        <v>150</v>
      </c>
      <c r="BK242" s="184">
        <f>SUM(BK243:BK282)</f>
        <v>0</v>
      </c>
    </row>
    <row r="243" spans="1:65" s="2" customFormat="1" ht="24.2" customHeight="1">
      <c r="A243" s="34"/>
      <c r="B243" s="35"/>
      <c r="C243" s="187" t="s">
        <v>320</v>
      </c>
      <c r="D243" s="187" t="s">
        <v>152</v>
      </c>
      <c r="E243" s="188" t="s">
        <v>321</v>
      </c>
      <c r="F243" s="189" t="s">
        <v>322</v>
      </c>
      <c r="G243" s="190" t="s">
        <v>285</v>
      </c>
      <c r="H243" s="191">
        <v>1</v>
      </c>
      <c r="I243" s="192"/>
      <c r="J243" s="193">
        <f>ROUND(I243*H243,2)</f>
        <v>0</v>
      </c>
      <c r="K243" s="194"/>
      <c r="L243" s="39"/>
      <c r="M243" s="195" t="s">
        <v>1</v>
      </c>
      <c r="N243" s="196" t="s">
        <v>46</v>
      </c>
      <c r="O243" s="71"/>
      <c r="P243" s="197">
        <f>O243*H243</f>
        <v>0</v>
      </c>
      <c r="Q243" s="197">
        <v>6.9999999999999999E-4</v>
      </c>
      <c r="R243" s="197">
        <f>Q243*H243</f>
        <v>6.9999999999999999E-4</v>
      </c>
      <c r="S243" s="197">
        <v>0</v>
      </c>
      <c r="T243" s="198">
        <f>S243*H243</f>
        <v>0</v>
      </c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R243" s="199" t="s">
        <v>156</v>
      </c>
      <c r="AT243" s="199" t="s">
        <v>152</v>
      </c>
      <c r="AU243" s="199" t="s">
        <v>91</v>
      </c>
      <c r="AY243" s="17" t="s">
        <v>150</v>
      </c>
      <c r="BE243" s="200">
        <f>IF(N243="základní",J243,0)</f>
        <v>0</v>
      </c>
      <c r="BF243" s="200">
        <f>IF(N243="snížená",J243,0)</f>
        <v>0</v>
      </c>
      <c r="BG243" s="200">
        <f>IF(N243="zákl. přenesená",J243,0)</f>
        <v>0</v>
      </c>
      <c r="BH243" s="200">
        <f>IF(N243="sníž. přenesená",J243,0)</f>
        <v>0</v>
      </c>
      <c r="BI243" s="200">
        <f>IF(N243="nulová",J243,0)</f>
        <v>0</v>
      </c>
      <c r="BJ243" s="17" t="s">
        <v>89</v>
      </c>
      <c r="BK243" s="200">
        <f>ROUND(I243*H243,2)</f>
        <v>0</v>
      </c>
      <c r="BL243" s="17" t="s">
        <v>156</v>
      </c>
      <c r="BM243" s="199" t="s">
        <v>960</v>
      </c>
    </row>
    <row r="244" spans="1:65" s="2" customFormat="1" ht="24.2" customHeight="1">
      <c r="A244" s="34"/>
      <c r="B244" s="35"/>
      <c r="C244" s="187" t="s">
        <v>324</v>
      </c>
      <c r="D244" s="187" t="s">
        <v>152</v>
      </c>
      <c r="E244" s="188" t="s">
        <v>325</v>
      </c>
      <c r="F244" s="189" t="s">
        <v>326</v>
      </c>
      <c r="G244" s="190" t="s">
        <v>285</v>
      </c>
      <c r="H244" s="191">
        <v>1</v>
      </c>
      <c r="I244" s="192"/>
      <c r="J244" s="193">
        <f>ROUND(I244*H244,2)</f>
        <v>0</v>
      </c>
      <c r="K244" s="194"/>
      <c r="L244" s="39"/>
      <c r="M244" s="195" t="s">
        <v>1</v>
      </c>
      <c r="N244" s="196" t="s">
        <v>46</v>
      </c>
      <c r="O244" s="71"/>
      <c r="P244" s="197">
        <f>O244*H244</f>
        <v>0</v>
      </c>
      <c r="Q244" s="197">
        <v>0.10940999999999999</v>
      </c>
      <c r="R244" s="197">
        <f>Q244*H244</f>
        <v>0.10940999999999999</v>
      </c>
      <c r="S244" s="197">
        <v>0</v>
      </c>
      <c r="T244" s="198">
        <f>S244*H244</f>
        <v>0</v>
      </c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R244" s="199" t="s">
        <v>156</v>
      </c>
      <c r="AT244" s="199" t="s">
        <v>152</v>
      </c>
      <c r="AU244" s="199" t="s">
        <v>91</v>
      </c>
      <c r="AY244" s="17" t="s">
        <v>150</v>
      </c>
      <c r="BE244" s="200">
        <f>IF(N244="základní",J244,0)</f>
        <v>0</v>
      </c>
      <c r="BF244" s="200">
        <f>IF(N244="snížená",J244,0)</f>
        <v>0</v>
      </c>
      <c r="BG244" s="200">
        <f>IF(N244="zákl. přenesená",J244,0)</f>
        <v>0</v>
      </c>
      <c r="BH244" s="200">
        <f>IF(N244="sníž. přenesená",J244,0)</f>
        <v>0</v>
      </c>
      <c r="BI244" s="200">
        <f>IF(N244="nulová",J244,0)</f>
        <v>0</v>
      </c>
      <c r="BJ244" s="17" t="s">
        <v>89</v>
      </c>
      <c r="BK244" s="200">
        <f>ROUND(I244*H244,2)</f>
        <v>0</v>
      </c>
      <c r="BL244" s="17" t="s">
        <v>156</v>
      </c>
      <c r="BM244" s="199" t="s">
        <v>961</v>
      </c>
    </row>
    <row r="245" spans="1:65" s="2" customFormat="1" ht="24.2" customHeight="1">
      <c r="A245" s="34"/>
      <c r="B245" s="35"/>
      <c r="C245" s="187" t="s">
        <v>328</v>
      </c>
      <c r="D245" s="187" t="s">
        <v>152</v>
      </c>
      <c r="E245" s="188" t="s">
        <v>329</v>
      </c>
      <c r="F245" s="189" t="s">
        <v>330</v>
      </c>
      <c r="G245" s="190" t="s">
        <v>177</v>
      </c>
      <c r="H245" s="191">
        <v>1</v>
      </c>
      <c r="I245" s="192"/>
      <c r="J245" s="193">
        <f>ROUND(I245*H245,2)</f>
        <v>0</v>
      </c>
      <c r="K245" s="194"/>
      <c r="L245" s="39"/>
      <c r="M245" s="195" t="s">
        <v>1</v>
      </c>
      <c r="N245" s="196" t="s">
        <v>46</v>
      </c>
      <c r="O245" s="71"/>
      <c r="P245" s="197">
        <f>O245*H245</f>
        <v>0</v>
      </c>
      <c r="Q245" s="197">
        <v>0.20219000000000001</v>
      </c>
      <c r="R245" s="197">
        <f>Q245*H245</f>
        <v>0.20219000000000001</v>
      </c>
      <c r="S245" s="197">
        <v>0</v>
      </c>
      <c r="T245" s="198">
        <f>S245*H245</f>
        <v>0</v>
      </c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R245" s="199" t="s">
        <v>156</v>
      </c>
      <c r="AT245" s="199" t="s">
        <v>152</v>
      </c>
      <c r="AU245" s="199" t="s">
        <v>91</v>
      </c>
      <c r="AY245" s="17" t="s">
        <v>150</v>
      </c>
      <c r="BE245" s="200">
        <f>IF(N245="základní",J245,0)</f>
        <v>0</v>
      </c>
      <c r="BF245" s="200">
        <f>IF(N245="snížená",J245,0)</f>
        <v>0</v>
      </c>
      <c r="BG245" s="200">
        <f>IF(N245="zákl. přenesená",J245,0)</f>
        <v>0</v>
      </c>
      <c r="BH245" s="200">
        <f>IF(N245="sníž. přenesená",J245,0)</f>
        <v>0</v>
      </c>
      <c r="BI245" s="200">
        <f>IF(N245="nulová",J245,0)</f>
        <v>0</v>
      </c>
      <c r="BJ245" s="17" t="s">
        <v>89</v>
      </c>
      <c r="BK245" s="200">
        <f>ROUND(I245*H245,2)</f>
        <v>0</v>
      </c>
      <c r="BL245" s="17" t="s">
        <v>156</v>
      </c>
      <c r="BM245" s="199" t="s">
        <v>962</v>
      </c>
    </row>
    <row r="246" spans="1:65" s="14" customFormat="1">
      <c r="B246" s="212"/>
      <c r="C246" s="213"/>
      <c r="D246" s="203" t="s">
        <v>158</v>
      </c>
      <c r="E246" s="214" t="s">
        <v>1</v>
      </c>
      <c r="F246" s="215" t="s">
        <v>89</v>
      </c>
      <c r="G246" s="213"/>
      <c r="H246" s="216">
        <v>1</v>
      </c>
      <c r="I246" s="217"/>
      <c r="J246" s="213"/>
      <c r="K246" s="213"/>
      <c r="L246" s="218"/>
      <c r="M246" s="219"/>
      <c r="N246" s="220"/>
      <c r="O246" s="220"/>
      <c r="P246" s="220"/>
      <c r="Q246" s="220"/>
      <c r="R246" s="220"/>
      <c r="S246" s="220"/>
      <c r="T246" s="221"/>
      <c r="AT246" s="222" t="s">
        <v>158</v>
      </c>
      <c r="AU246" s="222" t="s">
        <v>91</v>
      </c>
      <c r="AV246" s="14" t="s">
        <v>91</v>
      </c>
      <c r="AW246" s="14" t="s">
        <v>35</v>
      </c>
      <c r="AX246" s="14" t="s">
        <v>81</v>
      </c>
      <c r="AY246" s="222" t="s">
        <v>150</v>
      </c>
    </row>
    <row r="247" spans="1:65" s="15" customFormat="1">
      <c r="B247" s="223"/>
      <c r="C247" s="224"/>
      <c r="D247" s="203" t="s">
        <v>158</v>
      </c>
      <c r="E247" s="225" t="s">
        <v>1</v>
      </c>
      <c r="F247" s="226" t="s">
        <v>161</v>
      </c>
      <c r="G247" s="224"/>
      <c r="H247" s="227">
        <v>1</v>
      </c>
      <c r="I247" s="228"/>
      <c r="J247" s="224"/>
      <c r="K247" s="224"/>
      <c r="L247" s="229"/>
      <c r="M247" s="230"/>
      <c r="N247" s="231"/>
      <c r="O247" s="231"/>
      <c r="P247" s="231"/>
      <c r="Q247" s="231"/>
      <c r="R247" s="231"/>
      <c r="S247" s="231"/>
      <c r="T247" s="232"/>
      <c r="AT247" s="233" t="s">
        <v>158</v>
      </c>
      <c r="AU247" s="233" t="s">
        <v>91</v>
      </c>
      <c r="AV247" s="15" t="s">
        <v>156</v>
      </c>
      <c r="AW247" s="15" t="s">
        <v>35</v>
      </c>
      <c r="AX247" s="15" t="s">
        <v>89</v>
      </c>
      <c r="AY247" s="233" t="s">
        <v>150</v>
      </c>
    </row>
    <row r="248" spans="1:65" s="2" customFormat="1" ht="16.5" customHeight="1">
      <c r="A248" s="34"/>
      <c r="B248" s="35"/>
      <c r="C248" s="234" t="s">
        <v>333</v>
      </c>
      <c r="D248" s="234" t="s">
        <v>211</v>
      </c>
      <c r="E248" s="235" t="s">
        <v>334</v>
      </c>
      <c r="F248" s="236" t="s">
        <v>335</v>
      </c>
      <c r="G248" s="237" t="s">
        <v>177</v>
      </c>
      <c r="H248" s="238">
        <v>1.02</v>
      </c>
      <c r="I248" s="239"/>
      <c r="J248" s="240">
        <f>ROUND(I248*H248,2)</f>
        <v>0</v>
      </c>
      <c r="K248" s="241"/>
      <c r="L248" s="242"/>
      <c r="M248" s="243" t="s">
        <v>1</v>
      </c>
      <c r="N248" s="244" t="s">
        <v>46</v>
      </c>
      <c r="O248" s="71"/>
      <c r="P248" s="197">
        <f>O248*H248</f>
        <v>0</v>
      </c>
      <c r="Q248" s="197">
        <v>8.5000000000000006E-2</v>
      </c>
      <c r="R248" s="197">
        <f>Q248*H248</f>
        <v>8.6700000000000013E-2</v>
      </c>
      <c r="S248" s="197">
        <v>0</v>
      </c>
      <c r="T248" s="198">
        <f>S248*H248</f>
        <v>0</v>
      </c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R248" s="199" t="s">
        <v>193</v>
      </c>
      <c r="AT248" s="199" t="s">
        <v>211</v>
      </c>
      <c r="AU248" s="199" t="s">
        <v>91</v>
      </c>
      <c r="AY248" s="17" t="s">
        <v>150</v>
      </c>
      <c r="BE248" s="200">
        <f>IF(N248="základní",J248,0)</f>
        <v>0</v>
      </c>
      <c r="BF248" s="200">
        <f>IF(N248="snížená",J248,0)</f>
        <v>0</v>
      </c>
      <c r="BG248" s="200">
        <f>IF(N248="zákl. přenesená",J248,0)</f>
        <v>0</v>
      </c>
      <c r="BH248" s="200">
        <f>IF(N248="sníž. přenesená",J248,0)</f>
        <v>0</v>
      </c>
      <c r="BI248" s="200">
        <f>IF(N248="nulová",J248,0)</f>
        <v>0</v>
      </c>
      <c r="BJ248" s="17" t="s">
        <v>89</v>
      </c>
      <c r="BK248" s="200">
        <f>ROUND(I248*H248,2)</f>
        <v>0</v>
      </c>
      <c r="BL248" s="17" t="s">
        <v>156</v>
      </c>
      <c r="BM248" s="199" t="s">
        <v>963</v>
      </c>
    </row>
    <row r="249" spans="1:65" s="14" customFormat="1">
      <c r="B249" s="212"/>
      <c r="C249" s="213"/>
      <c r="D249" s="203" t="s">
        <v>158</v>
      </c>
      <c r="E249" s="214" t="s">
        <v>1</v>
      </c>
      <c r="F249" s="215" t="s">
        <v>89</v>
      </c>
      <c r="G249" s="213"/>
      <c r="H249" s="216">
        <v>1</v>
      </c>
      <c r="I249" s="217"/>
      <c r="J249" s="213"/>
      <c r="K249" s="213"/>
      <c r="L249" s="218"/>
      <c r="M249" s="219"/>
      <c r="N249" s="220"/>
      <c r="O249" s="220"/>
      <c r="P249" s="220"/>
      <c r="Q249" s="220"/>
      <c r="R249" s="220"/>
      <c r="S249" s="220"/>
      <c r="T249" s="221"/>
      <c r="AT249" s="222" t="s">
        <v>158</v>
      </c>
      <c r="AU249" s="222" t="s">
        <v>91</v>
      </c>
      <c r="AV249" s="14" t="s">
        <v>91</v>
      </c>
      <c r="AW249" s="14" t="s">
        <v>35</v>
      </c>
      <c r="AX249" s="14" t="s">
        <v>81</v>
      </c>
      <c r="AY249" s="222" t="s">
        <v>150</v>
      </c>
    </row>
    <row r="250" spans="1:65" s="15" customFormat="1">
      <c r="B250" s="223"/>
      <c r="C250" s="224"/>
      <c r="D250" s="203" t="s">
        <v>158</v>
      </c>
      <c r="E250" s="225" t="s">
        <v>1</v>
      </c>
      <c r="F250" s="226" t="s">
        <v>161</v>
      </c>
      <c r="G250" s="224"/>
      <c r="H250" s="227">
        <v>1</v>
      </c>
      <c r="I250" s="228"/>
      <c r="J250" s="224"/>
      <c r="K250" s="224"/>
      <c r="L250" s="229"/>
      <c r="M250" s="230"/>
      <c r="N250" s="231"/>
      <c r="O250" s="231"/>
      <c r="P250" s="231"/>
      <c r="Q250" s="231"/>
      <c r="R250" s="231"/>
      <c r="S250" s="231"/>
      <c r="T250" s="232"/>
      <c r="AT250" s="233" t="s">
        <v>158</v>
      </c>
      <c r="AU250" s="233" t="s">
        <v>91</v>
      </c>
      <c r="AV250" s="15" t="s">
        <v>156</v>
      </c>
      <c r="AW250" s="15" t="s">
        <v>35</v>
      </c>
      <c r="AX250" s="15" t="s">
        <v>89</v>
      </c>
      <c r="AY250" s="233" t="s">
        <v>150</v>
      </c>
    </row>
    <row r="251" spans="1:65" s="14" customFormat="1">
      <c r="B251" s="212"/>
      <c r="C251" s="213"/>
      <c r="D251" s="203" t="s">
        <v>158</v>
      </c>
      <c r="E251" s="213"/>
      <c r="F251" s="215" t="s">
        <v>964</v>
      </c>
      <c r="G251" s="213"/>
      <c r="H251" s="216">
        <v>1.02</v>
      </c>
      <c r="I251" s="217"/>
      <c r="J251" s="213"/>
      <c r="K251" s="213"/>
      <c r="L251" s="218"/>
      <c r="M251" s="219"/>
      <c r="N251" s="220"/>
      <c r="O251" s="220"/>
      <c r="P251" s="220"/>
      <c r="Q251" s="220"/>
      <c r="R251" s="220"/>
      <c r="S251" s="220"/>
      <c r="T251" s="221"/>
      <c r="AT251" s="222" t="s">
        <v>158</v>
      </c>
      <c r="AU251" s="222" t="s">
        <v>91</v>
      </c>
      <c r="AV251" s="14" t="s">
        <v>91</v>
      </c>
      <c r="AW251" s="14" t="s">
        <v>4</v>
      </c>
      <c r="AX251" s="14" t="s">
        <v>89</v>
      </c>
      <c r="AY251" s="222" t="s">
        <v>150</v>
      </c>
    </row>
    <row r="252" spans="1:65" s="2" customFormat="1" ht="33" customHeight="1">
      <c r="A252" s="34"/>
      <c r="B252" s="35"/>
      <c r="C252" s="187" t="s">
        <v>338</v>
      </c>
      <c r="D252" s="187" t="s">
        <v>152</v>
      </c>
      <c r="E252" s="188" t="s">
        <v>339</v>
      </c>
      <c r="F252" s="189" t="s">
        <v>340</v>
      </c>
      <c r="G252" s="190" t="s">
        <v>177</v>
      </c>
      <c r="H252" s="191">
        <v>3.8</v>
      </c>
      <c r="I252" s="192"/>
      <c r="J252" s="193">
        <f>ROUND(I252*H252,2)</f>
        <v>0</v>
      </c>
      <c r="K252" s="194"/>
      <c r="L252" s="39"/>
      <c r="M252" s="195" t="s">
        <v>1</v>
      </c>
      <c r="N252" s="196" t="s">
        <v>46</v>
      </c>
      <c r="O252" s="71"/>
      <c r="P252" s="197">
        <f>O252*H252</f>
        <v>0</v>
      </c>
      <c r="Q252" s="197">
        <v>0.15540000000000001</v>
      </c>
      <c r="R252" s="197">
        <f>Q252*H252</f>
        <v>0.59052000000000004</v>
      </c>
      <c r="S252" s="197">
        <v>0</v>
      </c>
      <c r="T252" s="198">
        <f>S252*H252</f>
        <v>0</v>
      </c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R252" s="199" t="s">
        <v>156</v>
      </c>
      <c r="AT252" s="199" t="s">
        <v>152</v>
      </c>
      <c r="AU252" s="199" t="s">
        <v>91</v>
      </c>
      <c r="AY252" s="17" t="s">
        <v>150</v>
      </c>
      <c r="BE252" s="200">
        <f>IF(N252="základní",J252,0)</f>
        <v>0</v>
      </c>
      <c r="BF252" s="200">
        <f>IF(N252="snížená",J252,0)</f>
        <v>0</v>
      </c>
      <c r="BG252" s="200">
        <f>IF(N252="zákl. přenesená",J252,0)</f>
        <v>0</v>
      </c>
      <c r="BH252" s="200">
        <f>IF(N252="sníž. přenesená",J252,0)</f>
        <v>0</v>
      </c>
      <c r="BI252" s="200">
        <f>IF(N252="nulová",J252,0)</f>
        <v>0</v>
      </c>
      <c r="BJ252" s="17" t="s">
        <v>89</v>
      </c>
      <c r="BK252" s="200">
        <f>ROUND(I252*H252,2)</f>
        <v>0</v>
      </c>
      <c r="BL252" s="17" t="s">
        <v>156</v>
      </c>
      <c r="BM252" s="199" t="s">
        <v>965</v>
      </c>
    </row>
    <row r="253" spans="1:65" s="13" customFormat="1">
      <c r="B253" s="201"/>
      <c r="C253" s="202"/>
      <c r="D253" s="203" t="s">
        <v>158</v>
      </c>
      <c r="E253" s="204" t="s">
        <v>1</v>
      </c>
      <c r="F253" s="205" t="s">
        <v>342</v>
      </c>
      <c r="G253" s="202"/>
      <c r="H253" s="204" t="s">
        <v>1</v>
      </c>
      <c r="I253" s="206"/>
      <c r="J253" s="202"/>
      <c r="K253" s="202"/>
      <c r="L253" s="207"/>
      <c r="M253" s="208"/>
      <c r="N253" s="209"/>
      <c r="O253" s="209"/>
      <c r="P253" s="209"/>
      <c r="Q253" s="209"/>
      <c r="R253" s="209"/>
      <c r="S253" s="209"/>
      <c r="T253" s="210"/>
      <c r="AT253" s="211" t="s">
        <v>158</v>
      </c>
      <c r="AU253" s="211" t="s">
        <v>91</v>
      </c>
      <c r="AV253" s="13" t="s">
        <v>89</v>
      </c>
      <c r="AW253" s="13" t="s">
        <v>35</v>
      </c>
      <c r="AX253" s="13" t="s">
        <v>81</v>
      </c>
      <c r="AY253" s="211" t="s">
        <v>150</v>
      </c>
    </row>
    <row r="254" spans="1:65" s="14" customFormat="1">
      <c r="B254" s="212"/>
      <c r="C254" s="213"/>
      <c r="D254" s="203" t="s">
        <v>158</v>
      </c>
      <c r="E254" s="214" t="s">
        <v>1</v>
      </c>
      <c r="F254" s="215" t="s">
        <v>914</v>
      </c>
      <c r="G254" s="213"/>
      <c r="H254" s="216">
        <v>3.8</v>
      </c>
      <c r="I254" s="217"/>
      <c r="J254" s="213"/>
      <c r="K254" s="213"/>
      <c r="L254" s="218"/>
      <c r="M254" s="219"/>
      <c r="N254" s="220"/>
      <c r="O254" s="220"/>
      <c r="P254" s="220"/>
      <c r="Q254" s="220"/>
      <c r="R254" s="220"/>
      <c r="S254" s="220"/>
      <c r="T254" s="221"/>
      <c r="AT254" s="222" t="s">
        <v>158</v>
      </c>
      <c r="AU254" s="222" t="s">
        <v>91</v>
      </c>
      <c r="AV254" s="14" t="s">
        <v>91</v>
      </c>
      <c r="AW254" s="14" t="s">
        <v>35</v>
      </c>
      <c r="AX254" s="14" t="s">
        <v>81</v>
      </c>
      <c r="AY254" s="222" t="s">
        <v>150</v>
      </c>
    </row>
    <row r="255" spans="1:65" s="15" customFormat="1">
      <c r="B255" s="223"/>
      <c r="C255" s="224"/>
      <c r="D255" s="203" t="s">
        <v>158</v>
      </c>
      <c r="E255" s="225" t="s">
        <v>1</v>
      </c>
      <c r="F255" s="226" t="s">
        <v>161</v>
      </c>
      <c r="G255" s="224"/>
      <c r="H255" s="227">
        <v>3.8</v>
      </c>
      <c r="I255" s="228"/>
      <c r="J255" s="224"/>
      <c r="K255" s="224"/>
      <c r="L255" s="229"/>
      <c r="M255" s="230"/>
      <c r="N255" s="231"/>
      <c r="O255" s="231"/>
      <c r="P255" s="231"/>
      <c r="Q255" s="231"/>
      <c r="R255" s="231"/>
      <c r="S255" s="231"/>
      <c r="T255" s="232"/>
      <c r="AT255" s="233" t="s">
        <v>158</v>
      </c>
      <c r="AU255" s="233" t="s">
        <v>91</v>
      </c>
      <c r="AV255" s="15" t="s">
        <v>156</v>
      </c>
      <c r="AW255" s="15" t="s">
        <v>35</v>
      </c>
      <c r="AX255" s="15" t="s">
        <v>89</v>
      </c>
      <c r="AY255" s="233" t="s">
        <v>150</v>
      </c>
    </row>
    <row r="256" spans="1:65" s="2" customFormat="1" ht="33" customHeight="1">
      <c r="A256" s="34"/>
      <c r="B256" s="35"/>
      <c r="C256" s="187" t="s">
        <v>344</v>
      </c>
      <c r="D256" s="187" t="s">
        <v>152</v>
      </c>
      <c r="E256" s="188" t="s">
        <v>345</v>
      </c>
      <c r="F256" s="189" t="s">
        <v>346</v>
      </c>
      <c r="G256" s="190" t="s">
        <v>177</v>
      </c>
      <c r="H256" s="191">
        <v>1</v>
      </c>
      <c r="I256" s="192"/>
      <c r="J256" s="193">
        <f>ROUND(I256*H256,2)</f>
        <v>0</v>
      </c>
      <c r="K256" s="194"/>
      <c r="L256" s="39"/>
      <c r="M256" s="195" t="s">
        <v>1</v>
      </c>
      <c r="N256" s="196" t="s">
        <v>46</v>
      </c>
      <c r="O256" s="71"/>
      <c r="P256" s="197">
        <f>O256*H256</f>
        <v>0</v>
      </c>
      <c r="Q256" s="197">
        <v>0.1295</v>
      </c>
      <c r="R256" s="197">
        <f>Q256*H256</f>
        <v>0.1295</v>
      </c>
      <c r="S256" s="197">
        <v>0</v>
      </c>
      <c r="T256" s="198">
        <f>S256*H256</f>
        <v>0</v>
      </c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R256" s="199" t="s">
        <v>156</v>
      </c>
      <c r="AT256" s="199" t="s">
        <v>152</v>
      </c>
      <c r="AU256" s="199" t="s">
        <v>91</v>
      </c>
      <c r="AY256" s="17" t="s">
        <v>150</v>
      </c>
      <c r="BE256" s="200">
        <f>IF(N256="základní",J256,0)</f>
        <v>0</v>
      </c>
      <c r="BF256" s="200">
        <f>IF(N256="snížená",J256,0)</f>
        <v>0</v>
      </c>
      <c r="BG256" s="200">
        <f>IF(N256="zákl. přenesená",J256,0)</f>
        <v>0</v>
      </c>
      <c r="BH256" s="200">
        <f>IF(N256="sníž. přenesená",J256,0)</f>
        <v>0</v>
      </c>
      <c r="BI256" s="200">
        <f>IF(N256="nulová",J256,0)</f>
        <v>0</v>
      </c>
      <c r="BJ256" s="17" t="s">
        <v>89</v>
      </c>
      <c r="BK256" s="200">
        <f>ROUND(I256*H256,2)</f>
        <v>0</v>
      </c>
      <c r="BL256" s="17" t="s">
        <v>156</v>
      </c>
      <c r="BM256" s="199" t="s">
        <v>966</v>
      </c>
    </row>
    <row r="257" spans="1:65" s="14" customFormat="1">
      <c r="B257" s="212"/>
      <c r="C257" s="213"/>
      <c r="D257" s="203" t="s">
        <v>158</v>
      </c>
      <c r="E257" s="214" t="s">
        <v>1</v>
      </c>
      <c r="F257" s="215" t="s">
        <v>89</v>
      </c>
      <c r="G257" s="213"/>
      <c r="H257" s="216">
        <v>1</v>
      </c>
      <c r="I257" s="217"/>
      <c r="J257" s="213"/>
      <c r="K257" s="213"/>
      <c r="L257" s="218"/>
      <c r="M257" s="219"/>
      <c r="N257" s="220"/>
      <c r="O257" s="220"/>
      <c r="P257" s="220"/>
      <c r="Q257" s="220"/>
      <c r="R257" s="220"/>
      <c r="S257" s="220"/>
      <c r="T257" s="221"/>
      <c r="AT257" s="222" t="s">
        <v>158</v>
      </c>
      <c r="AU257" s="222" t="s">
        <v>91</v>
      </c>
      <c r="AV257" s="14" t="s">
        <v>91</v>
      </c>
      <c r="AW257" s="14" t="s">
        <v>35</v>
      </c>
      <c r="AX257" s="14" t="s">
        <v>81</v>
      </c>
      <c r="AY257" s="222" t="s">
        <v>150</v>
      </c>
    </row>
    <row r="258" spans="1:65" s="15" customFormat="1">
      <c r="B258" s="223"/>
      <c r="C258" s="224"/>
      <c r="D258" s="203" t="s">
        <v>158</v>
      </c>
      <c r="E258" s="225" t="s">
        <v>1</v>
      </c>
      <c r="F258" s="226" t="s">
        <v>161</v>
      </c>
      <c r="G258" s="224"/>
      <c r="H258" s="227">
        <v>1</v>
      </c>
      <c r="I258" s="228"/>
      <c r="J258" s="224"/>
      <c r="K258" s="224"/>
      <c r="L258" s="229"/>
      <c r="M258" s="230"/>
      <c r="N258" s="231"/>
      <c r="O258" s="231"/>
      <c r="P258" s="231"/>
      <c r="Q258" s="231"/>
      <c r="R258" s="231"/>
      <c r="S258" s="231"/>
      <c r="T258" s="232"/>
      <c r="AT258" s="233" t="s">
        <v>158</v>
      </c>
      <c r="AU258" s="233" t="s">
        <v>91</v>
      </c>
      <c r="AV258" s="15" t="s">
        <v>156</v>
      </c>
      <c r="AW258" s="15" t="s">
        <v>35</v>
      </c>
      <c r="AX258" s="15" t="s">
        <v>89</v>
      </c>
      <c r="AY258" s="233" t="s">
        <v>150</v>
      </c>
    </row>
    <row r="259" spans="1:65" s="2" customFormat="1" ht="16.5" customHeight="1">
      <c r="A259" s="34"/>
      <c r="B259" s="35"/>
      <c r="C259" s="234" t="s">
        <v>349</v>
      </c>
      <c r="D259" s="234" t="s">
        <v>211</v>
      </c>
      <c r="E259" s="235" t="s">
        <v>350</v>
      </c>
      <c r="F259" s="236" t="s">
        <v>351</v>
      </c>
      <c r="G259" s="237" t="s">
        <v>177</v>
      </c>
      <c r="H259" s="238">
        <v>1.02</v>
      </c>
      <c r="I259" s="239"/>
      <c r="J259" s="240">
        <f>ROUND(I259*H259,2)</f>
        <v>0</v>
      </c>
      <c r="K259" s="241"/>
      <c r="L259" s="242"/>
      <c r="M259" s="243" t="s">
        <v>1</v>
      </c>
      <c r="N259" s="244" t="s">
        <v>46</v>
      </c>
      <c r="O259" s="71"/>
      <c r="P259" s="197">
        <f>O259*H259</f>
        <v>0</v>
      </c>
      <c r="Q259" s="197">
        <v>4.4999999999999998E-2</v>
      </c>
      <c r="R259" s="197">
        <f>Q259*H259</f>
        <v>4.5899999999999996E-2</v>
      </c>
      <c r="S259" s="197">
        <v>0</v>
      </c>
      <c r="T259" s="198">
        <f>S259*H259</f>
        <v>0</v>
      </c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R259" s="199" t="s">
        <v>193</v>
      </c>
      <c r="AT259" s="199" t="s">
        <v>211</v>
      </c>
      <c r="AU259" s="199" t="s">
        <v>91</v>
      </c>
      <c r="AY259" s="17" t="s">
        <v>150</v>
      </c>
      <c r="BE259" s="200">
        <f>IF(N259="základní",J259,0)</f>
        <v>0</v>
      </c>
      <c r="BF259" s="200">
        <f>IF(N259="snížená",J259,0)</f>
        <v>0</v>
      </c>
      <c r="BG259" s="200">
        <f>IF(N259="zákl. přenesená",J259,0)</f>
        <v>0</v>
      </c>
      <c r="BH259" s="200">
        <f>IF(N259="sníž. přenesená",J259,0)</f>
        <v>0</v>
      </c>
      <c r="BI259" s="200">
        <f>IF(N259="nulová",J259,0)</f>
        <v>0</v>
      </c>
      <c r="BJ259" s="17" t="s">
        <v>89</v>
      </c>
      <c r="BK259" s="200">
        <f>ROUND(I259*H259,2)</f>
        <v>0</v>
      </c>
      <c r="BL259" s="17" t="s">
        <v>156</v>
      </c>
      <c r="BM259" s="199" t="s">
        <v>967</v>
      </c>
    </row>
    <row r="260" spans="1:65" s="14" customFormat="1">
      <c r="B260" s="212"/>
      <c r="C260" s="213"/>
      <c r="D260" s="203" t="s">
        <v>158</v>
      </c>
      <c r="E260" s="214" t="s">
        <v>1</v>
      </c>
      <c r="F260" s="215" t="s">
        <v>89</v>
      </c>
      <c r="G260" s="213"/>
      <c r="H260" s="216">
        <v>1</v>
      </c>
      <c r="I260" s="217"/>
      <c r="J260" s="213"/>
      <c r="K260" s="213"/>
      <c r="L260" s="218"/>
      <c r="M260" s="219"/>
      <c r="N260" s="220"/>
      <c r="O260" s="220"/>
      <c r="P260" s="220"/>
      <c r="Q260" s="220"/>
      <c r="R260" s="220"/>
      <c r="S260" s="220"/>
      <c r="T260" s="221"/>
      <c r="AT260" s="222" t="s">
        <v>158</v>
      </c>
      <c r="AU260" s="222" t="s">
        <v>91</v>
      </c>
      <c r="AV260" s="14" t="s">
        <v>91</v>
      </c>
      <c r="AW260" s="14" t="s">
        <v>35</v>
      </c>
      <c r="AX260" s="14" t="s">
        <v>81</v>
      </c>
      <c r="AY260" s="222" t="s">
        <v>150</v>
      </c>
    </row>
    <row r="261" spans="1:65" s="15" customFormat="1">
      <c r="B261" s="223"/>
      <c r="C261" s="224"/>
      <c r="D261" s="203" t="s">
        <v>158</v>
      </c>
      <c r="E261" s="225" t="s">
        <v>1</v>
      </c>
      <c r="F261" s="226" t="s">
        <v>161</v>
      </c>
      <c r="G261" s="224"/>
      <c r="H261" s="227">
        <v>1</v>
      </c>
      <c r="I261" s="228"/>
      <c r="J261" s="224"/>
      <c r="K261" s="224"/>
      <c r="L261" s="229"/>
      <c r="M261" s="230"/>
      <c r="N261" s="231"/>
      <c r="O261" s="231"/>
      <c r="P261" s="231"/>
      <c r="Q261" s="231"/>
      <c r="R261" s="231"/>
      <c r="S261" s="231"/>
      <c r="T261" s="232"/>
      <c r="AT261" s="233" t="s">
        <v>158</v>
      </c>
      <c r="AU261" s="233" t="s">
        <v>91</v>
      </c>
      <c r="AV261" s="15" t="s">
        <v>156</v>
      </c>
      <c r="AW261" s="15" t="s">
        <v>35</v>
      </c>
      <c r="AX261" s="15" t="s">
        <v>89</v>
      </c>
      <c r="AY261" s="233" t="s">
        <v>150</v>
      </c>
    </row>
    <row r="262" spans="1:65" s="14" customFormat="1">
      <c r="B262" s="212"/>
      <c r="C262" s="213"/>
      <c r="D262" s="203" t="s">
        <v>158</v>
      </c>
      <c r="E262" s="213"/>
      <c r="F262" s="215" t="s">
        <v>964</v>
      </c>
      <c r="G262" s="213"/>
      <c r="H262" s="216">
        <v>1.02</v>
      </c>
      <c r="I262" s="217"/>
      <c r="J262" s="213"/>
      <c r="K262" s="213"/>
      <c r="L262" s="218"/>
      <c r="M262" s="219"/>
      <c r="N262" s="220"/>
      <c r="O262" s="220"/>
      <c r="P262" s="220"/>
      <c r="Q262" s="220"/>
      <c r="R262" s="220"/>
      <c r="S262" s="220"/>
      <c r="T262" s="221"/>
      <c r="AT262" s="222" t="s">
        <v>158</v>
      </c>
      <c r="AU262" s="222" t="s">
        <v>91</v>
      </c>
      <c r="AV262" s="14" t="s">
        <v>91</v>
      </c>
      <c r="AW262" s="14" t="s">
        <v>4</v>
      </c>
      <c r="AX262" s="14" t="s">
        <v>89</v>
      </c>
      <c r="AY262" s="222" t="s">
        <v>150</v>
      </c>
    </row>
    <row r="263" spans="1:65" s="2" customFormat="1" ht="24.2" customHeight="1">
      <c r="A263" s="34"/>
      <c r="B263" s="35"/>
      <c r="C263" s="187" t="s">
        <v>354</v>
      </c>
      <c r="D263" s="187" t="s">
        <v>152</v>
      </c>
      <c r="E263" s="188" t="s">
        <v>355</v>
      </c>
      <c r="F263" s="189" t="s">
        <v>356</v>
      </c>
      <c r="G263" s="190" t="s">
        <v>189</v>
      </c>
      <c r="H263" s="191">
        <v>0.188</v>
      </c>
      <c r="I263" s="192"/>
      <c r="J263" s="193">
        <f>ROUND(I263*H263,2)</f>
        <v>0</v>
      </c>
      <c r="K263" s="194"/>
      <c r="L263" s="39"/>
      <c r="M263" s="195" t="s">
        <v>1</v>
      </c>
      <c r="N263" s="196" t="s">
        <v>46</v>
      </c>
      <c r="O263" s="71"/>
      <c r="P263" s="197">
        <f>O263*H263</f>
        <v>0</v>
      </c>
      <c r="Q263" s="197">
        <v>2.2563399999999998</v>
      </c>
      <c r="R263" s="197">
        <f>Q263*H263</f>
        <v>0.42419191999999994</v>
      </c>
      <c r="S263" s="197">
        <v>0</v>
      </c>
      <c r="T263" s="198">
        <f>S263*H263</f>
        <v>0</v>
      </c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R263" s="199" t="s">
        <v>156</v>
      </c>
      <c r="AT263" s="199" t="s">
        <v>152</v>
      </c>
      <c r="AU263" s="199" t="s">
        <v>91</v>
      </c>
      <c r="AY263" s="17" t="s">
        <v>150</v>
      </c>
      <c r="BE263" s="200">
        <f>IF(N263="základní",J263,0)</f>
        <v>0</v>
      </c>
      <c r="BF263" s="200">
        <f>IF(N263="snížená",J263,0)</f>
        <v>0</v>
      </c>
      <c r="BG263" s="200">
        <f>IF(N263="zákl. přenesená",J263,0)</f>
        <v>0</v>
      </c>
      <c r="BH263" s="200">
        <f>IF(N263="sníž. přenesená",J263,0)</f>
        <v>0</v>
      </c>
      <c r="BI263" s="200">
        <f>IF(N263="nulová",J263,0)</f>
        <v>0</v>
      </c>
      <c r="BJ263" s="17" t="s">
        <v>89</v>
      </c>
      <c r="BK263" s="200">
        <f>ROUND(I263*H263,2)</f>
        <v>0</v>
      </c>
      <c r="BL263" s="17" t="s">
        <v>156</v>
      </c>
      <c r="BM263" s="199" t="s">
        <v>968</v>
      </c>
    </row>
    <row r="264" spans="1:65" s="14" customFormat="1">
      <c r="B264" s="212"/>
      <c r="C264" s="213"/>
      <c r="D264" s="203" t="s">
        <v>158</v>
      </c>
      <c r="E264" s="214" t="s">
        <v>1</v>
      </c>
      <c r="F264" s="215" t="s">
        <v>969</v>
      </c>
      <c r="G264" s="213"/>
      <c r="H264" s="216">
        <v>0.188</v>
      </c>
      <c r="I264" s="217"/>
      <c r="J264" s="213"/>
      <c r="K264" s="213"/>
      <c r="L264" s="218"/>
      <c r="M264" s="219"/>
      <c r="N264" s="220"/>
      <c r="O264" s="220"/>
      <c r="P264" s="220"/>
      <c r="Q264" s="220"/>
      <c r="R264" s="220"/>
      <c r="S264" s="220"/>
      <c r="T264" s="221"/>
      <c r="AT264" s="222" t="s">
        <v>158</v>
      </c>
      <c r="AU264" s="222" t="s">
        <v>91</v>
      </c>
      <c r="AV264" s="14" t="s">
        <v>91</v>
      </c>
      <c r="AW264" s="14" t="s">
        <v>35</v>
      </c>
      <c r="AX264" s="14" t="s">
        <v>81</v>
      </c>
      <c r="AY264" s="222" t="s">
        <v>150</v>
      </c>
    </row>
    <row r="265" spans="1:65" s="15" customFormat="1">
      <c r="B265" s="223"/>
      <c r="C265" s="224"/>
      <c r="D265" s="203" t="s">
        <v>158</v>
      </c>
      <c r="E265" s="225" t="s">
        <v>1</v>
      </c>
      <c r="F265" s="226" t="s">
        <v>161</v>
      </c>
      <c r="G265" s="224"/>
      <c r="H265" s="227">
        <v>0.188</v>
      </c>
      <c r="I265" s="228"/>
      <c r="J265" s="224"/>
      <c r="K265" s="224"/>
      <c r="L265" s="229"/>
      <c r="M265" s="230"/>
      <c r="N265" s="231"/>
      <c r="O265" s="231"/>
      <c r="P265" s="231"/>
      <c r="Q265" s="231"/>
      <c r="R265" s="231"/>
      <c r="S265" s="231"/>
      <c r="T265" s="232"/>
      <c r="AT265" s="233" t="s">
        <v>158</v>
      </c>
      <c r="AU265" s="233" t="s">
        <v>91</v>
      </c>
      <c r="AV265" s="15" t="s">
        <v>156</v>
      </c>
      <c r="AW265" s="15" t="s">
        <v>35</v>
      </c>
      <c r="AX265" s="15" t="s">
        <v>89</v>
      </c>
      <c r="AY265" s="233" t="s">
        <v>150</v>
      </c>
    </row>
    <row r="266" spans="1:65" s="2" customFormat="1" ht="24.2" customHeight="1">
      <c r="A266" s="34"/>
      <c r="B266" s="35"/>
      <c r="C266" s="187" t="s">
        <v>359</v>
      </c>
      <c r="D266" s="187" t="s">
        <v>152</v>
      </c>
      <c r="E266" s="188" t="s">
        <v>360</v>
      </c>
      <c r="F266" s="189" t="s">
        <v>361</v>
      </c>
      <c r="G266" s="190" t="s">
        <v>177</v>
      </c>
      <c r="H266" s="191">
        <v>1.8</v>
      </c>
      <c r="I266" s="192"/>
      <c r="J266" s="193">
        <f>ROUND(I266*H266,2)</f>
        <v>0</v>
      </c>
      <c r="K266" s="194"/>
      <c r="L266" s="39"/>
      <c r="M266" s="195" t="s">
        <v>1</v>
      </c>
      <c r="N266" s="196" t="s">
        <v>46</v>
      </c>
      <c r="O266" s="71"/>
      <c r="P266" s="197">
        <f>O266*H266</f>
        <v>0</v>
      </c>
      <c r="Q266" s="197">
        <v>1.6000000000000001E-4</v>
      </c>
      <c r="R266" s="197">
        <f>Q266*H266</f>
        <v>2.8800000000000001E-4</v>
      </c>
      <c r="S266" s="197">
        <v>0</v>
      </c>
      <c r="T266" s="198">
        <f>S266*H266</f>
        <v>0</v>
      </c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R266" s="199" t="s">
        <v>156</v>
      </c>
      <c r="AT266" s="199" t="s">
        <v>152</v>
      </c>
      <c r="AU266" s="199" t="s">
        <v>91</v>
      </c>
      <c r="AY266" s="17" t="s">
        <v>150</v>
      </c>
      <c r="BE266" s="200">
        <f>IF(N266="základní",J266,0)</f>
        <v>0</v>
      </c>
      <c r="BF266" s="200">
        <f>IF(N266="snížená",J266,0)</f>
        <v>0</v>
      </c>
      <c r="BG266" s="200">
        <f>IF(N266="zákl. přenesená",J266,0)</f>
        <v>0</v>
      </c>
      <c r="BH266" s="200">
        <f>IF(N266="sníž. přenesená",J266,0)</f>
        <v>0</v>
      </c>
      <c r="BI266" s="200">
        <f>IF(N266="nulová",J266,0)</f>
        <v>0</v>
      </c>
      <c r="BJ266" s="17" t="s">
        <v>89</v>
      </c>
      <c r="BK266" s="200">
        <f>ROUND(I266*H266,2)</f>
        <v>0</v>
      </c>
      <c r="BL266" s="17" t="s">
        <v>156</v>
      </c>
      <c r="BM266" s="199" t="s">
        <v>970</v>
      </c>
    </row>
    <row r="267" spans="1:65" s="13" customFormat="1">
      <c r="B267" s="201"/>
      <c r="C267" s="202"/>
      <c r="D267" s="203" t="s">
        <v>158</v>
      </c>
      <c r="E267" s="204" t="s">
        <v>1</v>
      </c>
      <c r="F267" s="205" t="s">
        <v>363</v>
      </c>
      <c r="G267" s="202"/>
      <c r="H267" s="204" t="s">
        <v>1</v>
      </c>
      <c r="I267" s="206"/>
      <c r="J267" s="202"/>
      <c r="K267" s="202"/>
      <c r="L267" s="207"/>
      <c r="M267" s="208"/>
      <c r="N267" s="209"/>
      <c r="O267" s="209"/>
      <c r="P267" s="209"/>
      <c r="Q267" s="209"/>
      <c r="R267" s="209"/>
      <c r="S267" s="209"/>
      <c r="T267" s="210"/>
      <c r="AT267" s="211" t="s">
        <v>158</v>
      </c>
      <c r="AU267" s="211" t="s">
        <v>91</v>
      </c>
      <c r="AV267" s="13" t="s">
        <v>89</v>
      </c>
      <c r="AW267" s="13" t="s">
        <v>35</v>
      </c>
      <c r="AX267" s="13" t="s">
        <v>81</v>
      </c>
      <c r="AY267" s="211" t="s">
        <v>150</v>
      </c>
    </row>
    <row r="268" spans="1:65" s="14" customFormat="1">
      <c r="B268" s="212"/>
      <c r="C268" s="213"/>
      <c r="D268" s="203" t="s">
        <v>158</v>
      </c>
      <c r="E268" s="214" t="s">
        <v>1</v>
      </c>
      <c r="F268" s="215" t="s">
        <v>971</v>
      </c>
      <c r="G268" s="213"/>
      <c r="H268" s="216">
        <v>1.8</v>
      </c>
      <c r="I268" s="217"/>
      <c r="J268" s="213"/>
      <c r="K268" s="213"/>
      <c r="L268" s="218"/>
      <c r="M268" s="219"/>
      <c r="N268" s="220"/>
      <c r="O268" s="220"/>
      <c r="P268" s="220"/>
      <c r="Q268" s="220"/>
      <c r="R268" s="220"/>
      <c r="S268" s="220"/>
      <c r="T268" s="221"/>
      <c r="AT268" s="222" t="s">
        <v>158</v>
      </c>
      <c r="AU268" s="222" t="s">
        <v>91</v>
      </c>
      <c r="AV268" s="14" t="s">
        <v>91</v>
      </c>
      <c r="AW268" s="14" t="s">
        <v>35</v>
      </c>
      <c r="AX268" s="14" t="s">
        <v>81</v>
      </c>
      <c r="AY268" s="222" t="s">
        <v>150</v>
      </c>
    </row>
    <row r="269" spans="1:65" s="15" customFormat="1">
      <c r="B269" s="223"/>
      <c r="C269" s="224"/>
      <c r="D269" s="203" t="s">
        <v>158</v>
      </c>
      <c r="E269" s="225" t="s">
        <v>1</v>
      </c>
      <c r="F269" s="226" t="s">
        <v>161</v>
      </c>
      <c r="G269" s="224"/>
      <c r="H269" s="227">
        <v>1.8</v>
      </c>
      <c r="I269" s="228"/>
      <c r="J269" s="224"/>
      <c r="K269" s="224"/>
      <c r="L269" s="229"/>
      <c r="M269" s="230"/>
      <c r="N269" s="231"/>
      <c r="O269" s="231"/>
      <c r="P269" s="231"/>
      <c r="Q269" s="231"/>
      <c r="R269" s="231"/>
      <c r="S269" s="231"/>
      <c r="T269" s="232"/>
      <c r="AT269" s="233" t="s">
        <v>158</v>
      </c>
      <c r="AU269" s="233" t="s">
        <v>91</v>
      </c>
      <c r="AV269" s="15" t="s">
        <v>156</v>
      </c>
      <c r="AW269" s="15" t="s">
        <v>35</v>
      </c>
      <c r="AX269" s="15" t="s">
        <v>89</v>
      </c>
      <c r="AY269" s="233" t="s">
        <v>150</v>
      </c>
    </row>
    <row r="270" spans="1:65" s="2" customFormat="1" ht="21.75" customHeight="1">
      <c r="A270" s="34"/>
      <c r="B270" s="35"/>
      <c r="C270" s="187" t="s">
        <v>365</v>
      </c>
      <c r="D270" s="187" t="s">
        <v>152</v>
      </c>
      <c r="E270" s="188" t="s">
        <v>366</v>
      </c>
      <c r="F270" s="189" t="s">
        <v>367</v>
      </c>
      <c r="G270" s="190" t="s">
        <v>177</v>
      </c>
      <c r="H270" s="191">
        <v>1.8</v>
      </c>
      <c r="I270" s="192"/>
      <c r="J270" s="193">
        <f>ROUND(I270*H270,2)</f>
        <v>0</v>
      </c>
      <c r="K270" s="194"/>
      <c r="L270" s="39"/>
      <c r="M270" s="195" t="s">
        <v>1</v>
      </c>
      <c r="N270" s="196" t="s">
        <v>46</v>
      </c>
      <c r="O270" s="71"/>
      <c r="P270" s="197">
        <f>O270*H270</f>
        <v>0</v>
      </c>
      <c r="Q270" s="197">
        <v>0</v>
      </c>
      <c r="R270" s="197">
        <f>Q270*H270</f>
        <v>0</v>
      </c>
      <c r="S270" s="197">
        <v>0</v>
      </c>
      <c r="T270" s="198">
        <f>S270*H270</f>
        <v>0</v>
      </c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R270" s="199" t="s">
        <v>156</v>
      </c>
      <c r="AT270" s="199" t="s">
        <v>152</v>
      </c>
      <c r="AU270" s="199" t="s">
        <v>91</v>
      </c>
      <c r="AY270" s="17" t="s">
        <v>150</v>
      </c>
      <c r="BE270" s="200">
        <f>IF(N270="základní",J270,0)</f>
        <v>0</v>
      </c>
      <c r="BF270" s="200">
        <f>IF(N270="snížená",J270,0)</f>
        <v>0</v>
      </c>
      <c r="BG270" s="200">
        <f>IF(N270="zákl. přenesená",J270,0)</f>
        <v>0</v>
      </c>
      <c r="BH270" s="200">
        <f>IF(N270="sníž. přenesená",J270,0)</f>
        <v>0</v>
      </c>
      <c r="BI270" s="200">
        <f>IF(N270="nulová",J270,0)</f>
        <v>0</v>
      </c>
      <c r="BJ270" s="17" t="s">
        <v>89</v>
      </c>
      <c r="BK270" s="200">
        <f>ROUND(I270*H270,2)</f>
        <v>0</v>
      </c>
      <c r="BL270" s="17" t="s">
        <v>156</v>
      </c>
      <c r="BM270" s="199" t="s">
        <v>972</v>
      </c>
    </row>
    <row r="271" spans="1:65" s="13" customFormat="1">
      <c r="B271" s="201"/>
      <c r="C271" s="202"/>
      <c r="D271" s="203" t="s">
        <v>158</v>
      </c>
      <c r="E271" s="204" t="s">
        <v>1</v>
      </c>
      <c r="F271" s="205" t="s">
        <v>363</v>
      </c>
      <c r="G271" s="202"/>
      <c r="H271" s="204" t="s">
        <v>1</v>
      </c>
      <c r="I271" s="206"/>
      <c r="J271" s="202"/>
      <c r="K271" s="202"/>
      <c r="L271" s="207"/>
      <c r="M271" s="208"/>
      <c r="N271" s="209"/>
      <c r="O271" s="209"/>
      <c r="P271" s="209"/>
      <c r="Q271" s="209"/>
      <c r="R271" s="209"/>
      <c r="S271" s="209"/>
      <c r="T271" s="210"/>
      <c r="AT271" s="211" t="s">
        <v>158</v>
      </c>
      <c r="AU271" s="211" t="s">
        <v>91</v>
      </c>
      <c r="AV271" s="13" t="s">
        <v>89</v>
      </c>
      <c r="AW271" s="13" t="s">
        <v>35</v>
      </c>
      <c r="AX271" s="13" t="s">
        <v>81</v>
      </c>
      <c r="AY271" s="211" t="s">
        <v>150</v>
      </c>
    </row>
    <row r="272" spans="1:65" s="14" customFormat="1">
      <c r="B272" s="212"/>
      <c r="C272" s="213"/>
      <c r="D272" s="203" t="s">
        <v>158</v>
      </c>
      <c r="E272" s="214" t="s">
        <v>1</v>
      </c>
      <c r="F272" s="215" t="s">
        <v>971</v>
      </c>
      <c r="G272" s="213"/>
      <c r="H272" s="216">
        <v>1.8</v>
      </c>
      <c r="I272" s="217"/>
      <c r="J272" s="213"/>
      <c r="K272" s="213"/>
      <c r="L272" s="218"/>
      <c r="M272" s="219"/>
      <c r="N272" s="220"/>
      <c r="O272" s="220"/>
      <c r="P272" s="220"/>
      <c r="Q272" s="220"/>
      <c r="R272" s="220"/>
      <c r="S272" s="220"/>
      <c r="T272" s="221"/>
      <c r="AT272" s="222" t="s">
        <v>158</v>
      </c>
      <c r="AU272" s="222" t="s">
        <v>91</v>
      </c>
      <c r="AV272" s="14" t="s">
        <v>91</v>
      </c>
      <c r="AW272" s="14" t="s">
        <v>35</v>
      </c>
      <c r="AX272" s="14" t="s">
        <v>81</v>
      </c>
      <c r="AY272" s="222" t="s">
        <v>150</v>
      </c>
    </row>
    <row r="273" spans="1:65" s="15" customFormat="1">
      <c r="B273" s="223"/>
      <c r="C273" s="224"/>
      <c r="D273" s="203" t="s">
        <v>158</v>
      </c>
      <c r="E273" s="225" t="s">
        <v>1</v>
      </c>
      <c r="F273" s="226" t="s">
        <v>161</v>
      </c>
      <c r="G273" s="224"/>
      <c r="H273" s="227">
        <v>1.8</v>
      </c>
      <c r="I273" s="228"/>
      <c r="J273" s="224"/>
      <c r="K273" s="224"/>
      <c r="L273" s="229"/>
      <c r="M273" s="230"/>
      <c r="N273" s="231"/>
      <c r="O273" s="231"/>
      <c r="P273" s="231"/>
      <c r="Q273" s="231"/>
      <c r="R273" s="231"/>
      <c r="S273" s="231"/>
      <c r="T273" s="232"/>
      <c r="AT273" s="233" t="s">
        <v>158</v>
      </c>
      <c r="AU273" s="233" t="s">
        <v>91</v>
      </c>
      <c r="AV273" s="15" t="s">
        <v>156</v>
      </c>
      <c r="AW273" s="15" t="s">
        <v>35</v>
      </c>
      <c r="AX273" s="15" t="s">
        <v>89</v>
      </c>
      <c r="AY273" s="233" t="s">
        <v>150</v>
      </c>
    </row>
    <row r="274" spans="1:65" s="2" customFormat="1" ht="24.2" customHeight="1">
      <c r="A274" s="34"/>
      <c r="B274" s="35"/>
      <c r="C274" s="187" t="s">
        <v>369</v>
      </c>
      <c r="D274" s="187" t="s">
        <v>152</v>
      </c>
      <c r="E274" s="188" t="s">
        <v>370</v>
      </c>
      <c r="F274" s="189" t="s">
        <v>371</v>
      </c>
      <c r="G274" s="190" t="s">
        <v>189</v>
      </c>
      <c r="H274" s="191">
        <v>0.14299999999999999</v>
      </c>
      <c r="I274" s="192"/>
      <c r="J274" s="193">
        <f>ROUND(I274*H274,2)</f>
        <v>0</v>
      </c>
      <c r="K274" s="194"/>
      <c r="L274" s="39"/>
      <c r="M274" s="195" t="s">
        <v>1</v>
      </c>
      <c r="N274" s="196" t="s">
        <v>46</v>
      </c>
      <c r="O274" s="71"/>
      <c r="P274" s="197">
        <f>O274*H274</f>
        <v>0</v>
      </c>
      <c r="Q274" s="197">
        <v>0</v>
      </c>
      <c r="R274" s="197">
        <f>Q274*H274</f>
        <v>0</v>
      </c>
      <c r="S274" s="197">
        <v>2.2000000000000002</v>
      </c>
      <c r="T274" s="198">
        <f>S274*H274</f>
        <v>0.31459999999999999</v>
      </c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R274" s="199" t="s">
        <v>156</v>
      </c>
      <c r="AT274" s="199" t="s">
        <v>152</v>
      </c>
      <c r="AU274" s="199" t="s">
        <v>91</v>
      </c>
      <c r="AY274" s="17" t="s">
        <v>150</v>
      </c>
      <c r="BE274" s="200">
        <f>IF(N274="základní",J274,0)</f>
        <v>0</v>
      </c>
      <c r="BF274" s="200">
        <f>IF(N274="snížená",J274,0)</f>
        <v>0</v>
      </c>
      <c r="BG274" s="200">
        <f>IF(N274="zákl. přenesená",J274,0)</f>
        <v>0</v>
      </c>
      <c r="BH274" s="200">
        <f>IF(N274="sníž. přenesená",J274,0)</f>
        <v>0</v>
      </c>
      <c r="BI274" s="200">
        <f>IF(N274="nulová",J274,0)</f>
        <v>0</v>
      </c>
      <c r="BJ274" s="17" t="s">
        <v>89</v>
      </c>
      <c r="BK274" s="200">
        <f>ROUND(I274*H274,2)</f>
        <v>0</v>
      </c>
      <c r="BL274" s="17" t="s">
        <v>156</v>
      </c>
      <c r="BM274" s="199" t="s">
        <v>973</v>
      </c>
    </row>
    <row r="275" spans="1:65" s="13" customFormat="1">
      <c r="B275" s="201"/>
      <c r="C275" s="202"/>
      <c r="D275" s="203" t="s">
        <v>158</v>
      </c>
      <c r="E275" s="204" t="s">
        <v>1</v>
      </c>
      <c r="F275" s="205" t="s">
        <v>373</v>
      </c>
      <c r="G275" s="202"/>
      <c r="H275" s="204" t="s">
        <v>1</v>
      </c>
      <c r="I275" s="206"/>
      <c r="J275" s="202"/>
      <c r="K275" s="202"/>
      <c r="L275" s="207"/>
      <c r="M275" s="208"/>
      <c r="N275" s="209"/>
      <c r="O275" s="209"/>
      <c r="P275" s="209"/>
      <c r="Q275" s="209"/>
      <c r="R275" s="209"/>
      <c r="S275" s="209"/>
      <c r="T275" s="210"/>
      <c r="AT275" s="211" t="s">
        <v>158</v>
      </c>
      <c r="AU275" s="211" t="s">
        <v>91</v>
      </c>
      <c r="AV275" s="13" t="s">
        <v>89</v>
      </c>
      <c r="AW275" s="13" t="s">
        <v>35</v>
      </c>
      <c r="AX275" s="13" t="s">
        <v>81</v>
      </c>
      <c r="AY275" s="211" t="s">
        <v>150</v>
      </c>
    </row>
    <row r="276" spans="1:65" s="14" customFormat="1">
      <c r="B276" s="212"/>
      <c r="C276" s="213"/>
      <c r="D276" s="203" t="s">
        <v>158</v>
      </c>
      <c r="E276" s="214" t="s">
        <v>1</v>
      </c>
      <c r="F276" s="215" t="s">
        <v>974</v>
      </c>
      <c r="G276" s="213"/>
      <c r="H276" s="216">
        <v>0.14299999999999999</v>
      </c>
      <c r="I276" s="217"/>
      <c r="J276" s="213"/>
      <c r="K276" s="213"/>
      <c r="L276" s="218"/>
      <c r="M276" s="219"/>
      <c r="N276" s="220"/>
      <c r="O276" s="220"/>
      <c r="P276" s="220"/>
      <c r="Q276" s="220"/>
      <c r="R276" s="220"/>
      <c r="S276" s="220"/>
      <c r="T276" s="221"/>
      <c r="AT276" s="222" t="s">
        <v>158</v>
      </c>
      <c r="AU276" s="222" t="s">
        <v>91</v>
      </c>
      <c r="AV276" s="14" t="s">
        <v>91</v>
      </c>
      <c r="AW276" s="14" t="s">
        <v>35</v>
      </c>
      <c r="AX276" s="14" t="s">
        <v>81</v>
      </c>
      <c r="AY276" s="222" t="s">
        <v>150</v>
      </c>
    </row>
    <row r="277" spans="1:65" s="15" customFormat="1">
      <c r="B277" s="223"/>
      <c r="C277" s="224"/>
      <c r="D277" s="203" t="s">
        <v>158</v>
      </c>
      <c r="E277" s="225" t="s">
        <v>1</v>
      </c>
      <c r="F277" s="226" t="s">
        <v>161</v>
      </c>
      <c r="G277" s="224"/>
      <c r="H277" s="227">
        <v>0.14299999999999999</v>
      </c>
      <c r="I277" s="228"/>
      <c r="J277" s="224"/>
      <c r="K277" s="224"/>
      <c r="L277" s="229"/>
      <c r="M277" s="230"/>
      <c r="N277" s="231"/>
      <c r="O277" s="231"/>
      <c r="P277" s="231"/>
      <c r="Q277" s="231"/>
      <c r="R277" s="231"/>
      <c r="S277" s="231"/>
      <c r="T277" s="232"/>
      <c r="AT277" s="233" t="s">
        <v>158</v>
      </c>
      <c r="AU277" s="233" t="s">
        <v>91</v>
      </c>
      <c r="AV277" s="15" t="s">
        <v>156</v>
      </c>
      <c r="AW277" s="15" t="s">
        <v>35</v>
      </c>
      <c r="AX277" s="15" t="s">
        <v>89</v>
      </c>
      <c r="AY277" s="233" t="s">
        <v>150</v>
      </c>
    </row>
    <row r="278" spans="1:65" s="2" customFormat="1" ht="24.2" customHeight="1">
      <c r="A278" s="34"/>
      <c r="B278" s="35"/>
      <c r="C278" s="187" t="s">
        <v>375</v>
      </c>
      <c r="D278" s="187" t="s">
        <v>152</v>
      </c>
      <c r="E278" s="188" t="s">
        <v>376</v>
      </c>
      <c r="F278" s="189" t="s">
        <v>377</v>
      </c>
      <c r="G278" s="190" t="s">
        <v>285</v>
      </c>
      <c r="H278" s="191">
        <v>1</v>
      </c>
      <c r="I278" s="192"/>
      <c r="J278" s="193">
        <f>ROUND(I278*H278,2)</f>
        <v>0</v>
      </c>
      <c r="K278" s="194"/>
      <c r="L278" s="39"/>
      <c r="M278" s="195" t="s">
        <v>1</v>
      </c>
      <c r="N278" s="196" t="s">
        <v>46</v>
      </c>
      <c r="O278" s="71"/>
      <c r="P278" s="197">
        <f>O278*H278</f>
        <v>0</v>
      </c>
      <c r="Q278" s="197">
        <v>0</v>
      </c>
      <c r="R278" s="197">
        <f>Q278*H278</f>
        <v>0</v>
      </c>
      <c r="S278" s="197">
        <v>8.2000000000000003E-2</v>
      </c>
      <c r="T278" s="198">
        <f>S278*H278</f>
        <v>8.2000000000000003E-2</v>
      </c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R278" s="199" t="s">
        <v>156</v>
      </c>
      <c r="AT278" s="199" t="s">
        <v>152</v>
      </c>
      <c r="AU278" s="199" t="s">
        <v>91</v>
      </c>
      <c r="AY278" s="17" t="s">
        <v>150</v>
      </c>
      <c r="BE278" s="200">
        <f>IF(N278="základní",J278,0)</f>
        <v>0</v>
      </c>
      <c r="BF278" s="200">
        <f>IF(N278="snížená",J278,0)</f>
        <v>0</v>
      </c>
      <c r="BG278" s="200">
        <f>IF(N278="zákl. přenesená",J278,0)</f>
        <v>0</v>
      </c>
      <c r="BH278" s="200">
        <f>IF(N278="sníž. přenesená",J278,0)</f>
        <v>0</v>
      </c>
      <c r="BI278" s="200">
        <f>IF(N278="nulová",J278,0)</f>
        <v>0</v>
      </c>
      <c r="BJ278" s="17" t="s">
        <v>89</v>
      </c>
      <c r="BK278" s="200">
        <f>ROUND(I278*H278,2)</f>
        <v>0</v>
      </c>
      <c r="BL278" s="17" t="s">
        <v>156</v>
      </c>
      <c r="BM278" s="199" t="s">
        <v>975</v>
      </c>
    </row>
    <row r="279" spans="1:65" s="2" customFormat="1" ht="33" customHeight="1">
      <c r="A279" s="34"/>
      <c r="B279" s="35"/>
      <c r="C279" s="187" t="s">
        <v>379</v>
      </c>
      <c r="D279" s="187" t="s">
        <v>152</v>
      </c>
      <c r="E279" s="188" t="s">
        <v>380</v>
      </c>
      <c r="F279" s="189" t="s">
        <v>381</v>
      </c>
      <c r="G279" s="190" t="s">
        <v>155</v>
      </c>
      <c r="H279" s="191">
        <v>6.08</v>
      </c>
      <c r="I279" s="192"/>
      <c r="J279" s="193">
        <f>ROUND(I279*H279,2)</f>
        <v>0</v>
      </c>
      <c r="K279" s="194"/>
      <c r="L279" s="39"/>
      <c r="M279" s="195" t="s">
        <v>1</v>
      </c>
      <c r="N279" s="196" t="s">
        <v>46</v>
      </c>
      <c r="O279" s="71"/>
      <c r="P279" s="197">
        <f>O279*H279</f>
        <v>0</v>
      </c>
      <c r="Q279" s="197">
        <v>0</v>
      </c>
      <c r="R279" s="197">
        <f>Q279*H279</f>
        <v>0</v>
      </c>
      <c r="S279" s="197">
        <v>0</v>
      </c>
      <c r="T279" s="198">
        <f>S279*H279</f>
        <v>0</v>
      </c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R279" s="199" t="s">
        <v>156</v>
      </c>
      <c r="AT279" s="199" t="s">
        <v>152</v>
      </c>
      <c r="AU279" s="199" t="s">
        <v>91</v>
      </c>
      <c r="AY279" s="17" t="s">
        <v>150</v>
      </c>
      <c r="BE279" s="200">
        <f>IF(N279="základní",J279,0)</f>
        <v>0</v>
      </c>
      <c r="BF279" s="200">
        <f>IF(N279="snížená",J279,0)</f>
        <v>0</v>
      </c>
      <c r="BG279" s="200">
        <f>IF(N279="zákl. přenesená",J279,0)</f>
        <v>0</v>
      </c>
      <c r="BH279" s="200">
        <f>IF(N279="sníž. přenesená",J279,0)</f>
        <v>0</v>
      </c>
      <c r="BI279" s="200">
        <f>IF(N279="nulová",J279,0)</f>
        <v>0</v>
      </c>
      <c r="BJ279" s="17" t="s">
        <v>89</v>
      </c>
      <c r="BK279" s="200">
        <f>ROUND(I279*H279,2)</f>
        <v>0</v>
      </c>
      <c r="BL279" s="17" t="s">
        <v>156</v>
      </c>
      <c r="BM279" s="199" t="s">
        <v>976</v>
      </c>
    </row>
    <row r="280" spans="1:65" s="13" customFormat="1">
      <c r="B280" s="201"/>
      <c r="C280" s="202"/>
      <c r="D280" s="203" t="s">
        <v>158</v>
      </c>
      <c r="E280" s="204" t="s">
        <v>1</v>
      </c>
      <c r="F280" s="205" t="s">
        <v>159</v>
      </c>
      <c r="G280" s="202"/>
      <c r="H280" s="204" t="s">
        <v>1</v>
      </c>
      <c r="I280" s="206"/>
      <c r="J280" s="202"/>
      <c r="K280" s="202"/>
      <c r="L280" s="207"/>
      <c r="M280" s="208"/>
      <c r="N280" s="209"/>
      <c r="O280" s="209"/>
      <c r="P280" s="209"/>
      <c r="Q280" s="209"/>
      <c r="R280" s="209"/>
      <c r="S280" s="209"/>
      <c r="T280" s="210"/>
      <c r="AT280" s="211" t="s">
        <v>158</v>
      </c>
      <c r="AU280" s="211" t="s">
        <v>91</v>
      </c>
      <c r="AV280" s="13" t="s">
        <v>89</v>
      </c>
      <c r="AW280" s="13" t="s">
        <v>35</v>
      </c>
      <c r="AX280" s="13" t="s">
        <v>81</v>
      </c>
      <c r="AY280" s="211" t="s">
        <v>150</v>
      </c>
    </row>
    <row r="281" spans="1:65" s="14" customFormat="1">
      <c r="B281" s="212"/>
      <c r="C281" s="213"/>
      <c r="D281" s="203" t="s">
        <v>158</v>
      </c>
      <c r="E281" s="214" t="s">
        <v>1</v>
      </c>
      <c r="F281" s="215" t="s">
        <v>907</v>
      </c>
      <c r="G281" s="213"/>
      <c r="H281" s="216">
        <v>6.08</v>
      </c>
      <c r="I281" s="217"/>
      <c r="J281" s="213"/>
      <c r="K281" s="213"/>
      <c r="L281" s="218"/>
      <c r="M281" s="219"/>
      <c r="N281" s="220"/>
      <c r="O281" s="220"/>
      <c r="P281" s="220"/>
      <c r="Q281" s="220"/>
      <c r="R281" s="220"/>
      <c r="S281" s="220"/>
      <c r="T281" s="221"/>
      <c r="AT281" s="222" t="s">
        <v>158</v>
      </c>
      <c r="AU281" s="222" t="s">
        <v>91</v>
      </c>
      <c r="AV281" s="14" t="s">
        <v>91</v>
      </c>
      <c r="AW281" s="14" t="s">
        <v>35</v>
      </c>
      <c r="AX281" s="14" t="s">
        <v>81</v>
      </c>
      <c r="AY281" s="222" t="s">
        <v>150</v>
      </c>
    </row>
    <row r="282" spans="1:65" s="15" customFormat="1">
      <c r="B282" s="223"/>
      <c r="C282" s="224"/>
      <c r="D282" s="203" t="s">
        <v>158</v>
      </c>
      <c r="E282" s="225" t="s">
        <v>1</v>
      </c>
      <c r="F282" s="226" t="s">
        <v>161</v>
      </c>
      <c r="G282" s="224"/>
      <c r="H282" s="227">
        <v>6.08</v>
      </c>
      <c r="I282" s="228"/>
      <c r="J282" s="224"/>
      <c r="K282" s="224"/>
      <c r="L282" s="229"/>
      <c r="M282" s="230"/>
      <c r="N282" s="231"/>
      <c r="O282" s="231"/>
      <c r="P282" s="231"/>
      <c r="Q282" s="231"/>
      <c r="R282" s="231"/>
      <c r="S282" s="231"/>
      <c r="T282" s="232"/>
      <c r="AT282" s="233" t="s">
        <v>158</v>
      </c>
      <c r="AU282" s="233" t="s">
        <v>91</v>
      </c>
      <c r="AV282" s="15" t="s">
        <v>156</v>
      </c>
      <c r="AW282" s="15" t="s">
        <v>35</v>
      </c>
      <c r="AX282" s="15" t="s">
        <v>89</v>
      </c>
      <c r="AY282" s="233" t="s">
        <v>150</v>
      </c>
    </row>
    <row r="283" spans="1:65" s="12" customFormat="1" ht="22.9" customHeight="1">
      <c r="B283" s="171"/>
      <c r="C283" s="172"/>
      <c r="D283" s="173" t="s">
        <v>80</v>
      </c>
      <c r="E283" s="185" t="s">
        <v>383</v>
      </c>
      <c r="F283" s="185" t="s">
        <v>384</v>
      </c>
      <c r="G283" s="172"/>
      <c r="H283" s="172"/>
      <c r="I283" s="175"/>
      <c r="J283" s="186">
        <f>BK283</f>
        <v>0</v>
      </c>
      <c r="K283" s="172"/>
      <c r="L283" s="177"/>
      <c r="M283" s="178"/>
      <c r="N283" s="179"/>
      <c r="O283" s="179"/>
      <c r="P283" s="180">
        <f>SUM(P284:P295)</f>
        <v>0</v>
      </c>
      <c r="Q283" s="179"/>
      <c r="R283" s="180">
        <f>SUM(R284:R295)</f>
        <v>0</v>
      </c>
      <c r="S283" s="179"/>
      <c r="T283" s="181">
        <f>SUM(T284:T295)</f>
        <v>0</v>
      </c>
      <c r="AR283" s="182" t="s">
        <v>89</v>
      </c>
      <c r="AT283" s="183" t="s">
        <v>80</v>
      </c>
      <c r="AU283" s="183" t="s">
        <v>89</v>
      </c>
      <c r="AY283" s="182" t="s">
        <v>150</v>
      </c>
      <c r="BK283" s="184">
        <f>SUM(BK284:BK295)</f>
        <v>0</v>
      </c>
    </row>
    <row r="284" spans="1:65" s="2" customFormat="1" ht="24.2" customHeight="1">
      <c r="A284" s="34"/>
      <c r="B284" s="35"/>
      <c r="C284" s="187" t="s">
        <v>385</v>
      </c>
      <c r="D284" s="187" t="s">
        <v>152</v>
      </c>
      <c r="E284" s="188" t="s">
        <v>386</v>
      </c>
      <c r="F284" s="189" t="s">
        <v>387</v>
      </c>
      <c r="G284" s="190" t="s">
        <v>228</v>
      </c>
      <c r="H284" s="191">
        <v>1.2210000000000001</v>
      </c>
      <c r="I284" s="192"/>
      <c r="J284" s="193">
        <f>ROUND(I284*H284,2)</f>
        <v>0</v>
      </c>
      <c r="K284" s="194"/>
      <c r="L284" s="39"/>
      <c r="M284" s="195" t="s">
        <v>1</v>
      </c>
      <c r="N284" s="196" t="s">
        <v>46</v>
      </c>
      <c r="O284" s="71"/>
      <c r="P284" s="197">
        <f>O284*H284</f>
        <v>0</v>
      </c>
      <c r="Q284" s="197">
        <v>0</v>
      </c>
      <c r="R284" s="197">
        <f>Q284*H284</f>
        <v>0</v>
      </c>
      <c r="S284" s="197">
        <v>0</v>
      </c>
      <c r="T284" s="198">
        <f>S284*H284</f>
        <v>0</v>
      </c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R284" s="199" t="s">
        <v>156</v>
      </c>
      <c r="AT284" s="199" t="s">
        <v>152</v>
      </c>
      <c r="AU284" s="199" t="s">
        <v>91</v>
      </c>
      <c r="AY284" s="17" t="s">
        <v>150</v>
      </c>
      <c r="BE284" s="200">
        <f>IF(N284="základní",J284,0)</f>
        <v>0</v>
      </c>
      <c r="BF284" s="200">
        <f>IF(N284="snížená",J284,0)</f>
        <v>0</v>
      </c>
      <c r="BG284" s="200">
        <f>IF(N284="zákl. přenesená",J284,0)</f>
        <v>0</v>
      </c>
      <c r="BH284" s="200">
        <f>IF(N284="sníž. přenesená",J284,0)</f>
        <v>0</v>
      </c>
      <c r="BI284" s="200">
        <f>IF(N284="nulová",J284,0)</f>
        <v>0</v>
      </c>
      <c r="BJ284" s="17" t="s">
        <v>89</v>
      </c>
      <c r="BK284" s="200">
        <f>ROUND(I284*H284,2)</f>
        <v>0</v>
      </c>
      <c r="BL284" s="17" t="s">
        <v>156</v>
      </c>
      <c r="BM284" s="199" t="s">
        <v>977</v>
      </c>
    </row>
    <row r="285" spans="1:65" s="14" customFormat="1">
      <c r="B285" s="212"/>
      <c r="C285" s="213"/>
      <c r="D285" s="203" t="s">
        <v>158</v>
      </c>
      <c r="E285" s="214" t="s">
        <v>1</v>
      </c>
      <c r="F285" s="215" t="s">
        <v>978</v>
      </c>
      <c r="G285" s="213"/>
      <c r="H285" s="216">
        <v>1.2210000000000001</v>
      </c>
      <c r="I285" s="217"/>
      <c r="J285" s="213"/>
      <c r="K285" s="213"/>
      <c r="L285" s="218"/>
      <c r="M285" s="219"/>
      <c r="N285" s="220"/>
      <c r="O285" s="220"/>
      <c r="P285" s="220"/>
      <c r="Q285" s="220"/>
      <c r="R285" s="220"/>
      <c r="S285" s="220"/>
      <c r="T285" s="221"/>
      <c r="AT285" s="222" t="s">
        <v>158</v>
      </c>
      <c r="AU285" s="222" t="s">
        <v>91</v>
      </c>
      <c r="AV285" s="14" t="s">
        <v>91</v>
      </c>
      <c r="AW285" s="14" t="s">
        <v>35</v>
      </c>
      <c r="AX285" s="14" t="s">
        <v>81</v>
      </c>
      <c r="AY285" s="222" t="s">
        <v>150</v>
      </c>
    </row>
    <row r="286" spans="1:65" s="15" customFormat="1">
      <c r="B286" s="223"/>
      <c r="C286" s="224"/>
      <c r="D286" s="203" t="s">
        <v>158</v>
      </c>
      <c r="E286" s="225" t="s">
        <v>1</v>
      </c>
      <c r="F286" s="226" t="s">
        <v>161</v>
      </c>
      <c r="G286" s="224"/>
      <c r="H286" s="227">
        <v>1.2210000000000001</v>
      </c>
      <c r="I286" s="228"/>
      <c r="J286" s="224"/>
      <c r="K286" s="224"/>
      <c r="L286" s="229"/>
      <c r="M286" s="230"/>
      <c r="N286" s="231"/>
      <c r="O286" s="231"/>
      <c r="P286" s="231"/>
      <c r="Q286" s="231"/>
      <c r="R286" s="231"/>
      <c r="S286" s="231"/>
      <c r="T286" s="232"/>
      <c r="AT286" s="233" t="s">
        <v>158</v>
      </c>
      <c r="AU286" s="233" t="s">
        <v>91</v>
      </c>
      <c r="AV286" s="15" t="s">
        <v>156</v>
      </c>
      <c r="AW286" s="15" t="s">
        <v>35</v>
      </c>
      <c r="AX286" s="15" t="s">
        <v>89</v>
      </c>
      <c r="AY286" s="233" t="s">
        <v>150</v>
      </c>
    </row>
    <row r="287" spans="1:65" s="2" customFormat="1" ht="24.2" customHeight="1">
      <c r="A287" s="34"/>
      <c r="B287" s="35"/>
      <c r="C287" s="187" t="s">
        <v>390</v>
      </c>
      <c r="D287" s="187" t="s">
        <v>152</v>
      </c>
      <c r="E287" s="188" t="s">
        <v>391</v>
      </c>
      <c r="F287" s="189" t="s">
        <v>392</v>
      </c>
      <c r="G287" s="190" t="s">
        <v>228</v>
      </c>
      <c r="H287" s="191">
        <v>6.1050000000000004</v>
      </c>
      <c r="I287" s="192"/>
      <c r="J287" s="193">
        <f>ROUND(I287*H287,2)</f>
        <v>0</v>
      </c>
      <c r="K287" s="194"/>
      <c r="L287" s="39"/>
      <c r="M287" s="195" t="s">
        <v>1</v>
      </c>
      <c r="N287" s="196" t="s">
        <v>46</v>
      </c>
      <c r="O287" s="71"/>
      <c r="P287" s="197">
        <f>O287*H287</f>
        <v>0</v>
      </c>
      <c r="Q287" s="197">
        <v>0</v>
      </c>
      <c r="R287" s="197">
        <f>Q287*H287</f>
        <v>0</v>
      </c>
      <c r="S287" s="197">
        <v>0</v>
      </c>
      <c r="T287" s="198">
        <f>S287*H287</f>
        <v>0</v>
      </c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R287" s="199" t="s">
        <v>156</v>
      </c>
      <c r="AT287" s="199" t="s">
        <v>152</v>
      </c>
      <c r="AU287" s="199" t="s">
        <v>91</v>
      </c>
      <c r="AY287" s="17" t="s">
        <v>150</v>
      </c>
      <c r="BE287" s="200">
        <f>IF(N287="základní",J287,0)</f>
        <v>0</v>
      </c>
      <c r="BF287" s="200">
        <f>IF(N287="snížená",J287,0)</f>
        <v>0</v>
      </c>
      <c r="BG287" s="200">
        <f>IF(N287="zákl. přenesená",J287,0)</f>
        <v>0</v>
      </c>
      <c r="BH287" s="200">
        <f>IF(N287="sníž. přenesená",J287,0)</f>
        <v>0</v>
      </c>
      <c r="BI287" s="200">
        <f>IF(N287="nulová",J287,0)</f>
        <v>0</v>
      </c>
      <c r="BJ287" s="17" t="s">
        <v>89</v>
      </c>
      <c r="BK287" s="200">
        <f>ROUND(I287*H287,2)</f>
        <v>0</v>
      </c>
      <c r="BL287" s="17" t="s">
        <v>156</v>
      </c>
      <c r="BM287" s="199" t="s">
        <v>979</v>
      </c>
    </row>
    <row r="288" spans="1:65" s="14" customFormat="1">
      <c r="B288" s="212"/>
      <c r="C288" s="213"/>
      <c r="D288" s="203" t="s">
        <v>158</v>
      </c>
      <c r="E288" s="214" t="s">
        <v>1</v>
      </c>
      <c r="F288" s="215" t="s">
        <v>980</v>
      </c>
      <c r="G288" s="213"/>
      <c r="H288" s="216">
        <v>1.2210000000000001</v>
      </c>
      <c r="I288" s="217"/>
      <c r="J288" s="213"/>
      <c r="K288" s="213"/>
      <c r="L288" s="218"/>
      <c r="M288" s="219"/>
      <c r="N288" s="220"/>
      <c r="O288" s="220"/>
      <c r="P288" s="220"/>
      <c r="Q288" s="220"/>
      <c r="R288" s="220"/>
      <c r="S288" s="220"/>
      <c r="T288" s="221"/>
      <c r="AT288" s="222" t="s">
        <v>158</v>
      </c>
      <c r="AU288" s="222" t="s">
        <v>91</v>
      </c>
      <c r="AV288" s="14" t="s">
        <v>91</v>
      </c>
      <c r="AW288" s="14" t="s">
        <v>35</v>
      </c>
      <c r="AX288" s="14" t="s">
        <v>81</v>
      </c>
      <c r="AY288" s="222" t="s">
        <v>150</v>
      </c>
    </row>
    <row r="289" spans="1:65" s="15" customFormat="1">
      <c r="B289" s="223"/>
      <c r="C289" s="224"/>
      <c r="D289" s="203" t="s">
        <v>158</v>
      </c>
      <c r="E289" s="225" t="s">
        <v>1</v>
      </c>
      <c r="F289" s="226" t="s">
        <v>161</v>
      </c>
      <c r="G289" s="224"/>
      <c r="H289" s="227">
        <v>1.2210000000000001</v>
      </c>
      <c r="I289" s="228"/>
      <c r="J289" s="224"/>
      <c r="K289" s="224"/>
      <c r="L289" s="229"/>
      <c r="M289" s="230"/>
      <c r="N289" s="231"/>
      <c r="O289" s="231"/>
      <c r="P289" s="231"/>
      <c r="Q289" s="231"/>
      <c r="R289" s="231"/>
      <c r="S289" s="231"/>
      <c r="T289" s="232"/>
      <c r="AT289" s="233" t="s">
        <v>158</v>
      </c>
      <c r="AU289" s="233" t="s">
        <v>91</v>
      </c>
      <c r="AV289" s="15" t="s">
        <v>156</v>
      </c>
      <c r="AW289" s="15" t="s">
        <v>35</v>
      </c>
      <c r="AX289" s="15" t="s">
        <v>89</v>
      </c>
      <c r="AY289" s="233" t="s">
        <v>150</v>
      </c>
    </row>
    <row r="290" spans="1:65" s="14" customFormat="1">
      <c r="B290" s="212"/>
      <c r="C290" s="213"/>
      <c r="D290" s="203" t="s">
        <v>158</v>
      </c>
      <c r="E290" s="213"/>
      <c r="F290" s="215" t="s">
        <v>981</v>
      </c>
      <c r="G290" s="213"/>
      <c r="H290" s="216">
        <v>6.1050000000000004</v>
      </c>
      <c r="I290" s="217"/>
      <c r="J290" s="213"/>
      <c r="K290" s="213"/>
      <c r="L290" s="218"/>
      <c r="M290" s="219"/>
      <c r="N290" s="220"/>
      <c r="O290" s="220"/>
      <c r="P290" s="220"/>
      <c r="Q290" s="220"/>
      <c r="R290" s="220"/>
      <c r="S290" s="220"/>
      <c r="T290" s="221"/>
      <c r="AT290" s="222" t="s">
        <v>158</v>
      </c>
      <c r="AU290" s="222" t="s">
        <v>91</v>
      </c>
      <c r="AV290" s="14" t="s">
        <v>91</v>
      </c>
      <c r="AW290" s="14" t="s">
        <v>4</v>
      </c>
      <c r="AX290" s="14" t="s">
        <v>89</v>
      </c>
      <c r="AY290" s="222" t="s">
        <v>150</v>
      </c>
    </row>
    <row r="291" spans="1:65" s="2" customFormat="1" ht="37.9" customHeight="1">
      <c r="A291" s="34"/>
      <c r="B291" s="35"/>
      <c r="C291" s="187" t="s">
        <v>396</v>
      </c>
      <c r="D291" s="187" t="s">
        <v>152</v>
      </c>
      <c r="E291" s="188" t="s">
        <v>397</v>
      </c>
      <c r="F291" s="189" t="s">
        <v>398</v>
      </c>
      <c r="G291" s="190" t="s">
        <v>228</v>
      </c>
      <c r="H291" s="191">
        <v>0.315</v>
      </c>
      <c r="I291" s="192"/>
      <c r="J291" s="193">
        <f>ROUND(I291*H291,2)</f>
        <v>0</v>
      </c>
      <c r="K291" s="194"/>
      <c r="L291" s="39"/>
      <c r="M291" s="195" t="s">
        <v>1</v>
      </c>
      <c r="N291" s="196" t="s">
        <v>46</v>
      </c>
      <c r="O291" s="71"/>
      <c r="P291" s="197">
        <f>O291*H291</f>
        <v>0</v>
      </c>
      <c r="Q291" s="197">
        <v>0</v>
      </c>
      <c r="R291" s="197">
        <f>Q291*H291</f>
        <v>0</v>
      </c>
      <c r="S291" s="197">
        <v>0</v>
      </c>
      <c r="T291" s="198">
        <f>S291*H291</f>
        <v>0</v>
      </c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R291" s="199" t="s">
        <v>156</v>
      </c>
      <c r="AT291" s="199" t="s">
        <v>152</v>
      </c>
      <c r="AU291" s="199" t="s">
        <v>91</v>
      </c>
      <c r="AY291" s="17" t="s">
        <v>150</v>
      </c>
      <c r="BE291" s="200">
        <f>IF(N291="základní",J291,0)</f>
        <v>0</v>
      </c>
      <c r="BF291" s="200">
        <f>IF(N291="snížená",J291,0)</f>
        <v>0</v>
      </c>
      <c r="BG291" s="200">
        <f>IF(N291="zákl. přenesená",J291,0)</f>
        <v>0</v>
      </c>
      <c r="BH291" s="200">
        <f>IF(N291="sníž. přenesená",J291,0)</f>
        <v>0</v>
      </c>
      <c r="BI291" s="200">
        <f>IF(N291="nulová",J291,0)</f>
        <v>0</v>
      </c>
      <c r="BJ291" s="17" t="s">
        <v>89</v>
      </c>
      <c r="BK291" s="200">
        <f>ROUND(I291*H291,2)</f>
        <v>0</v>
      </c>
      <c r="BL291" s="17" t="s">
        <v>156</v>
      </c>
      <c r="BM291" s="199" t="s">
        <v>982</v>
      </c>
    </row>
    <row r="292" spans="1:65" s="2" customFormat="1" ht="44.25" customHeight="1">
      <c r="A292" s="34"/>
      <c r="B292" s="35"/>
      <c r="C292" s="187" t="s">
        <v>402</v>
      </c>
      <c r="D292" s="187" t="s">
        <v>152</v>
      </c>
      <c r="E292" s="188" t="s">
        <v>403</v>
      </c>
      <c r="F292" s="189" t="s">
        <v>404</v>
      </c>
      <c r="G292" s="190" t="s">
        <v>228</v>
      </c>
      <c r="H292" s="191">
        <v>0.79200000000000004</v>
      </c>
      <c r="I292" s="192"/>
      <c r="J292" s="193">
        <f>ROUND(I292*H292,2)</f>
        <v>0</v>
      </c>
      <c r="K292" s="194"/>
      <c r="L292" s="39"/>
      <c r="M292" s="195" t="s">
        <v>1</v>
      </c>
      <c r="N292" s="196" t="s">
        <v>46</v>
      </c>
      <c r="O292" s="71"/>
      <c r="P292" s="197">
        <f>O292*H292</f>
        <v>0</v>
      </c>
      <c r="Q292" s="197">
        <v>0</v>
      </c>
      <c r="R292" s="197">
        <f>Q292*H292</f>
        <v>0</v>
      </c>
      <c r="S292" s="197">
        <v>0</v>
      </c>
      <c r="T292" s="198">
        <f>S292*H292</f>
        <v>0</v>
      </c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R292" s="199" t="s">
        <v>156</v>
      </c>
      <c r="AT292" s="199" t="s">
        <v>152</v>
      </c>
      <c r="AU292" s="199" t="s">
        <v>91</v>
      </c>
      <c r="AY292" s="17" t="s">
        <v>150</v>
      </c>
      <c r="BE292" s="200">
        <f>IF(N292="základní",J292,0)</f>
        <v>0</v>
      </c>
      <c r="BF292" s="200">
        <f>IF(N292="snížená",J292,0)</f>
        <v>0</v>
      </c>
      <c r="BG292" s="200">
        <f>IF(N292="zákl. přenesená",J292,0)</f>
        <v>0</v>
      </c>
      <c r="BH292" s="200">
        <f>IF(N292="sníž. přenesená",J292,0)</f>
        <v>0</v>
      </c>
      <c r="BI292" s="200">
        <f>IF(N292="nulová",J292,0)</f>
        <v>0</v>
      </c>
      <c r="BJ292" s="17" t="s">
        <v>89</v>
      </c>
      <c r="BK292" s="200">
        <f>ROUND(I292*H292,2)</f>
        <v>0</v>
      </c>
      <c r="BL292" s="17" t="s">
        <v>156</v>
      </c>
      <c r="BM292" s="199" t="s">
        <v>983</v>
      </c>
    </row>
    <row r="293" spans="1:65" s="14" customFormat="1">
      <c r="B293" s="212"/>
      <c r="C293" s="213"/>
      <c r="D293" s="203" t="s">
        <v>158</v>
      </c>
      <c r="E293" s="214" t="s">
        <v>1</v>
      </c>
      <c r="F293" s="215" t="s">
        <v>984</v>
      </c>
      <c r="G293" s="213"/>
      <c r="H293" s="216">
        <v>0.79200000000000004</v>
      </c>
      <c r="I293" s="217"/>
      <c r="J293" s="213"/>
      <c r="K293" s="213"/>
      <c r="L293" s="218"/>
      <c r="M293" s="219"/>
      <c r="N293" s="220"/>
      <c r="O293" s="220"/>
      <c r="P293" s="220"/>
      <c r="Q293" s="220"/>
      <c r="R293" s="220"/>
      <c r="S293" s="220"/>
      <c r="T293" s="221"/>
      <c r="AT293" s="222" t="s">
        <v>158</v>
      </c>
      <c r="AU293" s="222" t="s">
        <v>91</v>
      </c>
      <c r="AV293" s="14" t="s">
        <v>91</v>
      </c>
      <c r="AW293" s="14" t="s">
        <v>35</v>
      </c>
      <c r="AX293" s="14" t="s">
        <v>81</v>
      </c>
      <c r="AY293" s="222" t="s">
        <v>150</v>
      </c>
    </row>
    <row r="294" spans="1:65" s="15" customFormat="1">
      <c r="B294" s="223"/>
      <c r="C294" s="224"/>
      <c r="D294" s="203" t="s">
        <v>158</v>
      </c>
      <c r="E294" s="225" t="s">
        <v>1</v>
      </c>
      <c r="F294" s="226" t="s">
        <v>161</v>
      </c>
      <c r="G294" s="224"/>
      <c r="H294" s="227">
        <v>0.79200000000000004</v>
      </c>
      <c r="I294" s="228"/>
      <c r="J294" s="224"/>
      <c r="K294" s="224"/>
      <c r="L294" s="229"/>
      <c r="M294" s="230"/>
      <c r="N294" s="231"/>
      <c r="O294" s="231"/>
      <c r="P294" s="231"/>
      <c r="Q294" s="231"/>
      <c r="R294" s="231"/>
      <c r="S294" s="231"/>
      <c r="T294" s="232"/>
      <c r="AT294" s="233" t="s">
        <v>158</v>
      </c>
      <c r="AU294" s="233" t="s">
        <v>91</v>
      </c>
      <c r="AV294" s="15" t="s">
        <v>156</v>
      </c>
      <c r="AW294" s="15" t="s">
        <v>35</v>
      </c>
      <c r="AX294" s="15" t="s">
        <v>89</v>
      </c>
      <c r="AY294" s="233" t="s">
        <v>150</v>
      </c>
    </row>
    <row r="295" spans="1:65" s="2" customFormat="1" ht="44.25" customHeight="1">
      <c r="A295" s="34"/>
      <c r="B295" s="35"/>
      <c r="C295" s="187" t="s">
        <v>407</v>
      </c>
      <c r="D295" s="187" t="s">
        <v>152</v>
      </c>
      <c r="E295" s="188" t="s">
        <v>408</v>
      </c>
      <c r="F295" s="189" t="s">
        <v>409</v>
      </c>
      <c r="G295" s="190" t="s">
        <v>228</v>
      </c>
      <c r="H295" s="191">
        <v>0.114</v>
      </c>
      <c r="I295" s="192"/>
      <c r="J295" s="193">
        <f>ROUND(I295*H295,2)</f>
        <v>0</v>
      </c>
      <c r="K295" s="194"/>
      <c r="L295" s="39"/>
      <c r="M295" s="195" t="s">
        <v>1</v>
      </c>
      <c r="N295" s="196" t="s">
        <v>46</v>
      </c>
      <c r="O295" s="71"/>
      <c r="P295" s="197">
        <f>O295*H295</f>
        <v>0</v>
      </c>
      <c r="Q295" s="197">
        <v>0</v>
      </c>
      <c r="R295" s="197">
        <f>Q295*H295</f>
        <v>0</v>
      </c>
      <c r="S295" s="197">
        <v>0</v>
      </c>
      <c r="T295" s="198">
        <f>S295*H295</f>
        <v>0</v>
      </c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  <c r="AR295" s="199" t="s">
        <v>156</v>
      </c>
      <c r="AT295" s="199" t="s">
        <v>152</v>
      </c>
      <c r="AU295" s="199" t="s">
        <v>91</v>
      </c>
      <c r="AY295" s="17" t="s">
        <v>150</v>
      </c>
      <c r="BE295" s="200">
        <f>IF(N295="základní",J295,0)</f>
        <v>0</v>
      </c>
      <c r="BF295" s="200">
        <f>IF(N295="snížená",J295,0)</f>
        <v>0</v>
      </c>
      <c r="BG295" s="200">
        <f>IF(N295="zákl. přenesená",J295,0)</f>
        <v>0</v>
      </c>
      <c r="BH295" s="200">
        <f>IF(N295="sníž. přenesená",J295,0)</f>
        <v>0</v>
      </c>
      <c r="BI295" s="200">
        <f>IF(N295="nulová",J295,0)</f>
        <v>0</v>
      </c>
      <c r="BJ295" s="17" t="s">
        <v>89</v>
      </c>
      <c r="BK295" s="200">
        <f>ROUND(I295*H295,2)</f>
        <v>0</v>
      </c>
      <c r="BL295" s="17" t="s">
        <v>156</v>
      </c>
      <c r="BM295" s="199" t="s">
        <v>985</v>
      </c>
    </row>
    <row r="296" spans="1:65" s="12" customFormat="1" ht="22.9" customHeight="1">
      <c r="B296" s="171"/>
      <c r="C296" s="172"/>
      <c r="D296" s="173" t="s">
        <v>80</v>
      </c>
      <c r="E296" s="185" t="s">
        <v>412</v>
      </c>
      <c r="F296" s="185" t="s">
        <v>413</v>
      </c>
      <c r="G296" s="172"/>
      <c r="H296" s="172"/>
      <c r="I296" s="175"/>
      <c r="J296" s="186">
        <f>BK296</f>
        <v>0</v>
      </c>
      <c r="K296" s="172"/>
      <c r="L296" s="177"/>
      <c r="M296" s="178"/>
      <c r="N296" s="179"/>
      <c r="O296" s="179"/>
      <c r="P296" s="180">
        <f>P297</f>
        <v>0</v>
      </c>
      <c r="Q296" s="179"/>
      <c r="R296" s="180">
        <f>R297</f>
        <v>0</v>
      </c>
      <c r="S296" s="179"/>
      <c r="T296" s="181">
        <f>T297</f>
        <v>0</v>
      </c>
      <c r="AR296" s="182" t="s">
        <v>89</v>
      </c>
      <c r="AT296" s="183" t="s">
        <v>80</v>
      </c>
      <c r="AU296" s="183" t="s">
        <v>89</v>
      </c>
      <c r="AY296" s="182" t="s">
        <v>150</v>
      </c>
      <c r="BK296" s="184">
        <f>BK297</f>
        <v>0</v>
      </c>
    </row>
    <row r="297" spans="1:65" s="2" customFormat="1" ht="24.2" customHeight="1">
      <c r="A297" s="34"/>
      <c r="B297" s="35"/>
      <c r="C297" s="187" t="s">
        <v>414</v>
      </c>
      <c r="D297" s="187" t="s">
        <v>152</v>
      </c>
      <c r="E297" s="188" t="s">
        <v>415</v>
      </c>
      <c r="F297" s="189" t="s">
        <v>416</v>
      </c>
      <c r="G297" s="190" t="s">
        <v>228</v>
      </c>
      <c r="H297" s="191">
        <v>20.795000000000002</v>
      </c>
      <c r="I297" s="192"/>
      <c r="J297" s="193">
        <f>ROUND(I297*H297,2)</f>
        <v>0</v>
      </c>
      <c r="K297" s="194"/>
      <c r="L297" s="39"/>
      <c r="M297" s="195" t="s">
        <v>1</v>
      </c>
      <c r="N297" s="196" t="s">
        <v>46</v>
      </c>
      <c r="O297" s="71"/>
      <c r="P297" s="197">
        <f>O297*H297</f>
        <v>0</v>
      </c>
      <c r="Q297" s="197">
        <v>0</v>
      </c>
      <c r="R297" s="197">
        <f>Q297*H297</f>
        <v>0</v>
      </c>
      <c r="S297" s="197">
        <v>0</v>
      </c>
      <c r="T297" s="198">
        <f>S297*H297</f>
        <v>0</v>
      </c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R297" s="199" t="s">
        <v>156</v>
      </c>
      <c r="AT297" s="199" t="s">
        <v>152</v>
      </c>
      <c r="AU297" s="199" t="s">
        <v>91</v>
      </c>
      <c r="AY297" s="17" t="s">
        <v>150</v>
      </c>
      <c r="BE297" s="200">
        <f>IF(N297="základní",J297,0)</f>
        <v>0</v>
      </c>
      <c r="BF297" s="200">
        <f>IF(N297="snížená",J297,0)</f>
        <v>0</v>
      </c>
      <c r="BG297" s="200">
        <f>IF(N297="zákl. přenesená",J297,0)</f>
        <v>0</v>
      </c>
      <c r="BH297" s="200">
        <f>IF(N297="sníž. přenesená",J297,0)</f>
        <v>0</v>
      </c>
      <c r="BI297" s="200">
        <f>IF(N297="nulová",J297,0)</f>
        <v>0</v>
      </c>
      <c r="BJ297" s="17" t="s">
        <v>89</v>
      </c>
      <c r="BK297" s="200">
        <f>ROUND(I297*H297,2)</f>
        <v>0</v>
      </c>
      <c r="BL297" s="17" t="s">
        <v>156</v>
      </c>
      <c r="BM297" s="199" t="s">
        <v>986</v>
      </c>
    </row>
    <row r="298" spans="1:65" s="12" customFormat="1" ht="25.9" customHeight="1">
      <c r="B298" s="171"/>
      <c r="C298" s="172"/>
      <c r="D298" s="173" t="s">
        <v>80</v>
      </c>
      <c r="E298" s="174" t="s">
        <v>418</v>
      </c>
      <c r="F298" s="174" t="s">
        <v>419</v>
      </c>
      <c r="G298" s="172"/>
      <c r="H298" s="172"/>
      <c r="I298" s="175"/>
      <c r="J298" s="176">
        <f>BK298</f>
        <v>0</v>
      </c>
      <c r="K298" s="172"/>
      <c r="L298" s="177"/>
      <c r="M298" s="178"/>
      <c r="N298" s="179"/>
      <c r="O298" s="179"/>
      <c r="P298" s="180">
        <f>P299</f>
        <v>0</v>
      </c>
      <c r="Q298" s="179"/>
      <c r="R298" s="180">
        <f>R299</f>
        <v>2.5</v>
      </c>
      <c r="S298" s="179"/>
      <c r="T298" s="181">
        <f>T299</f>
        <v>0</v>
      </c>
      <c r="AR298" s="182" t="s">
        <v>91</v>
      </c>
      <c r="AT298" s="183" t="s">
        <v>80</v>
      </c>
      <c r="AU298" s="183" t="s">
        <v>81</v>
      </c>
      <c r="AY298" s="182" t="s">
        <v>150</v>
      </c>
      <c r="BK298" s="184">
        <f>BK299</f>
        <v>0</v>
      </c>
    </row>
    <row r="299" spans="1:65" s="12" customFormat="1" ht="22.9" customHeight="1">
      <c r="B299" s="171"/>
      <c r="C299" s="172"/>
      <c r="D299" s="173" t="s">
        <v>80</v>
      </c>
      <c r="E299" s="185" t="s">
        <v>420</v>
      </c>
      <c r="F299" s="185" t="s">
        <v>421</v>
      </c>
      <c r="G299" s="172"/>
      <c r="H299" s="172"/>
      <c r="I299" s="175"/>
      <c r="J299" s="186">
        <f>BK299</f>
        <v>0</v>
      </c>
      <c r="K299" s="172"/>
      <c r="L299" s="177"/>
      <c r="M299" s="178"/>
      <c r="N299" s="179"/>
      <c r="O299" s="179"/>
      <c r="P299" s="180">
        <f>SUM(P300:P302)</f>
        <v>0</v>
      </c>
      <c r="Q299" s="179"/>
      <c r="R299" s="180">
        <f>SUM(R300:R302)</f>
        <v>2.5</v>
      </c>
      <c r="S299" s="179"/>
      <c r="T299" s="181">
        <f>SUM(T300:T302)</f>
        <v>0</v>
      </c>
      <c r="AR299" s="182" t="s">
        <v>91</v>
      </c>
      <c r="AT299" s="183" t="s">
        <v>80</v>
      </c>
      <c r="AU299" s="183" t="s">
        <v>89</v>
      </c>
      <c r="AY299" s="182" t="s">
        <v>150</v>
      </c>
      <c r="BK299" s="184">
        <f>SUM(BK300:BK302)</f>
        <v>0</v>
      </c>
    </row>
    <row r="300" spans="1:65" s="2" customFormat="1" ht="24.2" customHeight="1">
      <c r="A300" s="34"/>
      <c r="B300" s="35"/>
      <c r="C300" s="187" t="s">
        <v>422</v>
      </c>
      <c r="D300" s="187" t="s">
        <v>152</v>
      </c>
      <c r="E300" s="188" t="s">
        <v>423</v>
      </c>
      <c r="F300" s="189" t="s">
        <v>424</v>
      </c>
      <c r="G300" s="190" t="s">
        <v>285</v>
      </c>
      <c r="H300" s="191">
        <v>1</v>
      </c>
      <c r="I300" s="192"/>
      <c r="J300" s="193">
        <f>ROUND(I300*H300,2)</f>
        <v>0</v>
      </c>
      <c r="K300" s="194"/>
      <c r="L300" s="39"/>
      <c r="M300" s="195" t="s">
        <v>1</v>
      </c>
      <c r="N300" s="196" t="s">
        <v>46</v>
      </c>
      <c r="O300" s="71"/>
      <c r="P300" s="197">
        <f>O300*H300</f>
        <v>0</v>
      </c>
      <c r="Q300" s="197">
        <v>1.25</v>
      </c>
      <c r="R300" s="197">
        <f>Q300*H300</f>
        <v>1.25</v>
      </c>
      <c r="S300" s="197">
        <v>0</v>
      </c>
      <c r="T300" s="198">
        <f>S300*H300</f>
        <v>0</v>
      </c>
      <c r="U300" s="34"/>
      <c r="V300" s="34"/>
      <c r="W300" s="34"/>
      <c r="X300" s="34"/>
      <c r="Y300" s="34"/>
      <c r="Z300" s="34"/>
      <c r="AA300" s="34"/>
      <c r="AB300" s="34"/>
      <c r="AC300" s="34"/>
      <c r="AD300" s="34"/>
      <c r="AE300" s="34"/>
      <c r="AR300" s="199" t="s">
        <v>243</v>
      </c>
      <c r="AT300" s="199" t="s">
        <v>152</v>
      </c>
      <c r="AU300" s="199" t="s">
        <v>91</v>
      </c>
      <c r="AY300" s="17" t="s">
        <v>150</v>
      </c>
      <c r="BE300" s="200">
        <f>IF(N300="základní",J300,0)</f>
        <v>0</v>
      </c>
      <c r="BF300" s="200">
        <f>IF(N300="snížená",J300,0)</f>
        <v>0</v>
      </c>
      <c r="BG300" s="200">
        <f>IF(N300="zákl. přenesená",J300,0)</f>
        <v>0</v>
      </c>
      <c r="BH300" s="200">
        <f>IF(N300="sníž. přenesená",J300,0)</f>
        <v>0</v>
      </c>
      <c r="BI300" s="200">
        <f>IF(N300="nulová",J300,0)</f>
        <v>0</v>
      </c>
      <c r="BJ300" s="17" t="s">
        <v>89</v>
      </c>
      <c r="BK300" s="200">
        <f>ROUND(I300*H300,2)</f>
        <v>0</v>
      </c>
      <c r="BL300" s="17" t="s">
        <v>243</v>
      </c>
      <c r="BM300" s="199" t="s">
        <v>987</v>
      </c>
    </row>
    <row r="301" spans="1:65" s="2" customFormat="1" ht="16.5" customHeight="1">
      <c r="A301" s="34"/>
      <c r="B301" s="35"/>
      <c r="C301" s="234" t="s">
        <v>426</v>
      </c>
      <c r="D301" s="234" t="s">
        <v>211</v>
      </c>
      <c r="E301" s="235" t="s">
        <v>427</v>
      </c>
      <c r="F301" s="236" t="s">
        <v>428</v>
      </c>
      <c r="G301" s="237" t="s">
        <v>285</v>
      </c>
      <c r="H301" s="238">
        <v>1</v>
      </c>
      <c r="I301" s="239"/>
      <c r="J301" s="240">
        <f>ROUND(I301*H301,2)</f>
        <v>0</v>
      </c>
      <c r="K301" s="241"/>
      <c r="L301" s="242"/>
      <c r="M301" s="243" t="s">
        <v>1</v>
      </c>
      <c r="N301" s="244" t="s">
        <v>46</v>
      </c>
      <c r="O301" s="71"/>
      <c r="P301" s="197">
        <f>O301*H301</f>
        <v>0</v>
      </c>
      <c r="Q301" s="197">
        <v>1.25</v>
      </c>
      <c r="R301" s="197">
        <f>Q301*H301</f>
        <v>1.25</v>
      </c>
      <c r="S301" s="197">
        <v>0</v>
      </c>
      <c r="T301" s="198">
        <f>S301*H301</f>
        <v>0</v>
      </c>
      <c r="U301" s="34"/>
      <c r="V301" s="34"/>
      <c r="W301" s="34"/>
      <c r="X301" s="34"/>
      <c r="Y301" s="34"/>
      <c r="Z301" s="34"/>
      <c r="AA301" s="34"/>
      <c r="AB301" s="34"/>
      <c r="AC301" s="34"/>
      <c r="AD301" s="34"/>
      <c r="AE301" s="34"/>
      <c r="AR301" s="199" t="s">
        <v>193</v>
      </c>
      <c r="AT301" s="199" t="s">
        <v>211</v>
      </c>
      <c r="AU301" s="199" t="s">
        <v>91</v>
      </c>
      <c r="AY301" s="17" t="s">
        <v>150</v>
      </c>
      <c r="BE301" s="200">
        <f>IF(N301="základní",J301,0)</f>
        <v>0</v>
      </c>
      <c r="BF301" s="200">
        <f>IF(N301="snížená",J301,0)</f>
        <v>0</v>
      </c>
      <c r="BG301" s="200">
        <f>IF(N301="zákl. přenesená",J301,0)</f>
        <v>0</v>
      </c>
      <c r="BH301" s="200">
        <f>IF(N301="sníž. přenesená",J301,0)</f>
        <v>0</v>
      </c>
      <c r="BI301" s="200">
        <f>IF(N301="nulová",J301,0)</f>
        <v>0</v>
      </c>
      <c r="BJ301" s="17" t="s">
        <v>89</v>
      </c>
      <c r="BK301" s="200">
        <f>ROUND(I301*H301,2)</f>
        <v>0</v>
      </c>
      <c r="BL301" s="17" t="s">
        <v>156</v>
      </c>
      <c r="BM301" s="199" t="s">
        <v>988</v>
      </c>
    </row>
    <row r="302" spans="1:65" s="2" customFormat="1" ht="24.2" customHeight="1">
      <c r="A302" s="34"/>
      <c r="B302" s="35"/>
      <c r="C302" s="187" t="s">
        <v>430</v>
      </c>
      <c r="D302" s="187" t="s">
        <v>152</v>
      </c>
      <c r="E302" s="188" t="s">
        <v>431</v>
      </c>
      <c r="F302" s="189" t="s">
        <v>432</v>
      </c>
      <c r="G302" s="190" t="s">
        <v>228</v>
      </c>
      <c r="H302" s="191">
        <v>1.25</v>
      </c>
      <c r="I302" s="192"/>
      <c r="J302" s="193">
        <f>ROUND(I302*H302,2)</f>
        <v>0</v>
      </c>
      <c r="K302" s="194"/>
      <c r="L302" s="39"/>
      <c r="M302" s="195" t="s">
        <v>1</v>
      </c>
      <c r="N302" s="196" t="s">
        <v>46</v>
      </c>
      <c r="O302" s="71"/>
      <c r="P302" s="197">
        <f>O302*H302</f>
        <v>0</v>
      </c>
      <c r="Q302" s="197">
        <v>0</v>
      </c>
      <c r="R302" s="197">
        <f>Q302*H302</f>
        <v>0</v>
      </c>
      <c r="S302" s="197">
        <v>0</v>
      </c>
      <c r="T302" s="198">
        <f>S302*H302</f>
        <v>0</v>
      </c>
      <c r="U302" s="34"/>
      <c r="V302" s="34"/>
      <c r="W302" s="34"/>
      <c r="X302" s="34"/>
      <c r="Y302" s="34"/>
      <c r="Z302" s="34"/>
      <c r="AA302" s="34"/>
      <c r="AB302" s="34"/>
      <c r="AC302" s="34"/>
      <c r="AD302" s="34"/>
      <c r="AE302" s="34"/>
      <c r="AR302" s="199" t="s">
        <v>243</v>
      </c>
      <c r="AT302" s="199" t="s">
        <v>152</v>
      </c>
      <c r="AU302" s="199" t="s">
        <v>91</v>
      </c>
      <c r="AY302" s="17" t="s">
        <v>150</v>
      </c>
      <c r="BE302" s="200">
        <f>IF(N302="základní",J302,0)</f>
        <v>0</v>
      </c>
      <c r="BF302" s="200">
        <f>IF(N302="snížená",J302,0)</f>
        <v>0</v>
      </c>
      <c r="BG302" s="200">
        <f>IF(N302="zákl. přenesená",J302,0)</f>
        <v>0</v>
      </c>
      <c r="BH302" s="200">
        <f>IF(N302="sníž. přenesená",J302,0)</f>
        <v>0</v>
      </c>
      <c r="BI302" s="200">
        <f>IF(N302="nulová",J302,0)</f>
        <v>0</v>
      </c>
      <c r="BJ302" s="17" t="s">
        <v>89</v>
      </c>
      <c r="BK302" s="200">
        <f>ROUND(I302*H302,2)</f>
        <v>0</v>
      </c>
      <c r="BL302" s="17" t="s">
        <v>243</v>
      </c>
      <c r="BM302" s="199" t="s">
        <v>989</v>
      </c>
    </row>
    <row r="303" spans="1:65" s="12" customFormat="1" ht="25.9" customHeight="1">
      <c r="B303" s="171"/>
      <c r="C303" s="172"/>
      <c r="D303" s="173" t="s">
        <v>80</v>
      </c>
      <c r="E303" s="174" t="s">
        <v>211</v>
      </c>
      <c r="F303" s="174" t="s">
        <v>434</v>
      </c>
      <c r="G303" s="172"/>
      <c r="H303" s="172"/>
      <c r="I303" s="175"/>
      <c r="J303" s="176">
        <f>BK303</f>
        <v>0</v>
      </c>
      <c r="K303" s="172"/>
      <c r="L303" s="177"/>
      <c r="M303" s="178"/>
      <c r="N303" s="179"/>
      <c r="O303" s="179"/>
      <c r="P303" s="180">
        <f>P304</f>
        <v>0</v>
      </c>
      <c r="Q303" s="179"/>
      <c r="R303" s="180">
        <f>R304</f>
        <v>1.9800000000000004E-5</v>
      </c>
      <c r="S303" s="179"/>
      <c r="T303" s="181">
        <f>T304</f>
        <v>0</v>
      </c>
      <c r="AR303" s="182" t="s">
        <v>165</v>
      </c>
      <c r="AT303" s="183" t="s">
        <v>80</v>
      </c>
      <c r="AU303" s="183" t="s">
        <v>81</v>
      </c>
      <c r="AY303" s="182" t="s">
        <v>150</v>
      </c>
      <c r="BK303" s="184">
        <f>BK304</f>
        <v>0</v>
      </c>
    </row>
    <row r="304" spans="1:65" s="12" customFormat="1" ht="22.9" customHeight="1">
      <c r="B304" s="171"/>
      <c r="C304" s="172"/>
      <c r="D304" s="173" t="s">
        <v>80</v>
      </c>
      <c r="E304" s="185" t="s">
        <v>435</v>
      </c>
      <c r="F304" s="185" t="s">
        <v>436</v>
      </c>
      <c r="G304" s="172"/>
      <c r="H304" s="172"/>
      <c r="I304" s="175"/>
      <c r="J304" s="186">
        <f>BK304</f>
        <v>0</v>
      </c>
      <c r="K304" s="172"/>
      <c r="L304" s="177"/>
      <c r="M304" s="178"/>
      <c r="N304" s="179"/>
      <c r="O304" s="179"/>
      <c r="P304" s="180">
        <f>SUM(P305:P307)</f>
        <v>0</v>
      </c>
      <c r="Q304" s="179"/>
      <c r="R304" s="180">
        <f>SUM(R305:R307)</f>
        <v>1.9800000000000004E-5</v>
      </c>
      <c r="S304" s="179"/>
      <c r="T304" s="181">
        <f>SUM(T305:T307)</f>
        <v>0</v>
      </c>
      <c r="AR304" s="182" t="s">
        <v>165</v>
      </c>
      <c r="AT304" s="183" t="s">
        <v>80</v>
      </c>
      <c r="AU304" s="183" t="s">
        <v>89</v>
      </c>
      <c r="AY304" s="182" t="s">
        <v>150</v>
      </c>
      <c r="BK304" s="184">
        <f>SUM(BK305:BK307)</f>
        <v>0</v>
      </c>
    </row>
    <row r="305" spans="1:65" s="2" customFormat="1" ht="21.75" customHeight="1">
      <c r="A305" s="34"/>
      <c r="B305" s="35"/>
      <c r="C305" s="187" t="s">
        <v>437</v>
      </c>
      <c r="D305" s="187" t="s">
        <v>152</v>
      </c>
      <c r="E305" s="188" t="s">
        <v>438</v>
      </c>
      <c r="F305" s="189" t="s">
        <v>439</v>
      </c>
      <c r="G305" s="190" t="s">
        <v>440</v>
      </c>
      <c r="H305" s="191">
        <v>2E-3</v>
      </c>
      <c r="I305" s="192"/>
      <c r="J305" s="193">
        <f>ROUND(I305*H305,2)</f>
        <v>0</v>
      </c>
      <c r="K305" s="194"/>
      <c r="L305" s="39"/>
      <c r="M305" s="195" t="s">
        <v>1</v>
      </c>
      <c r="N305" s="196" t="s">
        <v>46</v>
      </c>
      <c r="O305" s="71"/>
      <c r="P305" s="197">
        <f>O305*H305</f>
        <v>0</v>
      </c>
      <c r="Q305" s="197">
        <v>9.9000000000000008E-3</v>
      </c>
      <c r="R305" s="197">
        <f>Q305*H305</f>
        <v>1.9800000000000004E-5</v>
      </c>
      <c r="S305" s="197">
        <v>0</v>
      </c>
      <c r="T305" s="198">
        <f>S305*H305</f>
        <v>0</v>
      </c>
      <c r="U305" s="34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  <c r="AR305" s="199" t="s">
        <v>441</v>
      </c>
      <c r="AT305" s="199" t="s">
        <v>152</v>
      </c>
      <c r="AU305" s="199" t="s">
        <v>91</v>
      </c>
      <c r="AY305" s="17" t="s">
        <v>150</v>
      </c>
      <c r="BE305" s="200">
        <f>IF(N305="základní",J305,0)</f>
        <v>0</v>
      </c>
      <c r="BF305" s="200">
        <f>IF(N305="snížená",J305,0)</f>
        <v>0</v>
      </c>
      <c r="BG305" s="200">
        <f>IF(N305="zákl. přenesená",J305,0)</f>
        <v>0</v>
      </c>
      <c r="BH305" s="200">
        <f>IF(N305="sníž. přenesená",J305,0)</f>
        <v>0</v>
      </c>
      <c r="BI305" s="200">
        <f>IF(N305="nulová",J305,0)</f>
        <v>0</v>
      </c>
      <c r="BJ305" s="17" t="s">
        <v>89</v>
      </c>
      <c r="BK305" s="200">
        <f>ROUND(I305*H305,2)</f>
        <v>0</v>
      </c>
      <c r="BL305" s="17" t="s">
        <v>441</v>
      </c>
      <c r="BM305" s="199" t="s">
        <v>990</v>
      </c>
    </row>
    <row r="306" spans="1:65" s="14" customFormat="1">
      <c r="B306" s="212"/>
      <c r="C306" s="213"/>
      <c r="D306" s="203" t="s">
        <v>158</v>
      </c>
      <c r="E306" s="214" t="s">
        <v>1</v>
      </c>
      <c r="F306" s="215" t="s">
        <v>991</v>
      </c>
      <c r="G306" s="213"/>
      <c r="H306" s="216">
        <v>2E-3</v>
      </c>
      <c r="I306" s="217"/>
      <c r="J306" s="213"/>
      <c r="K306" s="213"/>
      <c r="L306" s="218"/>
      <c r="M306" s="219"/>
      <c r="N306" s="220"/>
      <c r="O306" s="220"/>
      <c r="P306" s="220"/>
      <c r="Q306" s="220"/>
      <c r="R306" s="220"/>
      <c r="S306" s="220"/>
      <c r="T306" s="221"/>
      <c r="AT306" s="222" t="s">
        <v>158</v>
      </c>
      <c r="AU306" s="222" t="s">
        <v>91</v>
      </c>
      <c r="AV306" s="14" t="s">
        <v>91</v>
      </c>
      <c r="AW306" s="14" t="s">
        <v>35</v>
      </c>
      <c r="AX306" s="14" t="s">
        <v>81</v>
      </c>
      <c r="AY306" s="222" t="s">
        <v>150</v>
      </c>
    </row>
    <row r="307" spans="1:65" s="15" customFormat="1">
      <c r="B307" s="223"/>
      <c r="C307" s="224"/>
      <c r="D307" s="203" t="s">
        <v>158</v>
      </c>
      <c r="E307" s="225" t="s">
        <v>1</v>
      </c>
      <c r="F307" s="226" t="s">
        <v>161</v>
      </c>
      <c r="G307" s="224"/>
      <c r="H307" s="227">
        <v>2E-3</v>
      </c>
      <c r="I307" s="228"/>
      <c r="J307" s="224"/>
      <c r="K307" s="224"/>
      <c r="L307" s="229"/>
      <c r="M307" s="248"/>
      <c r="N307" s="249"/>
      <c r="O307" s="249"/>
      <c r="P307" s="249"/>
      <c r="Q307" s="249"/>
      <c r="R307" s="249"/>
      <c r="S307" s="249"/>
      <c r="T307" s="250"/>
      <c r="AT307" s="233" t="s">
        <v>158</v>
      </c>
      <c r="AU307" s="233" t="s">
        <v>91</v>
      </c>
      <c r="AV307" s="15" t="s">
        <v>156</v>
      </c>
      <c r="AW307" s="15" t="s">
        <v>35</v>
      </c>
      <c r="AX307" s="15" t="s">
        <v>89</v>
      </c>
      <c r="AY307" s="233" t="s">
        <v>150</v>
      </c>
    </row>
    <row r="308" spans="1:65" s="2" customFormat="1" ht="6.95" customHeight="1">
      <c r="A308" s="34"/>
      <c r="B308" s="54"/>
      <c r="C308" s="55"/>
      <c r="D308" s="55"/>
      <c r="E308" s="55"/>
      <c r="F308" s="55"/>
      <c r="G308" s="55"/>
      <c r="H308" s="55"/>
      <c r="I308" s="55"/>
      <c r="J308" s="55"/>
      <c r="K308" s="55"/>
      <c r="L308" s="39"/>
      <c r="M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</row>
  </sheetData>
  <sheetProtection password="CC35" sheet="1" objects="1" scenarios="1" formatColumns="0" formatRows="0" autoFilter="0"/>
  <autoFilter ref="C126:K307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12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AT2" s="17" t="s">
        <v>109</v>
      </c>
    </row>
    <row r="3" spans="1:46" s="1" customFormat="1" ht="6.95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20"/>
      <c r="AT3" s="17" t="s">
        <v>91</v>
      </c>
    </row>
    <row r="4" spans="1:46" s="1" customFormat="1" ht="24.95" customHeight="1">
      <c r="B4" s="20"/>
      <c r="D4" s="110" t="s">
        <v>116</v>
      </c>
      <c r="L4" s="20"/>
      <c r="M4" s="111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12" t="s">
        <v>16</v>
      </c>
      <c r="L6" s="20"/>
    </row>
    <row r="7" spans="1:46" s="1" customFormat="1" ht="16.5" customHeight="1">
      <c r="B7" s="20"/>
      <c r="E7" s="301" t="str">
        <f>'Rekapitulace stavby'!K6</f>
        <v>Podzemní kontejneryna tříděný kom. odpad Lovosice</v>
      </c>
      <c r="F7" s="302"/>
      <c r="G7" s="302"/>
      <c r="H7" s="302"/>
      <c r="L7" s="20"/>
    </row>
    <row r="8" spans="1:46" s="2" customFormat="1" ht="12" customHeight="1">
      <c r="A8" s="34"/>
      <c r="B8" s="39"/>
      <c r="C8" s="34"/>
      <c r="D8" s="112" t="s">
        <v>117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30" customHeight="1">
      <c r="A9" s="34"/>
      <c r="B9" s="39"/>
      <c r="C9" s="34"/>
      <c r="D9" s="34"/>
      <c r="E9" s="303" t="s">
        <v>992</v>
      </c>
      <c r="F9" s="304"/>
      <c r="G9" s="304"/>
      <c r="H9" s="304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12" t="s">
        <v>18</v>
      </c>
      <c r="E11" s="34"/>
      <c r="F11" s="113" t="s">
        <v>1</v>
      </c>
      <c r="G11" s="34"/>
      <c r="H11" s="34"/>
      <c r="I11" s="112" t="s">
        <v>19</v>
      </c>
      <c r="J11" s="113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12" t="s">
        <v>20</v>
      </c>
      <c r="E12" s="34"/>
      <c r="F12" s="113" t="s">
        <v>21</v>
      </c>
      <c r="G12" s="34"/>
      <c r="H12" s="34"/>
      <c r="I12" s="112" t="s">
        <v>22</v>
      </c>
      <c r="J12" s="114" t="str">
        <f>'Rekapitulace stavby'!AN8</f>
        <v>26. 5. 2024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2" t="s">
        <v>24</v>
      </c>
      <c r="E14" s="34"/>
      <c r="F14" s="34"/>
      <c r="G14" s="34"/>
      <c r="H14" s="34"/>
      <c r="I14" s="112" t="s">
        <v>25</v>
      </c>
      <c r="J14" s="113" t="s">
        <v>26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3" t="s">
        <v>27</v>
      </c>
      <c r="F15" s="34"/>
      <c r="G15" s="34"/>
      <c r="H15" s="34"/>
      <c r="I15" s="112" t="s">
        <v>28</v>
      </c>
      <c r="J15" s="113" t="s">
        <v>29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2" t="s">
        <v>30</v>
      </c>
      <c r="E17" s="34"/>
      <c r="F17" s="34"/>
      <c r="G17" s="34"/>
      <c r="H17" s="34"/>
      <c r="I17" s="112" t="s">
        <v>25</v>
      </c>
      <c r="J17" s="30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05" t="str">
        <f>'Rekapitulace stavby'!E14</f>
        <v>Vyplň údaj</v>
      </c>
      <c r="F18" s="306"/>
      <c r="G18" s="306"/>
      <c r="H18" s="306"/>
      <c r="I18" s="112" t="s">
        <v>28</v>
      </c>
      <c r="J18" s="30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2" t="s">
        <v>32</v>
      </c>
      <c r="E20" s="34"/>
      <c r="F20" s="34"/>
      <c r="G20" s="34"/>
      <c r="H20" s="34"/>
      <c r="I20" s="112" t="s">
        <v>25</v>
      </c>
      <c r="J20" s="113" t="s">
        <v>33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3" t="s">
        <v>34</v>
      </c>
      <c r="F21" s="34"/>
      <c r="G21" s="34"/>
      <c r="H21" s="34"/>
      <c r="I21" s="112" t="s">
        <v>28</v>
      </c>
      <c r="J21" s="113" t="s">
        <v>1</v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2" t="s">
        <v>36</v>
      </c>
      <c r="E23" s="34"/>
      <c r="F23" s="34"/>
      <c r="G23" s="34"/>
      <c r="H23" s="34"/>
      <c r="I23" s="112" t="s">
        <v>25</v>
      </c>
      <c r="J23" s="113" t="s">
        <v>37</v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3" t="s">
        <v>38</v>
      </c>
      <c r="F24" s="34"/>
      <c r="G24" s="34"/>
      <c r="H24" s="34"/>
      <c r="I24" s="112" t="s">
        <v>28</v>
      </c>
      <c r="J24" s="113" t="s">
        <v>1</v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2" t="s">
        <v>39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5"/>
      <c r="B27" s="116"/>
      <c r="C27" s="115"/>
      <c r="D27" s="115"/>
      <c r="E27" s="307" t="s">
        <v>1</v>
      </c>
      <c r="F27" s="307"/>
      <c r="G27" s="307"/>
      <c r="H27" s="307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8"/>
      <c r="E29" s="118"/>
      <c r="F29" s="118"/>
      <c r="G29" s="118"/>
      <c r="H29" s="118"/>
      <c r="I29" s="118"/>
      <c r="J29" s="118"/>
      <c r="K29" s="118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9" t="s">
        <v>41</v>
      </c>
      <c r="E30" s="34"/>
      <c r="F30" s="34"/>
      <c r="G30" s="34"/>
      <c r="H30" s="34"/>
      <c r="I30" s="34"/>
      <c r="J30" s="120">
        <f>ROUND(J125,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8"/>
      <c r="E31" s="118"/>
      <c r="F31" s="118"/>
      <c r="G31" s="118"/>
      <c r="H31" s="118"/>
      <c r="I31" s="118"/>
      <c r="J31" s="118"/>
      <c r="K31" s="118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21" t="s">
        <v>43</v>
      </c>
      <c r="G32" s="34"/>
      <c r="H32" s="34"/>
      <c r="I32" s="121" t="s">
        <v>42</v>
      </c>
      <c r="J32" s="121" t="s">
        <v>44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22" t="s">
        <v>45</v>
      </c>
      <c r="E33" s="112" t="s">
        <v>46</v>
      </c>
      <c r="F33" s="123">
        <f>ROUND((SUM(BE125:BE311)),  2)</f>
        <v>0</v>
      </c>
      <c r="G33" s="34"/>
      <c r="H33" s="34"/>
      <c r="I33" s="124">
        <v>0.21</v>
      </c>
      <c r="J33" s="123">
        <f>ROUND(((SUM(BE125:BE311))*I33),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12" t="s">
        <v>47</v>
      </c>
      <c r="F34" s="123">
        <f>ROUND((SUM(BF125:BF311)),  2)</f>
        <v>0</v>
      </c>
      <c r="G34" s="34"/>
      <c r="H34" s="34"/>
      <c r="I34" s="124">
        <v>0.15</v>
      </c>
      <c r="J34" s="123">
        <f>ROUND(((SUM(BF125:BF311))*I34),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12" t="s">
        <v>48</v>
      </c>
      <c r="F35" s="123">
        <f>ROUND((SUM(BG125:BG311)),  2)</f>
        <v>0</v>
      </c>
      <c r="G35" s="34"/>
      <c r="H35" s="34"/>
      <c r="I35" s="124">
        <v>0.21</v>
      </c>
      <c r="J35" s="123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12" t="s">
        <v>49</v>
      </c>
      <c r="F36" s="123">
        <f>ROUND((SUM(BH125:BH311)),  2)</f>
        <v>0</v>
      </c>
      <c r="G36" s="34"/>
      <c r="H36" s="34"/>
      <c r="I36" s="124">
        <v>0.15</v>
      </c>
      <c r="J36" s="123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2" t="s">
        <v>50</v>
      </c>
      <c r="F37" s="123">
        <f>ROUND((SUM(BI125:BI311)),  2)</f>
        <v>0</v>
      </c>
      <c r="G37" s="34"/>
      <c r="H37" s="34"/>
      <c r="I37" s="124">
        <v>0</v>
      </c>
      <c r="J37" s="123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5"/>
      <c r="D39" s="126" t="s">
        <v>51</v>
      </c>
      <c r="E39" s="127"/>
      <c r="F39" s="127"/>
      <c r="G39" s="128" t="s">
        <v>52</v>
      </c>
      <c r="H39" s="129" t="s">
        <v>53</v>
      </c>
      <c r="I39" s="127"/>
      <c r="J39" s="130">
        <f>SUM(J30:J37)</f>
        <v>0</v>
      </c>
      <c r="K39" s="131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51"/>
      <c r="D50" s="132" t="s">
        <v>54</v>
      </c>
      <c r="E50" s="133"/>
      <c r="F50" s="133"/>
      <c r="G50" s="132" t="s">
        <v>55</v>
      </c>
      <c r="H50" s="133"/>
      <c r="I50" s="133"/>
      <c r="J50" s="133"/>
      <c r="K50" s="133"/>
      <c r="L50" s="51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2.75">
      <c r="A61" s="34"/>
      <c r="B61" s="39"/>
      <c r="C61" s="34"/>
      <c r="D61" s="134" t="s">
        <v>56</v>
      </c>
      <c r="E61" s="135"/>
      <c r="F61" s="136" t="s">
        <v>57</v>
      </c>
      <c r="G61" s="134" t="s">
        <v>56</v>
      </c>
      <c r="H61" s="135"/>
      <c r="I61" s="135"/>
      <c r="J61" s="137" t="s">
        <v>57</v>
      </c>
      <c r="K61" s="135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2.75">
      <c r="A65" s="34"/>
      <c r="B65" s="39"/>
      <c r="C65" s="34"/>
      <c r="D65" s="132" t="s">
        <v>58</v>
      </c>
      <c r="E65" s="138"/>
      <c r="F65" s="138"/>
      <c r="G65" s="132" t="s">
        <v>59</v>
      </c>
      <c r="H65" s="138"/>
      <c r="I65" s="138"/>
      <c r="J65" s="138"/>
      <c r="K65" s="138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2.75">
      <c r="A76" s="34"/>
      <c r="B76" s="39"/>
      <c r="C76" s="34"/>
      <c r="D76" s="134" t="s">
        <v>56</v>
      </c>
      <c r="E76" s="135"/>
      <c r="F76" s="136" t="s">
        <v>57</v>
      </c>
      <c r="G76" s="134" t="s">
        <v>56</v>
      </c>
      <c r="H76" s="135"/>
      <c r="I76" s="135"/>
      <c r="J76" s="137" t="s">
        <v>57</v>
      </c>
      <c r="K76" s="135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customHeight="1">
      <c r="A77" s="34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5" customHeight="1">
      <c r="A81" s="34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5" customHeight="1">
      <c r="A82" s="34"/>
      <c r="B82" s="35"/>
      <c r="C82" s="23" t="s">
        <v>119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6.5" customHeight="1">
      <c r="A85" s="34"/>
      <c r="B85" s="35"/>
      <c r="C85" s="36"/>
      <c r="D85" s="36"/>
      <c r="E85" s="299" t="str">
        <f>E7</f>
        <v>Podzemní kontejneryna tříděný kom. odpad Lovosice</v>
      </c>
      <c r="F85" s="300"/>
      <c r="G85" s="300"/>
      <c r="H85" s="300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29" t="s">
        <v>117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30" customHeight="1">
      <c r="A87" s="34"/>
      <c r="B87" s="35"/>
      <c r="C87" s="36"/>
      <c r="D87" s="36"/>
      <c r="E87" s="287" t="str">
        <f>E9</f>
        <v>07 - SO 07 - parc.č. 507/10, 507/2, 504/1, U autobusového nádraží</v>
      </c>
      <c r="F87" s="298"/>
      <c r="G87" s="298"/>
      <c r="H87" s="298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29" t="s">
        <v>20</v>
      </c>
      <c r="D89" s="36"/>
      <c r="E89" s="36"/>
      <c r="F89" s="27" t="str">
        <f>F12</f>
        <v xml:space="preserve"> </v>
      </c>
      <c r="G89" s="36"/>
      <c r="H89" s="36"/>
      <c r="I89" s="29" t="s">
        <v>22</v>
      </c>
      <c r="J89" s="66" t="str">
        <f>IF(J12="","",J12)</f>
        <v>26. 5. 2024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5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25.7" customHeight="1">
      <c r="A91" s="34"/>
      <c r="B91" s="35"/>
      <c r="C91" s="29" t="s">
        <v>24</v>
      </c>
      <c r="D91" s="36"/>
      <c r="E91" s="36"/>
      <c r="F91" s="27" t="str">
        <f>E15</f>
        <v>Město Lovosice</v>
      </c>
      <c r="G91" s="36"/>
      <c r="H91" s="36"/>
      <c r="I91" s="29" t="s">
        <v>32</v>
      </c>
      <c r="J91" s="32" t="str">
        <f>E21</f>
        <v>aut.Ing., Mgr. Karel Štrupl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2" customHeight="1">
      <c r="A92" s="34"/>
      <c r="B92" s="35"/>
      <c r="C92" s="29" t="s">
        <v>30</v>
      </c>
      <c r="D92" s="36"/>
      <c r="E92" s="36"/>
      <c r="F92" s="27" t="str">
        <f>IF(E18="","",E18)</f>
        <v>Vyplň údaj</v>
      </c>
      <c r="G92" s="36"/>
      <c r="H92" s="36"/>
      <c r="I92" s="29" t="s">
        <v>36</v>
      </c>
      <c r="J92" s="32" t="str">
        <f>E24</f>
        <v>Josef Beran-STAVO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43" t="s">
        <v>120</v>
      </c>
      <c r="D94" s="144"/>
      <c r="E94" s="144"/>
      <c r="F94" s="144"/>
      <c r="G94" s="144"/>
      <c r="H94" s="144"/>
      <c r="I94" s="144"/>
      <c r="J94" s="145" t="s">
        <v>121</v>
      </c>
      <c r="K94" s="14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9" customHeight="1">
      <c r="A96" s="34"/>
      <c r="B96" s="35"/>
      <c r="C96" s="146" t="s">
        <v>122</v>
      </c>
      <c r="D96" s="36"/>
      <c r="E96" s="36"/>
      <c r="F96" s="36"/>
      <c r="G96" s="36"/>
      <c r="H96" s="36"/>
      <c r="I96" s="36"/>
      <c r="J96" s="84">
        <f>J125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123</v>
      </c>
    </row>
    <row r="97" spans="1:31" s="9" customFormat="1" ht="24.95" customHeight="1">
      <c r="B97" s="147"/>
      <c r="C97" s="148"/>
      <c r="D97" s="149" t="s">
        <v>124</v>
      </c>
      <c r="E97" s="150"/>
      <c r="F97" s="150"/>
      <c r="G97" s="150"/>
      <c r="H97" s="150"/>
      <c r="I97" s="150"/>
      <c r="J97" s="151">
        <f>J126</f>
        <v>0</v>
      </c>
      <c r="K97" s="148"/>
      <c r="L97" s="152"/>
    </row>
    <row r="98" spans="1:31" s="10" customFormat="1" ht="19.899999999999999" customHeight="1">
      <c r="B98" s="153"/>
      <c r="C98" s="154"/>
      <c r="D98" s="155" t="s">
        <v>125</v>
      </c>
      <c r="E98" s="156"/>
      <c r="F98" s="156"/>
      <c r="G98" s="156"/>
      <c r="H98" s="156"/>
      <c r="I98" s="156"/>
      <c r="J98" s="157">
        <f>J127</f>
        <v>0</v>
      </c>
      <c r="K98" s="154"/>
      <c r="L98" s="158"/>
    </row>
    <row r="99" spans="1:31" s="10" customFormat="1" ht="19.899999999999999" customHeight="1">
      <c r="B99" s="153"/>
      <c r="C99" s="154"/>
      <c r="D99" s="155" t="s">
        <v>126</v>
      </c>
      <c r="E99" s="156"/>
      <c r="F99" s="156"/>
      <c r="G99" s="156"/>
      <c r="H99" s="156"/>
      <c r="I99" s="156"/>
      <c r="J99" s="157">
        <f>J201</f>
        <v>0</v>
      </c>
      <c r="K99" s="154"/>
      <c r="L99" s="158"/>
    </row>
    <row r="100" spans="1:31" s="10" customFormat="1" ht="19.899999999999999" customHeight="1">
      <c r="B100" s="153"/>
      <c r="C100" s="154"/>
      <c r="D100" s="155" t="s">
        <v>127</v>
      </c>
      <c r="E100" s="156"/>
      <c r="F100" s="156"/>
      <c r="G100" s="156"/>
      <c r="H100" s="156"/>
      <c r="I100" s="156"/>
      <c r="J100" s="157">
        <f>J222</f>
        <v>0</v>
      </c>
      <c r="K100" s="154"/>
      <c r="L100" s="158"/>
    </row>
    <row r="101" spans="1:31" s="10" customFormat="1" ht="19.899999999999999" customHeight="1">
      <c r="B101" s="153"/>
      <c r="C101" s="154"/>
      <c r="D101" s="155" t="s">
        <v>128</v>
      </c>
      <c r="E101" s="156"/>
      <c r="F101" s="156"/>
      <c r="G101" s="156"/>
      <c r="H101" s="156"/>
      <c r="I101" s="156"/>
      <c r="J101" s="157">
        <f>J258</f>
        <v>0</v>
      </c>
      <c r="K101" s="154"/>
      <c r="L101" s="158"/>
    </row>
    <row r="102" spans="1:31" s="10" customFormat="1" ht="19.899999999999999" customHeight="1">
      <c r="B102" s="153"/>
      <c r="C102" s="154"/>
      <c r="D102" s="155" t="s">
        <v>129</v>
      </c>
      <c r="E102" s="156"/>
      <c r="F102" s="156"/>
      <c r="G102" s="156"/>
      <c r="H102" s="156"/>
      <c r="I102" s="156"/>
      <c r="J102" s="157">
        <f>J288</f>
        <v>0</v>
      </c>
      <c r="K102" s="154"/>
      <c r="L102" s="158"/>
    </row>
    <row r="103" spans="1:31" s="10" customFormat="1" ht="19.899999999999999" customHeight="1">
      <c r="B103" s="153"/>
      <c r="C103" s="154"/>
      <c r="D103" s="155" t="s">
        <v>130</v>
      </c>
      <c r="E103" s="156"/>
      <c r="F103" s="156"/>
      <c r="G103" s="156"/>
      <c r="H103" s="156"/>
      <c r="I103" s="156"/>
      <c r="J103" s="157">
        <f>J305</f>
        <v>0</v>
      </c>
      <c r="K103" s="154"/>
      <c r="L103" s="158"/>
    </row>
    <row r="104" spans="1:31" s="9" customFormat="1" ht="24.95" customHeight="1">
      <c r="B104" s="147"/>
      <c r="C104" s="148"/>
      <c r="D104" s="149" t="s">
        <v>131</v>
      </c>
      <c r="E104" s="150"/>
      <c r="F104" s="150"/>
      <c r="G104" s="150"/>
      <c r="H104" s="150"/>
      <c r="I104" s="150"/>
      <c r="J104" s="151">
        <f>J307</f>
        <v>0</v>
      </c>
      <c r="K104" s="148"/>
      <c r="L104" s="152"/>
    </row>
    <row r="105" spans="1:31" s="10" customFormat="1" ht="19.899999999999999" customHeight="1">
      <c r="B105" s="153"/>
      <c r="C105" s="154"/>
      <c r="D105" s="155" t="s">
        <v>132</v>
      </c>
      <c r="E105" s="156"/>
      <c r="F105" s="156"/>
      <c r="G105" s="156"/>
      <c r="H105" s="156"/>
      <c r="I105" s="156"/>
      <c r="J105" s="157">
        <f>J308</f>
        <v>0</v>
      </c>
      <c r="K105" s="154"/>
      <c r="L105" s="158"/>
    </row>
    <row r="106" spans="1:31" s="2" customFormat="1" ht="21.75" customHeight="1">
      <c r="A106" s="34"/>
      <c r="B106" s="35"/>
      <c r="C106" s="36"/>
      <c r="D106" s="36"/>
      <c r="E106" s="36"/>
      <c r="F106" s="36"/>
      <c r="G106" s="36"/>
      <c r="H106" s="36"/>
      <c r="I106" s="36"/>
      <c r="J106" s="36"/>
      <c r="K106" s="36"/>
      <c r="L106" s="51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pans="1:31" s="2" customFormat="1" ht="6.95" customHeight="1">
      <c r="A107" s="34"/>
      <c r="B107" s="54"/>
      <c r="C107" s="55"/>
      <c r="D107" s="55"/>
      <c r="E107" s="55"/>
      <c r="F107" s="55"/>
      <c r="G107" s="55"/>
      <c r="H107" s="55"/>
      <c r="I107" s="55"/>
      <c r="J107" s="55"/>
      <c r="K107" s="55"/>
      <c r="L107" s="51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11" spans="1:31" s="2" customFormat="1" ht="6.95" customHeight="1">
      <c r="A111" s="34"/>
      <c r="B111" s="56"/>
      <c r="C111" s="57"/>
      <c r="D111" s="57"/>
      <c r="E111" s="57"/>
      <c r="F111" s="57"/>
      <c r="G111" s="57"/>
      <c r="H111" s="57"/>
      <c r="I111" s="57"/>
      <c r="J111" s="57"/>
      <c r="K111" s="57"/>
      <c r="L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pans="1:31" s="2" customFormat="1" ht="24.95" customHeight="1">
      <c r="A112" s="34"/>
      <c r="B112" s="35"/>
      <c r="C112" s="23" t="s">
        <v>135</v>
      </c>
      <c r="D112" s="36"/>
      <c r="E112" s="36"/>
      <c r="F112" s="36"/>
      <c r="G112" s="36"/>
      <c r="H112" s="36"/>
      <c r="I112" s="36"/>
      <c r="J112" s="36"/>
      <c r="K112" s="36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pans="1:65" s="2" customFormat="1" ht="6.95" customHeight="1">
      <c r="A113" s="34"/>
      <c r="B113" s="35"/>
      <c r="C113" s="36"/>
      <c r="D113" s="36"/>
      <c r="E113" s="36"/>
      <c r="F113" s="36"/>
      <c r="G113" s="36"/>
      <c r="H113" s="36"/>
      <c r="I113" s="36"/>
      <c r="J113" s="36"/>
      <c r="K113" s="36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5" s="2" customFormat="1" ht="12" customHeight="1">
      <c r="A114" s="34"/>
      <c r="B114" s="35"/>
      <c r="C114" s="29" t="s">
        <v>16</v>
      </c>
      <c r="D114" s="36"/>
      <c r="E114" s="36"/>
      <c r="F114" s="36"/>
      <c r="G114" s="36"/>
      <c r="H114" s="36"/>
      <c r="I114" s="36"/>
      <c r="J114" s="36"/>
      <c r="K114" s="36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5" s="2" customFormat="1" ht="16.5" customHeight="1">
      <c r="A115" s="34"/>
      <c r="B115" s="35"/>
      <c r="C115" s="36"/>
      <c r="D115" s="36"/>
      <c r="E115" s="299" t="str">
        <f>E7</f>
        <v>Podzemní kontejneryna tříděný kom. odpad Lovosice</v>
      </c>
      <c r="F115" s="300"/>
      <c r="G115" s="300"/>
      <c r="H115" s="300"/>
      <c r="I115" s="36"/>
      <c r="J115" s="36"/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5" s="2" customFormat="1" ht="12" customHeight="1">
      <c r="A116" s="34"/>
      <c r="B116" s="35"/>
      <c r="C116" s="29" t="s">
        <v>117</v>
      </c>
      <c r="D116" s="36"/>
      <c r="E116" s="36"/>
      <c r="F116" s="36"/>
      <c r="G116" s="36"/>
      <c r="H116" s="36"/>
      <c r="I116" s="36"/>
      <c r="J116" s="36"/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5" s="2" customFormat="1" ht="30" customHeight="1">
      <c r="A117" s="34"/>
      <c r="B117" s="35"/>
      <c r="C117" s="36"/>
      <c r="D117" s="36"/>
      <c r="E117" s="287" t="str">
        <f>E9</f>
        <v>07 - SO 07 - parc.č. 507/10, 507/2, 504/1, U autobusového nádraží</v>
      </c>
      <c r="F117" s="298"/>
      <c r="G117" s="298"/>
      <c r="H117" s="298"/>
      <c r="I117" s="36"/>
      <c r="J117" s="36"/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65" s="2" customFormat="1" ht="6.95" customHeight="1">
      <c r="A118" s="34"/>
      <c r="B118" s="35"/>
      <c r="C118" s="36"/>
      <c r="D118" s="36"/>
      <c r="E118" s="36"/>
      <c r="F118" s="36"/>
      <c r="G118" s="36"/>
      <c r="H118" s="36"/>
      <c r="I118" s="36"/>
      <c r="J118" s="36"/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65" s="2" customFormat="1" ht="12" customHeight="1">
      <c r="A119" s="34"/>
      <c r="B119" s="35"/>
      <c r="C119" s="29" t="s">
        <v>20</v>
      </c>
      <c r="D119" s="36"/>
      <c r="E119" s="36"/>
      <c r="F119" s="27" t="str">
        <f>F12</f>
        <v xml:space="preserve"> </v>
      </c>
      <c r="G119" s="36"/>
      <c r="H119" s="36"/>
      <c r="I119" s="29" t="s">
        <v>22</v>
      </c>
      <c r="J119" s="66" t="str">
        <f>IF(J12="","",J12)</f>
        <v>26. 5. 2024</v>
      </c>
      <c r="K119" s="36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65" s="2" customFormat="1" ht="6.95" customHeight="1">
      <c r="A120" s="34"/>
      <c r="B120" s="35"/>
      <c r="C120" s="36"/>
      <c r="D120" s="36"/>
      <c r="E120" s="36"/>
      <c r="F120" s="36"/>
      <c r="G120" s="36"/>
      <c r="H120" s="36"/>
      <c r="I120" s="36"/>
      <c r="J120" s="36"/>
      <c r="K120" s="36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pans="1:65" s="2" customFormat="1" ht="25.7" customHeight="1">
      <c r="A121" s="34"/>
      <c r="B121" s="35"/>
      <c r="C121" s="29" t="s">
        <v>24</v>
      </c>
      <c r="D121" s="36"/>
      <c r="E121" s="36"/>
      <c r="F121" s="27" t="str">
        <f>E15</f>
        <v>Město Lovosice</v>
      </c>
      <c r="G121" s="36"/>
      <c r="H121" s="36"/>
      <c r="I121" s="29" t="s">
        <v>32</v>
      </c>
      <c r="J121" s="32" t="str">
        <f>E21</f>
        <v>aut.Ing., Mgr. Karel Štrupl</v>
      </c>
      <c r="K121" s="36"/>
      <c r="L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pans="1:65" s="2" customFormat="1" ht="15.2" customHeight="1">
      <c r="A122" s="34"/>
      <c r="B122" s="35"/>
      <c r="C122" s="29" t="s">
        <v>30</v>
      </c>
      <c r="D122" s="36"/>
      <c r="E122" s="36"/>
      <c r="F122" s="27" t="str">
        <f>IF(E18="","",E18)</f>
        <v>Vyplň údaj</v>
      </c>
      <c r="G122" s="36"/>
      <c r="H122" s="36"/>
      <c r="I122" s="29" t="s">
        <v>36</v>
      </c>
      <c r="J122" s="32" t="str">
        <f>E24</f>
        <v>Josef Beran-STAVO</v>
      </c>
      <c r="K122" s="36"/>
      <c r="L122" s="51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pans="1:65" s="2" customFormat="1" ht="10.35" customHeight="1">
      <c r="A123" s="34"/>
      <c r="B123" s="35"/>
      <c r="C123" s="36"/>
      <c r="D123" s="36"/>
      <c r="E123" s="36"/>
      <c r="F123" s="36"/>
      <c r="G123" s="36"/>
      <c r="H123" s="36"/>
      <c r="I123" s="36"/>
      <c r="J123" s="36"/>
      <c r="K123" s="36"/>
      <c r="L123" s="51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pans="1:65" s="11" customFormat="1" ht="29.25" customHeight="1">
      <c r="A124" s="159"/>
      <c r="B124" s="160"/>
      <c r="C124" s="161" t="s">
        <v>136</v>
      </c>
      <c r="D124" s="162" t="s">
        <v>66</v>
      </c>
      <c r="E124" s="162" t="s">
        <v>62</v>
      </c>
      <c r="F124" s="162" t="s">
        <v>63</v>
      </c>
      <c r="G124" s="162" t="s">
        <v>137</v>
      </c>
      <c r="H124" s="162" t="s">
        <v>138</v>
      </c>
      <c r="I124" s="162" t="s">
        <v>139</v>
      </c>
      <c r="J124" s="163" t="s">
        <v>121</v>
      </c>
      <c r="K124" s="164" t="s">
        <v>140</v>
      </c>
      <c r="L124" s="165"/>
      <c r="M124" s="75" t="s">
        <v>1</v>
      </c>
      <c r="N124" s="76" t="s">
        <v>45</v>
      </c>
      <c r="O124" s="76" t="s">
        <v>141</v>
      </c>
      <c r="P124" s="76" t="s">
        <v>142</v>
      </c>
      <c r="Q124" s="76" t="s">
        <v>143</v>
      </c>
      <c r="R124" s="76" t="s">
        <v>144</v>
      </c>
      <c r="S124" s="76" t="s">
        <v>145</v>
      </c>
      <c r="T124" s="77" t="s">
        <v>146</v>
      </c>
      <c r="U124" s="159"/>
      <c r="V124" s="159"/>
      <c r="W124" s="159"/>
      <c r="X124" s="159"/>
      <c r="Y124" s="159"/>
      <c r="Z124" s="159"/>
      <c r="AA124" s="159"/>
      <c r="AB124" s="159"/>
      <c r="AC124" s="159"/>
      <c r="AD124" s="159"/>
      <c r="AE124" s="159"/>
    </row>
    <row r="125" spans="1:65" s="2" customFormat="1" ht="22.9" customHeight="1">
      <c r="A125" s="34"/>
      <c r="B125" s="35"/>
      <c r="C125" s="82" t="s">
        <v>147</v>
      </c>
      <c r="D125" s="36"/>
      <c r="E125" s="36"/>
      <c r="F125" s="36"/>
      <c r="G125" s="36"/>
      <c r="H125" s="36"/>
      <c r="I125" s="36"/>
      <c r="J125" s="166">
        <f>BK125</f>
        <v>0</v>
      </c>
      <c r="K125" s="36"/>
      <c r="L125" s="39"/>
      <c r="M125" s="78"/>
      <c r="N125" s="167"/>
      <c r="O125" s="79"/>
      <c r="P125" s="168">
        <f>P126+P307</f>
        <v>0</v>
      </c>
      <c r="Q125" s="79"/>
      <c r="R125" s="168">
        <f>R126+R307</f>
        <v>208.33070434999999</v>
      </c>
      <c r="S125" s="79"/>
      <c r="T125" s="169">
        <f>T126+T307</f>
        <v>156.75751800000003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T125" s="17" t="s">
        <v>80</v>
      </c>
      <c r="AU125" s="17" t="s">
        <v>123</v>
      </c>
      <c r="BK125" s="170">
        <f>BK126+BK307</f>
        <v>0</v>
      </c>
    </row>
    <row r="126" spans="1:65" s="12" customFormat="1" ht="25.9" customHeight="1">
      <c r="B126" s="171"/>
      <c r="C126" s="172"/>
      <c r="D126" s="173" t="s">
        <v>80</v>
      </c>
      <c r="E126" s="174" t="s">
        <v>148</v>
      </c>
      <c r="F126" s="174" t="s">
        <v>149</v>
      </c>
      <c r="G126" s="172"/>
      <c r="H126" s="172"/>
      <c r="I126" s="175"/>
      <c r="J126" s="176">
        <f>BK126</f>
        <v>0</v>
      </c>
      <c r="K126" s="172"/>
      <c r="L126" s="177"/>
      <c r="M126" s="178"/>
      <c r="N126" s="179"/>
      <c r="O126" s="179"/>
      <c r="P126" s="180">
        <f>P127+P201+P222+P258+P288+P305</f>
        <v>0</v>
      </c>
      <c r="Q126" s="179"/>
      <c r="R126" s="180">
        <f>R127+R201+R222+R258+R288+R305</f>
        <v>205.83070434999999</v>
      </c>
      <c r="S126" s="179"/>
      <c r="T126" s="181">
        <f>T127+T201+T222+T258+T288+T305</f>
        <v>156.75751800000003</v>
      </c>
      <c r="AR126" s="182" t="s">
        <v>89</v>
      </c>
      <c r="AT126" s="183" t="s">
        <v>80</v>
      </c>
      <c r="AU126" s="183" t="s">
        <v>81</v>
      </c>
      <c r="AY126" s="182" t="s">
        <v>150</v>
      </c>
      <c r="BK126" s="184">
        <f>BK127+BK201+BK222+BK258+BK288+BK305</f>
        <v>0</v>
      </c>
    </row>
    <row r="127" spans="1:65" s="12" customFormat="1" ht="22.9" customHeight="1">
      <c r="B127" s="171"/>
      <c r="C127" s="172"/>
      <c r="D127" s="173" t="s">
        <v>80</v>
      </c>
      <c r="E127" s="185" t="s">
        <v>89</v>
      </c>
      <c r="F127" s="185" t="s">
        <v>151</v>
      </c>
      <c r="G127" s="172"/>
      <c r="H127" s="172"/>
      <c r="I127" s="175"/>
      <c r="J127" s="186">
        <f>BK127</f>
        <v>0</v>
      </c>
      <c r="K127" s="172"/>
      <c r="L127" s="177"/>
      <c r="M127" s="178"/>
      <c r="N127" s="179"/>
      <c r="O127" s="179"/>
      <c r="P127" s="180">
        <f>SUM(P128:P200)</f>
        <v>0</v>
      </c>
      <c r="Q127" s="179"/>
      <c r="R127" s="180">
        <f>SUM(R128:R200)</f>
        <v>9.6504599999999989</v>
      </c>
      <c r="S127" s="179"/>
      <c r="T127" s="181">
        <f>SUM(T128:T200)</f>
        <v>151.64251800000002</v>
      </c>
      <c r="AR127" s="182" t="s">
        <v>89</v>
      </c>
      <c r="AT127" s="183" t="s">
        <v>80</v>
      </c>
      <c r="AU127" s="183" t="s">
        <v>89</v>
      </c>
      <c r="AY127" s="182" t="s">
        <v>150</v>
      </c>
      <c r="BK127" s="184">
        <f>SUM(BK128:BK200)</f>
        <v>0</v>
      </c>
    </row>
    <row r="128" spans="1:65" s="2" customFormat="1" ht="24.2" customHeight="1">
      <c r="A128" s="34"/>
      <c r="B128" s="35"/>
      <c r="C128" s="187" t="s">
        <v>89</v>
      </c>
      <c r="D128" s="187" t="s">
        <v>152</v>
      </c>
      <c r="E128" s="188" t="s">
        <v>535</v>
      </c>
      <c r="F128" s="189" t="s">
        <v>536</v>
      </c>
      <c r="G128" s="190" t="s">
        <v>155</v>
      </c>
      <c r="H128" s="191">
        <v>133.417</v>
      </c>
      <c r="I128" s="192"/>
      <c r="J128" s="193">
        <f>ROUND(I128*H128,2)</f>
        <v>0</v>
      </c>
      <c r="K128" s="194"/>
      <c r="L128" s="39"/>
      <c r="M128" s="195" t="s">
        <v>1</v>
      </c>
      <c r="N128" s="196" t="s">
        <v>46</v>
      </c>
      <c r="O128" s="71"/>
      <c r="P128" s="197">
        <f>O128*H128</f>
        <v>0</v>
      </c>
      <c r="Q128" s="197">
        <v>0</v>
      </c>
      <c r="R128" s="197">
        <f>Q128*H128</f>
        <v>0</v>
      </c>
      <c r="S128" s="197">
        <v>0.26</v>
      </c>
      <c r="T128" s="198">
        <f>S128*H128</f>
        <v>34.688420000000001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99" t="s">
        <v>156</v>
      </c>
      <c r="AT128" s="199" t="s">
        <v>152</v>
      </c>
      <c r="AU128" s="199" t="s">
        <v>91</v>
      </c>
      <c r="AY128" s="17" t="s">
        <v>150</v>
      </c>
      <c r="BE128" s="200">
        <f>IF(N128="základní",J128,0)</f>
        <v>0</v>
      </c>
      <c r="BF128" s="200">
        <f>IF(N128="snížená",J128,0)</f>
        <v>0</v>
      </c>
      <c r="BG128" s="200">
        <f>IF(N128="zákl. přenesená",J128,0)</f>
        <v>0</v>
      </c>
      <c r="BH128" s="200">
        <f>IF(N128="sníž. přenesená",J128,0)</f>
        <v>0</v>
      </c>
      <c r="BI128" s="200">
        <f>IF(N128="nulová",J128,0)</f>
        <v>0</v>
      </c>
      <c r="BJ128" s="17" t="s">
        <v>89</v>
      </c>
      <c r="BK128" s="200">
        <f>ROUND(I128*H128,2)</f>
        <v>0</v>
      </c>
      <c r="BL128" s="17" t="s">
        <v>156</v>
      </c>
      <c r="BM128" s="199" t="s">
        <v>993</v>
      </c>
    </row>
    <row r="129" spans="1:65" s="13" customFormat="1">
      <c r="B129" s="201"/>
      <c r="C129" s="202"/>
      <c r="D129" s="203" t="s">
        <v>158</v>
      </c>
      <c r="E129" s="204" t="s">
        <v>1</v>
      </c>
      <c r="F129" s="205" t="s">
        <v>538</v>
      </c>
      <c r="G129" s="202"/>
      <c r="H129" s="204" t="s">
        <v>1</v>
      </c>
      <c r="I129" s="206"/>
      <c r="J129" s="202"/>
      <c r="K129" s="202"/>
      <c r="L129" s="207"/>
      <c r="M129" s="208"/>
      <c r="N129" s="209"/>
      <c r="O129" s="209"/>
      <c r="P129" s="209"/>
      <c r="Q129" s="209"/>
      <c r="R129" s="209"/>
      <c r="S129" s="209"/>
      <c r="T129" s="210"/>
      <c r="AT129" s="211" t="s">
        <v>158</v>
      </c>
      <c r="AU129" s="211" t="s">
        <v>91</v>
      </c>
      <c r="AV129" s="13" t="s">
        <v>89</v>
      </c>
      <c r="AW129" s="13" t="s">
        <v>35</v>
      </c>
      <c r="AX129" s="13" t="s">
        <v>81</v>
      </c>
      <c r="AY129" s="211" t="s">
        <v>150</v>
      </c>
    </row>
    <row r="130" spans="1:65" s="14" customFormat="1">
      <c r="B130" s="212"/>
      <c r="C130" s="213"/>
      <c r="D130" s="203" t="s">
        <v>158</v>
      </c>
      <c r="E130" s="214" t="s">
        <v>1</v>
      </c>
      <c r="F130" s="215" t="s">
        <v>994</v>
      </c>
      <c r="G130" s="213"/>
      <c r="H130" s="216">
        <v>7.42</v>
      </c>
      <c r="I130" s="217"/>
      <c r="J130" s="213"/>
      <c r="K130" s="213"/>
      <c r="L130" s="218"/>
      <c r="M130" s="219"/>
      <c r="N130" s="220"/>
      <c r="O130" s="220"/>
      <c r="P130" s="220"/>
      <c r="Q130" s="220"/>
      <c r="R130" s="220"/>
      <c r="S130" s="220"/>
      <c r="T130" s="221"/>
      <c r="AT130" s="222" t="s">
        <v>158</v>
      </c>
      <c r="AU130" s="222" t="s">
        <v>91</v>
      </c>
      <c r="AV130" s="14" t="s">
        <v>91</v>
      </c>
      <c r="AW130" s="14" t="s">
        <v>35</v>
      </c>
      <c r="AX130" s="14" t="s">
        <v>81</v>
      </c>
      <c r="AY130" s="222" t="s">
        <v>150</v>
      </c>
    </row>
    <row r="131" spans="1:65" s="13" customFormat="1">
      <c r="B131" s="201"/>
      <c r="C131" s="202"/>
      <c r="D131" s="203" t="s">
        <v>158</v>
      </c>
      <c r="E131" s="204" t="s">
        <v>1</v>
      </c>
      <c r="F131" s="205" t="s">
        <v>995</v>
      </c>
      <c r="G131" s="202"/>
      <c r="H131" s="204" t="s">
        <v>1</v>
      </c>
      <c r="I131" s="206"/>
      <c r="J131" s="202"/>
      <c r="K131" s="202"/>
      <c r="L131" s="207"/>
      <c r="M131" s="208"/>
      <c r="N131" s="209"/>
      <c r="O131" s="209"/>
      <c r="P131" s="209"/>
      <c r="Q131" s="209"/>
      <c r="R131" s="209"/>
      <c r="S131" s="209"/>
      <c r="T131" s="210"/>
      <c r="AT131" s="211" t="s">
        <v>158</v>
      </c>
      <c r="AU131" s="211" t="s">
        <v>91</v>
      </c>
      <c r="AV131" s="13" t="s">
        <v>89</v>
      </c>
      <c r="AW131" s="13" t="s">
        <v>35</v>
      </c>
      <c r="AX131" s="13" t="s">
        <v>81</v>
      </c>
      <c r="AY131" s="211" t="s">
        <v>150</v>
      </c>
    </row>
    <row r="132" spans="1:65" s="14" customFormat="1">
      <c r="B132" s="212"/>
      <c r="C132" s="213"/>
      <c r="D132" s="203" t="s">
        <v>158</v>
      </c>
      <c r="E132" s="214" t="s">
        <v>1</v>
      </c>
      <c r="F132" s="215" t="s">
        <v>996</v>
      </c>
      <c r="G132" s="213"/>
      <c r="H132" s="216">
        <v>4.0140000000000002</v>
      </c>
      <c r="I132" s="217"/>
      <c r="J132" s="213"/>
      <c r="K132" s="213"/>
      <c r="L132" s="218"/>
      <c r="M132" s="219"/>
      <c r="N132" s="220"/>
      <c r="O132" s="220"/>
      <c r="P132" s="220"/>
      <c r="Q132" s="220"/>
      <c r="R132" s="220"/>
      <c r="S132" s="220"/>
      <c r="T132" s="221"/>
      <c r="AT132" s="222" t="s">
        <v>158</v>
      </c>
      <c r="AU132" s="222" t="s">
        <v>91</v>
      </c>
      <c r="AV132" s="14" t="s">
        <v>91</v>
      </c>
      <c r="AW132" s="14" t="s">
        <v>35</v>
      </c>
      <c r="AX132" s="14" t="s">
        <v>81</v>
      </c>
      <c r="AY132" s="222" t="s">
        <v>150</v>
      </c>
    </row>
    <row r="133" spans="1:65" s="14" customFormat="1">
      <c r="B133" s="212"/>
      <c r="C133" s="213"/>
      <c r="D133" s="203" t="s">
        <v>158</v>
      </c>
      <c r="E133" s="214" t="s">
        <v>1</v>
      </c>
      <c r="F133" s="215" t="s">
        <v>997</v>
      </c>
      <c r="G133" s="213"/>
      <c r="H133" s="216">
        <v>67.248000000000005</v>
      </c>
      <c r="I133" s="217"/>
      <c r="J133" s="213"/>
      <c r="K133" s="213"/>
      <c r="L133" s="218"/>
      <c r="M133" s="219"/>
      <c r="N133" s="220"/>
      <c r="O133" s="220"/>
      <c r="P133" s="220"/>
      <c r="Q133" s="220"/>
      <c r="R133" s="220"/>
      <c r="S133" s="220"/>
      <c r="T133" s="221"/>
      <c r="AT133" s="222" t="s">
        <v>158</v>
      </c>
      <c r="AU133" s="222" t="s">
        <v>91</v>
      </c>
      <c r="AV133" s="14" t="s">
        <v>91</v>
      </c>
      <c r="AW133" s="14" t="s">
        <v>35</v>
      </c>
      <c r="AX133" s="14" t="s">
        <v>81</v>
      </c>
      <c r="AY133" s="222" t="s">
        <v>150</v>
      </c>
    </row>
    <row r="134" spans="1:65" s="14" customFormat="1">
      <c r="B134" s="212"/>
      <c r="C134" s="213"/>
      <c r="D134" s="203" t="s">
        <v>158</v>
      </c>
      <c r="E134" s="214" t="s">
        <v>1</v>
      </c>
      <c r="F134" s="215" t="s">
        <v>998</v>
      </c>
      <c r="G134" s="213"/>
      <c r="H134" s="216">
        <v>36.552</v>
      </c>
      <c r="I134" s="217"/>
      <c r="J134" s="213"/>
      <c r="K134" s="213"/>
      <c r="L134" s="218"/>
      <c r="M134" s="219"/>
      <c r="N134" s="220"/>
      <c r="O134" s="220"/>
      <c r="P134" s="220"/>
      <c r="Q134" s="220"/>
      <c r="R134" s="220"/>
      <c r="S134" s="220"/>
      <c r="T134" s="221"/>
      <c r="AT134" s="222" t="s">
        <v>158</v>
      </c>
      <c r="AU134" s="222" t="s">
        <v>91</v>
      </c>
      <c r="AV134" s="14" t="s">
        <v>91</v>
      </c>
      <c r="AW134" s="14" t="s">
        <v>35</v>
      </c>
      <c r="AX134" s="14" t="s">
        <v>81</v>
      </c>
      <c r="AY134" s="222" t="s">
        <v>150</v>
      </c>
    </row>
    <row r="135" spans="1:65" s="14" customFormat="1">
      <c r="B135" s="212"/>
      <c r="C135" s="213"/>
      <c r="D135" s="203" t="s">
        <v>158</v>
      </c>
      <c r="E135" s="214" t="s">
        <v>1</v>
      </c>
      <c r="F135" s="215" t="s">
        <v>999</v>
      </c>
      <c r="G135" s="213"/>
      <c r="H135" s="216">
        <v>47.161000000000001</v>
      </c>
      <c r="I135" s="217"/>
      <c r="J135" s="213"/>
      <c r="K135" s="213"/>
      <c r="L135" s="218"/>
      <c r="M135" s="219"/>
      <c r="N135" s="220"/>
      <c r="O135" s="220"/>
      <c r="P135" s="220"/>
      <c r="Q135" s="220"/>
      <c r="R135" s="220"/>
      <c r="S135" s="220"/>
      <c r="T135" s="221"/>
      <c r="AT135" s="222" t="s">
        <v>158</v>
      </c>
      <c r="AU135" s="222" t="s">
        <v>91</v>
      </c>
      <c r="AV135" s="14" t="s">
        <v>91</v>
      </c>
      <c r="AW135" s="14" t="s">
        <v>35</v>
      </c>
      <c r="AX135" s="14" t="s">
        <v>81</v>
      </c>
      <c r="AY135" s="222" t="s">
        <v>150</v>
      </c>
    </row>
    <row r="136" spans="1:65" s="13" customFormat="1">
      <c r="B136" s="201"/>
      <c r="C136" s="202"/>
      <c r="D136" s="203" t="s">
        <v>158</v>
      </c>
      <c r="E136" s="204" t="s">
        <v>1</v>
      </c>
      <c r="F136" s="205" t="s">
        <v>1000</v>
      </c>
      <c r="G136" s="202"/>
      <c r="H136" s="204" t="s">
        <v>1</v>
      </c>
      <c r="I136" s="206"/>
      <c r="J136" s="202"/>
      <c r="K136" s="202"/>
      <c r="L136" s="207"/>
      <c r="M136" s="208"/>
      <c r="N136" s="209"/>
      <c r="O136" s="209"/>
      <c r="P136" s="209"/>
      <c r="Q136" s="209"/>
      <c r="R136" s="209"/>
      <c r="S136" s="209"/>
      <c r="T136" s="210"/>
      <c r="AT136" s="211" t="s">
        <v>158</v>
      </c>
      <c r="AU136" s="211" t="s">
        <v>91</v>
      </c>
      <c r="AV136" s="13" t="s">
        <v>89</v>
      </c>
      <c r="AW136" s="13" t="s">
        <v>35</v>
      </c>
      <c r="AX136" s="13" t="s">
        <v>81</v>
      </c>
      <c r="AY136" s="211" t="s">
        <v>150</v>
      </c>
    </row>
    <row r="137" spans="1:65" s="14" customFormat="1">
      <c r="B137" s="212"/>
      <c r="C137" s="213"/>
      <c r="D137" s="203" t="s">
        <v>158</v>
      </c>
      <c r="E137" s="214" t="s">
        <v>1</v>
      </c>
      <c r="F137" s="215" t="s">
        <v>1001</v>
      </c>
      <c r="G137" s="213"/>
      <c r="H137" s="216">
        <v>-28.978000000000002</v>
      </c>
      <c r="I137" s="217"/>
      <c r="J137" s="213"/>
      <c r="K137" s="213"/>
      <c r="L137" s="218"/>
      <c r="M137" s="219"/>
      <c r="N137" s="220"/>
      <c r="O137" s="220"/>
      <c r="P137" s="220"/>
      <c r="Q137" s="220"/>
      <c r="R137" s="220"/>
      <c r="S137" s="220"/>
      <c r="T137" s="221"/>
      <c r="AT137" s="222" t="s">
        <v>158</v>
      </c>
      <c r="AU137" s="222" t="s">
        <v>91</v>
      </c>
      <c r="AV137" s="14" t="s">
        <v>91</v>
      </c>
      <c r="AW137" s="14" t="s">
        <v>35</v>
      </c>
      <c r="AX137" s="14" t="s">
        <v>81</v>
      </c>
      <c r="AY137" s="222" t="s">
        <v>150</v>
      </c>
    </row>
    <row r="138" spans="1:65" s="15" customFormat="1">
      <c r="B138" s="223"/>
      <c r="C138" s="224"/>
      <c r="D138" s="203" t="s">
        <v>158</v>
      </c>
      <c r="E138" s="225" t="s">
        <v>1</v>
      </c>
      <c r="F138" s="226" t="s">
        <v>161</v>
      </c>
      <c r="G138" s="224"/>
      <c r="H138" s="227">
        <v>133.417</v>
      </c>
      <c r="I138" s="228"/>
      <c r="J138" s="224"/>
      <c r="K138" s="224"/>
      <c r="L138" s="229"/>
      <c r="M138" s="230"/>
      <c r="N138" s="231"/>
      <c r="O138" s="231"/>
      <c r="P138" s="231"/>
      <c r="Q138" s="231"/>
      <c r="R138" s="231"/>
      <c r="S138" s="231"/>
      <c r="T138" s="232"/>
      <c r="AT138" s="233" t="s">
        <v>158</v>
      </c>
      <c r="AU138" s="233" t="s">
        <v>91</v>
      </c>
      <c r="AV138" s="15" t="s">
        <v>156</v>
      </c>
      <c r="AW138" s="15" t="s">
        <v>35</v>
      </c>
      <c r="AX138" s="15" t="s">
        <v>89</v>
      </c>
      <c r="AY138" s="233" t="s">
        <v>150</v>
      </c>
    </row>
    <row r="139" spans="1:65" s="2" customFormat="1" ht="24.2" customHeight="1">
      <c r="A139" s="34"/>
      <c r="B139" s="35"/>
      <c r="C139" s="187" t="s">
        <v>91</v>
      </c>
      <c r="D139" s="187" t="s">
        <v>152</v>
      </c>
      <c r="E139" s="188" t="s">
        <v>166</v>
      </c>
      <c r="F139" s="189" t="s">
        <v>167</v>
      </c>
      <c r="G139" s="190" t="s">
        <v>155</v>
      </c>
      <c r="H139" s="191">
        <v>3</v>
      </c>
      <c r="I139" s="192"/>
      <c r="J139" s="193">
        <f>ROUND(I139*H139,2)</f>
        <v>0</v>
      </c>
      <c r="K139" s="194"/>
      <c r="L139" s="39"/>
      <c r="M139" s="195" t="s">
        <v>1</v>
      </c>
      <c r="N139" s="196" t="s">
        <v>46</v>
      </c>
      <c r="O139" s="71"/>
      <c r="P139" s="197">
        <f>O139*H139</f>
        <v>0</v>
      </c>
      <c r="Q139" s="197">
        <v>0</v>
      </c>
      <c r="R139" s="197">
        <f>Q139*H139</f>
        <v>0</v>
      </c>
      <c r="S139" s="197">
        <v>0.3</v>
      </c>
      <c r="T139" s="198">
        <f>S139*H139</f>
        <v>0.89999999999999991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9" t="s">
        <v>156</v>
      </c>
      <c r="AT139" s="199" t="s">
        <v>152</v>
      </c>
      <c r="AU139" s="199" t="s">
        <v>91</v>
      </c>
      <c r="AY139" s="17" t="s">
        <v>150</v>
      </c>
      <c r="BE139" s="200">
        <f>IF(N139="základní",J139,0)</f>
        <v>0</v>
      </c>
      <c r="BF139" s="200">
        <f>IF(N139="snížená",J139,0)</f>
        <v>0</v>
      </c>
      <c r="BG139" s="200">
        <f>IF(N139="zákl. přenesená",J139,0)</f>
        <v>0</v>
      </c>
      <c r="BH139" s="200">
        <f>IF(N139="sníž. přenesená",J139,0)</f>
        <v>0</v>
      </c>
      <c r="BI139" s="200">
        <f>IF(N139="nulová",J139,0)</f>
        <v>0</v>
      </c>
      <c r="BJ139" s="17" t="s">
        <v>89</v>
      </c>
      <c r="BK139" s="200">
        <f>ROUND(I139*H139,2)</f>
        <v>0</v>
      </c>
      <c r="BL139" s="17" t="s">
        <v>156</v>
      </c>
      <c r="BM139" s="199" t="s">
        <v>1002</v>
      </c>
    </row>
    <row r="140" spans="1:65" s="13" customFormat="1">
      <c r="B140" s="201"/>
      <c r="C140" s="202"/>
      <c r="D140" s="203" t="s">
        <v>158</v>
      </c>
      <c r="E140" s="204" t="s">
        <v>1</v>
      </c>
      <c r="F140" s="205" t="s">
        <v>169</v>
      </c>
      <c r="G140" s="202"/>
      <c r="H140" s="204" t="s">
        <v>1</v>
      </c>
      <c r="I140" s="206"/>
      <c r="J140" s="202"/>
      <c r="K140" s="202"/>
      <c r="L140" s="207"/>
      <c r="M140" s="208"/>
      <c r="N140" s="209"/>
      <c r="O140" s="209"/>
      <c r="P140" s="209"/>
      <c r="Q140" s="209"/>
      <c r="R140" s="209"/>
      <c r="S140" s="209"/>
      <c r="T140" s="210"/>
      <c r="AT140" s="211" t="s">
        <v>158</v>
      </c>
      <c r="AU140" s="211" t="s">
        <v>91</v>
      </c>
      <c r="AV140" s="13" t="s">
        <v>89</v>
      </c>
      <c r="AW140" s="13" t="s">
        <v>35</v>
      </c>
      <c r="AX140" s="13" t="s">
        <v>81</v>
      </c>
      <c r="AY140" s="211" t="s">
        <v>150</v>
      </c>
    </row>
    <row r="141" spans="1:65" s="14" customFormat="1">
      <c r="B141" s="212"/>
      <c r="C141" s="213"/>
      <c r="D141" s="203" t="s">
        <v>158</v>
      </c>
      <c r="E141" s="214" t="s">
        <v>1</v>
      </c>
      <c r="F141" s="215" t="s">
        <v>1003</v>
      </c>
      <c r="G141" s="213"/>
      <c r="H141" s="216">
        <v>3</v>
      </c>
      <c r="I141" s="217"/>
      <c r="J141" s="213"/>
      <c r="K141" s="213"/>
      <c r="L141" s="218"/>
      <c r="M141" s="219"/>
      <c r="N141" s="220"/>
      <c r="O141" s="220"/>
      <c r="P141" s="220"/>
      <c r="Q141" s="220"/>
      <c r="R141" s="220"/>
      <c r="S141" s="220"/>
      <c r="T141" s="221"/>
      <c r="AT141" s="222" t="s">
        <v>158</v>
      </c>
      <c r="AU141" s="222" t="s">
        <v>91</v>
      </c>
      <c r="AV141" s="14" t="s">
        <v>91</v>
      </c>
      <c r="AW141" s="14" t="s">
        <v>35</v>
      </c>
      <c r="AX141" s="14" t="s">
        <v>81</v>
      </c>
      <c r="AY141" s="222" t="s">
        <v>150</v>
      </c>
    </row>
    <row r="142" spans="1:65" s="15" customFormat="1">
      <c r="B142" s="223"/>
      <c r="C142" s="224"/>
      <c r="D142" s="203" t="s">
        <v>158</v>
      </c>
      <c r="E142" s="225" t="s">
        <v>1</v>
      </c>
      <c r="F142" s="226" t="s">
        <v>161</v>
      </c>
      <c r="G142" s="224"/>
      <c r="H142" s="227">
        <v>3</v>
      </c>
      <c r="I142" s="228"/>
      <c r="J142" s="224"/>
      <c r="K142" s="224"/>
      <c r="L142" s="229"/>
      <c r="M142" s="230"/>
      <c r="N142" s="231"/>
      <c r="O142" s="231"/>
      <c r="P142" s="231"/>
      <c r="Q142" s="231"/>
      <c r="R142" s="231"/>
      <c r="S142" s="231"/>
      <c r="T142" s="232"/>
      <c r="AT142" s="233" t="s">
        <v>158</v>
      </c>
      <c r="AU142" s="233" t="s">
        <v>91</v>
      </c>
      <c r="AV142" s="15" t="s">
        <v>156</v>
      </c>
      <c r="AW142" s="15" t="s">
        <v>35</v>
      </c>
      <c r="AX142" s="15" t="s">
        <v>89</v>
      </c>
      <c r="AY142" s="233" t="s">
        <v>150</v>
      </c>
    </row>
    <row r="143" spans="1:65" s="2" customFormat="1" ht="24.2" customHeight="1">
      <c r="A143" s="34"/>
      <c r="B143" s="35"/>
      <c r="C143" s="187" t="s">
        <v>165</v>
      </c>
      <c r="D143" s="187" t="s">
        <v>152</v>
      </c>
      <c r="E143" s="188" t="s">
        <v>171</v>
      </c>
      <c r="F143" s="189" t="s">
        <v>172</v>
      </c>
      <c r="G143" s="190" t="s">
        <v>155</v>
      </c>
      <c r="H143" s="191">
        <v>28.978000000000002</v>
      </c>
      <c r="I143" s="192"/>
      <c r="J143" s="193">
        <f>ROUND(I143*H143,2)</f>
        <v>0</v>
      </c>
      <c r="K143" s="194"/>
      <c r="L143" s="39"/>
      <c r="M143" s="195" t="s">
        <v>1</v>
      </c>
      <c r="N143" s="196" t="s">
        <v>46</v>
      </c>
      <c r="O143" s="71"/>
      <c r="P143" s="197">
        <f>O143*H143</f>
        <v>0</v>
      </c>
      <c r="Q143" s="197">
        <v>0</v>
      </c>
      <c r="R143" s="197">
        <f>Q143*H143</f>
        <v>0</v>
      </c>
      <c r="S143" s="197">
        <v>0.316</v>
      </c>
      <c r="T143" s="198">
        <f>S143*H143</f>
        <v>9.1570480000000014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9" t="s">
        <v>156</v>
      </c>
      <c r="AT143" s="199" t="s">
        <v>152</v>
      </c>
      <c r="AU143" s="199" t="s">
        <v>91</v>
      </c>
      <c r="AY143" s="17" t="s">
        <v>150</v>
      </c>
      <c r="BE143" s="200">
        <f>IF(N143="základní",J143,0)</f>
        <v>0</v>
      </c>
      <c r="BF143" s="200">
        <f>IF(N143="snížená",J143,0)</f>
        <v>0</v>
      </c>
      <c r="BG143" s="200">
        <f>IF(N143="zákl. přenesená",J143,0)</f>
        <v>0</v>
      </c>
      <c r="BH143" s="200">
        <f>IF(N143="sníž. přenesená",J143,0)</f>
        <v>0</v>
      </c>
      <c r="BI143" s="200">
        <f>IF(N143="nulová",J143,0)</f>
        <v>0</v>
      </c>
      <c r="BJ143" s="17" t="s">
        <v>89</v>
      </c>
      <c r="BK143" s="200">
        <f>ROUND(I143*H143,2)</f>
        <v>0</v>
      </c>
      <c r="BL143" s="17" t="s">
        <v>156</v>
      </c>
      <c r="BM143" s="199" t="s">
        <v>1004</v>
      </c>
    </row>
    <row r="144" spans="1:65" s="13" customFormat="1">
      <c r="B144" s="201"/>
      <c r="C144" s="202"/>
      <c r="D144" s="203" t="s">
        <v>158</v>
      </c>
      <c r="E144" s="204" t="s">
        <v>1</v>
      </c>
      <c r="F144" s="205" t="s">
        <v>1005</v>
      </c>
      <c r="G144" s="202"/>
      <c r="H144" s="204" t="s">
        <v>1</v>
      </c>
      <c r="I144" s="206"/>
      <c r="J144" s="202"/>
      <c r="K144" s="202"/>
      <c r="L144" s="207"/>
      <c r="M144" s="208"/>
      <c r="N144" s="209"/>
      <c r="O144" s="209"/>
      <c r="P144" s="209"/>
      <c r="Q144" s="209"/>
      <c r="R144" s="209"/>
      <c r="S144" s="209"/>
      <c r="T144" s="210"/>
      <c r="AT144" s="211" t="s">
        <v>158</v>
      </c>
      <c r="AU144" s="211" t="s">
        <v>91</v>
      </c>
      <c r="AV144" s="13" t="s">
        <v>89</v>
      </c>
      <c r="AW144" s="13" t="s">
        <v>35</v>
      </c>
      <c r="AX144" s="13" t="s">
        <v>81</v>
      </c>
      <c r="AY144" s="211" t="s">
        <v>150</v>
      </c>
    </row>
    <row r="145" spans="1:65" s="14" customFormat="1">
      <c r="B145" s="212"/>
      <c r="C145" s="213"/>
      <c r="D145" s="203" t="s">
        <v>158</v>
      </c>
      <c r="E145" s="214" t="s">
        <v>1</v>
      </c>
      <c r="F145" s="215" t="s">
        <v>1006</v>
      </c>
      <c r="G145" s="213"/>
      <c r="H145" s="216">
        <v>28.978000000000002</v>
      </c>
      <c r="I145" s="217"/>
      <c r="J145" s="213"/>
      <c r="K145" s="213"/>
      <c r="L145" s="218"/>
      <c r="M145" s="219"/>
      <c r="N145" s="220"/>
      <c r="O145" s="220"/>
      <c r="P145" s="220"/>
      <c r="Q145" s="220"/>
      <c r="R145" s="220"/>
      <c r="S145" s="220"/>
      <c r="T145" s="221"/>
      <c r="AT145" s="222" t="s">
        <v>158</v>
      </c>
      <c r="AU145" s="222" t="s">
        <v>91</v>
      </c>
      <c r="AV145" s="14" t="s">
        <v>91</v>
      </c>
      <c r="AW145" s="14" t="s">
        <v>35</v>
      </c>
      <c r="AX145" s="14" t="s">
        <v>81</v>
      </c>
      <c r="AY145" s="222" t="s">
        <v>150</v>
      </c>
    </row>
    <row r="146" spans="1:65" s="15" customFormat="1">
      <c r="B146" s="223"/>
      <c r="C146" s="224"/>
      <c r="D146" s="203" t="s">
        <v>158</v>
      </c>
      <c r="E146" s="225" t="s">
        <v>1</v>
      </c>
      <c r="F146" s="226" t="s">
        <v>161</v>
      </c>
      <c r="G146" s="224"/>
      <c r="H146" s="227">
        <v>28.978000000000002</v>
      </c>
      <c r="I146" s="228"/>
      <c r="J146" s="224"/>
      <c r="K146" s="224"/>
      <c r="L146" s="229"/>
      <c r="M146" s="230"/>
      <c r="N146" s="231"/>
      <c r="O146" s="231"/>
      <c r="P146" s="231"/>
      <c r="Q146" s="231"/>
      <c r="R146" s="231"/>
      <c r="S146" s="231"/>
      <c r="T146" s="232"/>
      <c r="AT146" s="233" t="s">
        <v>158</v>
      </c>
      <c r="AU146" s="233" t="s">
        <v>91</v>
      </c>
      <c r="AV146" s="15" t="s">
        <v>156</v>
      </c>
      <c r="AW146" s="15" t="s">
        <v>35</v>
      </c>
      <c r="AX146" s="15" t="s">
        <v>89</v>
      </c>
      <c r="AY146" s="233" t="s">
        <v>150</v>
      </c>
    </row>
    <row r="147" spans="1:65" s="2" customFormat="1" ht="24.2" customHeight="1">
      <c r="A147" s="34"/>
      <c r="B147" s="35"/>
      <c r="C147" s="187" t="s">
        <v>156</v>
      </c>
      <c r="D147" s="187" t="s">
        <v>152</v>
      </c>
      <c r="E147" s="188" t="s">
        <v>1007</v>
      </c>
      <c r="F147" s="189" t="s">
        <v>1008</v>
      </c>
      <c r="G147" s="190" t="s">
        <v>155</v>
      </c>
      <c r="H147" s="191">
        <v>162.39500000000001</v>
      </c>
      <c r="I147" s="192"/>
      <c r="J147" s="193">
        <f>ROUND(I147*H147,2)</f>
        <v>0</v>
      </c>
      <c r="K147" s="194"/>
      <c r="L147" s="39"/>
      <c r="M147" s="195" t="s">
        <v>1</v>
      </c>
      <c r="N147" s="196" t="s">
        <v>46</v>
      </c>
      <c r="O147" s="71"/>
      <c r="P147" s="197">
        <f>O147*H147</f>
        <v>0</v>
      </c>
      <c r="Q147" s="197">
        <v>0</v>
      </c>
      <c r="R147" s="197">
        <f>Q147*H147</f>
        <v>0</v>
      </c>
      <c r="S147" s="197">
        <v>0.57999999999999996</v>
      </c>
      <c r="T147" s="198">
        <f>S147*H147</f>
        <v>94.189099999999996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9" t="s">
        <v>156</v>
      </c>
      <c r="AT147" s="199" t="s">
        <v>152</v>
      </c>
      <c r="AU147" s="199" t="s">
        <v>91</v>
      </c>
      <c r="AY147" s="17" t="s">
        <v>150</v>
      </c>
      <c r="BE147" s="200">
        <f>IF(N147="základní",J147,0)</f>
        <v>0</v>
      </c>
      <c r="BF147" s="200">
        <f>IF(N147="snížená",J147,0)</f>
        <v>0</v>
      </c>
      <c r="BG147" s="200">
        <f>IF(N147="zákl. přenesená",J147,0)</f>
        <v>0</v>
      </c>
      <c r="BH147" s="200">
        <f>IF(N147="sníž. přenesená",J147,0)</f>
        <v>0</v>
      </c>
      <c r="BI147" s="200">
        <f>IF(N147="nulová",J147,0)</f>
        <v>0</v>
      </c>
      <c r="BJ147" s="17" t="s">
        <v>89</v>
      </c>
      <c r="BK147" s="200">
        <f>ROUND(I147*H147,2)</f>
        <v>0</v>
      </c>
      <c r="BL147" s="17" t="s">
        <v>156</v>
      </c>
      <c r="BM147" s="199" t="s">
        <v>1009</v>
      </c>
    </row>
    <row r="148" spans="1:65" s="13" customFormat="1" ht="22.5">
      <c r="B148" s="201"/>
      <c r="C148" s="202"/>
      <c r="D148" s="203" t="s">
        <v>158</v>
      </c>
      <c r="E148" s="204" t="s">
        <v>1</v>
      </c>
      <c r="F148" s="205" t="s">
        <v>550</v>
      </c>
      <c r="G148" s="202"/>
      <c r="H148" s="204" t="s">
        <v>1</v>
      </c>
      <c r="I148" s="206"/>
      <c r="J148" s="202"/>
      <c r="K148" s="202"/>
      <c r="L148" s="207"/>
      <c r="M148" s="208"/>
      <c r="N148" s="209"/>
      <c r="O148" s="209"/>
      <c r="P148" s="209"/>
      <c r="Q148" s="209"/>
      <c r="R148" s="209"/>
      <c r="S148" s="209"/>
      <c r="T148" s="210"/>
      <c r="AT148" s="211" t="s">
        <v>158</v>
      </c>
      <c r="AU148" s="211" t="s">
        <v>91</v>
      </c>
      <c r="AV148" s="13" t="s">
        <v>89</v>
      </c>
      <c r="AW148" s="13" t="s">
        <v>35</v>
      </c>
      <c r="AX148" s="13" t="s">
        <v>81</v>
      </c>
      <c r="AY148" s="211" t="s">
        <v>150</v>
      </c>
    </row>
    <row r="149" spans="1:65" s="14" customFormat="1">
      <c r="B149" s="212"/>
      <c r="C149" s="213"/>
      <c r="D149" s="203" t="s">
        <v>158</v>
      </c>
      <c r="E149" s="214" t="s">
        <v>1</v>
      </c>
      <c r="F149" s="215" t="s">
        <v>1010</v>
      </c>
      <c r="G149" s="213"/>
      <c r="H149" s="216">
        <v>162.39500000000001</v>
      </c>
      <c r="I149" s="217"/>
      <c r="J149" s="213"/>
      <c r="K149" s="213"/>
      <c r="L149" s="218"/>
      <c r="M149" s="219"/>
      <c r="N149" s="220"/>
      <c r="O149" s="220"/>
      <c r="P149" s="220"/>
      <c r="Q149" s="220"/>
      <c r="R149" s="220"/>
      <c r="S149" s="220"/>
      <c r="T149" s="221"/>
      <c r="AT149" s="222" t="s">
        <v>158</v>
      </c>
      <c r="AU149" s="222" t="s">
        <v>91</v>
      </c>
      <c r="AV149" s="14" t="s">
        <v>91</v>
      </c>
      <c r="AW149" s="14" t="s">
        <v>35</v>
      </c>
      <c r="AX149" s="14" t="s">
        <v>81</v>
      </c>
      <c r="AY149" s="222" t="s">
        <v>150</v>
      </c>
    </row>
    <row r="150" spans="1:65" s="15" customFormat="1">
      <c r="B150" s="223"/>
      <c r="C150" s="224"/>
      <c r="D150" s="203" t="s">
        <v>158</v>
      </c>
      <c r="E150" s="225" t="s">
        <v>1</v>
      </c>
      <c r="F150" s="226" t="s">
        <v>161</v>
      </c>
      <c r="G150" s="224"/>
      <c r="H150" s="227">
        <v>162.39500000000001</v>
      </c>
      <c r="I150" s="228"/>
      <c r="J150" s="224"/>
      <c r="K150" s="224"/>
      <c r="L150" s="229"/>
      <c r="M150" s="230"/>
      <c r="N150" s="231"/>
      <c r="O150" s="231"/>
      <c r="P150" s="231"/>
      <c r="Q150" s="231"/>
      <c r="R150" s="231"/>
      <c r="S150" s="231"/>
      <c r="T150" s="232"/>
      <c r="AT150" s="233" t="s">
        <v>158</v>
      </c>
      <c r="AU150" s="233" t="s">
        <v>91</v>
      </c>
      <c r="AV150" s="15" t="s">
        <v>156</v>
      </c>
      <c r="AW150" s="15" t="s">
        <v>35</v>
      </c>
      <c r="AX150" s="15" t="s">
        <v>89</v>
      </c>
      <c r="AY150" s="233" t="s">
        <v>150</v>
      </c>
    </row>
    <row r="151" spans="1:65" s="2" customFormat="1" ht="16.5" customHeight="1">
      <c r="A151" s="34"/>
      <c r="B151" s="35"/>
      <c r="C151" s="187" t="s">
        <v>174</v>
      </c>
      <c r="D151" s="187" t="s">
        <v>152</v>
      </c>
      <c r="E151" s="188" t="s">
        <v>175</v>
      </c>
      <c r="F151" s="189" t="s">
        <v>176</v>
      </c>
      <c r="G151" s="190" t="s">
        <v>177</v>
      </c>
      <c r="H151" s="191">
        <v>61.99</v>
      </c>
      <c r="I151" s="192"/>
      <c r="J151" s="193">
        <f>ROUND(I151*H151,2)</f>
        <v>0</v>
      </c>
      <c r="K151" s="194"/>
      <c r="L151" s="39"/>
      <c r="M151" s="195" t="s">
        <v>1</v>
      </c>
      <c r="N151" s="196" t="s">
        <v>46</v>
      </c>
      <c r="O151" s="71"/>
      <c r="P151" s="197">
        <f>O151*H151</f>
        <v>0</v>
      </c>
      <c r="Q151" s="197">
        <v>0</v>
      </c>
      <c r="R151" s="197">
        <f>Q151*H151</f>
        <v>0</v>
      </c>
      <c r="S151" s="197">
        <v>0.20499999999999999</v>
      </c>
      <c r="T151" s="198">
        <f>S151*H151</f>
        <v>12.70795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9" t="s">
        <v>156</v>
      </c>
      <c r="AT151" s="199" t="s">
        <v>152</v>
      </c>
      <c r="AU151" s="199" t="s">
        <v>91</v>
      </c>
      <c r="AY151" s="17" t="s">
        <v>150</v>
      </c>
      <c r="BE151" s="200">
        <f>IF(N151="základní",J151,0)</f>
        <v>0</v>
      </c>
      <c r="BF151" s="200">
        <f>IF(N151="snížená",J151,0)</f>
        <v>0</v>
      </c>
      <c r="BG151" s="200">
        <f>IF(N151="zákl. přenesená",J151,0)</f>
        <v>0</v>
      </c>
      <c r="BH151" s="200">
        <f>IF(N151="sníž. přenesená",J151,0)</f>
        <v>0</v>
      </c>
      <c r="BI151" s="200">
        <f>IF(N151="nulová",J151,0)</f>
        <v>0</v>
      </c>
      <c r="BJ151" s="17" t="s">
        <v>89</v>
      </c>
      <c r="BK151" s="200">
        <f>ROUND(I151*H151,2)</f>
        <v>0</v>
      </c>
      <c r="BL151" s="17" t="s">
        <v>156</v>
      </c>
      <c r="BM151" s="199" t="s">
        <v>1011</v>
      </c>
    </row>
    <row r="152" spans="1:65" s="14" customFormat="1" ht="22.5">
      <c r="B152" s="212"/>
      <c r="C152" s="213"/>
      <c r="D152" s="203" t="s">
        <v>158</v>
      </c>
      <c r="E152" s="214" t="s">
        <v>1</v>
      </c>
      <c r="F152" s="215" t="s">
        <v>1012</v>
      </c>
      <c r="G152" s="213"/>
      <c r="H152" s="216">
        <v>61.99</v>
      </c>
      <c r="I152" s="217"/>
      <c r="J152" s="213"/>
      <c r="K152" s="213"/>
      <c r="L152" s="218"/>
      <c r="M152" s="219"/>
      <c r="N152" s="220"/>
      <c r="O152" s="220"/>
      <c r="P152" s="220"/>
      <c r="Q152" s="220"/>
      <c r="R152" s="220"/>
      <c r="S152" s="220"/>
      <c r="T152" s="221"/>
      <c r="AT152" s="222" t="s">
        <v>158</v>
      </c>
      <c r="AU152" s="222" t="s">
        <v>91</v>
      </c>
      <c r="AV152" s="14" t="s">
        <v>91</v>
      </c>
      <c r="AW152" s="14" t="s">
        <v>35</v>
      </c>
      <c r="AX152" s="14" t="s">
        <v>81</v>
      </c>
      <c r="AY152" s="222" t="s">
        <v>150</v>
      </c>
    </row>
    <row r="153" spans="1:65" s="15" customFormat="1">
      <c r="B153" s="223"/>
      <c r="C153" s="224"/>
      <c r="D153" s="203" t="s">
        <v>158</v>
      </c>
      <c r="E153" s="225" t="s">
        <v>1</v>
      </c>
      <c r="F153" s="226" t="s">
        <v>161</v>
      </c>
      <c r="G153" s="224"/>
      <c r="H153" s="227">
        <v>61.99</v>
      </c>
      <c r="I153" s="228"/>
      <c r="J153" s="224"/>
      <c r="K153" s="224"/>
      <c r="L153" s="229"/>
      <c r="M153" s="230"/>
      <c r="N153" s="231"/>
      <c r="O153" s="231"/>
      <c r="P153" s="231"/>
      <c r="Q153" s="231"/>
      <c r="R153" s="231"/>
      <c r="S153" s="231"/>
      <c r="T153" s="232"/>
      <c r="AT153" s="233" t="s">
        <v>158</v>
      </c>
      <c r="AU153" s="233" t="s">
        <v>91</v>
      </c>
      <c r="AV153" s="15" t="s">
        <v>156</v>
      </c>
      <c r="AW153" s="15" t="s">
        <v>35</v>
      </c>
      <c r="AX153" s="15" t="s">
        <v>89</v>
      </c>
      <c r="AY153" s="233" t="s">
        <v>150</v>
      </c>
    </row>
    <row r="154" spans="1:65" s="2" customFormat="1" ht="24.2" customHeight="1">
      <c r="A154" s="34"/>
      <c r="B154" s="35"/>
      <c r="C154" s="187" t="s">
        <v>180</v>
      </c>
      <c r="D154" s="187" t="s">
        <v>152</v>
      </c>
      <c r="E154" s="188" t="s">
        <v>181</v>
      </c>
      <c r="F154" s="189" t="s">
        <v>182</v>
      </c>
      <c r="G154" s="190" t="s">
        <v>155</v>
      </c>
      <c r="H154" s="191">
        <v>3.0790000000000002</v>
      </c>
      <c r="I154" s="192"/>
      <c r="J154" s="193">
        <f>ROUND(I154*H154,2)</f>
        <v>0</v>
      </c>
      <c r="K154" s="194"/>
      <c r="L154" s="39"/>
      <c r="M154" s="195" t="s">
        <v>1</v>
      </c>
      <c r="N154" s="196" t="s">
        <v>46</v>
      </c>
      <c r="O154" s="71"/>
      <c r="P154" s="197">
        <f>O154*H154</f>
        <v>0</v>
      </c>
      <c r="Q154" s="197">
        <v>0</v>
      </c>
      <c r="R154" s="197">
        <f>Q154*H154</f>
        <v>0</v>
      </c>
      <c r="S154" s="197">
        <v>0</v>
      </c>
      <c r="T154" s="198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9" t="s">
        <v>156</v>
      </c>
      <c r="AT154" s="199" t="s">
        <v>152</v>
      </c>
      <c r="AU154" s="199" t="s">
        <v>91</v>
      </c>
      <c r="AY154" s="17" t="s">
        <v>150</v>
      </c>
      <c r="BE154" s="200">
        <f>IF(N154="základní",J154,0)</f>
        <v>0</v>
      </c>
      <c r="BF154" s="200">
        <f>IF(N154="snížená",J154,0)</f>
        <v>0</v>
      </c>
      <c r="BG154" s="200">
        <f>IF(N154="zákl. přenesená",J154,0)</f>
        <v>0</v>
      </c>
      <c r="BH154" s="200">
        <f>IF(N154="sníž. přenesená",J154,0)</f>
        <v>0</v>
      </c>
      <c r="BI154" s="200">
        <f>IF(N154="nulová",J154,0)</f>
        <v>0</v>
      </c>
      <c r="BJ154" s="17" t="s">
        <v>89</v>
      </c>
      <c r="BK154" s="200">
        <f>ROUND(I154*H154,2)</f>
        <v>0</v>
      </c>
      <c r="BL154" s="17" t="s">
        <v>156</v>
      </c>
      <c r="BM154" s="199" t="s">
        <v>1013</v>
      </c>
    </row>
    <row r="155" spans="1:65" s="14" customFormat="1">
      <c r="B155" s="212"/>
      <c r="C155" s="213"/>
      <c r="D155" s="203" t="s">
        <v>158</v>
      </c>
      <c r="E155" s="214" t="s">
        <v>1</v>
      </c>
      <c r="F155" s="215" t="s">
        <v>1014</v>
      </c>
      <c r="G155" s="213"/>
      <c r="H155" s="216">
        <v>3.0790000000000002</v>
      </c>
      <c r="I155" s="217"/>
      <c r="J155" s="213"/>
      <c r="K155" s="213"/>
      <c r="L155" s="218"/>
      <c r="M155" s="219"/>
      <c r="N155" s="220"/>
      <c r="O155" s="220"/>
      <c r="P155" s="220"/>
      <c r="Q155" s="220"/>
      <c r="R155" s="220"/>
      <c r="S155" s="220"/>
      <c r="T155" s="221"/>
      <c r="AT155" s="222" t="s">
        <v>158</v>
      </c>
      <c r="AU155" s="222" t="s">
        <v>91</v>
      </c>
      <c r="AV155" s="14" t="s">
        <v>91</v>
      </c>
      <c r="AW155" s="14" t="s">
        <v>35</v>
      </c>
      <c r="AX155" s="14" t="s">
        <v>81</v>
      </c>
      <c r="AY155" s="222" t="s">
        <v>150</v>
      </c>
    </row>
    <row r="156" spans="1:65" s="15" customFormat="1">
      <c r="B156" s="223"/>
      <c r="C156" s="224"/>
      <c r="D156" s="203" t="s">
        <v>158</v>
      </c>
      <c r="E156" s="225" t="s">
        <v>1</v>
      </c>
      <c r="F156" s="226" t="s">
        <v>161</v>
      </c>
      <c r="G156" s="224"/>
      <c r="H156" s="227">
        <v>3.0790000000000002</v>
      </c>
      <c r="I156" s="228"/>
      <c r="J156" s="224"/>
      <c r="K156" s="224"/>
      <c r="L156" s="229"/>
      <c r="M156" s="230"/>
      <c r="N156" s="231"/>
      <c r="O156" s="231"/>
      <c r="P156" s="231"/>
      <c r="Q156" s="231"/>
      <c r="R156" s="231"/>
      <c r="S156" s="231"/>
      <c r="T156" s="232"/>
      <c r="AT156" s="233" t="s">
        <v>158</v>
      </c>
      <c r="AU156" s="233" t="s">
        <v>91</v>
      </c>
      <c r="AV156" s="15" t="s">
        <v>156</v>
      </c>
      <c r="AW156" s="15" t="s">
        <v>35</v>
      </c>
      <c r="AX156" s="15" t="s">
        <v>89</v>
      </c>
      <c r="AY156" s="233" t="s">
        <v>150</v>
      </c>
    </row>
    <row r="157" spans="1:65" s="2" customFormat="1" ht="24.2" customHeight="1">
      <c r="A157" s="34"/>
      <c r="B157" s="35"/>
      <c r="C157" s="187" t="s">
        <v>186</v>
      </c>
      <c r="D157" s="187" t="s">
        <v>152</v>
      </c>
      <c r="E157" s="188" t="s">
        <v>561</v>
      </c>
      <c r="F157" s="189" t="s">
        <v>562</v>
      </c>
      <c r="G157" s="190" t="s">
        <v>189</v>
      </c>
      <c r="H157" s="191">
        <v>11.157999999999999</v>
      </c>
      <c r="I157" s="192"/>
      <c r="J157" s="193">
        <f>ROUND(I157*H157,2)</f>
        <v>0</v>
      </c>
      <c r="K157" s="194"/>
      <c r="L157" s="39"/>
      <c r="M157" s="195" t="s">
        <v>1</v>
      </c>
      <c r="N157" s="196" t="s">
        <v>46</v>
      </c>
      <c r="O157" s="71"/>
      <c r="P157" s="197">
        <f>O157*H157</f>
        <v>0</v>
      </c>
      <c r="Q157" s="197">
        <v>0</v>
      </c>
      <c r="R157" s="197">
        <f>Q157*H157</f>
        <v>0</v>
      </c>
      <c r="S157" s="197">
        <v>0</v>
      </c>
      <c r="T157" s="198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9" t="s">
        <v>156</v>
      </c>
      <c r="AT157" s="199" t="s">
        <v>152</v>
      </c>
      <c r="AU157" s="199" t="s">
        <v>91</v>
      </c>
      <c r="AY157" s="17" t="s">
        <v>150</v>
      </c>
      <c r="BE157" s="200">
        <f>IF(N157="základní",J157,0)</f>
        <v>0</v>
      </c>
      <c r="BF157" s="200">
        <f>IF(N157="snížená",J157,0)</f>
        <v>0</v>
      </c>
      <c r="BG157" s="200">
        <f>IF(N157="zákl. přenesená",J157,0)</f>
        <v>0</v>
      </c>
      <c r="BH157" s="200">
        <f>IF(N157="sníž. přenesená",J157,0)</f>
        <v>0</v>
      </c>
      <c r="BI157" s="200">
        <f>IF(N157="nulová",J157,0)</f>
        <v>0</v>
      </c>
      <c r="BJ157" s="17" t="s">
        <v>89</v>
      </c>
      <c r="BK157" s="200">
        <f>ROUND(I157*H157,2)</f>
        <v>0</v>
      </c>
      <c r="BL157" s="17" t="s">
        <v>156</v>
      </c>
      <c r="BM157" s="199" t="s">
        <v>1015</v>
      </c>
    </row>
    <row r="158" spans="1:65" s="13" customFormat="1" ht="22.5">
      <c r="B158" s="201"/>
      <c r="C158" s="202"/>
      <c r="D158" s="203" t="s">
        <v>158</v>
      </c>
      <c r="E158" s="204" t="s">
        <v>1</v>
      </c>
      <c r="F158" s="205" t="s">
        <v>1016</v>
      </c>
      <c r="G158" s="202"/>
      <c r="H158" s="204" t="s">
        <v>1</v>
      </c>
      <c r="I158" s="206"/>
      <c r="J158" s="202"/>
      <c r="K158" s="202"/>
      <c r="L158" s="207"/>
      <c r="M158" s="208"/>
      <c r="N158" s="209"/>
      <c r="O158" s="209"/>
      <c r="P158" s="209"/>
      <c r="Q158" s="209"/>
      <c r="R158" s="209"/>
      <c r="S158" s="209"/>
      <c r="T158" s="210"/>
      <c r="AT158" s="211" t="s">
        <v>158</v>
      </c>
      <c r="AU158" s="211" t="s">
        <v>91</v>
      </c>
      <c r="AV158" s="13" t="s">
        <v>89</v>
      </c>
      <c r="AW158" s="13" t="s">
        <v>35</v>
      </c>
      <c r="AX158" s="13" t="s">
        <v>81</v>
      </c>
      <c r="AY158" s="211" t="s">
        <v>150</v>
      </c>
    </row>
    <row r="159" spans="1:65" s="14" customFormat="1">
      <c r="B159" s="212"/>
      <c r="C159" s="213"/>
      <c r="D159" s="203" t="s">
        <v>158</v>
      </c>
      <c r="E159" s="214" t="s">
        <v>1</v>
      </c>
      <c r="F159" s="215" t="s">
        <v>1017</v>
      </c>
      <c r="G159" s="213"/>
      <c r="H159" s="216">
        <v>11.157999999999999</v>
      </c>
      <c r="I159" s="217"/>
      <c r="J159" s="213"/>
      <c r="K159" s="213"/>
      <c r="L159" s="218"/>
      <c r="M159" s="219"/>
      <c r="N159" s="220"/>
      <c r="O159" s="220"/>
      <c r="P159" s="220"/>
      <c r="Q159" s="220"/>
      <c r="R159" s="220"/>
      <c r="S159" s="220"/>
      <c r="T159" s="221"/>
      <c r="AT159" s="222" t="s">
        <v>158</v>
      </c>
      <c r="AU159" s="222" t="s">
        <v>91</v>
      </c>
      <c r="AV159" s="14" t="s">
        <v>91</v>
      </c>
      <c r="AW159" s="14" t="s">
        <v>35</v>
      </c>
      <c r="AX159" s="14" t="s">
        <v>81</v>
      </c>
      <c r="AY159" s="222" t="s">
        <v>150</v>
      </c>
    </row>
    <row r="160" spans="1:65" s="15" customFormat="1">
      <c r="B160" s="223"/>
      <c r="C160" s="224"/>
      <c r="D160" s="203" t="s">
        <v>158</v>
      </c>
      <c r="E160" s="225" t="s">
        <v>1</v>
      </c>
      <c r="F160" s="226" t="s">
        <v>161</v>
      </c>
      <c r="G160" s="224"/>
      <c r="H160" s="227">
        <v>11.157999999999999</v>
      </c>
      <c r="I160" s="228"/>
      <c r="J160" s="224"/>
      <c r="K160" s="224"/>
      <c r="L160" s="229"/>
      <c r="M160" s="230"/>
      <c r="N160" s="231"/>
      <c r="O160" s="231"/>
      <c r="P160" s="231"/>
      <c r="Q160" s="231"/>
      <c r="R160" s="231"/>
      <c r="S160" s="231"/>
      <c r="T160" s="232"/>
      <c r="AT160" s="233" t="s">
        <v>158</v>
      </c>
      <c r="AU160" s="233" t="s">
        <v>91</v>
      </c>
      <c r="AV160" s="15" t="s">
        <v>156</v>
      </c>
      <c r="AW160" s="15" t="s">
        <v>35</v>
      </c>
      <c r="AX160" s="15" t="s">
        <v>89</v>
      </c>
      <c r="AY160" s="233" t="s">
        <v>150</v>
      </c>
    </row>
    <row r="161" spans="1:65" s="2" customFormat="1" ht="33" customHeight="1">
      <c r="A161" s="34"/>
      <c r="B161" s="35"/>
      <c r="C161" s="187" t="s">
        <v>193</v>
      </c>
      <c r="D161" s="187" t="s">
        <v>152</v>
      </c>
      <c r="E161" s="188" t="s">
        <v>187</v>
      </c>
      <c r="F161" s="189" t="s">
        <v>188</v>
      </c>
      <c r="G161" s="190" t="s">
        <v>189</v>
      </c>
      <c r="H161" s="191">
        <v>0.96799999999999997</v>
      </c>
      <c r="I161" s="192"/>
      <c r="J161" s="193">
        <f>ROUND(I161*H161,2)</f>
        <v>0</v>
      </c>
      <c r="K161" s="194"/>
      <c r="L161" s="39"/>
      <c r="M161" s="195" t="s">
        <v>1</v>
      </c>
      <c r="N161" s="196" t="s">
        <v>46</v>
      </c>
      <c r="O161" s="71"/>
      <c r="P161" s="197">
        <f>O161*H161</f>
        <v>0</v>
      </c>
      <c r="Q161" s="197">
        <v>0</v>
      </c>
      <c r="R161" s="197">
        <f>Q161*H161</f>
        <v>0</v>
      </c>
      <c r="S161" s="197">
        <v>0</v>
      </c>
      <c r="T161" s="198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9" t="s">
        <v>156</v>
      </c>
      <c r="AT161" s="199" t="s">
        <v>152</v>
      </c>
      <c r="AU161" s="199" t="s">
        <v>91</v>
      </c>
      <c r="AY161" s="17" t="s">
        <v>150</v>
      </c>
      <c r="BE161" s="200">
        <f>IF(N161="základní",J161,0)</f>
        <v>0</v>
      </c>
      <c r="BF161" s="200">
        <f>IF(N161="snížená",J161,0)</f>
        <v>0</v>
      </c>
      <c r="BG161" s="200">
        <f>IF(N161="zákl. přenesená",J161,0)</f>
        <v>0</v>
      </c>
      <c r="BH161" s="200">
        <f>IF(N161="sníž. přenesená",J161,0)</f>
        <v>0</v>
      </c>
      <c r="BI161" s="200">
        <f>IF(N161="nulová",J161,0)</f>
        <v>0</v>
      </c>
      <c r="BJ161" s="17" t="s">
        <v>89</v>
      </c>
      <c r="BK161" s="200">
        <f>ROUND(I161*H161,2)</f>
        <v>0</v>
      </c>
      <c r="BL161" s="17" t="s">
        <v>156</v>
      </c>
      <c r="BM161" s="199" t="s">
        <v>1018</v>
      </c>
    </row>
    <row r="162" spans="1:65" s="13" customFormat="1" ht="22.5">
      <c r="B162" s="201"/>
      <c r="C162" s="202"/>
      <c r="D162" s="203" t="s">
        <v>158</v>
      </c>
      <c r="E162" s="204" t="s">
        <v>1</v>
      </c>
      <c r="F162" s="205" t="s">
        <v>191</v>
      </c>
      <c r="G162" s="202"/>
      <c r="H162" s="204" t="s">
        <v>1</v>
      </c>
      <c r="I162" s="206"/>
      <c r="J162" s="202"/>
      <c r="K162" s="202"/>
      <c r="L162" s="207"/>
      <c r="M162" s="208"/>
      <c r="N162" s="209"/>
      <c r="O162" s="209"/>
      <c r="P162" s="209"/>
      <c r="Q162" s="209"/>
      <c r="R162" s="209"/>
      <c r="S162" s="209"/>
      <c r="T162" s="210"/>
      <c r="AT162" s="211" t="s">
        <v>158</v>
      </c>
      <c r="AU162" s="211" t="s">
        <v>91</v>
      </c>
      <c r="AV162" s="13" t="s">
        <v>89</v>
      </c>
      <c r="AW162" s="13" t="s">
        <v>35</v>
      </c>
      <c r="AX162" s="13" t="s">
        <v>81</v>
      </c>
      <c r="AY162" s="211" t="s">
        <v>150</v>
      </c>
    </row>
    <row r="163" spans="1:65" s="14" customFormat="1">
      <c r="B163" s="212"/>
      <c r="C163" s="213"/>
      <c r="D163" s="203" t="s">
        <v>158</v>
      </c>
      <c r="E163" s="214" t="s">
        <v>1</v>
      </c>
      <c r="F163" s="215" t="s">
        <v>1019</v>
      </c>
      <c r="G163" s="213"/>
      <c r="H163" s="216">
        <v>0.96799999999999997</v>
      </c>
      <c r="I163" s="217"/>
      <c r="J163" s="213"/>
      <c r="K163" s="213"/>
      <c r="L163" s="218"/>
      <c r="M163" s="219"/>
      <c r="N163" s="220"/>
      <c r="O163" s="220"/>
      <c r="P163" s="220"/>
      <c r="Q163" s="220"/>
      <c r="R163" s="220"/>
      <c r="S163" s="220"/>
      <c r="T163" s="221"/>
      <c r="AT163" s="222" t="s">
        <v>158</v>
      </c>
      <c r="AU163" s="222" t="s">
        <v>91</v>
      </c>
      <c r="AV163" s="14" t="s">
        <v>91</v>
      </c>
      <c r="AW163" s="14" t="s">
        <v>35</v>
      </c>
      <c r="AX163" s="14" t="s">
        <v>81</v>
      </c>
      <c r="AY163" s="222" t="s">
        <v>150</v>
      </c>
    </row>
    <row r="164" spans="1:65" s="15" customFormat="1">
      <c r="B164" s="223"/>
      <c r="C164" s="224"/>
      <c r="D164" s="203" t="s">
        <v>158</v>
      </c>
      <c r="E164" s="225" t="s">
        <v>1</v>
      </c>
      <c r="F164" s="226" t="s">
        <v>161</v>
      </c>
      <c r="G164" s="224"/>
      <c r="H164" s="227">
        <v>0.96799999999999997</v>
      </c>
      <c r="I164" s="228"/>
      <c r="J164" s="224"/>
      <c r="K164" s="224"/>
      <c r="L164" s="229"/>
      <c r="M164" s="230"/>
      <c r="N164" s="231"/>
      <c r="O164" s="231"/>
      <c r="P164" s="231"/>
      <c r="Q164" s="231"/>
      <c r="R164" s="231"/>
      <c r="S164" s="231"/>
      <c r="T164" s="232"/>
      <c r="AT164" s="233" t="s">
        <v>158</v>
      </c>
      <c r="AU164" s="233" t="s">
        <v>91</v>
      </c>
      <c r="AV164" s="15" t="s">
        <v>156</v>
      </c>
      <c r="AW164" s="15" t="s">
        <v>35</v>
      </c>
      <c r="AX164" s="15" t="s">
        <v>89</v>
      </c>
      <c r="AY164" s="233" t="s">
        <v>150</v>
      </c>
    </row>
    <row r="165" spans="1:65" s="2" customFormat="1" ht="33" customHeight="1">
      <c r="A165" s="34"/>
      <c r="B165" s="35"/>
      <c r="C165" s="187" t="s">
        <v>199</v>
      </c>
      <c r="D165" s="187" t="s">
        <v>152</v>
      </c>
      <c r="E165" s="188" t="s">
        <v>194</v>
      </c>
      <c r="F165" s="189" t="s">
        <v>195</v>
      </c>
      <c r="G165" s="190" t="s">
        <v>189</v>
      </c>
      <c r="H165" s="191">
        <v>8.4380000000000006</v>
      </c>
      <c r="I165" s="192"/>
      <c r="J165" s="193">
        <f>ROUND(I165*H165,2)</f>
        <v>0</v>
      </c>
      <c r="K165" s="194"/>
      <c r="L165" s="39"/>
      <c r="M165" s="195" t="s">
        <v>1</v>
      </c>
      <c r="N165" s="196" t="s">
        <v>46</v>
      </c>
      <c r="O165" s="71"/>
      <c r="P165" s="197">
        <f>O165*H165</f>
        <v>0</v>
      </c>
      <c r="Q165" s="197">
        <v>0</v>
      </c>
      <c r="R165" s="197">
        <f>Q165*H165</f>
        <v>0</v>
      </c>
      <c r="S165" s="197">
        <v>0</v>
      </c>
      <c r="T165" s="198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9" t="s">
        <v>156</v>
      </c>
      <c r="AT165" s="199" t="s">
        <v>152</v>
      </c>
      <c r="AU165" s="199" t="s">
        <v>91</v>
      </c>
      <c r="AY165" s="17" t="s">
        <v>150</v>
      </c>
      <c r="BE165" s="200">
        <f>IF(N165="základní",J165,0)</f>
        <v>0</v>
      </c>
      <c r="BF165" s="200">
        <f>IF(N165="snížená",J165,0)</f>
        <v>0</v>
      </c>
      <c r="BG165" s="200">
        <f>IF(N165="zákl. přenesená",J165,0)</f>
        <v>0</v>
      </c>
      <c r="BH165" s="200">
        <f>IF(N165="sníž. přenesená",J165,0)</f>
        <v>0</v>
      </c>
      <c r="BI165" s="200">
        <f>IF(N165="nulová",J165,0)</f>
        <v>0</v>
      </c>
      <c r="BJ165" s="17" t="s">
        <v>89</v>
      </c>
      <c r="BK165" s="200">
        <f>ROUND(I165*H165,2)</f>
        <v>0</v>
      </c>
      <c r="BL165" s="17" t="s">
        <v>156</v>
      </c>
      <c r="BM165" s="199" t="s">
        <v>1020</v>
      </c>
    </row>
    <row r="166" spans="1:65" s="13" customFormat="1">
      <c r="B166" s="201"/>
      <c r="C166" s="202"/>
      <c r="D166" s="203" t="s">
        <v>158</v>
      </c>
      <c r="E166" s="204" t="s">
        <v>1</v>
      </c>
      <c r="F166" s="205" t="s">
        <v>197</v>
      </c>
      <c r="G166" s="202"/>
      <c r="H166" s="204" t="s">
        <v>1</v>
      </c>
      <c r="I166" s="206"/>
      <c r="J166" s="202"/>
      <c r="K166" s="202"/>
      <c r="L166" s="207"/>
      <c r="M166" s="208"/>
      <c r="N166" s="209"/>
      <c r="O166" s="209"/>
      <c r="P166" s="209"/>
      <c r="Q166" s="209"/>
      <c r="R166" s="209"/>
      <c r="S166" s="209"/>
      <c r="T166" s="210"/>
      <c r="AT166" s="211" t="s">
        <v>158</v>
      </c>
      <c r="AU166" s="211" t="s">
        <v>91</v>
      </c>
      <c r="AV166" s="13" t="s">
        <v>89</v>
      </c>
      <c r="AW166" s="13" t="s">
        <v>35</v>
      </c>
      <c r="AX166" s="13" t="s">
        <v>81</v>
      </c>
      <c r="AY166" s="211" t="s">
        <v>150</v>
      </c>
    </row>
    <row r="167" spans="1:65" s="14" customFormat="1">
      <c r="B167" s="212"/>
      <c r="C167" s="213"/>
      <c r="D167" s="203" t="s">
        <v>158</v>
      </c>
      <c r="E167" s="214" t="s">
        <v>1</v>
      </c>
      <c r="F167" s="215" t="s">
        <v>1021</v>
      </c>
      <c r="G167" s="213"/>
      <c r="H167" s="216">
        <v>8.4380000000000006</v>
      </c>
      <c r="I167" s="217"/>
      <c r="J167" s="213"/>
      <c r="K167" s="213"/>
      <c r="L167" s="218"/>
      <c r="M167" s="219"/>
      <c r="N167" s="220"/>
      <c r="O167" s="220"/>
      <c r="P167" s="220"/>
      <c r="Q167" s="220"/>
      <c r="R167" s="220"/>
      <c r="S167" s="220"/>
      <c r="T167" s="221"/>
      <c r="AT167" s="222" t="s">
        <v>158</v>
      </c>
      <c r="AU167" s="222" t="s">
        <v>91</v>
      </c>
      <c r="AV167" s="14" t="s">
        <v>91</v>
      </c>
      <c r="AW167" s="14" t="s">
        <v>35</v>
      </c>
      <c r="AX167" s="14" t="s">
        <v>81</v>
      </c>
      <c r="AY167" s="222" t="s">
        <v>150</v>
      </c>
    </row>
    <row r="168" spans="1:65" s="15" customFormat="1">
      <c r="B168" s="223"/>
      <c r="C168" s="224"/>
      <c r="D168" s="203" t="s">
        <v>158</v>
      </c>
      <c r="E168" s="225" t="s">
        <v>1</v>
      </c>
      <c r="F168" s="226" t="s">
        <v>161</v>
      </c>
      <c r="G168" s="224"/>
      <c r="H168" s="227">
        <v>8.4380000000000006</v>
      </c>
      <c r="I168" s="228"/>
      <c r="J168" s="224"/>
      <c r="K168" s="224"/>
      <c r="L168" s="229"/>
      <c r="M168" s="230"/>
      <c r="N168" s="231"/>
      <c r="O168" s="231"/>
      <c r="P168" s="231"/>
      <c r="Q168" s="231"/>
      <c r="R168" s="231"/>
      <c r="S168" s="231"/>
      <c r="T168" s="232"/>
      <c r="AT168" s="233" t="s">
        <v>158</v>
      </c>
      <c r="AU168" s="233" t="s">
        <v>91</v>
      </c>
      <c r="AV168" s="15" t="s">
        <v>156</v>
      </c>
      <c r="AW168" s="15" t="s">
        <v>35</v>
      </c>
      <c r="AX168" s="15" t="s">
        <v>89</v>
      </c>
      <c r="AY168" s="233" t="s">
        <v>150</v>
      </c>
    </row>
    <row r="169" spans="1:65" s="2" customFormat="1" ht="21.75" customHeight="1">
      <c r="A169" s="34"/>
      <c r="B169" s="35"/>
      <c r="C169" s="187" t="s">
        <v>206</v>
      </c>
      <c r="D169" s="187" t="s">
        <v>152</v>
      </c>
      <c r="E169" s="188" t="s">
        <v>200</v>
      </c>
      <c r="F169" s="189" t="s">
        <v>201</v>
      </c>
      <c r="G169" s="190" t="s">
        <v>155</v>
      </c>
      <c r="H169" s="191">
        <v>20.8</v>
      </c>
      <c r="I169" s="192"/>
      <c r="J169" s="193">
        <f>ROUND(I169*H169,2)</f>
        <v>0</v>
      </c>
      <c r="K169" s="194"/>
      <c r="L169" s="39"/>
      <c r="M169" s="195" t="s">
        <v>1</v>
      </c>
      <c r="N169" s="196" t="s">
        <v>46</v>
      </c>
      <c r="O169" s="71"/>
      <c r="P169" s="197">
        <f>O169*H169</f>
        <v>0</v>
      </c>
      <c r="Q169" s="197">
        <v>6.9999999999999999E-4</v>
      </c>
      <c r="R169" s="197">
        <f>Q169*H169</f>
        <v>1.456E-2</v>
      </c>
      <c r="S169" s="197">
        <v>0</v>
      </c>
      <c r="T169" s="198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9" t="s">
        <v>156</v>
      </c>
      <c r="AT169" s="199" t="s">
        <v>152</v>
      </c>
      <c r="AU169" s="199" t="s">
        <v>91</v>
      </c>
      <c r="AY169" s="17" t="s">
        <v>150</v>
      </c>
      <c r="BE169" s="200">
        <f>IF(N169="základní",J169,0)</f>
        <v>0</v>
      </c>
      <c r="BF169" s="200">
        <f>IF(N169="snížená",J169,0)</f>
        <v>0</v>
      </c>
      <c r="BG169" s="200">
        <f>IF(N169="zákl. přenesená",J169,0)</f>
        <v>0</v>
      </c>
      <c r="BH169" s="200">
        <f>IF(N169="sníž. přenesená",J169,0)</f>
        <v>0</v>
      </c>
      <c r="BI169" s="200">
        <f>IF(N169="nulová",J169,0)</f>
        <v>0</v>
      </c>
      <c r="BJ169" s="17" t="s">
        <v>89</v>
      </c>
      <c r="BK169" s="200">
        <f>ROUND(I169*H169,2)</f>
        <v>0</v>
      </c>
      <c r="BL169" s="17" t="s">
        <v>156</v>
      </c>
      <c r="BM169" s="199" t="s">
        <v>1022</v>
      </c>
    </row>
    <row r="170" spans="1:65" s="14" customFormat="1">
      <c r="B170" s="212"/>
      <c r="C170" s="213"/>
      <c r="D170" s="203" t="s">
        <v>158</v>
      </c>
      <c r="E170" s="214" t="s">
        <v>1</v>
      </c>
      <c r="F170" s="215" t="s">
        <v>921</v>
      </c>
      <c r="G170" s="213"/>
      <c r="H170" s="216">
        <v>20.8</v>
      </c>
      <c r="I170" s="217"/>
      <c r="J170" s="213"/>
      <c r="K170" s="213"/>
      <c r="L170" s="218"/>
      <c r="M170" s="219"/>
      <c r="N170" s="220"/>
      <c r="O170" s="220"/>
      <c r="P170" s="220"/>
      <c r="Q170" s="220"/>
      <c r="R170" s="220"/>
      <c r="S170" s="220"/>
      <c r="T170" s="221"/>
      <c r="AT170" s="222" t="s">
        <v>158</v>
      </c>
      <c r="AU170" s="222" t="s">
        <v>91</v>
      </c>
      <c r="AV170" s="14" t="s">
        <v>91</v>
      </c>
      <c r="AW170" s="14" t="s">
        <v>35</v>
      </c>
      <c r="AX170" s="14" t="s">
        <v>81</v>
      </c>
      <c r="AY170" s="222" t="s">
        <v>150</v>
      </c>
    </row>
    <row r="171" spans="1:65" s="15" customFormat="1">
      <c r="B171" s="223"/>
      <c r="C171" s="224"/>
      <c r="D171" s="203" t="s">
        <v>158</v>
      </c>
      <c r="E171" s="225" t="s">
        <v>1</v>
      </c>
      <c r="F171" s="226" t="s">
        <v>161</v>
      </c>
      <c r="G171" s="224"/>
      <c r="H171" s="227">
        <v>20.8</v>
      </c>
      <c r="I171" s="228"/>
      <c r="J171" s="224"/>
      <c r="K171" s="224"/>
      <c r="L171" s="229"/>
      <c r="M171" s="230"/>
      <c r="N171" s="231"/>
      <c r="O171" s="231"/>
      <c r="P171" s="231"/>
      <c r="Q171" s="231"/>
      <c r="R171" s="231"/>
      <c r="S171" s="231"/>
      <c r="T171" s="232"/>
      <c r="AT171" s="233" t="s">
        <v>158</v>
      </c>
      <c r="AU171" s="233" t="s">
        <v>91</v>
      </c>
      <c r="AV171" s="15" t="s">
        <v>156</v>
      </c>
      <c r="AW171" s="15" t="s">
        <v>35</v>
      </c>
      <c r="AX171" s="15" t="s">
        <v>89</v>
      </c>
      <c r="AY171" s="233" t="s">
        <v>150</v>
      </c>
    </row>
    <row r="172" spans="1:65" s="2" customFormat="1" ht="16.5" customHeight="1">
      <c r="A172" s="34"/>
      <c r="B172" s="35"/>
      <c r="C172" s="187" t="s">
        <v>210</v>
      </c>
      <c r="D172" s="187" t="s">
        <v>152</v>
      </c>
      <c r="E172" s="188" t="s">
        <v>207</v>
      </c>
      <c r="F172" s="189" t="s">
        <v>208</v>
      </c>
      <c r="G172" s="190" t="s">
        <v>155</v>
      </c>
      <c r="H172" s="191">
        <v>20.8</v>
      </c>
      <c r="I172" s="192"/>
      <c r="J172" s="193">
        <f>ROUND(I172*H172,2)</f>
        <v>0</v>
      </c>
      <c r="K172" s="194"/>
      <c r="L172" s="39"/>
      <c r="M172" s="195" t="s">
        <v>1</v>
      </c>
      <c r="N172" s="196" t="s">
        <v>46</v>
      </c>
      <c r="O172" s="71"/>
      <c r="P172" s="197">
        <f>O172*H172</f>
        <v>0</v>
      </c>
      <c r="Q172" s="197">
        <v>0</v>
      </c>
      <c r="R172" s="197">
        <f>Q172*H172</f>
        <v>0</v>
      </c>
      <c r="S172" s="197">
        <v>0</v>
      </c>
      <c r="T172" s="198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99" t="s">
        <v>156</v>
      </c>
      <c r="AT172" s="199" t="s">
        <v>152</v>
      </c>
      <c r="AU172" s="199" t="s">
        <v>91</v>
      </c>
      <c r="AY172" s="17" t="s">
        <v>150</v>
      </c>
      <c r="BE172" s="200">
        <f>IF(N172="základní",J172,0)</f>
        <v>0</v>
      </c>
      <c r="BF172" s="200">
        <f>IF(N172="snížená",J172,0)</f>
        <v>0</v>
      </c>
      <c r="BG172" s="200">
        <f>IF(N172="zákl. přenesená",J172,0)</f>
        <v>0</v>
      </c>
      <c r="BH172" s="200">
        <f>IF(N172="sníž. přenesená",J172,0)</f>
        <v>0</v>
      </c>
      <c r="BI172" s="200">
        <f>IF(N172="nulová",J172,0)</f>
        <v>0</v>
      </c>
      <c r="BJ172" s="17" t="s">
        <v>89</v>
      </c>
      <c r="BK172" s="200">
        <f>ROUND(I172*H172,2)</f>
        <v>0</v>
      </c>
      <c r="BL172" s="17" t="s">
        <v>156</v>
      </c>
      <c r="BM172" s="199" t="s">
        <v>1023</v>
      </c>
    </row>
    <row r="173" spans="1:65" s="2" customFormat="1" ht="21.75" customHeight="1">
      <c r="A173" s="34"/>
      <c r="B173" s="35"/>
      <c r="C173" s="234" t="s">
        <v>217</v>
      </c>
      <c r="D173" s="234" t="s">
        <v>211</v>
      </c>
      <c r="E173" s="235" t="s">
        <v>212</v>
      </c>
      <c r="F173" s="236" t="s">
        <v>213</v>
      </c>
      <c r="G173" s="237" t="s">
        <v>189</v>
      </c>
      <c r="H173" s="238">
        <v>1.498</v>
      </c>
      <c r="I173" s="239"/>
      <c r="J173" s="240">
        <f>ROUND(I173*H173,2)</f>
        <v>0</v>
      </c>
      <c r="K173" s="241"/>
      <c r="L173" s="242"/>
      <c r="M173" s="243" t="s">
        <v>1</v>
      </c>
      <c r="N173" s="244" t="s">
        <v>46</v>
      </c>
      <c r="O173" s="71"/>
      <c r="P173" s="197">
        <f>O173*H173</f>
        <v>0</v>
      </c>
      <c r="Q173" s="197">
        <v>0.55000000000000004</v>
      </c>
      <c r="R173" s="197">
        <f>Q173*H173</f>
        <v>0.82390000000000008</v>
      </c>
      <c r="S173" s="197">
        <v>0</v>
      </c>
      <c r="T173" s="198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9" t="s">
        <v>193</v>
      </c>
      <c r="AT173" s="199" t="s">
        <v>211</v>
      </c>
      <c r="AU173" s="199" t="s">
        <v>91</v>
      </c>
      <c r="AY173" s="17" t="s">
        <v>150</v>
      </c>
      <c r="BE173" s="200">
        <f>IF(N173="základní",J173,0)</f>
        <v>0</v>
      </c>
      <c r="BF173" s="200">
        <f>IF(N173="snížená",J173,0)</f>
        <v>0</v>
      </c>
      <c r="BG173" s="200">
        <f>IF(N173="zákl. přenesená",J173,0)</f>
        <v>0</v>
      </c>
      <c r="BH173" s="200">
        <f>IF(N173="sníž. přenesená",J173,0)</f>
        <v>0</v>
      </c>
      <c r="BI173" s="200">
        <f>IF(N173="nulová",J173,0)</f>
        <v>0</v>
      </c>
      <c r="BJ173" s="17" t="s">
        <v>89</v>
      </c>
      <c r="BK173" s="200">
        <f>ROUND(I173*H173,2)</f>
        <v>0</v>
      </c>
      <c r="BL173" s="17" t="s">
        <v>156</v>
      </c>
      <c r="BM173" s="199" t="s">
        <v>1024</v>
      </c>
    </row>
    <row r="174" spans="1:65" s="14" customFormat="1">
      <c r="B174" s="212"/>
      <c r="C174" s="213"/>
      <c r="D174" s="203" t="s">
        <v>158</v>
      </c>
      <c r="E174" s="214" t="s">
        <v>1</v>
      </c>
      <c r="F174" s="215" t="s">
        <v>1025</v>
      </c>
      <c r="G174" s="213"/>
      <c r="H174" s="216">
        <v>1.248</v>
      </c>
      <c r="I174" s="217"/>
      <c r="J174" s="213"/>
      <c r="K174" s="213"/>
      <c r="L174" s="218"/>
      <c r="M174" s="219"/>
      <c r="N174" s="220"/>
      <c r="O174" s="220"/>
      <c r="P174" s="220"/>
      <c r="Q174" s="220"/>
      <c r="R174" s="220"/>
      <c r="S174" s="220"/>
      <c r="T174" s="221"/>
      <c r="AT174" s="222" t="s">
        <v>158</v>
      </c>
      <c r="AU174" s="222" t="s">
        <v>91</v>
      </c>
      <c r="AV174" s="14" t="s">
        <v>91</v>
      </c>
      <c r="AW174" s="14" t="s">
        <v>35</v>
      </c>
      <c r="AX174" s="14" t="s">
        <v>81</v>
      </c>
      <c r="AY174" s="222" t="s">
        <v>150</v>
      </c>
    </row>
    <row r="175" spans="1:65" s="15" customFormat="1">
      <c r="B175" s="223"/>
      <c r="C175" s="224"/>
      <c r="D175" s="203" t="s">
        <v>158</v>
      </c>
      <c r="E175" s="225" t="s">
        <v>1</v>
      </c>
      <c r="F175" s="226" t="s">
        <v>161</v>
      </c>
      <c r="G175" s="224"/>
      <c r="H175" s="227">
        <v>1.248</v>
      </c>
      <c r="I175" s="228"/>
      <c r="J175" s="224"/>
      <c r="K175" s="224"/>
      <c r="L175" s="229"/>
      <c r="M175" s="230"/>
      <c r="N175" s="231"/>
      <c r="O175" s="231"/>
      <c r="P175" s="231"/>
      <c r="Q175" s="231"/>
      <c r="R175" s="231"/>
      <c r="S175" s="231"/>
      <c r="T175" s="232"/>
      <c r="AT175" s="233" t="s">
        <v>158</v>
      </c>
      <c r="AU175" s="233" t="s">
        <v>91</v>
      </c>
      <c r="AV175" s="15" t="s">
        <v>156</v>
      </c>
      <c r="AW175" s="15" t="s">
        <v>35</v>
      </c>
      <c r="AX175" s="15" t="s">
        <v>89</v>
      </c>
      <c r="AY175" s="233" t="s">
        <v>150</v>
      </c>
    </row>
    <row r="176" spans="1:65" s="14" customFormat="1">
      <c r="B176" s="212"/>
      <c r="C176" s="213"/>
      <c r="D176" s="203" t="s">
        <v>158</v>
      </c>
      <c r="E176" s="213"/>
      <c r="F176" s="215" t="s">
        <v>1026</v>
      </c>
      <c r="G176" s="213"/>
      <c r="H176" s="216">
        <v>1.498</v>
      </c>
      <c r="I176" s="217"/>
      <c r="J176" s="213"/>
      <c r="K176" s="213"/>
      <c r="L176" s="218"/>
      <c r="M176" s="219"/>
      <c r="N176" s="220"/>
      <c r="O176" s="220"/>
      <c r="P176" s="220"/>
      <c r="Q176" s="220"/>
      <c r="R176" s="220"/>
      <c r="S176" s="220"/>
      <c r="T176" s="221"/>
      <c r="AT176" s="222" t="s">
        <v>158</v>
      </c>
      <c r="AU176" s="222" t="s">
        <v>91</v>
      </c>
      <c r="AV176" s="14" t="s">
        <v>91</v>
      </c>
      <c r="AW176" s="14" t="s">
        <v>4</v>
      </c>
      <c r="AX176" s="14" t="s">
        <v>89</v>
      </c>
      <c r="AY176" s="222" t="s">
        <v>150</v>
      </c>
    </row>
    <row r="177" spans="1:65" s="2" customFormat="1" ht="33" customHeight="1">
      <c r="A177" s="34"/>
      <c r="B177" s="35"/>
      <c r="C177" s="187" t="s">
        <v>225</v>
      </c>
      <c r="D177" s="187" t="s">
        <v>152</v>
      </c>
      <c r="E177" s="188" t="s">
        <v>218</v>
      </c>
      <c r="F177" s="189" t="s">
        <v>219</v>
      </c>
      <c r="G177" s="190" t="s">
        <v>189</v>
      </c>
      <c r="H177" s="191">
        <v>20.564</v>
      </c>
      <c r="I177" s="192"/>
      <c r="J177" s="193">
        <f>ROUND(I177*H177,2)</f>
        <v>0</v>
      </c>
      <c r="K177" s="194"/>
      <c r="L177" s="39"/>
      <c r="M177" s="195" t="s">
        <v>1</v>
      </c>
      <c r="N177" s="196" t="s">
        <v>46</v>
      </c>
      <c r="O177" s="71"/>
      <c r="P177" s="197">
        <f>O177*H177</f>
        <v>0</v>
      </c>
      <c r="Q177" s="197">
        <v>0</v>
      </c>
      <c r="R177" s="197">
        <f>Q177*H177</f>
        <v>0</v>
      </c>
      <c r="S177" s="197">
        <v>0</v>
      </c>
      <c r="T177" s="198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99" t="s">
        <v>156</v>
      </c>
      <c r="AT177" s="199" t="s">
        <v>152</v>
      </c>
      <c r="AU177" s="199" t="s">
        <v>91</v>
      </c>
      <c r="AY177" s="17" t="s">
        <v>150</v>
      </c>
      <c r="BE177" s="200">
        <f>IF(N177="základní",J177,0)</f>
        <v>0</v>
      </c>
      <c r="BF177" s="200">
        <f>IF(N177="snížená",J177,0)</f>
        <v>0</v>
      </c>
      <c r="BG177" s="200">
        <f>IF(N177="zákl. přenesená",J177,0)</f>
        <v>0</v>
      </c>
      <c r="BH177" s="200">
        <f>IF(N177="sníž. přenesená",J177,0)</f>
        <v>0</v>
      </c>
      <c r="BI177" s="200">
        <f>IF(N177="nulová",J177,0)</f>
        <v>0</v>
      </c>
      <c r="BJ177" s="17" t="s">
        <v>89</v>
      </c>
      <c r="BK177" s="200">
        <f>ROUND(I177*H177,2)</f>
        <v>0</v>
      </c>
      <c r="BL177" s="17" t="s">
        <v>156</v>
      </c>
      <c r="BM177" s="199" t="s">
        <v>1027</v>
      </c>
    </row>
    <row r="178" spans="1:65" s="13" customFormat="1">
      <c r="B178" s="201"/>
      <c r="C178" s="202"/>
      <c r="D178" s="203" t="s">
        <v>158</v>
      </c>
      <c r="E178" s="204" t="s">
        <v>1</v>
      </c>
      <c r="F178" s="205" t="s">
        <v>578</v>
      </c>
      <c r="G178" s="202"/>
      <c r="H178" s="204" t="s">
        <v>1</v>
      </c>
      <c r="I178" s="206"/>
      <c r="J178" s="202"/>
      <c r="K178" s="202"/>
      <c r="L178" s="207"/>
      <c r="M178" s="208"/>
      <c r="N178" s="209"/>
      <c r="O178" s="209"/>
      <c r="P178" s="209"/>
      <c r="Q178" s="209"/>
      <c r="R178" s="209"/>
      <c r="S178" s="209"/>
      <c r="T178" s="210"/>
      <c r="AT178" s="211" t="s">
        <v>158</v>
      </c>
      <c r="AU178" s="211" t="s">
        <v>91</v>
      </c>
      <c r="AV178" s="13" t="s">
        <v>89</v>
      </c>
      <c r="AW178" s="13" t="s">
        <v>35</v>
      </c>
      <c r="AX178" s="13" t="s">
        <v>81</v>
      </c>
      <c r="AY178" s="211" t="s">
        <v>150</v>
      </c>
    </row>
    <row r="179" spans="1:65" s="14" customFormat="1">
      <c r="B179" s="212"/>
      <c r="C179" s="213"/>
      <c r="D179" s="203" t="s">
        <v>158</v>
      </c>
      <c r="E179" s="214" t="s">
        <v>1</v>
      </c>
      <c r="F179" s="215" t="s">
        <v>1028</v>
      </c>
      <c r="G179" s="213"/>
      <c r="H179" s="216">
        <v>11.157999999999999</v>
      </c>
      <c r="I179" s="217"/>
      <c r="J179" s="213"/>
      <c r="K179" s="213"/>
      <c r="L179" s="218"/>
      <c r="M179" s="219"/>
      <c r="N179" s="220"/>
      <c r="O179" s="220"/>
      <c r="P179" s="220"/>
      <c r="Q179" s="220"/>
      <c r="R179" s="220"/>
      <c r="S179" s="220"/>
      <c r="T179" s="221"/>
      <c r="AT179" s="222" t="s">
        <v>158</v>
      </c>
      <c r="AU179" s="222" t="s">
        <v>91</v>
      </c>
      <c r="AV179" s="14" t="s">
        <v>91</v>
      </c>
      <c r="AW179" s="14" t="s">
        <v>35</v>
      </c>
      <c r="AX179" s="14" t="s">
        <v>81</v>
      </c>
      <c r="AY179" s="222" t="s">
        <v>150</v>
      </c>
    </row>
    <row r="180" spans="1:65" s="13" customFormat="1">
      <c r="B180" s="201"/>
      <c r="C180" s="202"/>
      <c r="D180" s="203" t="s">
        <v>158</v>
      </c>
      <c r="E180" s="204" t="s">
        <v>1</v>
      </c>
      <c r="F180" s="205" t="s">
        <v>580</v>
      </c>
      <c r="G180" s="202"/>
      <c r="H180" s="204" t="s">
        <v>1</v>
      </c>
      <c r="I180" s="206"/>
      <c r="J180" s="202"/>
      <c r="K180" s="202"/>
      <c r="L180" s="207"/>
      <c r="M180" s="208"/>
      <c r="N180" s="209"/>
      <c r="O180" s="209"/>
      <c r="P180" s="209"/>
      <c r="Q180" s="209"/>
      <c r="R180" s="209"/>
      <c r="S180" s="209"/>
      <c r="T180" s="210"/>
      <c r="AT180" s="211" t="s">
        <v>158</v>
      </c>
      <c r="AU180" s="211" t="s">
        <v>91</v>
      </c>
      <c r="AV180" s="13" t="s">
        <v>89</v>
      </c>
      <c r="AW180" s="13" t="s">
        <v>35</v>
      </c>
      <c r="AX180" s="13" t="s">
        <v>81</v>
      </c>
      <c r="AY180" s="211" t="s">
        <v>150</v>
      </c>
    </row>
    <row r="181" spans="1:65" s="14" customFormat="1">
      <c r="B181" s="212"/>
      <c r="C181" s="213"/>
      <c r="D181" s="203" t="s">
        <v>158</v>
      </c>
      <c r="E181" s="214" t="s">
        <v>1</v>
      </c>
      <c r="F181" s="215" t="s">
        <v>1029</v>
      </c>
      <c r="G181" s="213"/>
      <c r="H181" s="216">
        <v>9.4060000000000006</v>
      </c>
      <c r="I181" s="217"/>
      <c r="J181" s="213"/>
      <c r="K181" s="213"/>
      <c r="L181" s="218"/>
      <c r="M181" s="219"/>
      <c r="N181" s="220"/>
      <c r="O181" s="220"/>
      <c r="P181" s="220"/>
      <c r="Q181" s="220"/>
      <c r="R181" s="220"/>
      <c r="S181" s="220"/>
      <c r="T181" s="221"/>
      <c r="AT181" s="222" t="s">
        <v>158</v>
      </c>
      <c r="AU181" s="222" t="s">
        <v>91</v>
      </c>
      <c r="AV181" s="14" t="s">
        <v>91</v>
      </c>
      <c r="AW181" s="14" t="s">
        <v>35</v>
      </c>
      <c r="AX181" s="14" t="s">
        <v>81</v>
      </c>
      <c r="AY181" s="222" t="s">
        <v>150</v>
      </c>
    </row>
    <row r="182" spans="1:65" s="15" customFormat="1">
      <c r="B182" s="223"/>
      <c r="C182" s="224"/>
      <c r="D182" s="203" t="s">
        <v>158</v>
      </c>
      <c r="E182" s="225" t="s">
        <v>1</v>
      </c>
      <c r="F182" s="226" t="s">
        <v>161</v>
      </c>
      <c r="G182" s="224"/>
      <c r="H182" s="227">
        <v>20.564</v>
      </c>
      <c r="I182" s="228"/>
      <c r="J182" s="224"/>
      <c r="K182" s="224"/>
      <c r="L182" s="229"/>
      <c r="M182" s="230"/>
      <c r="N182" s="231"/>
      <c r="O182" s="231"/>
      <c r="P182" s="231"/>
      <c r="Q182" s="231"/>
      <c r="R182" s="231"/>
      <c r="S182" s="231"/>
      <c r="T182" s="232"/>
      <c r="AT182" s="233" t="s">
        <v>158</v>
      </c>
      <c r="AU182" s="233" t="s">
        <v>91</v>
      </c>
      <c r="AV182" s="15" t="s">
        <v>156</v>
      </c>
      <c r="AW182" s="15" t="s">
        <v>35</v>
      </c>
      <c r="AX182" s="15" t="s">
        <v>89</v>
      </c>
      <c r="AY182" s="233" t="s">
        <v>150</v>
      </c>
    </row>
    <row r="183" spans="1:65" s="2" customFormat="1" ht="33" customHeight="1">
      <c r="A183" s="34"/>
      <c r="B183" s="35"/>
      <c r="C183" s="187" t="s">
        <v>232</v>
      </c>
      <c r="D183" s="187" t="s">
        <v>152</v>
      </c>
      <c r="E183" s="188" t="s">
        <v>226</v>
      </c>
      <c r="F183" s="189" t="s">
        <v>227</v>
      </c>
      <c r="G183" s="190" t="s">
        <v>228</v>
      </c>
      <c r="H183" s="191">
        <v>41.128</v>
      </c>
      <c r="I183" s="192"/>
      <c r="J183" s="193">
        <f>ROUND(I183*H183,2)</f>
        <v>0</v>
      </c>
      <c r="K183" s="194"/>
      <c r="L183" s="39"/>
      <c r="M183" s="195" t="s">
        <v>1</v>
      </c>
      <c r="N183" s="196" t="s">
        <v>46</v>
      </c>
      <c r="O183" s="71"/>
      <c r="P183" s="197">
        <f>O183*H183</f>
        <v>0</v>
      </c>
      <c r="Q183" s="197">
        <v>0</v>
      </c>
      <c r="R183" s="197">
        <f>Q183*H183</f>
        <v>0</v>
      </c>
      <c r="S183" s="197">
        <v>0</v>
      </c>
      <c r="T183" s="198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99" t="s">
        <v>156</v>
      </c>
      <c r="AT183" s="199" t="s">
        <v>152</v>
      </c>
      <c r="AU183" s="199" t="s">
        <v>91</v>
      </c>
      <c r="AY183" s="17" t="s">
        <v>150</v>
      </c>
      <c r="BE183" s="200">
        <f>IF(N183="základní",J183,0)</f>
        <v>0</v>
      </c>
      <c r="BF183" s="200">
        <f>IF(N183="snížená",J183,0)</f>
        <v>0</v>
      </c>
      <c r="BG183" s="200">
        <f>IF(N183="zákl. přenesená",J183,0)</f>
        <v>0</v>
      </c>
      <c r="BH183" s="200">
        <f>IF(N183="sníž. přenesená",J183,0)</f>
        <v>0</v>
      </c>
      <c r="BI183" s="200">
        <f>IF(N183="nulová",J183,0)</f>
        <v>0</v>
      </c>
      <c r="BJ183" s="17" t="s">
        <v>89</v>
      </c>
      <c r="BK183" s="200">
        <f>ROUND(I183*H183,2)</f>
        <v>0</v>
      </c>
      <c r="BL183" s="17" t="s">
        <v>156</v>
      </c>
      <c r="BM183" s="199" t="s">
        <v>1030</v>
      </c>
    </row>
    <row r="184" spans="1:65" s="14" customFormat="1">
      <c r="B184" s="212"/>
      <c r="C184" s="213"/>
      <c r="D184" s="203" t="s">
        <v>158</v>
      </c>
      <c r="E184" s="214" t="s">
        <v>1</v>
      </c>
      <c r="F184" s="215" t="s">
        <v>1031</v>
      </c>
      <c r="G184" s="213"/>
      <c r="H184" s="216">
        <v>20.564</v>
      </c>
      <c r="I184" s="217"/>
      <c r="J184" s="213"/>
      <c r="K184" s="213"/>
      <c r="L184" s="218"/>
      <c r="M184" s="219"/>
      <c r="N184" s="220"/>
      <c r="O184" s="220"/>
      <c r="P184" s="220"/>
      <c r="Q184" s="220"/>
      <c r="R184" s="220"/>
      <c r="S184" s="220"/>
      <c r="T184" s="221"/>
      <c r="AT184" s="222" t="s">
        <v>158</v>
      </c>
      <c r="AU184" s="222" t="s">
        <v>91</v>
      </c>
      <c r="AV184" s="14" t="s">
        <v>91</v>
      </c>
      <c r="AW184" s="14" t="s">
        <v>35</v>
      </c>
      <c r="AX184" s="14" t="s">
        <v>81</v>
      </c>
      <c r="AY184" s="222" t="s">
        <v>150</v>
      </c>
    </row>
    <row r="185" spans="1:65" s="15" customFormat="1">
      <c r="B185" s="223"/>
      <c r="C185" s="224"/>
      <c r="D185" s="203" t="s">
        <v>158</v>
      </c>
      <c r="E185" s="225" t="s">
        <v>1</v>
      </c>
      <c r="F185" s="226" t="s">
        <v>161</v>
      </c>
      <c r="G185" s="224"/>
      <c r="H185" s="227">
        <v>20.564</v>
      </c>
      <c r="I185" s="228"/>
      <c r="J185" s="224"/>
      <c r="K185" s="224"/>
      <c r="L185" s="229"/>
      <c r="M185" s="230"/>
      <c r="N185" s="231"/>
      <c r="O185" s="231"/>
      <c r="P185" s="231"/>
      <c r="Q185" s="231"/>
      <c r="R185" s="231"/>
      <c r="S185" s="231"/>
      <c r="T185" s="232"/>
      <c r="AT185" s="233" t="s">
        <v>158</v>
      </c>
      <c r="AU185" s="233" t="s">
        <v>91</v>
      </c>
      <c r="AV185" s="15" t="s">
        <v>156</v>
      </c>
      <c r="AW185" s="15" t="s">
        <v>35</v>
      </c>
      <c r="AX185" s="15" t="s">
        <v>89</v>
      </c>
      <c r="AY185" s="233" t="s">
        <v>150</v>
      </c>
    </row>
    <row r="186" spans="1:65" s="14" customFormat="1">
      <c r="B186" s="212"/>
      <c r="C186" s="213"/>
      <c r="D186" s="203" t="s">
        <v>158</v>
      </c>
      <c r="E186" s="213"/>
      <c r="F186" s="215" t="s">
        <v>1032</v>
      </c>
      <c r="G186" s="213"/>
      <c r="H186" s="216">
        <v>41.128</v>
      </c>
      <c r="I186" s="217"/>
      <c r="J186" s="213"/>
      <c r="K186" s="213"/>
      <c r="L186" s="218"/>
      <c r="M186" s="219"/>
      <c r="N186" s="220"/>
      <c r="O186" s="220"/>
      <c r="P186" s="220"/>
      <c r="Q186" s="220"/>
      <c r="R186" s="220"/>
      <c r="S186" s="220"/>
      <c r="T186" s="221"/>
      <c r="AT186" s="222" t="s">
        <v>158</v>
      </c>
      <c r="AU186" s="222" t="s">
        <v>91</v>
      </c>
      <c r="AV186" s="14" t="s">
        <v>91</v>
      </c>
      <c r="AW186" s="14" t="s">
        <v>4</v>
      </c>
      <c r="AX186" s="14" t="s">
        <v>89</v>
      </c>
      <c r="AY186" s="222" t="s">
        <v>150</v>
      </c>
    </row>
    <row r="187" spans="1:65" s="2" customFormat="1" ht="16.5" customHeight="1">
      <c r="A187" s="34"/>
      <c r="B187" s="35"/>
      <c r="C187" s="187" t="s">
        <v>8</v>
      </c>
      <c r="D187" s="187" t="s">
        <v>152</v>
      </c>
      <c r="E187" s="188" t="s">
        <v>233</v>
      </c>
      <c r="F187" s="189" t="s">
        <v>234</v>
      </c>
      <c r="G187" s="190" t="s">
        <v>189</v>
      </c>
      <c r="H187" s="191">
        <v>20.564</v>
      </c>
      <c r="I187" s="192"/>
      <c r="J187" s="193">
        <f>ROUND(I187*H187,2)</f>
        <v>0</v>
      </c>
      <c r="K187" s="194"/>
      <c r="L187" s="39"/>
      <c r="M187" s="195" t="s">
        <v>1</v>
      </c>
      <c r="N187" s="196" t="s">
        <v>46</v>
      </c>
      <c r="O187" s="71"/>
      <c r="P187" s="197">
        <f>O187*H187</f>
        <v>0</v>
      </c>
      <c r="Q187" s="197">
        <v>0</v>
      </c>
      <c r="R187" s="197">
        <f>Q187*H187</f>
        <v>0</v>
      </c>
      <c r="S187" s="197">
        <v>0</v>
      </c>
      <c r="T187" s="198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99" t="s">
        <v>156</v>
      </c>
      <c r="AT187" s="199" t="s">
        <v>152</v>
      </c>
      <c r="AU187" s="199" t="s">
        <v>91</v>
      </c>
      <c r="AY187" s="17" t="s">
        <v>150</v>
      </c>
      <c r="BE187" s="200">
        <f>IF(N187="základní",J187,0)</f>
        <v>0</v>
      </c>
      <c r="BF187" s="200">
        <f>IF(N187="snížená",J187,0)</f>
        <v>0</v>
      </c>
      <c r="BG187" s="200">
        <f>IF(N187="zákl. přenesená",J187,0)</f>
        <v>0</v>
      </c>
      <c r="BH187" s="200">
        <f>IF(N187="sníž. přenesená",J187,0)</f>
        <v>0</v>
      </c>
      <c r="BI187" s="200">
        <f>IF(N187="nulová",J187,0)</f>
        <v>0</v>
      </c>
      <c r="BJ187" s="17" t="s">
        <v>89</v>
      </c>
      <c r="BK187" s="200">
        <f>ROUND(I187*H187,2)</f>
        <v>0</v>
      </c>
      <c r="BL187" s="17" t="s">
        <v>156</v>
      </c>
      <c r="BM187" s="199" t="s">
        <v>1033</v>
      </c>
    </row>
    <row r="188" spans="1:65" s="2" customFormat="1" ht="33" customHeight="1">
      <c r="A188" s="34"/>
      <c r="B188" s="35"/>
      <c r="C188" s="187" t="s">
        <v>243</v>
      </c>
      <c r="D188" s="187" t="s">
        <v>152</v>
      </c>
      <c r="E188" s="188" t="s">
        <v>237</v>
      </c>
      <c r="F188" s="189" t="s">
        <v>238</v>
      </c>
      <c r="G188" s="190" t="s">
        <v>189</v>
      </c>
      <c r="H188" s="191">
        <v>4.4059999999999997</v>
      </c>
      <c r="I188" s="192"/>
      <c r="J188" s="193">
        <f>ROUND(I188*H188,2)</f>
        <v>0</v>
      </c>
      <c r="K188" s="194"/>
      <c r="L188" s="39"/>
      <c r="M188" s="195" t="s">
        <v>1</v>
      </c>
      <c r="N188" s="196" t="s">
        <v>46</v>
      </c>
      <c r="O188" s="71"/>
      <c r="P188" s="197">
        <f>O188*H188</f>
        <v>0</v>
      </c>
      <c r="Q188" s="197">
        <v>0</v>
      </c>
      <c r="R188" s="197">
        <f>Q188*H188</f>
        <v>0</v>
      </c>
      <c r="S188" s="197">
        <v>0</v>
      </c>
      <c r="T188" s="198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99" t="s">
        <v>156</v>
      </c>
      <c r="AT188" s="199" t="s">
        <v>152</v>
      </c>
      <c r="AU188" s="199" t="s">
        <v>91</v>
      </c>
      <c r="AY188" s="17" t="s">
        <v>150</v>
      </c>
      <c r="BE188" s="200">
        <f>IF(N188="základní",J188,0)</f>
        <v>0</v>
      </c>
      <c r="BF188" s="200">
        <f>IF(N188="snížená",J188,0)</f>
        <v>0</v>
      </c>
      <c r="BG188" s="200">
        <f>IF(N188="zákl. přenesená",J188,0)</f>
        <v>0</v>
      </c>
      <c r="BH188" s="200">
        <f>IF(N188="sníž. přenesená",J188,0)</f>
        <v>0</v>
      </c>
      <c r="BI188" s="200">
        <f>IF(N188="nulová",J188,0)</f>
        <v>0</v>
      </c>
      <c r="BJ188" s="17" t="s">
        <v>89</v>
      </c>
      <c r="BK188" s="200">
        <f>ROUND(I188*H188,2)</f>
        <v>0</v>
      </c>
      <c r="BL188" s="17" t="s">
        <v>156</v>
      </c>
      <c r="BM188" s="199" t="s">
        <v>1034</v>
      </c>
    </row>
    <row r="189" spans="1:65" s="13" customFormat="1" ht="22.5">
      <c r="B189" s="201"/>
      <c r="C189" s="202"/>
      <c r="D189" s="203" t="s">
        <v>158</v>
      </c>
      <c r="E189" s="204" t="s">
        <v>1</v>
      </c>
      <c r="F189" s="205" t="s">
        <v>240</v>
      </c>
      <c r="G189" s="202"/>
      <c r="H189" s="204" t="s">
        <v>1</v>
      </c>
      <c r="I189" s="206"/>
      <c r="J189" s="202"/>
      <c r="K189" s="202"/>
      <c r="L189" s="207"/>
      <c r="M189" s="208"/>
      <c r="N189" s="209"/>
      <c r="O189" s="209"/>
      <c r="P189" s="209"/>
      <c r="Q189" s="209"/>
      <c r="R189" s="209"/>
      <c r="S189" s="209"/>
      <c r="T189" s="210"/>
      <c r="AT189" s="211" t="s">
        <v>158</v>
      </c>
      <c r="AU189" s="211" t="s">
        <v>91</v>
      </c>
      <c r="AV189" s="13" t="s">
        <v>89</v>
      </c>
      <c r="AW189" s="13" t="s">
        <v>35</v>
      </c>
      <c r="AX189" s="13" t="s">
        <v>81</v>
      </c>
      <c r="AY189" s="211" t="s">
        <v>150</v>
      </c>
    </row>
    <row r="190" spans="1:65" s="13" customFormat="1" ht="22.5">
      <c r="B190" s="201"/>
      <c r="C190" s="202"/>
      <c r="D190" s="203" t="s">
        <v>158</v>
      </c>
      <c r="E190" s="204" t="s">
        <v>1</v>
      </c>
      <c r="F190" s="205" t="s">
        <v>241</v>
      </c>
      <c r="G190" s="202"/>
      <c r="H190" s="204" t="s">
        <v>1</v>
      </c>
      <c r="I190" s="206"/>
      <c r="J190" s="202"/>
      <c r="K190" s="202"/>
      <c r="L190" s="207"/>
      <c r="M190" s="208"/>
      <c r="N190" s="209"/>
      <c r="O190" s="209"/>
      <c r="P190" s="209"/>
      <c r="Q190" s="209"/>
      <c r="R190" s="209"/>
      <c r="S190" s="209"/>
      <c r="T190" s="210"/>
      <c r="AT190" s="211" t="s">
        <v>158</v>
      </c>
      <c r="AU190" s="211" t="s">
        <v>91</v>
      </c>
      <c r="AV190" s="13" t="s">
        <v>89</v>
      </c>
      <c r="AW190" s="13" t="s">
        <v>35</v>
      </c>
      <c r="AX190" s="13" t="s">
        <v>81</v>
      </c>
      <c r="AY190" s="211" t="s">
        <v>150</v>
      </c>
    </row>
    <row r="191" spans="1:65" s="14" customFormat="1">
      <c r="B191" s="212"/>
      <c r="C191" s="213"/>
      <c r="D191" s="203" t="s">
        <v>158</v>
      </c>
      <c r="E191" s="214" t="s">
        <v>1</v>
      </c>
      <c r="F191" s="215" t="s">
        <v>1035</v>
      </c>
      <c r="G191" s="213"/>
      <c r="H191" s="216">
        <v>4.4059999999999997</v>
      </c>
      <c r="I191" s="217"/>
      <c r="J191" s="213"/>
      <c r="K191" s="213"/>
      <c r="L191" s="218"/>
      <c r="M191" s="219"/>
      <c r="N191" s="220"/>
      <c r="O191" s="220"/>
      <c r="P191" s="220"/>
      <c r="Q191" s="220"/>
      <c r="R191" s="220"/>
      <c r="S191" s="220"/>
      <c r="T191" s="221"/>
      <c r="AT191" s="222" t="s">
        <v>158</v>
      </c>
      <c r="AU191" s="222" t="s">
        <v>91</v>
      </c>
      <c r="AV191" s="14" t="s">
        <v>91</v>
      </c>
      <c r="AW191" s="14" t="s">
        <v>35</v>
      </c>
      <c r="AX191" s="14" t="s">
        <v>81</v>
      </c>
      <c r="AY191" s="222" t="s">
        <v>150</v>
      </c>
    </row>
    <row r="192" spans="1:65" s="15" customFormat="1">
      <c r="B192" s="223"/>
      <c r="C192" s="224"/>
      <c r="D192" s="203" t="s">
        <v>158</v>
      </c>
      <c r="E192" s="225" t="s">
        <v>1</v>
      </c>
      <c r="F192" s="226" t="s">
        <v>161</v>
      </c>
      <c r="G192" s="224"/>
      <c r="H192" s="227">
        <v>4.4059999999999997</v>
      </c>
      <c r="I192" s="228"/>
      <c r="J192" s="224"/>
      <c r="K192" s="224"/>
      <c r="L192" s="229"/>
      <c r="M192" s="230"/>
      <c r="N192" s="231"/>
      <c r="O192" s="231"/>
      <c r="P192" s="231"/>
      <c r="Q192" s="231"/>
      <c r="R192" s="231"/>
      <c r="S192" s="231"/>
      <c r="T192" s="232"/>
      <c r="AT192" s="233" t="s">
        <v>158</v>
      </c>
      <c r="AU192" s="233" t="s">
        <v>91</v>
      </c>
      <c r="AV192" s="15" t="s">
        <v>156</v>
      </c>
      <c r="AW192" s="15" t="s">
        <v>35</v>
      </c>
      <c r="AX192" s="15" t="s">
        <v>89</v>
      </c>
      <c r="AY192" s="233" t="s">
        <v>150</v>
      </c>
    </row>
    <row r="193" spans="1:65" s="2" customFormat="1" ht="16.5" customHeight="1">
      <c r="A193" s="34"/>
      <c r="B193" s="35"/>
      <c r="C193" s="234" t="s">
        <v>249</v>
      </c>
      <c r="D193" s="234" t="s">
        <v>211</v>
      </c>
      <c r="E193" s="235" t="s">
        <v>244</v>
      </c>
      <c r="F193" s="236" t="s">
        <v>245</v>
      </c>
      <c r="G193" s="237" t="s">
        <v>228</v>
      </c>
      <c r="H193" s="238">
        <v>8.8119999999999994</v>
      </c>
      <c r="I193" s="239"/>
      <c r="J193" s="240">
        <f>ROUND(I193*H193,2)</f>
        <v>0</v>
      </c>
      <c r="K193" s="241"/>
      <c r="L193" s="242"/>
      <c r="M193" s="243" t="s">
        <v>1</v>
      </c>
      <c r="N193" s="244" t="s">
        <v>46</v>
      </c>
      <c r="O193" s="71"/>
      <c r="P193" s="197">
        <f>O193*H193</f>
        <v>0</v>
      </c>
      <c r="Q193" s="197">
        <v>1</v>
      </c>
      <c r="R193" s="197">
        <f>Q193*H193</f>
        <v>8.8119999999999994</v>
      </c>
      <c r="S193" s="197">
        <v>0</v>
      </c>
      <c r="T193" s="198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99" t="s">
        <v>193</v>
      </c>
      <c r="AT193" s="199" t="s">
        <v>211</v>
      </c>
      <c r="AU193" s="199" t="s">
        <v>91</v>
      </c>
      <c r="AY193" s="17" t="s">
        <v>150</v>
      </c>
      <c r="BE193" s="200">
        <f>IF(N193="základní",J193,0)</f>
        <v>0</v>
      </c>
      <c r="BF193" s="200">
        <f>IF(N193="snížená",J193,0)</f>
        <v>0</v>
      </c>
      <c r="BG193" s="200">
        <f>IF(N193="zákl. přenesená",J193,0)</f>
        <v>0</v>
      </c>
      <c r="BH193" s="200">
        <f>IF(N193="sníž. přenesená",J193,0)</f>
        <v>0</v>
      </c>
      <c r="BI193" s="200">
        <f>IF(N193="nulová",J193,0)</f>
        <v>0</v>
      </c>
      <c r="BJ193" s="17" t="s">
        <v>89</v>
      </c>
      <c r="BK193" s="200">
        <f>ROUND(I193*H193,2)</f>
        <v>0</v>
      </c>
      <c r="BL193" s="17" t="s">
        <v>156</v>
      </c>
      <c r="BM193" s="199" t="s">
        <v>1036</v>
      </c>
    </row>
    <row r="194" spans="1:65" s="14" customFormat="1">
      <c r="B194" s="212"/>
      <c r="C194" s="213"/>
      <c r="D194" s="203" t="s">
        <v>158</v>
      </c>
      <c r="E194" s="214" t="s">
        <v>1</v>
      </c>
      <c r="F194" s="215" t="s">
        <v>1037</v>
      </c>
      <c r="G194" s="213"/>
      <c r="H194" s="216">
        <v>4.4059999999999997</v>
      </c>
      <c r="I194" s="217"/>
      <c r="J194" s="213"/>
      <c r="K194" s="213"/>
      <c r="L194" s="218"/>
      <c r="M194" s="219"/>
      <c r="N194" s="220"/>
      <c r="O194" s="220"/>
      <c r="P194" s="220"/>
      <c r="Q194" s="220"/>
      <c r="R194" s="220"/>
      <c r="S194" s="220"/>
      <c r="T194" s="221"/>
      <c r="AT194" s="222" t="s">
        <v>158</v>
      </c>
      <c r="AU194" s="222" t="s">
        <v>91</v>
      </c>
      <c r="AV194" s="14" t="s">
        <v>91</v>
      </c>
      <c r="AW194" s="14" t="s">
        <v>35</v>
      </c>
      <c r="AX194" s="14" t="s">
        <v>81</v>
      </c>
      <c r="AY194" s="222" t="s">
        <v>150</v>
      </c>
    </row>
    <row r="195" spans="1:65" s="15" customFormat="1">
      <c r="B195" s="223"/>
      <c r="C195" s="224"/>
      <c r="D195" s="203" t="s">
        <v>158</v>
      </c>
      <c r="E195" s="225" t="s">
        <v>1</v>
      </c>
      <c r="F195" s="226" t="s">
        <v>161</v>
      </c>
      <c r="G195" s="224"/>
      <c r="H195" s="227">
        <v>4.4059999999999997</v>
      </c>
      <c r="I195" s="228"/>
      <c r="J195" s="224"/>
      <c r="K195" s="224"/>
      <c r="L195" s="229"/>
      <c r="M195" s="230"/>
      <c r="N195" s="231"/>
      <c r="O195" s="231"/>
      <c r="P195" s="231"/>
      <c r="Q195" s="231"/>
      <c r="R195" s="231"/>
      <c r="S195" s="231"/>
      <c r="T195" s="232"/>
      <c r="AT195" s="233" t="s">
        <v>158</v>
      </c>
      <c r="AU195" s="233" t="s">
        <v>91</v>
      </c>
      <c r="AV195" s="15" t="s">
        <v>156</v>
      </c>
      <c r="AW195" s="15" t="s">
        <v>35</v>
      </c>
      <c r="AX195" s="15" t="s">
        <v>89</v>
      </c>
      <c r="AY195" s="233" t="s">
        <v>150</v>
      </c>
    </row>
    <row r="196" spans="1:65" s="14" customFormat="1">
      <c r="B196" s="212"/>
      <c r="C196" s="213"/>
      <c r="D196" s="203" t="s">
        <v>158</v>
      </c>
      <c r="E196" s="213"/>
      <c r="F196" s="215" t="s">
        <v>1038</v>
      </c>
      <c r="G196" s="213"/>
      <c r="H196" s="216">
        <v>8.8119999999999994</v>
      </c>
      <c r="I196" s="217"/>
      <c r="J196" s="213"/>
      <c r="K196" s="213"/>
      <c r="L196" s="218"/>
      <c r="M196" s="219"/>
      <c r="N196" s="220"/>
      <c r="O196" s="220"/>
      <c r="P196" s="220"/>
      <c r="Q196" s="220"/>
      <c r="R196" s="220"/>
      <c r="S196" s="220"/>
      <c r="T196" s="221"/>
      <c r="AT196" s="222" t="s">
        <v>158</v>
      </c>
      <c r="AU196" s="222" t="s">
        <v>91</v>
      </c>
      <c r="AV196" s="14" t="s">
        <v>91</v>
      </c>
      <c r="AW196" s="14" t="s">
        <v>4</v>
      </c>
      <c r="AX196" s="14" t="s">
        <v>89</v>
      </c>
      <c r="AY196" s="222" t="s">
        <v>150</v>
      </c>
    </row>
    <row r="197" spans="1:65" s="2" customFormat="1" ht="24.2" customHeight="1">
      <c r="A197" s="34"/>
      <c r="B197" s="35"/>
      <c r="C197" s="187" t="s">
        <v>256</v>
      </c>
      <c r="D197" s="187" t="s">
        <v>152</v>
      </c>
      <c r="E197" s="188" t="s">
        <v>250</v>
      </c>
      <c r="F197" s="189" t="s">
        <v>251</v>
      </c>
      <c r="G197" s="190" t="s">
        <v>155</v>
      </c>
      <c r="H197" s="191">
        <v>5.76</v>
      </c>
      <c r="I197" s="192"/>
      <c r="J197" s="193">
        <f>ROUND(I197*H197,2)</f>
        <v>0</v>
      </c>
      <c r="K197" s="194"/>
      <c r="L197" s="39"/>
      <c r="M197" s="195" t="s">
        <v>1</v>
      </c>
      <c r="N197" s="196" t="s">
        <v>46</v>
      </c>
      <c r="O197" s="71"/>
      <c r="P197" s="197">
        <f>O197*H197</f>
        <v>0</v>
      </c>
      <c r="Q197" s="197">
        <v>0</v>
      </c>
      <c r="R197" s="197">
        <f>Q197*H197</f>
        <v>0</v>
      </c>
      <c r="S197" s="197">
        <v>0</v>
      </c>
      <c r="T197" s="198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99" t="s">
        <v>156</v>
      </c>
      <c r="AT197" s="199" t="s">
        <v>152</v>
      </c>
      <c r="AU197" s="199" t="s">
        <v>91</v>
      </c>
      <c r="AY197" s="17" t="s">
        <v>150</v>
      </c>
      <c r="BE197" s="200">
        <f>IF(N197="základní",J197,0)</f>
        <v>0</v>
      </c>
      <c r="BF197" s="200">
        <f>IF(N197="snížená",J197,0)</f>
        <v>0</v>
      </c>
      <c r="BG197" s="200">
        <f>IF(N197="zákl. přenesená",J197,0)</f>
        <v>0</v>
      </c>
      <c r="BH197" s="200">
        <f>IF(N197="sníž. přenesená",J197,0)</f>
        <v>0</v>
      </c>
      <c r="BI197" s="200">
        <f>IF(N197="nulová",J197,0)</f>
        <v>0</v>
      </c>
      <c r="BJ197" s="17" t="s">
        <v>89</v>
      </c>
      <c r="BK197" s="200">
        <f>ROUND(I197*H197,2)</f>
        <v>0</v>
      </c>
      <c r="BL197" s="17" t="s">
        <v>156</v>
      </c>
      <c r="BM197" s="199" t="s">
        <v>1039</v>
      </c>
    </row>
    <row r="198" spans="1:65" s="13" customFormat="1">
      <c r="B198" s="201"/>
      <c r="C198" s="202"/>
      <c r="D198" s="203" t="s">
        <v>158</v>
      </c>
      <c r="E198" s="204" t="s">
        <v>1</v>
      </c>
      <c r="F198" s="205" t="s">
        <v>253</v>
      </c>
      <c r="G198" s="202"/>
      <c r="H198" s="204" t="s">
        <v>1</v>
      </c>
      <c r="I198" s="206"/>
      <c r="J198" s="202"/>
      <c r="K198" s="202"/>
      <c r="L198" s="207"/>
      <c r="M198" s="208"/>
      <c r="N198" s="209"/>
      <c r="O198" s="209"/>
      <c r="P198" s="209"/>
      <c r="Q198" s="209"/>
      <c r="R198" s="209"/>
      <c r="S198" s="209"/>
      <c r="T198" s="210"/>
      <c r="AT198" s="211" t="s">
        <v>158</v>
      </c>
      <c r="AU198" s="211" t="s">
        <v>91</v>
      </c>
      <c r="AV198" s="13" t="s">
        <v>89</v>
      </c>
      <c r="AW198" s="13" t="s">
        <v>35</v>
      </c>
      <c r="AX198" s="13" t="s">
        <v>81</v>
      </c>
      <c r="AY198" s="211" t="s">
        <v>150</v>
      </c>
    </row>
    <row r="199" spans="1:65" s="14" customFormat="1">
      <c r="B199" s="212"/>
      <c r="C199" s="213"/>
      <c r="D199" s="203" t="s">
        <v>158</v>
      </c>
      <c r="E199" s="214" t="s">
        <v>1</v>
      </c>
      <c r="F199" s="215" t="s">
        <v>806</v>
      </c>
      <c r="G199" s="213"/>
      <c r="H199" s="216">
        <v>5.76</v>
      </c>
      <c r="I199" s="217"/>
      <c r="J199" s="213"/>
      <c r="K199" s="213"/>
      <c r="L199" s="218"/>
      <c r="M199" s="219"/>
      <c r="N199" s="220"/>
      <c r="O199" s="220"/>
      <c r="P199" s="220"/>
      <c r="Q199" s="220"/>
      <c r="R199" s="220"/>
      <c r="S199" s="220"/>
      <c r="T199" s="221"/>
      <c r="AT199" s="222" t="s">
        <v>158</v>
      </c>
      <c r="AU199" s="222" t="s">
        <v>91</v>
      </c>
      <c r="AV199" s="14" t="s">
        <v>91</v>
      </c>
      <c r="AW199" s="14" t="s">
        <v>35</v>
      </c>
      <c r="AX199" s="14" t="s">
        <v>81</v>
      </c>
      <c r="AY199" s="222" t="s">
        <v>150</v>
      </c>
    </row>
    <row r="200" spans="1:65" s="15" customFormat="1">
      <c r="B200" s="223"/>
      <c r="C200" s="224"/>
      <c r="D200" s="203" t="s">
        <v>158</v>
      </c>
      <c r="E200" s="225" t="s">
        <v>1</v>
      </c>
      <c r="F200" s="226" t="s">
        <v>161</v>
      </c>
      <c r="G200" s="224"/>
      <c r="H200" s="227">
        <v>5.76</v>
      </c>
      <c r="I200" s="228"/>
      <c r="J200" s="224"/>
      <c r="K200" s="224"/>
      <c r="L200" s="229"/>
      <c r="M200" s="230"/>
      <c r="N200" s="231"/>
      <c r="O200" s="231"/>
      <c r="P200" s="231"/>
      <c r="Q200" s="231"/>
      <c r="R200" s="231"/>
      <c r="S200" s="231"/>
      <c r="T200" s="232"/>
      <c r="AT200" s="233" t="s">
        <v>158</v>
      </c>
      <c r="AU200" s="233" t="s">
        <v>91</v>
      </c>
      <c r="AV200" s="15" t="s">
        <v>156</v>
      </c>
      <c r="AW200" s="15" t="s">
        <v>35</v>
      </c>
      <c r="AX200" s="15" t="s">
        <v>89</v>
      </c>
      <c r="AY200" s="233" t="s">
        <v>150</v>
      </c>
    </row>
    <row r="201" spans="1:65" s="12" customFormat="1" ht="22.9" customHeight="1">
      <c r="B201" s="171"/>
      <c r="C201" s="172"/>
      <c r="D201" s="173" t="s">
        <v>80</v>
      </c>
      <c r="E201" s="185" t="s">
        <v>91</v>
      </c>
      <c r="F201" s="185" t="s">
        <v>255</v>
      </c>
      <c r="G201" s="172"/>
      <c r="H201" s="172"/>
      <c r="I201" s="175"/>
      <c r="J201" s="186">
        <f>BK201</f>
        <v>0</v>
      </c>
      <c r="K201" s="172"/>
      <c r="L201" s="177"/>
      <c r="M201" s="178"/>
      <c r="N201" s="179"/>
      <c r="O201" s="179"/>
      <c r="P201" s="180">
        <f>SUM(P202:P221)</f>
        <v>0</v>
      </c>
      <c r="Q201" s="179"/>
      <c r="R201" s="180">
        <f>SUM(R202:R221)</f>
        <v>5.8623478499999999</v>
      </c>
      <c r="S201" s="179"/>
      <c r="T201" s="181">
        <f>SUM(T202:T221)</f>
        <v>0</v>
      </c>
      <c r="AR201" s="182" t="s">
        <v>89</v>
      </c>
      <c r="AT201" s="183" t="s">
        <v>80</v>
      </c>
      <c r="AU201" s="183" t="s">
        <v>89</v>
      </c>
      <c r="AY201" s="182" t="s">
        <v>150</v>
      </c>
      <c r="BK201" s="184">
        <f>SUM(BK202:BK221)</f>
        <v>0</v>
      </c>
    </row>
    <row r="202" spans="1:65" s="2" customFormat="1" ht="24.2" customHeight="1">
      <c r="A202" s="34"/>
      <c r="B202" s="35"/>
      <c r="C202" s="187" t="s">
        <v>262</v>
      </c>
      <c r="D202" s="187" t="s">
        <v>152</v>
      </c>
      <c r="E202" s="188" t="s">
        <v>257</v>
      </c>
      <c r="F202" s="189" t="s">
        <v>258</v>
      </c>
      <c r="G202" s="190" t="s">
        <v>189</v>
      </c>
      <c r="H202" s="191">
        <v>0.86399999999999999</v>
      </c>
      <c r="I202" s="192"/>
      <c r="J202" s="193">
        <f>ROUND(I202*H202,2)</f>
        <v>0</v>
      </c>
      <c r="K202" s="194"/>
      <c r="L202" s="39"/>
      <c r="M202" s="195" t="s">
        <v>1</v>
      </c>
      <c r="N202" s="196" t="s">
        <v>46</v>
      </c>
      <c r="O202" s="71"/>
      <c r="P202" s="197">
        <f>O202*H202</f>
        <v>0</v>
      </c>
      <c r="Q202" s="197">
        <v>2.16</v>
      </c>
      <c r="R202" s="197">
        <f>Q202*H202</f>
        <v>1.8662400000000001</v>
      </c>
      <c r="S202" s="197">
        <v>0</v>
      </c>
      <c r="T202" s="198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99" t="s">
        <v>156</v>
      </c>
      <c r="AT202" s="199" t="s">
        <v>152</v>
      </c>
      <c r="AU202" s="199" t="s">
        <v>91</v>
      </c>
      <c r="AY202" s="17" t="s">
        <v>150</v>
      </c>
      <c r="BE202" s="200">
        <f>IF(N202="základní",J202,0)</f>
        <v>0</v>
      </c>
      <c r="BF202" s="200">
        <f>IF(N202="snížená",J202,0)</f>
        <v>0</v>
      </c>
      <c r="BG202" s="200">
        <f>IF(N202="zákl. přenesená",J202,0)</f>
        <v>0</v>
      </c>
      <c r="BH202" s="200">
        <f>IF(N202="sníž. přenesená",J202,0)</f>
        <v>0</v>
      </c>
      <c r="BI202" s="200">
        <f>IF(N202="nulová",J202,0)</f>
        <v>0</v>
      </c>
      <c r="BJ202" s="17" t="s">
        <v>89</v>
      </c>
      <c r="BK202" s="200">
        <f>ROUND(I202*H202,2)</f>
        <v>0</v>
      </c>
      <c r="BL202" s="17" t="s">
        <v>156</v>
      </c>
      <c r="BM202" s="199" t="s">
        <v>1040</v>
      </c>
    </row>
    <row r="203" spans="1:65" s="13" customFormat="1">
      <c r="B203" s="201"/>
      <c r="C203" s="202"/>
      <c r="D203" s="203" t="s">
        <v>158</v>
      </c>
      <c r="E203" s="204" t="s">
        <v>1</v>
      </c>
      <c r="F203" s="205" t="s">
        <v>260</v>
      </c>
      <c r="G203" s="202"/>
      <c r="H203" s="204" t="s">
        <v>1</v>
      </c>
      <c r="I203" s="206"/>
      <c r="J203" s="202"/>
      <c r="K203" s="202"/>
      <c r="L203" s="207"/>
      <c r="M203" s="208"/>
      <c r="N203" s="209"/>
      <c r="O203" s="209"/>
      <c r="P203" s="209"/>
      <c r="Q203" s="209"/>
      <c r="R203" s="209"/>
      <c r="S203" s="209"/>
      <c r="T203" s="210"/>
      <c r="AT203" s="211" t="s">
        <v>158</v>
      </c>
      <c r="AU203" s="211" t="s">
        <v>91</v>
      </c>
      <c r="AV203" s="13" t="s">
        <v>89</v>
      </c>
      <c r="AW203" s="13" t="s">
        <v>35</v>
      </c>
      <c r="AX203" s="13" t="s">
        <v>81</v>
      </c>
      <c r="AY203" s="211" t="s">
        <v>150</v>
      </c>
    </row>
    <row r="204" spans="1:65" s="14" customFormat="1">
      <c r="B204" s="212"/>
      <c r="C204" s="213"/>
      <c r="D204" s="203" t="s">
        <v>158</v>
      </c>
      <c r="E204" s="214" t="s">
        <v>1</v>
      </c>
      <c r="F204" s="215" t="s">
        <v>1041</v>
      </c>
      <c r="G204" s="213"/>
      <c r="H204" s="216">
        <v>0.86399999999999999</v>
      </c>
      <c r="I204" s="217"/>
      <c r="J204" s="213"/>
      <c r="K204" s="213"/>
      <c r="L204" s="218"/>
      <c r="M204" s="219"/>
      <c r="N204" s="220"/>
      <c r="O204" s="220"/>
      <c r="P204" s="220"/>
      <c r="Q204" s="220"/>
      <c r="R204" s="220"/>
      <c r="S204" s="220"/>
      <c r="T204" s="221"/>
      <c r="AT204" s="222" t="s">
        <v>158</v>
      </c>
      <c r="AU204" s="222" t="s">
        <v>91</v>
      </c>
      <c r="AV204" s="14" t="s">
        <v>91</v>
      </c>
      <c r="AW204" s="14" t="s">
        <v>35</v>
      </c>
      <c r="AX204" s="14" t="s">
        <v>81</v>
      </c>
      <c r="AY204" s="222" t="s">
        <v>150</v>
      </c>
    </row>
    <row r="205" spans="1:65" s="15" customFormat="1">
      <c r="B205" s="223"/>
      <c r="C205" s="224"/>
      <c r="D205" s="203" t="s">
        <v>158</v>
      </c>
      <c r="E205" s="225" t="s">
        <v>1</v>
      </c>
      <c r="F205" s="226" t="s">
        <v>161</v>
      </c>
      <c r="G205" s="224"/>
      <c r="H205" s="227">
        <v>0.86399999999999999</v>
      </c>
      <c r="I205" s="228"/>
      <c r="J205" s="224"/>
      <c r="K205" s="224"/>
      <c r="L205" s="229"/>
      <c r="M205" s="230"/>
      <c r="N205" s="231"/>
      <c r="O205" s="231"/>
      <c r="P205" s="231"/>
      <c r="Q205" s="231"/>
      <c r="R205" s="231"/>
      <c r="S205" s="231"/>
      <c r="T205" s="232"/>
      <c r="AT205" s="233" t="s">
        <v>158</v>
      </c>
      <c r="AU205" s="233" t="s">
        <v>91</v>
      </c>
      <c r="AV205" s="15" t="s">
        <v>156</v>
      </c>
      <c r="AW205" s="15" t="s">
        <v>35</v>
      </c>
      <c r="AX205" s="15" t="s">
        <v>89</v>
      </c>
      <c r="AY205" s="233" t="s">
        <v>150</v>
      </c>
    </row>
    <row r="206" spans="1:65" s="2" customFormat="1" ht="24.2" customHeight="1">
      <c r="A206" s="34"/>
      <c r="B206" s="35"/>
      <c r="C206" s="187" t="s">
        <v>268</v>
      </c>
      <c r="D206" s="187" t="s">
        <v>152</v>
      </c>
      <c r="E206" s="188" t="s">
        <v>263</v>
      </c>
      <c r="F206" s="189" t="s">
        <v>264</v>
      </c>
      <c r="G206" s="190" t="s">
        <v>189</v>
      </c>
      <c r="H206" s="191">
        <v>0.34200000000000003</v>
      </c>
      <c r="I206" s="192"/>
      <c r="J206" s="193">
        <f>ROUND(I206*H206,2)</f>
        <v>0</v>
      </c>
      <c r="K206" s="194"/>
      <c r="L206" s="39"/>
      <c r="M206" s="195" t="s">
        <v>1</v>
      </c>
      <c r="N206" s="196" t="s">
        <v>46</v>
      </c>
      <c r="O206" s="71"/>
      <c r="P206" s="197">
        <f>O206*H206</f>
        <v>0</v>
      </c>
      <c r="Q206" s="197">
        <v>2.45329</v>
      </c>
      <c r="R206" s="197">
        <f>Q206*H206</f>
        <v>0.83902518000000004</v>
      </c>
      <c r="S206" s="197">
        <v>0</v>
      </c>
      <c r="T206" s="198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99" t="s">
        <v>156</v>
      </c>
      <c r="AT206" s="199" t="s">
        <v>152</v>
      </c>
      <c r="AU206" s="199" t="s">
        <v>91</v>
      </c>
      <c r="AY206" s="17" t="s">
        <v>150</v>
      </c>
      <c r="BE206" s="200">
        <f>IF(N206="základní",J206,0)</f>
        <v>0</v>
      </c>
      <c r="BF206" s="200">
        <f>IF(N206="snížená",J206,0)</f>
        <v>0</v>
      </c>
      <c r="BG206" s="200">
        <f>IF(N206="zákl. přenesená",J206,0)</f>
        <v>0</v>
      </c>
      <c r="BH206" s="200">
        <f>IF(N206="sníž. přenesená",J206,0)</f>
        <v>0</v>
      </c>
      <c r="BI206" s="200">
        <f>IF(N206="nulová",J206,0)</f>
        <v>0</v>
      </c>
      <c r="BJ206" s="17" t="s">
        <v>89</v>
      </c>
      <c r="BK206" s="200">
        <f>ROUND(I206*H206,2)</f>
        <v>0</v>
      </c>
      <c r="BL206" s="17" t="s">
        <v>156</v>
      </c>
      <c r="BM206" s="199" t="s">
        <v>1042</v>
      </c>
    </row>
    <row r="207" spans="1:65" s="13" customFormat="1">
      <c r="B207" s="201"/>
      <c r="C207" s="202"/>
      <c r="D207" s="203" t="s">
        <v>158</v>
      </c>
      <c r="E207" s="204" t="s">
        <v>1</v>
      </c>
      <c r="F207" s="205" t="s">
        <v>266</v>
      </c>
      <c r="G207" s="202"/>
      <c r="H207" s="204" t="s">
        <v>1</v>
      </c>
      <c r="I207" s="206"/>
      <c r="J207" s="202"/>
      <c r="K207" s="202"/>
      <c r="L207" s="207"/>
      <c r="M207" s="208"/>
      <c r="N207" s="209"/>
      <c r="O207" s="209"/>
      <c r="P207" s="209"/>
      <c r="Q207" s="209"/>
      <c r="R207" s="209"/>
      <c r="S207" s="209"/>
      <c r="T207" s="210"/>
      <c r="AT207" s="211" t="s">
        <v>158</v>
      </c>
      <c r="AU207" s="211" t="s">
        <v>91</v>
      </c>
      <c r="AV207" s="13" t="s">
        <v>89</v>
      </c>
      <c r="AW207" s="13" t="s">
        <v>35</v>
      </c>
      <c r="AX207" s="13" t="s">
        <v>81</v>
      </c>
      <c r="AY207" s="211" t="s">
        <v>150</v>
      </c>
    </row>
    <row r="208" spans="1:65" s="14" customFormat="1">
      <c r="B208" s="212"/>
      <c r="C208" s="213"/>
      <c r="D208" s="203" t="s">
        <v>158</v>
      </c>
      <c r="E208" s="214" t="s">
        <v>1</v>
      </c>
      <c r="F208" s="215" t="s">
        <v>267</v>
      </c>
      <c r="G208" s="213"/>
      <c r="H208" s="216">
        <v>0.34200000000000003</v>
      </c>
      <c r="I208" s="217"/>
      <c r="J208" s="213"/>
      <c r="K208" s="213"/>
      <c r="L208" s="218"/>
      <c r="M208" s="219"/>
      <c r="N208" s="220"/>
      <c r="O208" s="220"/>
      <c r="P208" s="220"/>
      <c r="Q208" s="220"/>
      <c r="R208" s="220"/>
      <c r="S208" s="220"/>
      <c r="T208" s="221"/>
      <c r="AT208" s="222" t="s">
        <v>158</v>
      </c>
      <c r="AU208" s="222" t="s">
        <v>91</v>
      </c>
      <c r="AV208" s="14" t="s">
        <v>91</v>
      </c>
      <c r="AW208" s="14" t="s">
        <v>35</v>
      </c>
      <c r="AX208" s="14" t="s">
        <v>81</v>
      </c>
      <c r="AY208" s="222" t="s">
        <v>150</v>
      </c>
    </row>
    <row r="209" spans="1:65" s="15" customFormat="1">
      <c r="B209" s="223"/>
      <c r="C209" s="224"/>
      <c r="D209" s="203" t="s">
        <v>158</v>
      </c>
      <c r="E209" s="225" t="s">
        <v>1</v>
      </c>
      <c r="F209" s="226" t="s">
        <v>161</v>
      </c>
      <c r="G209" s="224"/>
      <c r="H209" s="227">
        <v>0.34200000000000003</v>
      </c>
      <c r="I209" s="228"/>
      <c r="J209" s="224"/>
      <c r="K209" s="224"/>
      <c r="L209" s="229"/>
      <c r="M209" s="230"/>
      <c r="N209" s="231"/>
      <c r="O209" s="231"/>
      <c r="P209" s="231"/>
      <c r="Q209" s="231"/>
      <c r="R209" s="231"/>
      <c r="S209" s="231"/>
      <c r="T209" s="232"/>
      <c r="AT209" s="233" t="s">
        <v>158</v>
      </c>
      <c r="AU209" s="233" t="s">
        <v>91</v>
      </c>
      <c r="AV209" s="15" t="s">
        <v>156</v>
      </c>
      <c r="AW209" s="15" t="s">
        <v>35</v>
      </c>
      <c r="AX209" s="15" t="s">
        <v>89</v>
      </c>
      <c r="AY209" s="233" t="s">
        <v>150</v>
      </c>
    </row>
    <row r="210" spans="1:65" s="2" customFormat="1" ht="21.75" customHeight="1">
      <c r="A210" s="34"/>
      <c r="B210" s="35"/>
      <c r="C210" s="187" t="s">
        <v>7</v>
      </c>
      <c r="D210" s="187" t="s">
        <v>152</v>
      </c>
      <c r="E210" s="188" t="s">
        <v>269</v>
      </c>
      <c r="F210" s="189" t="s">
        <v>270</v>
      </c>
      <c r="G210" s="190" t="s">
        <v>155</v>
      </c>
      <c r="H210" s="191">
        <v>2.96</v>
      </c>
      <c r="I210" s="192"/>
      <c r="J210" s="193">
        <f>ROUND(I210*H210,2)</f>
        <v>0</v>
      </c>
      <c r="K210" s="194"/>
      <c r="L210" s="39"/>
      <c r="M210" s="195" t="s">
        <v>1</v>
      </c>
      <c r="N210" s="196" t="s">
        <v>46</v>
      </c>
      <c r="O210" s="71"/>
      <c r="P210" s="197">
        <f>O210*H210</f>
        <v>0</v>
      </c>
      <c r="Q210" s="197">
        <v>4.5799999999999999E-3</v>
      </c>
      <c r="R210" s="197">
        <f>Q210*H210</f>
        <v>1.3556799999999999E-2</v>
      </c>
      <c r="S210" s="197">
        <v>0</v>
      </c>
      <c r="T210" s="198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99" t="s">
        <v>156</v>
      </c>
      <c r="AT210" s="199" t="s">
        <v>152</v>
      </c>
      <c r="AU210" s="199" t="s">
        <v>91</v>
      </c>
      <c r="AY210" s="17" t="s">
        <v>150</v>
      </c>
      <c r="BE210" s="200">
        <f>IF(N210="základní",J210,0)</f>
        <v>0</v>
      </c>
      <c r="BF210" s="200">
        <f>IF(N210="snížená",J210,0)</f>
        <v>0</v>
      </c>
      <c r="BG210" s="200">
        <f>IF(N210="zákl. přenesená",J210,0)</f>
        <v>0</v>
      </c>
      <c r="BH210" s="200">
        <f>IF(N210="sníž. přenesená",J210,0)</f>
        <v>0</v>
      </c>
      <c r="BI210" s="200">
        <f>IF(N210="nulová",J210,0)</f>
        <v>0</v>
      </c>
      <c r="BJ210" s="17" t="s">
        <v>89</v>
      </c>
      <c r="BK210" s="200">
        <f>ROUND(I210*H210,2)</f>
        <v>0</v>
      </c>
      <c r="BL210" s="17" t="s">
        <v>156</v>
      </c>
      <c r="BM210" s="199" t="s">
        <v>1043</v>
      </c>
    </row>
    <row r="211" spans="1:65" s="14" customFormat="1">
      <c r="B211" s="212"/>
      <c r="C211" s="213"/>
      <c r="D211" s="203" t="s">
        <v>158</v>
      </c>
      <c r="E211" s="214" t="s">
        <v>1</v>
      </c>
      <c r="F211" s="215" t="s">
        <v>272</v>
      </c>
      <c r="G211" s="213"/>
      <c r="H211" s="216">
        <v>2.96</v>
      </c>
      <c r="I211" s="217"/>
      <c r="J211" s="213"/>
      <c r="K211" s="213"/>
      <c r="L211" s="218"/>
      <c r="M211" s="219"/>
      <c r="N211" s="220"/>
      <c r="O211" s="220"/>
      <c r="P211" s="220"/>
      <c r="Q211" s="220"/>
      <c r="R211" s="220"/>
      <c r="S211" s="220"/>
      <c r="T211" s="221"/>
      <c r="AT211" s="222" t="s">
        <v>158</v>
      </c>
      <c r="AU211" s="222" t="s">
        <v>91</v>
      </c>
      <c r="AV211" s="14" t="s">
        <v>91</v>
      </c>
      <c r="AW211" s="14" t="s">
        <v>35</v>
      </c>
      <c r="AX211" s="14" t="s">
        <v>81</v>
      </c>
      <c r="AY211" s="222" t="s">
        <v>150</v>
      </c>
    </row>
    <row r="212" spans="1:65" s="15" customFormat="1">
      <c r="B212" s="223"/>
      <c r="C212" s="224"/>
      <c r="D212" s="203" t="s">
        <v>158</v>
      </c>
      <c r="E212" s="225" t="s">
        <v>1</v>
      </c>
      <c r="F212" s="226" t="s">
        <v>161</v>
      </c>
      <c r="G212" s="224"/>
      <c r="H212" s="227">
        <v>2.96</v>
      </c>
      <c r="I212" s="228"/>
      <c r="J212" s="224"/>
      <c r="K212" s="224"/>
      <c r="L212" s="229"/>
      <c r="M212" s="230"/>
      <c r="N212" s="231"/>
      <c r="O212" s="231"/>
      <c r="P212" s="231"/>
      <c r="Q212" s="231"/>
      <c r="R212" s="231"/>
      <c r="S212" s="231"/>
      <c r="T212" s="232"/>
      <c r="AT212" s="233" t="s">
        <v>158</v>
      </c>
      <c r="AU212" s="233" t="s">
        <v>91</v>
      </c>
      <c r="AV212" s="15" t="s">
        <v>156</v>
      </c>
      <c r="AW212" s="15" t="s">
        <v>35</v>
      </c>
      <c r="AX212" s="15" t="s">
        <v>89</v>
      </c>
      <c r="AY212" s="233" t="s">
        <v>150</v>
      </c>
    </row>
    <row r="213" spans="1:65" s="2" customFormat="1" ht="21.75" customHeight="1">
      <c r="A213" s="34"/>
      <c r="B213" s="35"/>
      <c r="C213" s="187" t="s">
        <v>276</v>
      </c>
      <c r="D213" s="187" t="s">
        <v>152</v>
      </c>
      <c r="E213" s="188" t="s">
        <v>273</v>
      </c>
      <c r="F213" s="189" t="s">
        <v>274</v>
      </c>
      <c r="G213" s="190" t="s">
        <v>155</v>
      </c>
      <c r="H213" s="191">
        <v>2.96</v>
      </c>
      <c r="I213" s="192"/>
      <c r="J213" s="193">
        <f>ROUND(I213*H213,2)</f>
        <v>0</v>
      </c>
      <c r="K213" s="194"/>
      <c r="L213" s="39"/>
      <c r="M213" s="195" t="s">
        <v>1</v>
      </c>
      <c r="N213" s="196" t="s">
        <v>46</v>
      </c>
      <c r="O213" s="71"/>
      <c r="P213" s="197">
        <f>O213*H213</f>
        <v>0</v>
      </c>
      <c r="Q213" s="197">
        <v>0</v>
      </c>
      <c r="R213" s="197">
        <f>Q213*H213</f>
        <v>0</v>
      </c>
      <c r="S213" s="197">
        <v>0</v>
      </c>
      <c r="T213" s="198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99" t="s">
        <v>156</v>
      </c>
      <c r="AT213" s="199" t="s">
        <v>152</v>
      </c>
      <c r="AU213" s="199" t="s">
        <v>91</v>
      </c>
      <c r="AY213" s="17" t="s">
        <v>150</v>
      </c>
      <c r="BE213" s="200">
        <f>IF(N213="základní",J213,0)</f>
        <v>0</v>
      </c>
      <c r="BF213" s="200">
        <f>IF(N213="snížená",J213,0)</f>
        <v>0</v>
      </c>
      <c r="BG213" s="200">
        <f>IF(N213="zákl. přenesená",J213,0)</f>
        <v>0</v>
      </c>
      <c r="BH213" s="200">
        <f>IF(N213="sníž. přenesená",J213,0)</f>
        <v>0</v>
      </c>
      <c r="BI213" s="200">
        <f>IF(N213="nulová",J213,0)</f>
        <v>0</v>
      </c>
      <c r="BJ213" s="17" t="s">
        <v>89</v>
      </c>
      <c r="BK213" s="200">
        <f>ROUND(I213*H213,2)</f>
        <v>0</v>
      </c>
      <c r="BL213" s="17" t="s">
        <v>156</v>
      </c>
      <c r="BM213" s="199" t="s">
        <v>1044</v>
      </c>
    </row>
    <row r="214" spans="1:65" s="2" customFormat="1" ht="16.5" customHeight="1">
      <c r="A214" s="34"/>
      <c r="B214" s="35"/>
      <c r="C214" s="187" t="s">
        <v>282</v>
      </c>
      <c r="D214" s="187" t="s">
        <v>152</v>
      </c>
      <c r="E214" s="188" t="s">
        <v>277</v>
      </c>
      <c r="F214" s="189" t="s">
        <v>278</v>
      </c>
      <c r="G214" s="190" t="s">
        <v>228</v>
      </c>
      <c r="H214" s="191">
        <v>3.1E-2</v>
      </c>
      <c r="I214" s="192"/>
      <c r="J214" s="193">
        <f>ROUND(I214*H214,2)</f>
        <v>0</v>
      </c>
      <c r="K214" s="194"/>
      <c r="L214" s="39"/>
      <c r="M214" s="195" t="s">
        <v>1</v>
      </c>
      <c r="N214" s="196" t="s">
        <v>46</v>
      </c>
      <c r="O214" s="71"/>
      <c r="P214" s="197">
        <f>O214*H214</f>
        <v>0</v>
      </c>
      <c r="Q214" s="197">
        <v>1.06277</v>
      </c>
      <c r="R214" s="197">
        <f>Q214*H214</f>
        <v>3.2945870000000002E-2</v>
      </c>
      <c r="S214" s="197">
        <v>0</v>
      </c>
      <c r="T214" s="198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199" t="s">
        <v>156</v>
      </c>
      <c r="AT214" s="199" t="s">
        <v>152</v>
      </c>
      <c r="AU214" s="199" t="s">
        <v>91</v>
      </c>
      <c r="AY214" s="17" t="s">
        <v>150</v>
      </c>
      <c r="BE214" s="200">
        <f>IF(N214="základní",J214,0)</f>
        <v>0</v>
      </c>
      <c r="BF214" s="200">
        <f>IF(N214="snížená",J214,0)</f>
        <v>0</v>
      </c>
      <c r="BG214" s="200">
        <f>IF(N214="zákl. přenesená",J214,0)</f>
        <v>0</v>
      </c>
      <c r="BH214" s="200">
        <f>IF(N214="sníž. přenesená",J214,0)</f>
        <v>0</v>
      </c>
      <c r="BI214" s="200">
        <f>IF(N214="nulová",J214,0)</f>
        <v>0</v>
      </c>
      <c r="BJ214" s="17" t="s">
        <v>89</v>
      </c>
      <c r="BK214" s="200">
        <f>ROUND(I214*H214,2)</f>
        <v>0</v>
      </c>
      <c r="BL214" s="17" t="s">
        <v>156</v>
      </c>
      <c r="BM214" s="199" t="s">
        <v>1045</v>
      </c>
    </row>
    <row r="215" spans="1:65" s="13" customFormat="1" ht="22.5">
      <c r="B215" s="201"/>
      <c r="C215" s="202"/>
      <c r="D215" s="203" t="s">
        <v>158</v>
      </c>
      <c r="E215" s="204" t="s">
        <v>1</v>
      </c>
      <c r="F215" s="205" t="s">
        <v>280</v>
      </c>
      <c r="G215" s="202"/>
      <c r="H215" s="204" t="s">
        <v>1</v>
      </c>
      <c r="I215" s="206"/>
      <c r="J215" s="202"/>
      <c r="K215" s="202"/>
      <c r="L215" s="207"/>
      <c r="M215" s="208"/>
      <c r="N215" s="209"/>
      <c r="O215" s="209"/>
      <c r="P215" s="209"/>
      <c r="Q215" s="209"/>
      <c r="R215" s="209"/>
      <c r="S215" s="209"/>
      <c r="T215" s="210"/>
      <c r="AT215" s="211" t="s">
        <v>158</v>
      </c>
      <c r="AU215" s="211" t="s">
        <v>91</v>
      </c>
      <c r="AV215" s="13" t="s">
        <v>89</v>
      </c>
      <c r="AW215" s="13" t="s">
        <v>35</v>
      </c>
      <c r="AX215" s="13" t="s">
        <v>81</v>
      </c>
      <c r="AY215" s="211" t="s">
        <v>150</v>
      </c>
    </row>
    <row r="216" spans="1:65" s="14" customFormat="1">
      <c r="B216" s="212"/>
      <c r="C216" s="213"/>
      <c r="D216" s="203" t="s">
        <v>158</v>
      </c>
      <c r="E216" s="214" t="s">
        <v>1</v>
      </c>
      <c r="F216" s="215" t="s">
        <v>281</v>
      </c>
      <c r="G216" s="213"/>
      <c r="H216" s="216">
        <v>3.1E-2</v>
      </c>
      <c r="I216" s="217"/>
      <c r="J216" s="213"/>
      <c r="K216" s="213"/>
      <c r="L216" s="218"/>
      <c r="M216" s="219"/>
      <c r="N216" s="220"/>
      <c r="O216" s="220"/>
      <c r="P216" s="220"/>
      <c r="Q216" s="220"/>
      <c r="R216" s="220"/>
      <c r="S216" s="220"/>
      <c r="T216" s="221"/>
      <c r="AT216" s="222" t="s">
        <v>158</v>
      </c>
      <c r="AU216" s="222" t="s">
        <v>91</v>
      </c>
      <c r="AV216" s="14" t="s">
        <v>91</v>
      </c>
      <c r="AW216" s="14" t="s">
        <v>35</v>
      </c>
      <c r="AX216" s="14" t="s">
        <v>81</v>
      </c>
      <c r="AY216" s="222" t="s">
        <v>150</v>
      </c>
    </row>
    <row r="217" spans="1:65" s="15" customFormat="1">
      <c r="B217" s="223"/>
      <c r="C217" s="224"/>
      <c r="D217" s="203" t="s">
        <v>158</v>
      </c>
      <c r="E217" s="225" t="s">
        <v>1</v>
      </c>
      <c r="F217" s="226" t="s">
        <v>161</v>
      </c>
      <c r="G217" s="224"/>
      <c r="H217" s="227">
        <v>3.1E-2</v>
      </c>
      <c r="I217" s="228"/>
      <c r="J217" s="224"/>
      <c r="K217" s="224"/>
      <c r="L217" s="229"/>
      <c r="M217" s="230"/>
      <c r="N217" s="231"/>
      <c r="O217" s="231"/>
      <c r="P217" s="231"/>
      <c r="Q217" s="231"/>
      <c r="R217" s="231"/>
      <c r="S217" s="231"/>
      <c r="T217" s="232"/>
      <c r="AT217" s="233" t="s">
        <v>158</v>
      </c>
      <c r="AU217" s="233" t="s">
        <v>91</v>
      </c>
      <c r="AV217" s="15" t="s">
        <v>156</v>
      </c>
      <c r="AW217" s="15" t="s">
        <v>35</v>
      </c>
      <c r="AX217" s="15" t="s">
        <v>89</v>
      </c>
      <c r="AY217" s="233" t="s">
        <v>150</v>
      </c>
    </row>
    <row r="218" spans="1:65" s="2" customFormat="1" ht="24.2" customHeight="1">
      <c r="A218" s="34"/>
      <c r="B218" s="35"/>
      <c r="C218" s="187" t="s">
        <v>287</v>
      </c>
      <c r="D218" s="187" t="s">
        <v>152</v>
      </c>
      <c r="E218" s="188" t="s">
        <v>283</v>
      </c>
      <c r="F218" s="189" t="s">
        <v>284</v>
      </c>
      <c r="G218" s="190" t="s">
        <v>285</v>
      </c>
      <c r="H218" s="191">
        <v>1</v>
      </c>
      <c r="I218" s="192"/>
      <c r="J218" s="193">
        <f>ROUND(I218*H218,2)</f>
        <v>0</v>
      </c>
      <c r="K218" s="194"/>
      <c r="L218" s="39"/>
      <c r="M218" s="195" t="s">
        <v>1</v>
      </c>
      <c r="N218" s="196" t="s">
        <v>46</v>
      </c>
      <c r="O218" s="71"/>
      <c r="P218" s="197">
        <f>O218*H218</f>
        <v>0</v>
      </c>
      <c r="Q218" s="197">
        <v>0.16058</v>
      </c>
      <c r="R218" s="197">
        <f>Q218*H218</f>
        <v>0.16058</v>
      </c>
      <c r="S218" s="197">
        <v>0</v>
      </c>
      <c r="T218" s="198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99" t="s">
        <v>156</v>
      </c>
      <c r="AT218" s="199" t="s">
        <v>152</v>
      </c>
      <c r="AU218" s="199" t="s">
        <v>91</v>
      </c>
      <c r="AY218" s="17" t="s">
        <v>150</v>
      </c>
      <c r="BE218" s="200">
        <f>IF(N218="základní",J218,0)</f>
        <v>0</v>
      </c>
      <c r="BF218" s="200">
        <f>IF(N218="snížená",J218,0)</f>
        <v>0</v>
      </c>
      <c r="BG218" s="200">
        <f>IF(N218="zákl. přenesená",J218,0)</f>
        <v>0</v>
      </c>
      <c r="BH218" s="200">
        <f>IF(N218="sníž. přenesená",J218,0)</f>
        <v>0</v>
      </c>
      <c r="BI218" s="200">
        <f>IF(N218="nulová",J218,0)</f>
        <v>0</v>
      </c>
      <c r="BJ218" s="17" t="s">
        <v>89</v>
      </c>
      <c r="BK218" s="200">
        <f>ROUND(I218*H218,2)</f>
        <v>0</v>
      </c>
      <c r="BL218" s="17" t="s">
        <v>156</v>
      </c>
      <c r="BM218" s="199" t="s">
        <v>1046</v>
      </c>
    </row>
    <row r="219" spans="1:65" s="14" customFormat="1">
      <c r="B219" s="212"/>
      <c r="C219" s="213"/>
      <c r="D219" s="203" t="s">
        <v>158</v>
      </c>
      <c r="E219" s="214" t="s">
        <v>1</v>
      </c>
      <c r="F219" s="215" t="s">
        <v>89</v>
      </c>
      <c r="G219" s="213"/>
      <c r="H219" s="216">
        <v>1</v>
      </c>
      <c r="I219" s="217"/>
      <c r="J219" s="213"/>
      <c r="K219" s="213"/>
      <c r="L219" s="218"/>
      <c r="M219" s="219"/>
      <c r="N219" s="220"/>
      <c r="O219" s="220"/>
      <c r="P219" s="220"/>
      <c r="Q219" s="220"/>
      <c r="R219" s="220"/>
      <c r="S219" s="220"/>
      <c r="T219" s="221"/>
      <c r="AT219" s="222" t="s">
        <v>158</v>
      </c>
      <c r="AU219" s="222" t="s">
        <v>91</v>
      </c>
      <c r="AV219" s="14" t="s">
        <v>91</v>
      </c>
      <c r="AW219" s="14" t="s">
        <v>35</v>
      </c>
      <c r="AX219" s="14" t="s">
        <v>81</v>
      </c>
      <c r="AY219" s="222" t="s">
        <v>150</v>
      </c>
    </row>
    <row r="220" spans="1:65" s="15" customFormat="1">
      <c r="B220" s="223"/>
      <c r="C220" s="224"/>
      <c r="D220" s="203" t="s">
        <v>158</v>
      </c>
      <c r="E220" s="225" t="s">
        <v>1</v>
      </c>
      <c r="F220" s="226" t="s">
        <v>161</v>
      </c>
      <c r="G220" s="224"/>
      <c r="H220" s="227">
        <v>1</v>
      </c>
      <c r="I220" s="228"/>
      <c r="J220" s="224"/>
      <c r="K220" s="224"/>
      <c r="L220" s="229"/>
      <c r="M220" s="230"/>
      <c r="N220" s="231"/>
      <c r="O220" s="231"/>
      <c r="P220" s="231"/>
      <c r="Q220" s="231"/>
      <c r="R220" s="231"/>
      <c r="S220" s="231"/>
      <c r="T220" s="232"/>
      <c r="AT220" s="233" t="s">
        <v>158</v>
      </c>
      <c r="AU220" s="233" t="s">
        <v>91</v>
      </c>
      <c r="AV220" s="15" t="s">
        <v>156</v>
      </c>
      <c r="AW220" s="15" t="s">
        <v>35</v>
      </c>
      <c r="AX220" s="15" t="s">
        <v>89</v>
      </c>
      <c r="AY220" s="233" t="s">
        <v>150</v>
      </c>
    </row>
    <row r="221" spans="1:65" s="2" customFormat="1" ht="24.2" customHeight="1">
      <c r="A221" s="34"/>
      <c r="B221" s="35"/>
      <c r="C221" s="234" t="s">
        <v>292</v>
      </c>
      <c r="D221" s="234" t="s">
        <v>211</v>
      </c>
      <c r="E221" s="235" t="s">
        <v>288</v>
      </c>
      <c r="F221" s="236" t="s">
        <v>289</v>
      </c>
      <c r="G221" s="237" t="s">
        <v>285</v>
      </c>
      <c r="H221" s="238">
        <v>1</v>
      </c>
      <c r="I221" s="239"/>
      <c r="J221" s="240">
        <f>ROUND(I221*H221,2)</f>
        <v>0</v>
      </c>
      <c r="K221" s="241"/>
      <c r="L221" s="242"/>
      <c r="M221" s="243" t="s">
        <v>1</v>
      </c>
      <c r="N221" s="244" t="s">
        <v>46</v>
      </c>
      <c r="O221" s="71"/>
      <c r="P221" s="197">
        <f>O221*H221</f>
        <v>0</v>
      </c>
      <c r="Q221" s="197">
        <v>2.95</v>
      </c>
      <c r="R221" s="197">
        <f>Q221*H221</f>
        <v>2.95</v>
      </c>
      <c r="S221" s="197">
        <v>0</v>
      </c>
      <c r="T221" s="198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199" t="s">
        <v>193</v>
      </c>
      <c r="AT221" s="199" t="s">
        <v>211</v>
      </c>
      <c r="AU221" s="199" t="s">
        <v>91</v>
      </c>
      <c r="AY221" s="17" t="s">
        <v>150</v>
      </c>
      <c r="BE221" s="200">
        <f>IF(N221="základní",J221,0)</f>
        <v>0</v>
      </c>
      <c r="BF221" s="200">
        <f>IF(N221="snížená",J221,0)</f>
        <v>0</v>
      </c>
      <c r="BG221" s="200">
        <f>IF(N221="zákl. přenesená",J221,0)</f>
        <v>0</v>
      </c>
      <c r="BH221" s="200">
        <f>IF(N221="sníž. přenesená",J221,0)</f>
        <v>0</v>
      </c>
      <c r="BI221" s="200">
        <f>IF(N221="nulová",J221,0)</f>
        <v>0</v>
      </c>
      <c r="BJ221" s="17" t="s">
        <v>89</v>
      </c>
      <c r="BK221" s="200">
        <f>ROUND(I221*H221,2)</f>
        <v>0</v>
      </c>
      <c r="BL221" s="17" t="s">
        <v>156</v>
      </c>
      <c r="BM221" s="199" t="s">
        <v>1047</v>
      </c>
    </row>
    <row r="222" spans="1:65" s="12" customFormat="1" ht="22.9" customHeight="1">
      <c r="B222" s="171"/>
      <c r="C222" s="172"/>
      <c r="D222" s="173" t="s">
        <v>80</v>
      </c>
      <c r="E222" s="185" t="s">
        <v>174</v>
      </c>
      <c r="F222" s="185" t="s">
        <v>291</v>
      </c>
      <c r="G222" s="172"/>
      <c r="H222" s="172"/>
      <c r="I222" s="175"/>
      <c r="J222" s="186">
        <f>BK222</f>
        <v>0</v>
      </c>
      <c r="K222" s="172"/>
      <c r="L222" s="177"/>
      <c r="M222" s="178"/>
      <c r="N222" s="179"/>
      <c r="O222" s="179"/>
      <c r="P222" s="180">
        <f>SUM(P223:P257)</f>
        <v>0</v>
      </c>
      <c r="Q222" s="179"/>
      <c r="R222" s="180">
        <f>SUM(R223:R257)</f>
        <v>164.63196349999998</v>
      </c>
      <c r="S222" s="179"/>
      <c r="T222" s="181">
        <f>SUM(T223:T257)</f>
        <v>0</v>
      </c>
      <c r="AR222" s="182" t="s">
        <v>89</v>
      </c>
      <c r="AT222" s="183" t="s">
        <v>80</v>
      </c>
      <c r="AU222" s="183" t="s">
        <v>89</v>
      </c>
      <c r="AY222" s="182" t="s">
        <v>150</v>
      </c>
      <c r="BK222" s="184">
        <f>SUM(BK223:BK257)</f>
        <v>0</v>
      </c>
    </row>
    <row r="223" spans="1:65" s="2" customFormat="1" ht="16.5" customHeight="1">
      <c r="A223" s="34"/>
      <c r="B223" s="35"/>
      <c r="C223" s="187" t="s">
        <v>301</v>
      </c>
      <c r="D223" s="187" t="s">
        <v>152</v>
      </c>
      <c r="E223" s="188" t="s">
        <v>1048</v>
      </c>
      <c r="F223" s="189" t="s">
        <v>1049</v>
      </c>
      <c r="G223" s="190" t="s">
        <v>155</v>
      </c>
      <c r="H223" s="191">
        <v>154.97499999999999</v>
      </c>
      <c r="I223" s="192"/>
      <c r="J223" s="193">
        <f>ROUND(I223*H223,2)</f>
        <v>0</v>
      </c>
      <c r="K223" s="194"/>
      <c r="L223" s="39"/>
      <c r="M223" s="195" t="s">
        <v>1</v>
      </c>
      <c r="N223" s="196" t="s">
        <v>46</v>
      </c>
      <c r="O223" s="71"/>
      <c r="P223" s="197">
        <f>O223*H223</f>
        <v>0</v>
      </c>
      <c r="Q223" s="197">
        <v>0.71643999999999997</v>
      </c>
      <c r="R223" s="197">
        <f>Q223*H223</f>
        <v>111.030289</v>
      </c>
      <c r="S223" s="197">
        <v>0</v>
      </c>
      <c r="T223" s="198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199" t="s">
        <v>156</v>
      </c>
      <c r="AT223" s="199" t="s">
        <v>152</v>
      </c>
      <c r="AU223" s="199" t="s">
        <v>91</v>
      </c>
      <c r="AY223" s="17" t="s">
        <v>150</v>
      </c>
      <c r="BE223" s="200">
        <f>IF(N223="základní",J223,0)</f>
        <v>0</v>
      </c>
      <c r="BF223" s="200">
        <f>IF(N223="snížená",J223,0)</f>
        <v>0</v>
      </c>
      <c r="BG223" s="200">
        <f>IF(N223="zákl. přenesená",J223,0)</f>
        <v>0</v>
      </c>
      <c r="BH223" s="200">
        <f>IF(N223="sníž. přenesená",J223,0)</f>
        <v>0</v>
      </c>
      <c r="BI223" s="200">
        <f>IF(N223="nulová",J223,0)</f>
        <v>0</v>
      </c>
      <c r="BJ223" s="17" t="s">
        <v>89</v>
      </c>
      <c r="BK223" s="200">
        <f>ROUND(I223*H223,2)</f>
        <v>0</v>
      </c>
      <c r="BL223" s="17" t="s">
        <v>156</v>
      </c>
      <c r="BM223" s="199" t="s">
        <v>1050</v>
      </c>
    </row>
    <row r="224" spans="1:65" s="13" customFormat="1">
      <c r="B224" s="201"/>
      <c r="C224" s="202"/>
      <c r="D224" s="203" t="s">
        <v>158</v>
      </c>
      <c r="E224" s="204" t="s">
        <v>1</v>
      </c>
      <c r="F224" s="205" t="s">
        <v>995</v>
      </c>
      <c r="G224" s="202"/>
      <c r="H224" s="204" t="s">
        <v>1</v>
      </c>
      <c r="I224" s="206"/>
      <c r="J224" s="202"/>
      <c r="K224" s="202"/>
      <c r="L224" s="207"/>
      <c r="M224" s="208"/>
      <c r="N224" s="209"/>
      <c r="O224" s="209"/>
      <c r="P224" s="209"/>
      <c r="Q224" s="209"/>
      <c r="R224" s="209"/>
      <c r="S224" s="209"/>
      <c r="T224" s="210"/>
      <c r="AT224" s="211" t="s">
        <v>158</v>
      </c>
      <c r="AU224" s="211" t="s">
        <v>91</v>
      </c>
      <c r="AV224" s="13" t="s">
        <v>89</v>
      </c>
      <c r="AW224" s="13" t="s">
        <v>35</v>
      </c>
      <c r="AX224" s="13" t="s">
        <v>81</v>
      </c>
      <c r="AY224" s="211" t="s">
        <v>150</v>
      </c>
    </row>
    <row r="225" spans="1:65" s="14" customFormat="1">
      <c r="B225" s="212"/>
      <c r="C225" s="213"/>
      <c r="D225" s="203" t="s">
        <v>158</v>
      </c>
      <c r="E225" s="214" t="s">
        <v>1</v>
      </c>
      <c r="F225" s="215" t="s">
        <v>996</v>
      </c>
      <c r="G225" s="213"/>
      <c r="H225" s="216">
        <v>4.0140000000000002</v>
      </c>
      <c r="I225" s="217"/>
      <c r="J225" s="213"/>
      <c r="K225" s="213"/>
      <c r="L225" s="218"/>
      <c r="M225" s="219"/>
      <c r="N225" s="220"/>
      <c r="O225" s="220"/>
      <c r="P225" s="220"/>
      <c r="Q225" s="220"/>
      <c r="R225" s="220"/>
      <c r="S225" s="220"/>
      <c r="T225" s="221"/>
      <c r="AT225" s="222" t="s">
        <v>158</v>
      </c>
      <c r="AU225" s="222" t="s">
        <v>91</v>
      </c>
      <c r="AV225" s="14" t="s">
        <v>91</v>
      </c>
      <c r="AW225" s="14" t="s">
        <v>35</v>
      </c>
      <c r="AX225" s="14" t="s">
        <v>81</v>
      </c>
      <c r="AY225" s="222" t="s">
        <v>150</v>
      </c>
    </row>
    <row r="226" spans="1:65" s="14" customFormat="1">
      <c r="B226" s="212"/>
      <c r="C226" s="213"/>
      <c r="D226" s="203" t="s">
        <v>158</v>
      </c>
      <c r="E226" s="214" t="s">
        <v>1</v>
      </c>
      <c r="F226" s="215" t="s">
        <v>997</v>
      </c>
      <c r="G226" s="213"/>
      <c r="H226" s="216">
        <v>67.248000000000005</v>
      </c>
      <c r="I226" s="217"/>
      <c r="J226" s="213"/>
      <c r="K226" s="213"/>
      <c r="L226" s="218"/>
      <c r="M226" s="219"/>
      <c r="N226" s="220"/>
      <c r="O226" s="220"/>
      <c r="P226" s="220"/>
      <c r="Q226" s="220"/>
      <c r="R226" s="220"/>
      <c r="S226" s="220"/>
      <c r="T226" s="221"/>
      <c r="AT226" s="222" t="s">
        <v>158</v>
      </c>
      <c r="AU226" s="222" t="s">
        <v>91</v>
      </c>
      <c r="AV226" s="14" t="s">
        <v>91</v>
      </c>
      <c r="AW226" s="14" t="s">
        <v>35</v>
      </c>
      <c r="AX226" s="14" t="s">
        <v>81</v>
      </c>
      <c r="AY226" s="222" t="s">
        <v>150</v>
      </c>
    </row>
    <row r="227" spans="1:65" s="14" customFormat="1">
      <c r="B227" s="212"/>
      <c r="C227" s="213"/>
      <c r="D227" s="203" t="s">
        <v>158</v>
      </c>
      <c r="E227" s="214" t="s">
        <v>1</v>
      </c>
      <c r="F227" s="215" t="s">
        <v>998</v>
      </c>
      <c r="G227" s="213"/>
      <c r="H227" s="216">
        <v>36.552</v>
      </c>
      <c r="I227" s="217"/>
      <c r="J227" s="213"/>
      <c r="K227" s="213"/>
      <c r="L227" s="218"/>
      <c r="M227" s="219"/>
      <c r="N227" s="220"/>
      <c r="O227" s="220"/>
      <c r="P227" s="220"/>
      <c r="Q227" s="220"/>
      <c r="R227" s="220"/>
      <c r="S227" s="220"/>
      <c r="T227" s="221"/>
      <c r="AT227" s="222" t="s">
        <v>158</v>
      </c>
      <c r="AU227" s="222" t="s">
        <v>91</v>
      </c>
      <c r="AV227" s="14" t="s">
        <v>91</v>
      </c>
      <c r="AW227" s="14" t="s">
        <v>35</v>
      </c>
      <c r="AX227" s="14" t="s">
        <v>81</v>
      </c>
      <c r="AY227" s="222" t="s">
        <v>150</v>
      </c>
    </row>
    <row r="228" spans="1:65" s="14" customFormat="1">
      <c r="B228" s="212"/>
      <c r="C228" s="213"/>
      <c r="D228" s="203" t="s">
        <v>158</v>
      </c>
      <c r="E228" s="214" t="s">
        <v>1</v>
      </c>
      <c r="F228" s="215" t="s">
        <v>999</v>
      </c>
      <c r="G228" s="213"/>
      <c r="H228" s="216">
        <v>47.161000000000001</v>
      </c>
      <c r="I228" s="217"/>
      <c r="J228" s="213"/>
      <c r="K228" s="213"/>
      <c r="L228" s="218"/>
      <c r="M228" s="219"/>
      <c r="N228" s="220"/>
      <c r="O228" s="220"/>
      <c r="P228" s="220"/>
      <c r="Q228" s="220"/>
      <c r="R228" s="220"/>
      <c r="S228" s="220"/>
      <c r="T228" s="221"/>
      <c r="AT228" s="222" t="s">
        <v>158</v>
      </c>
      <c r="AU228" s="222" t="s">
        <v>91</v>
      </c>
      <c r="AV228" s="14" t="s">
        <v>91</v>
      </c>
      <c r="AW228" s="14" t="s">
        <v>35</v>
      </c>
      <c r="AX228" s="14" t="s">
        <v>81</v>
      </c>
      <c r="AY228" s="222" t="s">
        <v>150</v>
      </c>
    </row>
    <row r="229" spans="1:65" s="15" customFormat="1">
      <c r="B229" s="223"/>
      <c r="C229" s="224"/>
      <c r="D229" s="203" t="s">
        <v>158</v>
      </c>
      <c r="E229" s="225" t="s">
        <v>1</v>
      </c>
      <c r="F229" s="226" t="s">
        <v>161</v>
      </c>
      <c r="G229" s="224"/>
      <c r="H229" s="227">
        <v>154.97499999999999</v>
      </c>
      <c r="I229" s="228"/>
      <c r="J229" s="224"/>
      <c r="K229" s="224"/>
      <c r="L229" s="229"/>
      <c r="M229" s="230"/>
      <c r="N229" s="231"/>
      <c r="O229" s="231"/>
      <c r="P229" s="231"/>
      <c r="Q229" s="231"/>
      <c r="R229" s="231"/>
      <c r="S229" s="231"/>
      <c r="T229" s="232"/>
      <c r="AT229" s="233" t="s">
        <v>158</v>
      </c>
      <c r="AU229" s="233" t="s">
        <v>91</v>
      </c>
      <c r="AV229" s="15" t="s">
        <v>156</v>
      </c>
      <c r="AW229" s="15" t="s">
        <v>35</v>
      </c>
      <c r="AX229" s="15" t="s">
        <v>89</v>
      </c>
      <c r="AY229" s="233" t="s">
        <v>150</v>
      </c>
    </row>
    <row r="230" spans="1:65" s="2" customFormat="1" ht="16.5" customHeight="1">
      <c r="A230" s="34"/>
      <c r="B230" s="35"/>
      <c r="C230" s="187" t="s">
        <v>305</v>
      </c>
      <c r="D230" s="187" t="s">
        <v>152</v>
      </c>
      <c r="E230" s="188" t="s">
        <v>293</v>
      </c>
      <c r="F230" s="189" t="s">
        <v>294</v>
      </c>
      <c r="G230" s="190" t="s">
        <v>155</v>
      </c>
      <c r="H230" s="191">
        <v>158.054</v>
      </c>
      <c r="I230" s="192"/>
      <c r="J230" s="193">
        <f>ROUND(I230*H230,2)</f>
        <v>0</v>
      </c>
      <c r="K230" s="194"/>
      <c r="L230" s="39"/>
      <c r="M230" s="195" t="s">
        <v>1</v>
      </c>
      <c r="N230" s="196" t="s">
        <v>46</v>
      </c>
      <c r="O230" s="71"/>
      <c r="P230" s="197">
        <f>O230*H230</f>
        <v>0</v>
      </c>
      <c r="Q230" s="197">
        <v>9.1999999999999998E-2</v>
      </c>
      <c r="R230" s="197">
        <f>Q230*H230</f>
        <v>14.540967999999999</v>
      </c>
      <c r="S230" s="197">
        <v>0</v>
      </c>
      <c r="T230" s="198">
        <f>S230*H230</f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199" t="s">
        <v>156</v>
      </c>
      <c r="AT230" s="199" t="s">
        <v>152</v>
      </c>
      <c r="AU230" s="199" t="s">
        <v>91</v>
      </c>
      <c r="AY230" s="17" t="s">
        <v>150</v>
      </c>
      <c r="BE230" s="200">
        <f>IF(N230="základní",J230,0)</f>
        <v>0</v>
      </c>
      <c r="BF230" s="200">
        <f>IF(N230="snížená",J230,0)</f>
        <v>0</v>
      </c>
      <c r="BG230" s="200">
        <f>IF(N230="zákl. přenesená",J230,0)</f>
        <v>0</v>
      </c>
      <c r="BH230" s="200">
        <f>IF(N230="sníž. přenesená",J230,0)</f>
        <v>0</v>
      </c>
      <c r="BI230" s="200">
        <f>IF(N230="nulová",J230,0)</f>
        <v>0</v>
      </c>
      <c r="BJ230" s="17" t="s">
        <v>89</v>
      </c>
      <c r="BK230" s="200">
        <f>ROUND(I230*H230,2)</f>
        <v>0</v>
      </c>
      <c r="BL230" s="17" t="s">
        <v>156</v>
      </c>
      <c r="BM230" s="199" t="s">
        <v>1051</v>
      </c>
    </row>
    <row r="231" spans="1:65" s="13" customFormat="1">
      <c r="B231" s="201"/>
      <c r="C231" s="202"/>
      <c r="D231" s="203" t="s">
        <v>158</v>
      </c>
      <c r="E231" s="204" t="s">
        <v>1</v>
      </c>
      <c r="F231" s="205" t="s">
        <v>1052</v>
      </c>
      <c r="G231" s="202"/>
      <c r="H231" s="204" t="s">
        <v>1</v>
      </c>
      <c r="I231" s="206"/>
      <c r="J231" s="202"/>
      <c r="K231" s="202"/>
      <c r="L231" s="207"/>
      <c r="M231" s="208"/>
      <c r="N231" s="209"/>
      <c r="O231" s="209"/>
      <c r="P231" s="209"/>
      <c r="Q231" s="209"/>
      <c r="R231" s="209"/>
      <c r="S231" s="209"/>
      <c r="T231" s="210"/>
      <c r="AT231" s="211" t="s">
        <v>158</v>
      </c>
      <c r="AU231" s="211" t="s">
        <v>91</v>
      </c>
      <c r="AV231" s="13" t="s">
        <v>89</v>
      </c>
      <c r="AW231" s="13" t="s">
        <v>35</v>
      </c>
      <c r="AX231" s="13" t="s">
        <v>81</v>
      </c>
      <c r="AY231" s="211" t="s">
        <v>150</v>
      </c>
    </row>
    <row r="232" spans="1:65" s="14" customFormat="1">
      <c r="B232" s="212"/>
      <c r="C232" s="213"/>
      <c r="D232" s="203" t="s">
        <v>158</v>
      </c>
      <c r="E232" s="214" t="s">
        <v>1</v>
      </c>
      <c r="F232" s="215" t="s">
        <v>1053</v>
      </c>
      <c r="G232" s="213"/>
      <c r="H232" s="216">
        <v>3.0790000000000002</v>
      </c>
      <c r="I232" s="217"/>
      <c r="J232" s="213"/>
      <c r="K232" s="213"/>
      <c r="L232" s="218"/>
      <c r="M232" s="219"/>
      <c r="N232" s="220"/>
      <c r="O232" s="220"/>
      <c r="P232" s="220"/>
      <c r="Q232" s="220"/>
      <c r="R232" s="220"/>
      <c r="S232" s="220"/>
      <c r="T232" s="221"/>
      <c r="AT232" s="222" t="s">
        <v>158</v>
      </c>
      <c r="AU232" s="222" t="s">
        <v>91</v>
      </c>
      <c r="AV232" s="14" t="s">
        <v>91</v>
      </c>
      <c r="AW232" s="14" t="s">
        <v>35</v>
      </c>
      <c r="AX232" s="14" t="s">
        <v>81</v>
      </c>
      <c r="AY232" s="222" t="s">
        <v>150</v>
      </c>
    </row>
    <row r="233" spans="1:65" s="13" customFormat="1">
      <c r="B233" s="201"/>
      <c r="C233" s="202"/>
      <c r="D233" s="203" t="s">
        <v>158</v>
      </c>
      <c r="E233" s="204" t="s">
        <v>1</v>
      </c>
      <c r="F233" s="205" t="s">
        <v>995</v>
      </c>
      <c r="G233" s="202"/>
      <c r="H233" s="204" t="s">
        <v>1</v>
      </c>
      <c r="I233" s="206"/>
      <c r="J233" s="202"/>
      <c r="K233" s="202"/>
      <c r="L233" s="207"/>
      <c r="M233" s="208"/>
      <c r="N233" s="209"/>
      <c r="O233" s="209"/>
      <c r="P233" s="209"/>
      <c r="Q233" s="209"/>
      <c r="R233" s="209"/>
      <c r="S233" s="209"/>
      <c r="T233" s="210"/>
      <c r="AT233" s="211" t="s">
        <v>158</v>
      </c>
      <c r="AU233" s="211" t="s">
        <v>91</v>
      </c>
      <c r="AV233" s="13" t="s">
        <v>89</v>
      </c>
      <c r="AW233" s="13" t="s">
        <v>35</v>
      </c>
      <c r="AX233" s="13" t="s">
        <v>81</v>
      </c>
      <c r="AY233" s="211" t="s">
        <v>150</v>
      </c>
    </row>
    <row r="234" spans="1:65" s="14" customFormat="1">
      <c r="B234" s="212"/>
      <c r="C234" s="213"/>
      <c r="D234" s="203" t="s">
        <v>158</v>
      </c>
      <c r="E234" s="214" t="s">
        <v>1</v>
      </c>
      <c r="F234" s="215" t="s">
        <v>1054</v>
      </c>
      <c r="G234" s="213"/>
      <c r="H234" s="216">
        <v>154.97499999999999</v>
      </c>
      <c r="I234" s="217"/>
      <c r="J234" s="213"/>
      <c r="K234" s="213"/>
      <c r="L234" s="218"/>
      <c r="M234" s="219"/>
      <c r="N234" s="220"/>
      <c r="O234" s="220"/>
      <c r="P234" s="220"/>
      <c r="Q234" s="220"/>
      <c r="R234" s="220"/>
      <c r="S234" s="220"/>
      <c r="T234" s="221"/>
      <c r="AT234" s="222" t="s">
        <v>158</v>
      </c>
      <c r="AU234" s="222" t="s">
        <v>91</v>
      </c>
      <c r="AV234" s="14" t="s">
        <v>91</v>
      </c>
      <c r="AW234" s="14" t="s">
        <v>35</v>
      </c>
      <c r="AX234" s="14" t="s">
        <v>81</v>
      </c>
      <c r="AY234" s="222" t="s">
        <v>150</v>
      </c>
    </row>
    <row r="235" spans="1:65" s="15" customFormat="1">
      <c r="B235" s="223"/>
      <c r="C235" s="224"/>
      <c r="D235" s="203" t="s">
        <v>158</v>
      </c>
      <c r="E235" s="225" t="s">
        <v>1</v>
      </c>
      <c r="F235" s="226" t="s">
        <v>161</v>
      </c>
      <c r="G235" s="224"/>
      <c r="H235" s="227">
        <v>158.054</v>
      </c>
      <c r="I235" s="228"/>
      <c r="J235" s="224"/>
      <c r="K235" s="224"/>
      <c r="L235" s="229"/>
      <c r="M235" s="230"/>
      <c r="N235" s="231"/>
      <c r="O235" s="231"/>
      <c r="P235" s="231"/>
      <c r="Q235" s="231"/>
      <c r="R235" s="231"/>
      <c r="S235" s="231"/>
      <c r="T235" s="232"/>
      <c r="AT235" s="233" t="s">
        <v>158</v>
      </c>
      <c r="AU235" s="233" t="s">
        <v>91</v>
      </c>
      <c r="AV235" s="15" t="s">
        <v>156</v>
      </c>
      <c r="AW235" s="15" t="s">
        <v>35</v>
      </c>
      <c r="AX235" s="15" t="s">
        <v>89</v>
      </c>
      <c r="AY235" s="233" t="s">
        <v>150</v>
      </c>
    </row>
    <row r="236" spans="1:65" s="2" customFormat="1" ht="16.5" customHeight="1">
      <c r="A236" s="34"/>
      <c r="B236" s="35"/>
      <c r="C236" s="187" t="s">
        <v>310</v>
      </c>
      <c r="D236" s="187" t="s">
        <v>152</v>
      </c>
      <c r="E236" s="188" t="s">
        <v>302</v>
      </c>
      <c r="F236" s="189" t="s">
        <v>303</v>
      </c>
      <c r="G236" s="190" t="s">
        <v>155</v>
      </c>
      <c r="H236" s="191">
        <v>3.0790000000000002</v>
      </c>
      <c r="I236" s="192"/>
      <c r="J236" s="193">
        <f>ROUND(I236*H236,2)</f>
        <v>0</v>
      </c>
      <c r="K236" s="194"/>
      <c r="L236" s="39"/>
      <c r="M236" s="195" t="s">
        <v>1</v>
      </c>
      <c r="N236" s="196" t="s">
        <v>46</v>
      </c>
      <c r="O236" s="71"/>
      <c r="P236" s="197">
        <f>O236*H236</f>
        <v>0</v>
      </c>
      <c r="Q236" s="197">
        <v>0.34499999999999997</v>
      </c>
      <c r="R236" s="197">
        <f>Q236*H236</f>
        <v>1.0622549999999999</v>
      </c>
      <c r="S236" s="197">
        <v>0</v>
      </c>
      <c r="T236" s="198">
        <f>S236*H236</f>
        <v>0</v>
      </c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R236" s="199" t="s">
        <v>156</v>
      </c>
      <c r="AT236" s="199" t="s">
        <v>152</v>
      </c>
      <c r="AU236" s="199" t="s">
        <v>91</v>
      </c>
      <c r="AY236" s="17" t="s">
        <v>150</v>
      </c>
      <c r="BE236" s="200">
        <f>IF(N236="základní",J236,0)</f>
        <v>0</v>
      </c>
      <c r="BF236" s="200">
        <f>IF(N236="snížená",J236,0)</f>
        <v>0</v>
      </c>
      <c r="BG236" s="200">
        <f>IF(N236="zákl. přenesená",J236,0)</f>
        <v>0</v>
      </c>
      <c r="BH236" s="200">
        <f>IF(N236="sníž. přenesená",J236,0)</f>
        <v>0</v>
      </c>
      <c r="BI236" s="200">
        <f>IF(N236="nulová",J236,0)</f>
        <v>0</v>
      </c>
      <c r="BJ236" s="17" t="s">
        <v>89</v>
      </c>
      <c r="BK236" s="200">
        <f>ROUND(I236*H236,2)</f>
        <v>0</v>
      </c>
      <c r="BL236" s="17" t="s">
        <v>156</v>
      </c>
      <c r="BM236" s="199" t="s">
        <v>1055</v>
      </c>
    </row>
    <row r="237" spans="1:65" s="14" customFormat="1">
      <c r="B237" s="212"/>
      <c r="C237" s="213"/>
      <c r="D237" s="203" t="s">
        <v>158</v>
      </c>
      <c r="E237" s="214" t="s">
        <v>1</v>
      </c>
      <c r="F237" s="215" t="s">
        <v>1014</v>
      </c>
      <c r="G237" s="213"/>
      <c r="H237" s="216">
        <v>3.0790000000000002</v>
      </c>
      <c r="I237" s="217"/>
      <c r="J237" s="213"/>
      <c r="K237" s="213"/>
      <c r="L237" s="218"/>
      <c r="M237" s="219"/>
      <c r="N237" s="220"/>
      <c r="O237" s="220"/>
      <c r="P237" s="220"/>
      <c r="Q237" s="220"/>
      <c r="R237" s="220"/>
      <c r="S237" s="220"/>
      <c r="T237" s="221"/>
      <c r="AT237" s="222" t="s">
        <v>158</v>
      </c>
      <c r="AU237" s="222" t="s">
        <v>91</v>
      </c>
      <c r="AV237" s="14" t="s">
        <v>91</v>
      </c>
      <c r="AW237" s="14" t="s">
        <v>35</v>
      </c>
      <c r="AX237" s="14" t="s">
        <v>81</v>
      </c>
      <c r="AY237" s="222" t="s">
        <v>150</v>
      </c>
    </row>
    <row r="238" spans="1:65" s="15" customFormat="1">
      <c r="B238" s="223"/>
      <c r="C238" s="224"/>
      <c r="D238" s="203" t="s">
        <v>158</v>
      </c>
      <c r="E238" s="225" t="s">
        <v>1</v>
      </c>
      <c r="F238" s="226" t="s">
        <v>161</v>
      </c>
      <c r="G238" s="224"/>
      <c r="H238" s="227">
        <v>3.0790000000000002</v>
      </c>
      <c r="I238" s="228"/>
      <c r="J238" s="224"/>
      <c r="K238" s="224"/>
      <c r="L238" s="229"/>
      <c r="M238" s="230"/>
      <c r="N238" s="231"/>
      <c r="O238" s="231"/>
      <c r="P238" s="231"/>
      <c r="Q238" s="231"/>
      <c r="R238" s="231"/>
      <c r="S238" s="231"/>
      <c r="T238" s="232"/>
      <c r="AT238" s="233" t="s">
        <v>158</v>
      </c>
      <c r="AU238" s="233" t="s">
        <v>91</v>
      </c>
      <c r="AV238" s="15" t="s">
        <v>156</v>
      </c>
      <c r="AW238" s="15" t="s">
        <v>35</v>
      </c>
      <c r="AX238" s="15" t="s">
        <v>89</v>
      </c>
      <c r="AY238" s="233" t="s">
        <v>150</v>
      </c>
    </row>
    <row r="239" spans="1:65" s="2" customFormat="1" ht="24.2" customHeight="1">
      <c r="A239" s="34"/>
      <c r="B239" s="35"/>
      <c r="C239" s="187" t="s">
        <v>314</v>
      </c>
      <c r="D239" s="187" t="s">
        <v>152</v>
      </c>
      <c r="E239" s="188" t="s">
        <v>311</v>
      </c>
      <c r="F239" s="189" t="s">
        <v>312</v>
      </c>
      <c r="G239" s="190" t="s">
        <v>155</v>
      </c>
      <c r="H239" s="191">
        <v>2.2149999999999999</v>
      </c>
      <c r="I239" s="192"/>
      <c r="J239" s="193">
        <f>ROUND(I239*H239,2)</f>
        <v>0</v>
      </c>
      <c r="K239" s="194"/>
      <c r="L239" s="39"/>
      <c r="M239" s="195" t="s">
        <v>1</v>
      </c>
      <c r="N239" s="196" t="s">
        <v>46</v>
      </c>
      <c r="O239" s="71"/>
      <c r="P239" s="197">
        <f>O239*H239</f>
        <v>0</v>
      </c>
      <c r="Q239" s="197">
        <v>8.4250000000000005E-2</v>
      </c>
      <c r="R239" s="197">
        <f>Q239*H239</f>
        <v>0.18661374999999999</v>
      </c>
      <c r="S239" s="197">
        <v>0</v>
      </c>
      <c r="T239" s="198">
        <f>S239*H239</f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199" t="s">
        <v>156</v>
      </c>
      <c r="AT239" s="199" t="s">
        <v>152</v>
      </c>
      <c r="AU239" s="199" t="s">
        <v>91</v>
      </c>
      <c r="AY239" s="17" t="s">
        <v>150</v>
      </c>
      <c r="BE239" s="200">
        <f>IF(N239="základní",J239,0)</f>
        <v>0</v>
      </c>
      <c r="BF239" s="200">
        <f>IF(N239="snížená",J239,0)</f>
        <v>0</v>
      </c>
      <c r="BG239" s="200">
        <f>IF(N239="zákl. přenesená",J239,0)</f>
        <v>0</v>
      </c>
      <c r="BH239" s="200">
        <f>IF(N239="sníž. přenesená",J239,0)</f>
        <v>0</v>
      </c>
      <c r="BI239" s="200">
        <f>IF(N239="nulová",J239,0)</f>
        <v>0</v>
      </c>
      <c r="BJ239" s="17" t="s">
        <v>89</v>
      </c>
      <c r="BK239" s="200">
        <f>ROUND(I239*H239,2)</f>
        <v>0</v>
      </c>
      <c r="BL239" s="17" t="s">
        <v>156</v>
      </c>
      <c r="BM239" s="199" t="s">
        <v>1056</v>
      </c>
    </row>
    <row r="240" spans="1:65" s="14" customFormat="1">
      <c r="B240" s="212"/>
      <c r="C240" s="213"/>
      <c r="D240" s="203" t="s">
        <v>158</v>
      </c>
      <c r="E240" s="214" t="s">
        <v>1</v>
      </c>
      <c r="F240" s="215" t="s">
        <v>1053</v>
      </c>
      <c r="G240" s="213"/>
      <c r="H240" s="216">
        <v>3.0790000000000002</v>
      </c>
      <c r="I240" s="217"/>
      <c r="J240" s="213"/>
      <c r="K240" s="213"/>
      <c r="L240" s="218"/>
      <c r="M240" s="219"/>
      <c r="N240" s="220"/>
      <c r="O240" s="220"/>
      <c r="P240" s="220"/>
      <c r="Q240" s="220"/>
      <c r="R240" s="220"/>
      <c r="S240" s="220"/>
      <c r="T240" s="221"/>
      <c r="AT240" s="222" t="s">
        <v>158</v>
      </c>
      <c r="AU240" s="222" t="s">
        <v>91</v>
      </c>
      <c r="AV240" s="14" t="s">
        <v>91</v>
      </c>
      <c r="AW240" s="14" t="s">
        <v>35</v>
      </c>
      <c r="AX240" s="14" t="s">
        <v>81</v>
      </c>
      <c r="AY240" s="222" t="s">
        <v>150</v>
      </c>
    </row>
    <row r="241" spans="1:65" s="13" customFormat="1">
      <c r="B241" s="201"/>
      <c r="C241" s="202"/>
      <c r="D241" s="203" t="s">
        <v>158</v>
      </c>
      <c r="E241" s="204" t="s">
        <v>1</v>
      </c>
      <c r="F241" s="205" t="s">
        <v>299</v>
      </c>
      <c r="G241" s="202"/>
      <c r="H241" s="204" t="s">
        <v>1</v>
      </c>
      <c r="I241" s="206"/>
      <c r="J241" s="202"/>
      <c r="K241" s="202"/>
      <c r="L241" s="207"/>
      <c r="M241" s="208"/>
      <c r="N241" s="209"/>
      <c r="O241" s="209"/>
      <c r="P241" s="209"/>
      <c r="Q241" s="209"/>
      <c r="R241" s="209"/>
      <c r="S241" s="209"/>
      <c r="T241" s="210"/>
      <c r="AT241" s="211" t="s">
        <v>158</v>
      </c>
      <c r="AU241" s="211" t="s">
        <v>91</v>
      </c>
      <c r="AV241" s="13" t="s">
        <v>89</v>
      </c>
      <c r="AW241" s="13" t="s">
        <v>35</v>
      </c>
      <c r="AX241" s="13" t="s">
        <v>81</v>
      </c>
      <c r="AY241" s="211" t="s">
        <v>150</v>
      </c>
    </row>
    <row r="242" spans="1:65" s="14" customFormat="1">
      <c r="B242" s="212"/>
      <c r="C242" s="213"/>
      <c r="D242" s="203" t="s">
        <v>158</v>
      </c>
      <c r="E242" s="214" t="s">
        <v>1</v>
      </c>
      <c r="F242" s="215" t="s">
        <v>1057</v>
      </c>
      <c r="G242" s="213"/>
      <c r="H242" s="216">
        <v>-0.86399999999999999</v>
      </c>
      <c r="I242" s="217"/>
      <c r="J242" s="213"/>
      <c r="K242" s="213"/>
      <c r="L242" s="218"/>
      <c r="M242" s="219"/>
      <c r="N242" s="220"/>
      <c r="O242" s="220"/>
      <c r="P242" s="220"/>
      <c r="Q242" s="220"/>
      <c r="R242" s="220"/>
      <c r="S242" s="220"/>
      <c r="T242" s="221"/>
      <c r="AT242" s="222" t="s">
        <v>158</v>
      </c>
      <c r="AU242" s="222" t="s">
        <v>91</v>
      </c>
      <c r="AV242" s="14" t="s">
        <v>91</v>
      </c>
      <c r="AW242" s="14" t="s">
        <v>35</v>
      </c>
      <c r="AX242" s="14" t="s">
        <v>81</v>
      </c>
      <c r="AY242" s="222" t="s">
        <v>150</v>
      </c>
    </row>
    <row r="243" spans="1:65" s="15" customFormat="1">
      <c r="B243" s="223"/>
      <c r="C243" s="224"/>
      <c r="D243" s="203" t="s">
        <v>158</v>
      </c>
      <c r="E243" s="225" t="s">
        <v>1</v>
      </c>
      <c r="F243" s="226" t="s">
        <v>161</v>
      </c>
      <c r="G243" s="224"/>
      <c r="H243" s="227">
        <v>2.2150000000000003</v>
      </c>
      <c r="I243" s="228"/>
      <c r="J243" s="224"/>
      <c r="K243" s="224"/>
      <c r="L243" s="229"/>
      <c r="M243" s="230"/>
      <c r="N243" s="231"/>
      <c r="O243" s="231"/>
      <c r="P243" s="231"/>
      <c r="Q243" s="231"/>
      <c r="R243" s="231"/>
      <c r="S243" s="231"/>
      <c r="T243" s="232"/>
      <c r="AT243" s="233" t="s">
        <v>158</v>
      </c>
      <c r="AU243" s="233" t="s">
        <v>91</v>
      </c>
      <c r="AV243" s="15" t="s">
        <v>156</v>
      </c>
      <c r="AW243" s="15" t="s">
        <v>35</v>
      </c>
      <c r="AX243" s="15" t="s">
        <v>89</v>
      </c>
      <c r="AY243" s="233" t="s">
        <v>150</v>
      </c>
    </row>
    <row r="244" spans="1:65" s="2" customFormat="1" ht="16.5" customHeight="1">
      <c r="A244" s="34"/>
      <c r="B244" s="35"/>
      <c r="C244" s="234" t="s">
        <v>320</v>
      </c>
      <c r="D244" s="234" t="s">
        <v>211</v>
      </c>
      <c r="E244" s="235" t="s">
        <v>315</v>
      </c>
      <c r="F244" s="236" t="s">
        <v>316</v>
      </c>
      <c r="G244" s="237" t="s">
        <v>155</v>
      </c>
      <c r="H244" s="238">
        <v>2.4369999999999998</v>
      </c>
      <c r="I244" s="239"/>
      <c r="J244" s="240">
        <f>ROUND(I244*H244,2)</f>
        <v>0</v>
      </c>
      <c r="K244" s="241"/>
      <c r="L244" s="242"/>
      <c r="M244" s="243" t="s">
        <v>1</v>
      </c>
      <c r="N244" s="244" t="s">
        <v>46</v>
      </c>
      <c r="O244" s="71"/>
      <c r="P244" s="197">
        <f>O244*H244</f>
        <v>0</v>
      </c>
      <c r="Q244" s="197">
        <v>0.113</v>
      </c>
      <c r="R244" s="197">
        <f>Q244*H244</f>
        <v>0.27538099999999999</v>
      </c>
      <c r="S244" s="197">
        <v>0</v>
      </c>
      <c r="T244" s="198">
        <f>S244*H244</f>
        <v>0</v>
      </c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R244" s="199" t="s">
        <v>193</v>
      </c>
      <c r="AT244" s="199" t="s">
        <v>211</v>
      </c>
      <c r="AU244" s="199" t="s">
        <v>91</v>
      </c>
      <c r="AY244" s="17" t="s">
        <v>150</v>
      </c>
      <c r="BE244" s="200">
        <f>IF(N244="základní",J244,0)</f>
        <v>0</v>
      </c>
      <c r="BF244" s="200">
        <f>IF(N244="snížená",J244,0)</f>
        <v>0</v>
      </c>
      <c r="BG244" s="200">
        <f>IF(N244="zákl. přenesená",J244,0)</f>
        <v>0</v>
      </c>
      <c r="BH244" s="200">
        <f>IF(N244="sníž. přenesená",J244,0)</f>
        <v>0</v>
      </c>
      <c r="BI244" s="200">
        <f>IF(N244="nulová",J244,0)</f>
        <v>0</v>
      </c>
      <c r="BJ244" s="17" t="s">
        <v>89</v>
      </c>
      <c r="BK244" s="200">
        <f>ROUND(I244*H244,2)</f>
        <v>0</v>
      </c>
      <c r="BL244" s="17" t="s">
        <v>156</v>
      </c>
      <c r="BM244" s="199" t="s">
        <v>1058</v>
      </c>
    </row>
    <row r="245" spans="1:65" s="13" customFormat="1">
      <c r="B245" s="201"/>
      <c r="C245" s="202"/>
      <c r="D245" s="203" t="s">
        <v>158</v>
      </c>
      <c r="E245" s="204" t="s">
        <v>1</v>
      </c>
      <c r="F245" s="205" t="s">
        <v>297</v>
      </c>
      <c r="G245" s="202"/>
      <c r="H245" s="204" t="s">
        <v>1</v>
      </c>
      <c r="I245" s="206"/>
      <c r="J245" s="202"/>
      <c r="K245" s="202"/>
      <c r="L245" s="207"/>
      <c r="M245" s="208"/>
      <c r="N245" s="209"/>
      <c r="O245" s="209"/>
      <c r="P245" s="209"/>
      <c r="Q245" s="209"/>
      <c r="R245" s="209"/>
      <c r="S245" s="209"/>
      <c r="T245" s="210"/>
      <c r="AT245" s="211" t="s">
        <v>158</v>
      </c>
      <c r="AU245" s="211" t="s">
        <v>91</v>
      </c>
      <c r="AV245" s="13" t="s">
        <v>89</v>
      </c>
      <c r="AW245" s="13" t="s">
        <v>35</v>
      </c>
      <c r="AX245" s="13" t="s">
        <v>81</v>
      </c>
      <c r="AY245" s="211" t="s">
        <v>150</v>
      </c>
    </row>
    <row r="246" spans="1:65" s="14" customFormat="1">
      <c r="B246" s="212"/>
      <c r="C246" s="213"/>
      <c r="D246" s="203" t="s">
        <v>158</v>
      </c>
      <c r="E246" s="214" t="s">
        <v>1</v>
      </c>
      <c r="F246" s="215" t="s">
        <v>1059</v>
      </c>
      <c r="G246" s="213"/>
      <c r="H246" s="216">
        <v>2.2149999999999999</v>
      </c>
      <c r="I246" s="217"/>
      <c r="J246" s="213"/>
      <c r="K246" s="213"/>
      <c r="L246" s="218"/>
      <c r="M246" s="219"/>
      <c r="N246" s="220"/>
      <c r="O246" s="220"/>
      <c r="P246" s="220"/>
      <c r="Q246" s="220"/>
      <c r="R246" s="220"/>
      <c r="S246" s="220"/>
      <c r="T246" s="221"/>
      <c r="AT246" s="222" t="s">
        <v>158</v>
      </c>
      <c r="AU246" s="222" t="s">
        <v>91</v>
      </c>
      <c r="AV246" s="14" t="s">
        <v>91</v>
      </c>
      <c r="AW246" s="14" t="s">
        <v>35</v>
      </c>
      <c r="AX246" s="14" t="s">
        <v>81</v>
      </c>
      <c r="AY246" s="222" t="s">
        <v>150</v>
      </c>
    </row>
    <row r="247" spans="1:65" s="15" customFormat="1">
      <c r="B247" s="223"/>
      <c r="C247" s="224"/>
      <c r="D247" s="203" t="s">
        <v>158</v>
      </c>
      <c r="E247" s="225" t="s">
        <v>1</v>
      </c>
      <c r="F247" s="226" t="s">
        <v>161</v>
      </c>
      <c r="G247" s="224"/>
      <c r="H247" s="227">
        <v>2.2149999999999999</v>
      </c>
      <c r="I247" s="228"/>
      <c r="J247" s="224"/>
      <c r="K247" s="224"/>
      <c r="L247" s="229"/>
      <c r="M247" s="230"/>
      <c r="N247" s="231"/>
      <c r="O247" s="231"/>
      <c r="P247" s="231"/>
      <c r="Q247" s="231"/>
      <c r="R247" s="231"/>
      <c r="S247" s="231"/>
      <c r="T247" s="232"/>
      <c r="AT247" s="233" t="s">
        <v>158</v>
      </c>
      <c r="AU247" s="233" t="s">
        <v>91</v>
      </c>
      <c r="AV247" s="15" t="s">
        <v>156</v>
      </c>
      <c r="AW247" s="15" t="s">
        <v>35</v>
      </c>
      <c r="AX247" s="15" t="s">
        <v>89</v>
      </c>
      <c r="AY247" s="233" t="s">
        <v>150</v>
      </c>
    </row>
    <row r="248" spans="1:65" s="14" customFormat="1">
      <c r="B248" s="212"/>
      <c r="C248" s="213"/>
      <c r="D248" s="203" t="s">
        <v>158</v>
      </c>
      <c r="E248" s="213"/>
      <c r="F248" s="215" t="s">
        <v>1060</v>
      </c>
      <c r="G248" s="213"/>
      <c r="H248" s="216">
        <v>2.4369999999999998</v>
      </c>
      <c r="I248" s="217"/>
      <c r="J248" s="213"/>
      <c r="K248" s="213"/>
      <c r="L248" s="218"/>
      <c r="M248" s="219"/>
      <c r="N248" s="220"/>
      <c r="O248" s="220"/>
      <c r="P248" s="220"/>
      <c r="Q248" s="220"/>
      <c r="R248" s="220"/>
      <c r="S248" s="220"/>
      <c r="T248" s="221"/>
      <c r="AT248" s="222" t="s">
        <v>158</v>
      </c>
      <c r="AU248" s="222" t="s">
        <v>91</v>
      </c>
      <c r="AV248" s="14" t="s">
        <v>91</v>
      </c>
      <c r="AW248" s="14" t="s">
        <v>4</v>
      </c>
      <c r="AX248" s="14" t="s">
        <v>89</v>
      </c>
      <c r="AY248" s="222" t="s">
        <v>150</v>
      </c>
    </row>
    <row r="249" spans="1:65" s="2" customFormat="1" ht="24.2" customHeight="1">
      <c r="A249" s="34"/>
      <c r="B249" s="35"/>
      <c r="C249" s="187" t="s">
        <v>324</v>
      </c>
      <c r="D249" s="187" t="s">
        <v>152</v>
      </c>
      <c r="E249" s="188" t="s">
        <v>607</v>
      </c>
      <c r="F249" s="189" t="s">
        <v>608</v>
      </c>
      <c r="G249" s="190" t="s">
        <v>155</v>
      </c>
      <c r="H249" s="191">
        <v>154.97499999999999</v>
      </c>
      <c r="I249" s="192"/>
      <c r="J249" s="193">
        <f>ROUND(I249*H249,2)</f>
        <v>0</v>
      </c>
      <c r="K249" s="194"/>
      <c r="L249" s="39"/>
      <c r="M249" s="195" t="s">
        <v>1</v>
      </c>
      <c r="N249" s="196" t="s">
        <v>46</v>
      </c>
      <c r="O249" s="71"/>
      <c r="P249" s="197">
        <f>O249*H249</f>
        <v>0</v>
      </c>
      <c r="Q249" s="197">
        <v>8.5650000000000004E-2</v>
      </c>
      <c r="R249" s="197">
        <f>Q249*H249</f>
        <v>13.273608749999999</v>
      </c>
      <c r="S249" s="197">
        <v>0</v>
      </c>
      <c r="T249" s="198">
        <f>S249*H249</f>
        <v>0</v>
      </c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R249" s="199" t="s">
        <v>156</v>
      </c>
      <c r="AT249" s="199" t="s">
        <v>152</v>
      </c>
      <c r="AU249" s="199" t="s">
        <v>91</v>
      </c>
      <c r="AY249" s="17" t="s">
        <v>150</v>
      </c>
      <c r="BE249" s="200">
        <f>IF(N249="základní",J249,0)</f>
        <v>0</v>
      </c>
      <c r="BF249" s="200">
        <f>IF(N249="snížená",J249,0)</f>
        <v>0</v>
      </c>
      <c r="BG249" s="200">
        <f>IF(N249="zákl. přenesená",J249,0)</f>
        <v>0</v>
      </c>
      <c r="BH249" s="200">
        <f>IF(N249="sníž. přenesená",J249,0)</f>
        <v>0</v>
      </c>
      <c r="BI249" s="200">
        <f>IF(N249="nulová",J249,0)</f>
        <v>0</v>
      </c>
      <c r="BJ249" s="17" t="s">
        <v>89</v>
      </c>
      <c r="BK249" s="200">
        <f>ROUND(I249*H249,2)</f>
        <v>0</v>
      </c>
      <c r="BL249" s="17" t="s">
        <v>156</v>
      </c>
      <c r="BM249" s="199" t="s">
        <v>1061</v>
      </c>
    </row>
    <row r="250" spans="1:65" s="13" customFormat="1">
      <c r="B250" s="201"/>
      <c r="C250" s="202"/>
      <c r="D250" s="203" t="s">
        <v>158</v>
      </c>
      <c r="E250" s="204" t="s">
        <v>1</v>
      </c>
      <c r="F250" s="205" t="s">
        <v>1062</v>
      </c>
      <c r="G250" s="202"/>
      <c r="H250" s="204" t="s">
        <v>1</v>
      </c>
      <c r="I250" s="206"/>
      <c r="J250" s="202"/>
      <c r="K250" s="202"/>
      <c r="L250" s="207"/>
      <c r="M250" s="208"/>
      <c r="N250" s="209"/>
      <c r="O250" s="209"/>
      <c r="P250" s="209"/>
      <c r="Q250" s="209"/>
      <c r="R250" s="209"/>
      <c r="S250" s="209"/>
      <c r="T250" s="210"/>
      <c r="AT250" s="211" t="s">
        <v>158</v>
      </c>
      <c r="AU250" s="211" t="s">
        <v>91</v>
      </c>
      <c r="AV250" s="13" t="s">
        <v>89</v>
      </c>
      <c r="AW250" s="13" t="s">
        <v>35</v>
      </c>
      <c r="AX250" s="13" t="s">
        <v>81</v>
      </c>
      <c r="AY250" s="211" t="s">
        <v>150</v>
      </c>
    </row>
    <row r="251" spans="1:65" s="14" customFormat="1">
      <c r="B251" s="212"/>
      <c r="C251" s="213"/>
      <c r="D251" s="203" t="s">
        <v>158</v>
      </c>
      <c r="E251" s="214" t="s">
        <v>1</v>
      </c>
      <c r="F251" s="215" t="s">
        <v>1054</v>
      </c>
      <c r="G251" s="213"/>
      <c r="H251" s="216">
        <v>154.97499999999999</v>
      </c>
      <c r="I251" s="217"/>
      <c r="J251" s="213"/>
      <c r="K251" s="213"/>
      <c r="L251" s="218"/>
      <c r="M251" s="219"/>
      <c r="N251" s="220"/>
      <c r="O251" s="220"/>
      <c r="P251" s="220"/>
      <c r="Q251" s="220"/>
      <c r="R251" s="220"/>
      <c r="S251" s="220"/>
      <c r="T251" s="221"/>
      <c r="AT251" s="222" t="s">
        <v>158</v>
      </c>
      <c r="AU251" s="222" t="s">
        <v>91</v>
      </c>
      <c r="AV251" s="14" t="s">
        <v>91</v>
      </c>
      <c r="AW251" s="14" t="s">
        <v>35</v>
      </c>
      <c r="AX251" s="14" t="s">
        <v>81</v>
      </c>
      <c r="AY251" s="222" t="s">
        <v>150</v>
      </c>
    </row>
    <row r="252" spans="1:65" s="15" customFormat="1">
      <c r="B252" s="223"/>
      <c r="C252" s="224"/>
      <c r="D252" s="203" t="s">
        <v>158</v>
      </c>
      <c r="E252" s="225" t="s">
        <v>1</v>
      </c>
      <c r="F252" s="226" t="s">
        <v>161</v>
      </c>
      <c r="G252" s="224"/>
      <c r="H252" s="227">
        <v>154.97499999999999</v>
      </c>
      <c r="I252" s="228"/>
      <c r="J252" s="224"/>
      <c r="K252" s="224"/>
      <c r="L252" s="229"/>
      <c r="M252" s="230"/>
      <c r="N252" s="231"/>
      <c r="O252" s="231"/>
      <c r="P252" s="231"/>
      <c r="Q252" s="231"/>
      <c r="R252" s="231"/>
      <c r="S252" s="231"/>
      <c r="T252" s="232"/>
      <c r="AT252" s="233" t="s">
        <v>158</v>
      </c>
      <c r="AU252" s="233" t="s">
        <v>91</v>
      </c>
      <c r="AV252" s="15" t="s">
        <v>156</v>
      </c>
      <c r="AW252" s="15" t="s">
        <v>35</v>
      </c>
      <c r="AX252" s="15" t="s">
        <v>89</v>
      </c>
      <c r="AY252" s="233" t="s">
        <v>150</v>
      </c>
    </row>
    <row r="253" spans="1:65" s="2" customFormat="1" ht="16.5" customHeight="1">
      <c r="A253" s="34"/>
      <c r="B253" s="35"/>
      <c r="C253" s="234" t="s">
        <v>328</v>
      </c>
      <c r="D253" s="234" t="s">
        <v>211</v>
      </c>
      <c r="E253" s="235" t="s">
        <v>615</v>
      </c>
      <c r="F253" s="236" t="s">
        <v>616</v>
      </c>
      <c r="G253" s="237" t="s">
        <v>155</v>
      </c>
      <c r="H253" s="238">
        <v>159.624</v>
      </c>
      <c r="I253" s="239"/>
      <c r="J253" s="240">
        <f>ROUND(I253*H253,2)</f>
        <v>0</v>
      </c>
      <c r="K253" s="241"/>
      <c r="L253" s="242"/>
      <c r="M253" s="243" t="s">
        <v>1</v>
      </c>
      <c r="N253" s="244" t="s">
        <v>46</v>
      </c>
      <c r="O253" s="71"/>
      <c r="P253" s="197">
        <f>O253*H253</f>
        <v>0</v>
      </c>
      <c r="Q253" s="197">
        <v>0.152</v>
      </c>
      <c r="R253" s="197">
        <f>Q253*H253</f>
        <v>24.262847999999998</v>
      </c>
      <c r="S253" s="197">
        <v>0</v>
      </c>
      <c r="T253" s="198">
        <f>S253*H253</f>
        <v>0</v>
      </c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R253" s="199" t="s">
        <v>193</v>
      </c>
      <c r="AT253" s="199" t="s">
        <v>211</v>
      </c>
      <c r="AU253" s="199" t="s">
        <v>91</v>
      </c>
      <c r="AY253" s="17" t="s">
        <v>150</v>
      </c>
      <c r="BE253" s="200">
        <f>IF(N253="základní",J253,0)</f>
        <v>0</v>
      </c>
      <c r="BF253" s="200">
        <f>IF(N253="snížená",J253,0)</f>
        <v>0</v>
      </c>
      <c r="BG253" s="200">
        <f>IF(N253="zákl. přenesená",J253,0)</f>
        <v>0</v>
      </c>
      <c r="BH253" s="200">
        <f>IF(N253="sníž. přenesená",J253,0)</f>
        <v>0</v>
      </c>
      <c r="BI253" s="200">
        <f>IF(N253="nulová",J253,0)</f>
        <v>0</v>
      </c>
      <c r="BJ253" s="17" t="s">
        <v>89</v>
      </c>
      <c r="BK253" s="200">
        <f>ROUND(I253*H253,2)</f>
        <v>0</v>
      </c>
      <c r="BL253" s="17" t="s">
        <v>156</v>
      </c>
      <c r="BM253" s="199" t="s">
        <v>1063</v>
      </c>
    </row>
    <row r="254" spans="1:65" s="13" customFormat="1">
      <c r="B254" s="201"/>
      <c r="C254" s="202"/>
      <c r="D254" s="203" t="s">
        <v>158</v>
      </c>
      <c r="E254" s="204" t="s">
        <v>1</v>
      </c>
      <c r="F254" s="205" t="s">
        <v>1064</v>
      </c>
      <c r="G254" s="202"/>
      <c r="H254" s="204" t="s">
        <v>1</v>
      </c>
      <c r="I254" s="206"/>
      <c r="J254" s="202"/>
      <c r="K254" s="202"/>
      <c r="L254" s="207"/>
      <c r="M254" s="208"/>
      <c r="N254" s="209"/>
      <c r="O254" s="209"/>
      <c r="P254" s="209"/>
      <c r="Q254" s="209"/>
      <c r="R254" s="209"/>
      <c r="S254" s="209"/>
      <c r="T254" s="210"/>
      <c r="AT254" s="211" t="s">
        <v>158</v>
      </c>
      <c r="AU254" s="211" t="s">
        <v>91</v>
      </c>
      <c r="AV254" s="13" t="s">
        <v>89</v>
      </c>
      <c r="AW254" s="13" t="s">
        <v>35</v>
      </c>
      <c r="AX254" s="13" t="s">
        <v>81</v>
      </c>
      <c r="AY254" s="211" t="s">
        <v>150</v>
      </c>
    </row>
    <row r="255" spans="1:65" s="14" customFormat="1">
      <c r="B255" s="212"/>
      <c r="C255" s="213"/>
      <c r="D255" s="203" t="s">
        <v>158</v>
      </c>
      <c r="E255" s="214" t="s">
        <v>1</v>
      </c>
      <c r="F255" s="215" t="s">
        <v>1054</v>
      </c>
      <c r="G255" s="213"/>
      <c r="H255" s="216">
        <v>154.97499999999999</v>
      </c>
      <c r="I255" s="217"/>
      <c r="J255" s="213"/>
      <c r="K255" s="213"/>
      <c r="L255" s="218"/>
      <c r="M255" s="219"/>
      <c r="N255" s="220"/>
      <c r="O255" s="220"/>
      <c r="P255" s="220"/>
      <c r="Q255" s="220"/>
      <c r="R255" s="220"/>
      <c r="S255" s="220"/>
      <c r="T255" s="221"/>
      <c r="AT255" s="222" t="s">
        <v>158</v>
      </c>
      <c r="AU255" s="222" t="s">
        <v>91</v>
      </c>
      <c r="AV255" s="14" t="s">
        <v>91</v>
      </c>
      <c r="AW255" s="14" t="s">
        <v>35</v>
      </c>
      <c r="AX255" s="14" t="s">
        <v>81</v>
      </c>
      <c r="AY255" s="222" t="s">
        <v>150</v>
      </c>
    </row>
    <row r="256" spans="1:65" s="15" customFormat="1">
      <c r="B256" s="223"/>
      <c r="C256" s="224"/>
      <c r="D256" s="203" t="s">
        <v>158</v>
      </c>
      <c r="E256" s="225" t="s">
        <v>1</v>
      </c>
      <c r="F256" s="226" t="s">
        <v>161</v>
      </c>
      <c r="G256" s="224"/>
      <c r="H256" s="227">
        <v>154.97499999999999</v>
      </c>
      <c r="I256" s="228"/>
      <c r="J256" s="224"/>
      <c r="K256" s="224"/>
      <c r="L256" s="229"/>
      <c r="M256" s="230"/>
      <c r="N256" s="231"/>
      <c r="O256" s="231"/>
      <c r="P256" s="231"/>
      <c r="Q256" s="231"/>
      <c r="R256" s="231"/>
      <c r="S256" s="231"/>
      <c r="T256" s="232"/>
      <c r="AT256" s="233" t="s">
        <v>158</v>
      </c>
      <c r="AU256" s="233" t="s">
        <v>91</v>
      </c>
      <c r="AV256" s="15" t="s">
        <v>156</v>
      </c>
      <c r="AW256" s="15" t="s">
        <v>35</v>
      </c>
      <c r="AX256" s="15" t="s">
        <v>89</v>
      </c>
      <c r="AY256" s="233" t="s">
        <v>150</v>
      </c>
    </row>
    <row r="257" spans="1:65" s="14" customFormat="1">
      <c r="B257" s="212"/>
      <c r="C257" s="213"/>
      <c r="D257" s="203" t="s">
        <v>158</v>
      </c>
      <c r="E257" s="213"/>
      <c r="F257" s="215" t="s">
        <v>1065</v>
      </c>
      <c r="G257" s="213"/>
      <c r="H257" s="216">
        <v>159.624</v>
      </c>
      <c r="I257" s="217"/>
      <c r="J257" s="213"/>
      <c r="K257" s="213"/>
      <c r="L257" s="218"/>
      <c r="M257" s="219"/>
      <c r="N257" s="220"/>
      <c r="O257" s="220"/>
      <c r="P257" s="220"/>
      <c r="Q257" s="220"/>
      <c r="R257" s="220"/>
      <c r="S257" s="220"/>
      <c r="T257" s="221"/>
      <c r="AT257" s="222" t="s">
        <v>158</v>
      </c>
      <c r="AU257" s="222" t="s">
        <v>91</v>
      </c>
      <c r="AV257" s="14" t="s">
        <v>91</v>
      </c>
      <c r="AW257" s="14" t="s">
        <v>4</v>
      </c>
      <c r="AX257" s="14" t="s">
        <v>89</v>
      </c>
      <c r="AY257" s="222" t="s">
        <v>150</v>
      </c>
    </row>
    <row r="258" spans="1:65" s="12" customFormat="1" ht="22.9" customHeight="1">
      <c r="B258" s="171"/>
      <c r="C258" s="172"/>
      <c r="D258" s="173" t="s">
        <v>80</v>
      </c>
      <c r="E258" s="185" t="s">
        <v>199</v>
      </c>
      <c r="F258" s="185" t="s">
        <v>319</v>
      </c>
      <c r="G258" s="172"/>
      <c r="H258" s="172"/>
      <c r="I258" s="175"/>
      <c r="J258" s="186">
        <f>BK258</f>
        <v>0</v>
      </c>
      <c r="K258" s="172"/>
      <c r="L258" s="177"/>
      <c r="M258" s="178"/>
      <c r="N258" s="179"/>
      <c r="O258" s="179"/>
      <c r="P258" s="180">
        <f>SUM(P259:P287)</f>
        <v>0</v>
      </c>
      <c r="Q258" s="179"/>
      <c r="R258" s="180">
        <f>SUM(R259:R287)</f>
        <v>25.685932999999999</v>
      </c>
      <c r="S258" s="179"/>
      <c r="T258" s="181">
        <f>SUM(T259:T287)</f>
        <v>5.1150000000000011</v>
      </c>
      <c r="AR258" s="182" t="s">
        <v>89</v>
      </c>
      <c r="AT258" s="183" t="s">
        <v>80</v>
      </c>
      <c r="AU258" s="183" t="s">
        <v>89</v>
      </c>
      <c r="AY258" s="182" t="s">
        <v>150</v>
      </c>
      <c r="BK258" s="184">
        <f>SUM(BK259:BK287)</f>
        <v>0</v>
      </c>
    </row>
    <row r="259" spans="1:65" s="2" customFormat="1" ht="33" customHeight="1">
      <c r="A259" s="34"/>
      <c r="B259" s="35"/>
      <c r="C259" s="187" t="s">
        <v>333</v>
      </c>
      <c r="D259" s="187" t="s">
        <v>152</v>
      </c>
      <c r="E259" s="188" t="s">
        <v>339</v>
      </c>
      <c r="F259" s="189" t="s">
        <v>340</v>
      </c>
      <c r="G259" s="190" t="s">
        <v>177</v>
      </c>
      <c r="H259" s="191">
        <v>67.989999999999995</v>
      </c>
      <c r="I259" s="192"/>
      <c r="J259" s="193">
        <f>ROUND(I259*H259,2)</f>
        <v>0</v>
      </c>
      <c r="K259" s="194"/>
      <c r="L259" s="39"/>
      <c r="M259" s="195" t="s">
        <v>1</v>
      </c>
      <c r="N259" s="196" t="s">
        <v>46</v>
      </c>
      <c r="O259" s="71"/>
      <c r="P259" s="197">
        <f>O259*H259</f>
        <v>0</v>
      </c>
      <c r="Q259" s="197">
        <v>0.15540000000000001</v>
      </c>
      <c r="R259" s="197">
        <f>Q259*H259</f>
        <v>10.565645999999999</v>
      </c>
      <c r="S259" s="197">
        <v>0</v>
      </c>
      <c r="T259" s="198">
        <f>S259*H259</f>
        <v>0</v>
      </c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R259" s="199" t="s">
        <v>156</v>
      </c>
      <c r="AT259" s="199" t="s">
        <v>152</v>
      </c>
      <c r="AU259" s="199" t="s">
        <v>91</v>
      </c>
      <c r="AY259" s="17" t="s">
        <v>150</v>
      </c>
      <c r="BE259" s="200">
        <f>IF(N259="základní",J259,0)</f>
        <v>0</v>
      </c>
      <c r="BF259" s="200">
        <f>IF(N259="snížená",J259,0)</f>
        <v>0</v>
      </c>
      <c r="BG259" s="200">
        <f>IF(N259="zákl. přenesená",J259,0)</f>
        <v>0</v>
      </c>
      <c r="BH259" s="200">
        <f>IF(N259="sníž. přenesená",J259,0)</f>
        <v>0</v>
      </c>
      <c r="BI259" s="200">
        <f>IF(N259="nulová",J259,0)</f>
        <v>0</v>
      </c>
      <c r="BJ259" s="17" t="s">
        <v>89</v>
      </c>
      <c r="BK259" s="200">
        <f>ROUND(I259*H259,2)</f>
        <v>0</v>
      </c>
      <c r="BL259" s="17" t="s">
        <v>156</v>
      </c>
      <c r="BM259" s="199" t="s">
        <v>1066</v>
      </c>
    </row>
    <row r="260" spans="1:65" s="13" customFormat="1">
      <c r="B260" s="201"/>
      <c r="C260" s="202"/>
      <c r="D260" s="203" t="s">
        <v>158</v>
      </c>
      <c r="E260" s="204" t="s">
        <v>1</v>
      </c>
      <c r="F260" s="205" t="s">
        <v>627</v>
      </c>
      <c r="G260" s="202"/>
      <c r="H260" s="204" t="s">
        <v>1</v>
      </c>
      <c r="I260" s="206"/>
      <c r="J260" s="202"/>
      <c r="K260" s="202"/>
      <c r="L260" s="207"/>
      <c r="M260" s="208"/>
      <c r="N260" s="209"/>
      <c r="O260" s="209"/>
      <c r="P260" s="209"/>
      <c r="Q260" s="209"/>
      <c r="R260" s="209"/>
      <c r="S260" s="209"/>
      <c r="T260" s="210"/>
      <c r="AT260" s="211" t="s">
        <v>158</v>
      </c>
      <c r="AU260" s="211" t="s">
        <v>91</v>
      </c>
      <c r="AV260" s="13" t="s">
        <v>89</v>
      </c>
      <c r="AW260" s="13" t="s">
        <v>35</v>
      </c>
      <c r="AX260" s="13" t="s">
        <v>81</v>
      </c>
      <c r="AY260" s="211" t="s">
        <v>150</v>
      </c>
    </row>
    <row r="261" spans="1:65" s="14" customFormat="1" ht="22.5">
      <c r="B261" s="212"/>
      <c r="C261" s="213"/>
      <c r="D261" s="203" t="s">
        <v>158</v>
      </c>
      <c r="E261" s="214" t="s">
        <v>1</v>
      </c>
      <c r="F261" s="215" t="s">
        <v>1067</v>
      </c>
      <c r="G261" s="213"/>
      <c r="H261" s="216">
        <v>67.989999999999995</v>
      </c>
      <c r="I261" s="217"/>
      <c r="J261" s="213"/>
      <c r="K261" s="213"/>
      <c r="L261" s="218"/>
      <c r="M261" s="219"/>
      <c r="N261" s="220"/>
      <c r="O261" s="220"/>
      <c r="P261" s="220"/>
      <c r="Q261" s="220"/>
      <c r="R261" s="220"/>
      <c r="S261" s="220"/>
      <c r="T261" s="221"/>
      <c r="AT261" s="222" t="s">
        <v>158</v>
      </c>
      <c r="AU261" s="222" t="s">
        <v>91</v>
      </c>
      <c r="AV261" s="14" t="s">
        <v>91</v>
      </c>
      <c r="AW261" s="14" t="s">
        <v>35</v>
      </c>
      <c r="AX261" s="14" t="s">
        <v>81</v>
      </c>
      <c r="AY261" s="222" t="s">
        <v>150</v>
      </c>
    </row>
    <row r="262" spans="1:65" s="15" customFormat="1">
      <c r="B262" s="223"/>
      <c r="C262" s="224"/>
      <c r="D262" s="203" t="s">
        <v>158</v>
      </c>
      <c r="E262" s="225" t="s">
        <v>1</v>
      </c>
      <c r="F262" s="226" t="s">
        <v>161</v>
      </c>
      <c r="G262" s="224"/>
      <c r="H262" s="227">
        <v>67.989999999999995</v>
      </c>
      <c r="I262" s="228"/>
      <c r="J262" s="224"/>
      <c r="K262" s="224"/>
      <c r="L262" s="229"/>
      <c r="M262" s="230"/>
      <c r="N262" s="231"/>
      <c r="O262" s="231"/>
      <c r="P262" s="231"/>
      <c r="Q262" s="231"/>
      <c r="R262" s="231"/>
      <c r="S262" s="231"/>
      <c r="T262" s="232"/>
      <c r="AT262" s="233" t="s">
        <v>158</v>
      </c>
      <c r="AU262" s="233" t="s">
        <v>91</v>
      </c>
      <c r="AV262" s="15" t="s">
        <v>156</v>
      </c>
      <c r="AW262" s="15" t="s">
        <v>35</v>
      </c>
      <c r="AX262" s="15" t="s">
        <v>89</v>
      </c>
      <c r="AY262" s="233" t="s">
        <v>150</v>
      </c>
    </row>
    <row r="263" spans="1:65" s="2" customFormat="1" ht="16.5" customHeight="1">
      <c r="A263" s="34"/>
      <c r="B263" s="35"/>
      <c r="C263" s="234" t="s">
        <v>338</v>
      </c>
      <c r="D263" s="234" t="s">
        <v>211</v>
      </c>
      <c r="E263" s="235" t="s">
        <v>630</v>
      </c>
      <c r="F263" s="236" t="s">
        <v>631</v>
      </c>
      <c r="G263" s="237" t="s">
        <v>177</v>
      </c>
      <c r="H263" s="238">
        <v>69.349999999999994</v>
      </c>
      <c r="I263" s="239"/>
      <c r="J263" s="240">
        <f>ROUND(I263*H263,2)</f>
        <v>0</v>
      </c>
      <c r="K263" s="241"/>
      <c r="L263" s="242"/>
      <c r="M263" s="243" t="s">
        <v>1</v>
      </c>
      <c r="N263" s="244" t="s">
        <v>46</v>
      </c>
      <c r="O263" s="71"/>
      <c r="P263" s="197">
        <f>O263*H263</f>
        <v>0</v>
      </c>
      <c r="Q263" s="197">
        <v>5.5E-2</v>
      </c>
      <c r="R263" s="197">
        <f>Q263*H263</f>
        <v>3.8142499999999999</v>
      </c>
      <c r="S263" s="197">
        <v>0</v>
      </c>
      <c r="T263" s="198">
        <f>S263*H263</f>
        <v>0</v>
      </c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R263" s="199" t="s">
        <v>193</v>
      </c>
      <c r="AT263" s="199" t="s">
        <v>211</v>
      </c>
      <c r="AU263" s="199" t="s">
        <v>91</v>
      </c>
      <c r="AY263" s="17" t="s">
        <v>150</v>
      </c>
      <c r="BE263" s="200">
        <f>IF(N263="základní",J263,0)</f>
        <v>0</v>
      </c>
      <c r="BF263" s="200">
        <f>IF(N263="snížená",J263,0)</f>
        <v>0</v>
      </c>
      <c r="BG263" s="200">
        <f>IF(N263="zákl. přenesená",J263,0)</f>
        <v>0</v>
      </c>
      <c r="BH263" s="200">
        <f>IF(N263="sníž. přenesená",J263,0)</f>
        <v>0</v>
      </c>
      <c r="BI263" s="200">
        <f>IF(N263="nulová",J263,0)</f>
        <v>0</v>
      </c>
      <c r="BJ263" s="17" t="s">
        <v>89</v>
      </c>
      <c r="BK263" s="200">
        <f>ROUND(I263*H263,2)</f>
        <v>0</v>
      </c>
      <c r="BL263" s="17" t="s">
        <v>156</v>
      </c>
      <c r="BM263" s="199" t="s">
        <v>1068</v>
      </c>
    </row>
    <row r="264" spans="1:65" s="14" customFormat="1">
      <c r="B264" s="212"/>
      <c r="C264" s="213"/>
      <c r="D264" s="203" t="s">
        <v>158</v>
      </c>
      <c r="E264" s="214" t="s">
        <v>1</v>
      </c>
      <c r="F264" s="215" t="s">
        <v>1069</v>
      </c>
      <c r="G264" s="213"/>
      <c r="H264" s="216">
        <v>67.989999999999995</v>
      </c>
      <c r="I264" s="217"/>
      <c r="J264" s="213"/>
      <c r="K264" s="213"/>
      <c r="L264" s="218"/>
      <c r="M264" s="219"/>
      <c r="N264" s="220"/>
      <c r="O264" s="220"/>
      <c r="P264" s="220"/>
      <c r="Q264" s="220"/>
      <c r="R264" s="220"/>
      <c r="S264" s="220"/>
      <c r="T264" s="221"/>
      <c r="AT264" s="222" t="s">
        <v>158</v>
      </c>
      <c r="AU264" s="222" t="s">
        <v>91</v>
      </c>
      <c r="AV264" s="14" t="s">
        <v>91</v>
      </c>
      <c r="AW264" s="14" t="s">
        <v>35</v>
      </c>
      <c r="AX264" s="14" t="s">
        <v>81</v>
      </c>
      <c r="AY264" s="222" t="s">
        <v>150</v>
      </c>
    </row>
    <row r="265" spans="1:65" s="15" customFormat="1">
      <c r="B265" s="223"/>
      <c r="C265" s="224"/>
      <c r="D265" s="203" t="s">
        <v>158</v>
      </c>
      <c r="E265" s="225" t="s">
        <v>1</v>
      </c>
      <c r="F265" s="226" t="s">
        <v>161</v>
      </c>
      <c r="G265" s="224"/>
      <c r="H265" s="227">
        <v>67.989999999999995</v>
      </c>
      <c r="I265" s="228"/>
      <c r="J265" s="224"/>
      <c r="K265" s="224"/>
      <c r="L265" s="229"/>
      <c r="M265" s="230"/>
      <c r="N265" s="231"/>
      <c r="O265" s="231"/>
      <c r="P265" s="231"/>
      <c r="Q265" s="231"/>
      <c r="R265" s="231"/>
      <c r="S265" s="231"/>
      <c r="T265" s="232"/>
      <c r="AT265" s="233" t="s">
        <v>158</v>
      </c>
      <c r="AU265" s="233" t="s">
        <v>91</v>
      </c>
      <c r="AV265" s="15" t="s">
        <v>156</v>
      </c>
      <c r="AW265" s="15" t="s">
        <v>35</v>
      </c>
      <c r="AX265" s="15" t="s">
        <v>89</v>
      </c>
      <c r="AY265" s="233" t="s">
        <v>150</v>
      </c>
    </row>
    <row r="266" spans="1:65" s="14" customFormat="1">
      <c r="B266" s="212"/>
      <c r="C266" s="213"/>
      <c r="D266" s="203" t="s">
        <v>158</v>
      </c>
      <c r="E266" s="213"/>
      <c r="F266" s="215" t="s">
        <v>1070</v>
      </c>
      <c r="G266" s="213"/>
      <c r="H266" s="216">
        <v>69.349999999999994</v>
      </c>
      <c r="I266" s="217"/>
      <c r="J266" s="213"/>
      <c r="K266" s="213"/>
      <c r="L266" s="218"/>
      <c r="M266" s="219"/>
      <c r="N266" s="220"/>
      <c r="O266" s="220"/>
      <c r="P266" s="220"/>
      <c r="Q266" s="220"/>
      <c r="R266" s="220"/>
      <c r="S266" s="220"/>
      <c r="T266" s="221"/>
      <c r="AT266" s="222" t="s">
        <v>158</v>
      </c>
      <c r="AU266" s="222" t="s">
        <v>91</v>
      </c>
      <c r="AV266" s="14" t="s">
        <v>91</v>
      </c>
      <c r="AW266" s="14" t="s">
        <v>4</v>
      </c>
      <c r="AX266" s="14" t="s">
        <v>89</v>
      </c>
      <c r="AY266" s="222" t="s">
        <v>150</v>
      </c>
    </row>
    <row r="267" spans="1:65" s="2" customFormat="1" ht="33" customHeight="1">
      <c r="A267" s="34"/>
      <c r="B267" s="35"/>
      <c r="C267" s="187" t="s">
        <v>344</v>
      </c>
      <c r="D267" s="187" t="s">
        <v>152</v>
      </c>
      <c r="E267" s="188" t="s">
        <v>345</v>
      </c>
      <c r="F267" s="189" t="s">
        <v>346</v>
      </c>
      <c r="G267" s="190" t="s">
        <v>177</v>
      </c>
      <c r="H267" s="191">
        <v>31.65</v>
      </c>
      <c r="I267" s="192"/>
      <c r="J267" s="193">
        <f>ROUND(I267*H267,2)</f>
        <v>0</v>
      </c>
      <c r="K267" s="194"/>
      <c r="L267" s="39"/>
      <c r="M267" s="195" t="s">
        <v>1</v>
      </c>
      <c r="N267" s="196" t="s">
        <v>46</v>
      </c>
      <c r="O267" s="71"/>
      <c r="P267" s="197">
        <f>O267*H267</f>
        <v>0</v>
      </c>
      <c r="Q267" s="197">
        <v>0.1295</v>
      </c>
      <c r="R267" s="197">
        <f>Q267*H267</f>
        <v>4.0986750000000001</v>
      </c>
      <c r="S267" s="197">
        <v>0</v>
      </c>
      <c r="T267" s="198">
        <f>S267*H267</f>
        <v>0</v>
      </c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R267" s="199" t="s">
        <v>156</v>
      </c>
      <c r="AT267" s="199" t="s">
        <v>152</v>
      </c>
      <c r="AU267" s="199" t="s">
        <v>91</v>
      </c>
      <c r="AY267" s="17" t="s">
        <v>150</v>
      </c>
      <c r="BE267" s="200">
        <f>IF(N267="základní",J267,0)</f>
        <v>0</v>
      </c>
      <c r="BF267" s="200">
        <f>IF(N267="snížená",J267,0)</f>
        <v>0</v>
      </c>
      <c r="BG267" s="200">
        <f>IF(N267="zákl. přenesená",J267,0)</f>
        <v>0</v>
      </c>
      <c r="BH267" s="200">
        <f>IF(N267="sníž. přenesená",J267,0)</f>
        <v>0</v>
      </c>
      <c r="BI267" s="200">
        <f>IF(N267="nulová",J267,0)</f>
        <v>0</v>
      </c>
      <c r="BJ267" s="17" t="s">
        <v>89</v>
      </c>
      <c r="BK267" s="200">
        <f>ROUND(I267*H267,2)</f>
        <v>0</v>
      </c>
      <c r="BL267" s="17" t="s">
        <v>156</v>
      </c>
      <c r="BM267" s="199" t="s">
        <v>1071</v>
      </c>
    </row>
    <row r="268" spans="1:65" s="13" customFormat="1">
      <c r="B268" s="201"/>
      <c r="C268" s="202"/>
      <c r="D268" s="203" t="s">
        <v>158</v>
      </c>
      <c r="E268" s="204" t="s">
        <v>1</v>
      </c>
      <c r="F268" s="205" t="s">
        <v>642</v>
      </c>
      <c r="G268" s="202"/>
      <c r="H268" s="204" t="s">
        <v>1</v>
      </c>
      <c r="I268" s="206"/>
      <c r="J268" s="202"/>
      <c r="K268" s="202"/>
      <c r="L268" s="207"/>
      <c r="M268" s="208"/>
      <c r="N268" s="209"/>
      <c r="O268" s="209"/>
      <c r="P268" s="209"/>
      <c r="Q268" s="209"/>
      <c r="R268" s="209"/>
      <c r="S268" s="209"/>
      <c r="T268" s="210"/>
      <c r="AT268" s="211" t="s">
        <v>158</v>
      </c>
      <c r="AU268" s="211" t="s">
        <v>91</v>
      </c>
      <c r="AV268" s="13" t="s">
        <v>89</v>
      </c>
      <c r="AW268" s="13" t="s">
        <v>35</v>
      </c>
      <c r="AX268" s="13" t="s">
        <v>81</v>
      </c>
      <c r="AY268" s="211" t="s">
        <v>150</v>
      </c>
    </row>
    <row r="269" spans="1:65" s="14" customFormat="1" ht="22.5">
      <c r="B269" s="212"/>
      <c r="C269" s="213"/>
      <c r="D269" s="203" t="s">
        <v>158</v>
      </c>
      <c r="E269" s="214" t="s">
        <v>1</v>
      </c>
      <c r="F269" s="215" t="s">
        <v>643</v>
      </c>
      <c r="G269" s="213"/>
      <c r="H269" s="216">
        <v>31.65</v>
      </c>
      <c r="I269" s="217"/>
      <c r="J269" s="213"/>
      <c r="K269" s="213"/>
      <c r="L269" s="218"/>
      <c r="M269" s="219"/>
      <c r="N269" s="220"/>
      <c r="O269" s="220"/>
      <c r="P269" s="220"/>
      <c r="Q269" s="220"/>
      <c r="R269" s="220"/>
      <c r="S269" s="220"/>
      <c r="T269" s="221"/>
      <c r="AT269" s="222" t="s">
        <v>158</v>
      </c>
      <c r="AU269" s="222" t="s">
        <v>91</v>
      </c>
      <c r="AV269" s="14" t="s">
        <v>91</v>
      </c>
      <c r="AW269" s="14" t="s">
        <v>35</v>
      </c>
      <c r="AX269" s="14" t="s">
        <v>81</v>
      </c>
      <c r="AY269" s="222" t="s">
        <v>150</v>
      </c>
    </row>
    <row r="270" spans="1:65" s="15" customFormat="1">
      <c r="B270" s="223"/>
      <c r="C270" s="224"/>
      <c r="D270" s="203" t="s">
        <v>158</v>
      </c>
      <c r="E270" s="225" t="s">
        <v>1</v>
      </c>
      <c r="F270" s="226" t="s">
        <v>161</v>
      </c>
      <c r="G270" s="224"/>
      <c r="H270" s="227">
        <v>31.65</v>
      </c>
      <c r="I270" s="228"/>
      <c r="J270" s="224"/>
      <c r="K270" s="224"/>
      <c r="L270" s="229"/>
      <c r="M270" s="230"/>
      <c r="N270" s="231"/>
      <c r="O270" s="231"/>
      <c r="P270" s="231"/>
      <c r="Q270" s="231"/>
      <c r="R270" s="231"/>
      <c r="S270" s="231"/>
      <c r="T270" s="232"/>
      <c r="AT270" s="233" t="s">
        <v>158</v>
      </c>
      <c r="AU270" s="233" t="s">
        <v>91</v>
      </c>
      <c r="AV270" s="15" t="s">
        <v>156</v>
      </c>
      <c r="AW270" s="15" t="s">
        <v>35</v>
      </c>
      <c r="AX270" s="15" t="s">
        <v>89</v>
      </c>
      <c r="AY270" s="233" t="s">
        <v>150</v>
      </c>
    </row>
    <row r="271" spans="1:65" s="2" customFormat="1" ht="16.5" customHeight="1">
      <c r="A271" s="34"/>
      <c r="B271" s="35"/>
      <c r="C271" s="234" t="s">
        <v>349</v>
      </c>
      <c r="D271" s="234" t="s">
        <v>211</v>
      </c>
      <c r="E271" s="235" t="s">
        <v>350</v>
      </c>
      <c r="F271" s="236" t="s">
        <v>351</v>
      </c>
      <c r="G271" s="237" t="s">
        <v>177</v>
      </c>
      <c r="H271" s="238">
        <v>32.283000000000001</v>
      </c>
      <c r="I271" s="239"/>
      <c r="J271" s="240">
        <f>ROUND(I271*H271,2)</f>
        <v>0</v>
      </c>
      <c r="K271" s="241"/>
      <c r="L271" s="242"/>
      <c r="M271" s="243" t="s">
        <v>1</v>
      </c>
      <c r="N271" s="244" t="s">
        <v>46</v>
      </c>
      <c r="O271" s="71"/>
      <c r="P271" s="197">
        <f>O271*H271</f>
        <v>0</v>
      </c>
      <c r="Q271" s="197">
        <v>4.4999999999999998E-2</v>
      </c>
      <c r="R271" s="197">
        <f>Q271*H271</f>
        <v>1.4527350000000001</v>
      </c>
      <c r="S271" s="197">
        <v>0</v>
      </c>
      <c r="T271" s="198">
        <f>S271*H271</f>
        <v>0</v>
      </c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R271" s="199" t="s">
        <v>193</v>
      </c>
      <c r="AT271" s="199" t="s">
        <v>211</v>
      </c>
      <c r="AU271" s="199" t="s">
        <v>91</v>
      </c>
      <c r="AY271" s="17" t="s">
        <v>150</v>
      </c>
      <c r="BE271" s="200">
        <f>IF(N271="základní",J271,0)</f>
        <v>0</v>
      </c>
      <c r="BF271" s="200">
        <f>IF(N271="snížená",J271,0)</f>
        <v>0</v>
      </c>
      <c r="BG271" s="200">
        <f>IF(N271="zákl. přenesená",J271,0)</f>
        <v>0</v>
      </c>
      <c r="BH271" s="200">
        <f>IF(N271="sníž. přenesená",J271,0)</f>
        <v>0</v>
      </c>
      <c r="BI271" s="200">
        <f>IF(N271="nulová",J271,0)</f>
        <v>0</v>
      </c>
      <c r="BJ271" s="17" t="s">
        <v>89</v>
      </c>
      <c r="BK271" s="200">
        <f>ROUND(I271*H271,2)</f>
        <v>0</v>
      </c>
      <c r="BL271" s="17" t="s">
        <v>156</v>
      </c>
      <c r="BM271" s="199" t="s">
        <v>1072</v>
      </c>
    </row>
    <row r="272" spans="1:65" s="14" customFormat="1">
      <c r="B272" s="212"/>
      <c r="C272" s="213"/>
      <c r="D272" s="203" t="s">
        <v>158</v>
      </c>
      <c r="E272" s="214" t="s">
        <v>1</v>
      </c>
      <c r="F272" s="215" t="s">
        <v>645</v>
      </c>
      <c r="G272" s="213"/>
      <c r="H272" s="216">
        <v>31.65</v>
      </c>
      <c r="I272" s="217"/>
      <c r="J272" s="213"/>
      <c r="K272" s="213"/>
      <c r="L272" s="218"/>
      <c r="M272" s="219"/>
      <c r="N272" s="220"/>
      <c r="O272" s="220"/>
      <c r="P272" s="220"/>
      <c r="Q272" s="220"/>
      <c r="R272" s="220"/>
      <c r="S272" s="220"/>
      <c r="T272" s="221"/>
      <c r="AT272" s="222" t="s">
        <v>158</v>
      </c>
      <c r="AU272" s="222" t="s">
        <v>91</v>
      </c>
      <c r="AV272" s="14" t="s">
        <v>91</v>
      </c>
      <c r="AW272" s="14" t="s">
        <v>35</v>
      </c>
      <c r="AX272" s="14" t="s">
        <v>81</v>
      </c>
      <c r="AY272" s="222" t="s">
        <v>150</v>
      </c>
    </row>
    <row r="273" spans="1:65" s="15" customFormat="1">
      <c r="B273" s="223"/>
      <c r="C273" s="224"/>
      <c r="D273" s="203" t="s">
        <v>158</v>
      </c>
      <c r="E273" s="225" t="s">
        <v>1</v>
      </c>
      <c r="F273" s="226" t="s">
        <v>161</v>
      </c>
      <c r="G273" s="224"/>
      <c r="H273" s="227">
        <v>31.65</v>
      </c>
      <c r="I273" s="228"/>
      <c r="J273" s="224"/>
      <c r="K273" s="224"/>
      <c r="L273" s="229"/>
      <c r="M273" s="230"/>
      <c r="N273" s="231"/>
      <c r="O273" s="231"/>
      <c r="P273" s="231"/>
      <c r="Q273" s="231"/>
      <c r="R273" s="231"/>
      <c r="S273" s="231"/>
      <c r="T273" s="232"/>
      <c r="AT273" s="233" t="s">
        <v>158</v>
      </c>
      <c r="AU273" s="233" t="s">
        <v>91</v>
      </c>
      <c r="AV273" s="15" t="s">
        <v>156</v>
      </c>
      <c r="AW273" s="15" t="s">
        <v>35</v>
      </c>
      <c r="AX273" s="15" t="s">
        <v>89</v>
      </c>
      <c r="AY273" s="233" t="s">
        <v>150</v>
      </c>
    </row>
    <row r="274" spans="1:65" s="14" customFormat="1">
      <c r="B274" s="212"/>
      <c r="C274" s="213"/>
      <c r="D274" s="203" t="s">
        <v>158</v>
      </c>
      <c r="E274" s="213"/>
      <c r="F274" s="215" t="s">
        <v>646</v>
      </c>
      <c r="G274" s="213"/>
      <c r="H274" s="216">
        <v>32.283000000000001</v>
      </c>
      <c r="I274" s="217"/>
      <c r="J274" s="213"/>
      <c r="K274" s="213"/>
      <c r="L274" s="218"/>
      <c r="M274" s="219"/>
      <c r="N274" s="220"/>
      <c r="O274" s="220"/>
      <c r="P274" s="220"/>
      <c r="Q274" s="220"/>
      <c r="R274" s="220"/>
      <c r="S274" s="220"/>
      <c r="T274" s="221"/>
      <c r="AT274" s="222" t="s">
        <v>158</v>
      </c>
      <c r="AU274" s="222" t="s">
        <v>91</v>
      </c>
      <c r="AV274" s="14" t="s">
        <v>91</v>
      </c>
      <c r="AW274" s="14" t="s">
        <v>4</v>
      </c>
      <c r="AX274" s="14" t="s">
        <v>89</v>
      </c>
      <c r="AY274" s="222" t="s">
        <v>150</v>
      </c>
    </row>
    <row r="275" spans="1:65" s="2" customFormat="1" ht="24.2" customHeight="1">
      <c r="A275" s="34"/>
      <c r="B275" s="35"/>
      <c r="C275" s="187" t="s">
        <v>354</v>
      </c>
      <c r="D275" s="187" t="s">
        <v>152</v>
      </c>
      <c r="E275" s="188" t="s">
        <v>355</v>
      </c>
      <c r="F275" s="189" t="s">
        <v>356</v>
      </c>
      <c r="G275" s="190" t="s">
        <v>189</v>
      </c>
      <c r="H275" s="191">
        <v>2.5499999999999998</v>
      </c>
      <c r="I275" s="192"/>
      <c r="J275" s="193">
        <f>ROUND(I275*H275,2)</f>
        <v>0</v>
      </c>
      <c r="K275" s="194"/>
      <c r="L275" s="39"/>
      <c r="M275" s="195" t="s">
        <v>1</v>
      </c>
      <c r="N275" s="196" t="s">
        <v>46</v>
      </c>
      <c r="O275" s="71"/>
      <c r="P275" s="197">
        <f>O275*H275</f>
        <v>0</v>
      </c>
      <c r="Q275" s="197">
        <v>2.2563399999999998</v>
      </c>
      <c r="R275" s="197">
        <f>Q275*H275</f>
        <v>5.7536669999999992</v>
      </c>
      <c r="S275" s="197">
        <v>0</v>
      </c>
      <c r="T275" s="198">
        <f>S275*H275</f>
        <v>0</v>
      </c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R275" s="199" t="s">
        <v>156</v>
      </c>
      <c r="AT275" s="199" t="s">
        <v>152</v>
      </c>
      <c r="AU275" s="199" t="s">
        <v>91</v>
      </c>
      <c r="AY275" s="17" t="s">
        <v>150</v>
      </c>
      <c r="BE275" s="200">
        <f>IF(N275="základní",J275,0)</f>
        <v>0</v>
      </c>
      <c r="BF275" s="200">
        <f>IF(N275="snížená",J275,0)</f>
        <v>0</v>
      </c>
      <c r="BG275" s="200">
        <f>IF(N275="zákl. přenesená",J275,0)</f>
        <v>0</v>
      </c>
      <c r="BH275" s="200">
        <f>IF(N275="sníž. přenesená",J275,0)</f>
        <v>0</v>
      </c>
      <c r="BI275" s="200">
        <f>IF(N275="nulová",J275,0)</f>
        <v>0</v>
      </c>
      <c r="BJ275" s="17" t="s">
        <v>89</v>
      </c>
      <c r="BK275" s="200">
        <f>ROUND(I275*H275,2)</f>
        <v>0</v>
      </c>
      <c r="BL275" s="17" t="s">
        <v>156</v>
      </c>
      <c r="BM275" s="199" t="s">
        <v>1073</v>
      </c>
    </row>
    <row r="276" spans="1:65" s="14" customFormat="1">
      <c r="B276" s="212"/>
      <c r="C276" s="213"/>
      <c r="D276" s="203" t="s">
        <v>158</v>
      </c>
      <c r="E276" s="214" t="s">
        <v>1</v>
      </c>
      <c r="F276" s="215" t="s">
        <v>1074</v>
      </c>
      <c r="G276" s="213"/>
      <c r="H276" s="216">
        <v>2.5499999999999998</v>
      </c>
      <c r="I276" s="217"/>
      <c r="J276" s="213"/>
      <c r="K276" s="213"/>
      <c r="L276" s="218"/>
      <c r="M276" s="219"/>
      <c r="N276" s="220"/>
      <c r="O276" s="220"/>
      <c r="P276" s="220"/>
      <c r="Q276" s="220"/>
      <c r="R276" s="220"/>
      <c r="S276" s="220"/>
      <c r="T276" s="221"/>
      <c r="AT276" s="222" t="s">
        <v>158</v>
      </c>
      <c r="AU276" s="222" t="s">
        <v>91</v>
      </c>
      <c r="AV276" s="14" t="s">
        <v>91</v>
      </c>
      <c r="AW276" s="14" t="s">
        <v>35</v>
      </c>
      <c r="AX276" s="14" t="s">
        <v>81</v>
      </c>
      <c r="AY276" s="222" t="s">
        <v>150</v>
      </c>
    </row>
    <row r="277" spans="1:65" s="15" customFormat="1">
      <c r="B277" s="223"/>
      <c r="C277" s="224"/>
      <c r="D277" s="203" t="s">
        <v>158</v>
      </c>
      <c r="E277" s="225" t="s">
        <v>1</v>
      </c>
      <c r="F277" s="226" t="s">
        <v>161</v>
      </c>
      <c r="G277" s="224"/>
      <c r="H277" s="227">
        <v>2.5499999999999998</v>
      </c>
      <c r="I277" s="228"/>
      <c r="J277" s="224"/>
      <c r="K277" s="224"/>
      <c r="L277" s="229"/>
      <c r="M277" s="230"/>
      <c r="N277" s="231"/>
      <c r="O277" s="231"/>
      <c r="P277" s="231"/>
      <c r="Q277" s="231"/>
      <c r="R277" s="231"/>
      <c r="S277" s="231"/>
      <c r="T277" s="232"/>
      <c r="AT277" s="233" t="s">
        <v>158</v>
      </c>
      <c r="AU277" s="233" t="s">
        <v>91</v>
      </c>
      <c r="AV277" s="15" t="s">
        <v>156</v>
      </c>
      <c r="AW277" s="15" t="s">
        <v>35</v>
      </c>
      <c r="AX277" s="15" t="s">
        <v>89</v>
      </c>
      <c r="AY277" s="233" t="s">
        <v>150</v>
      </c>
    </row>
    <row r="278" spans="1:65" s="2" customFormat="1" ht="24.2" customHeight="1">
      <c r="A278" s="34"/>
      <c r="B278" s="35"/>
      <c r="C278" s="187" t="s">
        <v>359</v>
      </c>
      <c r="D278" s="187" t="s">
        <v>152</v>
      </c>
      <c r="E278" s="188" t="s">
        <v>360</v>
      </c>
      <c r="F278" s="189" t="s">
        <v>361</v>
      </c>
      <c r="G278" s="190" t="s">
        <v>177</v>
      </c>
      <c r="H278" s="191">
        <v>6</v>
      </c>
      <c r="I278" s="192"/>
      <c r="J278" s="193">
        <f>ROUND(I278*H278,2)</f>
        <v>0</v>
      </c>
      <c r="K278" s="194"/>
      <c r="L278" s="39"/>
      <c r="M278" s="195" t="s">
        <v>1</v>
      </c>
      <c r="N278" s="196" t="s">
        <v>46</v>
      </c>
      <c r="O278" s="71"/>
      <c r="P278" s="197">
        <f>O278*H278</f>
        <v>0</v>
      </c>
      <c r="Q278" s="197">
        <v>1.6000000000000001E-4</v>
      </c>
      <c r="R278" s="197">
        <f>Q278*H278</f>
        <v>9.6000000000000013E-4</v>
      </c>
      <c r="S278" s="197">
        <v>0</v>
      </c>
      <c r="T278" s="198">
        <f>S278*H278</f>
        <v>0</v>
      </c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R278" s="199" t="s">
        <v>156</v>
      </c>
      <c r="AT278" s="199" t="s">
        <v>152</v>
      </c>
      <c r="AU278" s="199" t="s">
        <v>91</v>
      </c>
      <c r="AY278" s="17" t="s">
        <v>150</v>
      </c>
      <c r="BE278" s="200">
        <f>IF(N278="základní",J278,0)</f>
        <v>0</v>
      </c>
      <c r="BF278" s="200">
        <f>IF(N278="snížená",J278,0)</f>
        <v>0</v>
      </c>
      <c r="BG278" s="200">
        <f>IF(N278="zákl. přenesená",J278,0)</f>
        <v>0</v>
      </c>
      <c r="BH278" s="200">
        <f>IF(N278="sníž. přenesená",J278,0)</f>
        <v>0</v>
      </c>
      <c r="BI278" s="200">
        <f>IF(N278="nulová",J278,0)</f>
        <v>0</v>
      </c>
      <c r="BJ278" s="17" t="s">
        <v>89</v>
      </c>
      <c r="BK278" s="200">
        <f>ROUND(I278*H278,2)</f>
        <v>0</v>
      </c>
      <c r="BL278" s="17" t="s">
        <v>156</v>
      </c>
      <c r="BM278" s="199" t="s">
        <v>1075</v>
      </c>
    </row>
    <row r="279" spans="1:65" s="14" customFormat="1">
      <c r="B279" s="212"/>
      <c r="C279" s="213"/>
      <c r="D279" s="203" t="s">
        <v>158</v>
      </c>
      <c r="E279" s="214" t="s">
        <v>1</v>
      </c>
      <c r="F279" s="215" t="s">
        <v>180</v>
      </c>
      <c r="G279" s="213"/>
      <c r="H279" s="216">
        <v>6</v>
      </c>
      <c r="I279" s="217"/>
      <c r="J279" s="213"/>
      <c r="K279" s="213"/>
      <c r="L279" s="218"/>
      <c r="M279" s="219"/>
      <c r="N279" s="220"/>
      <c r="O279" s="220"/>
      <c r="P279" s="220"/>
      <c r="Q279" s="220"/>
      <c r="R279" s="220"/>
      <c r="S279" s="220"/>
      <c r="T279" s="221"/>
      <c r="AT279" s="222" t="s">
        <v>158</v>
      </c>
      <c r="AU279" s="222" t="s">
        <v>91</v>
      </c>
      <c r="AV279" s="14" t="s">
        <v>91</v>
      </c>
      <c r="AW279" s="14" t="s">
        <v>35</v>
      </c>
      <c r="AX279" s="14" t="s">
        <v>81</v>
      </c>
      <c r="AY279" s="222" t="s">
        <v>150</v>
      </c>
    </row>
    <row r="280" spans="1:65" s="15" customFormat="1">
      <c r="B280" s="223"/>
      <c r="C280" s="224"/>
      <c r="D280" s="203" t="s">
        <v>158</v>
      </c>
      <c r="E280" s="225" t="s">
        <v>1</v>
      </c>
      <c r="F280" s="226" t="s">
        <v>161</v>
      </c>
      <c r="G280" s="224"/>
      <c r="H280" s="227">
        <v>6</v>
      </c>
      <c r="I280" s="228"/>
      <c r="J280" s="224"/>
      <c r="K280" s="224"/>
      <c r="L280" s="229"/>
      <c r="M280" s="230"/>
      <c r="N280" s="231"/>
      <c r="O280" s="231"/>
      <c r="P280" s="231"/>
      <c r="Q280" s="231"/>
      <c r="R280" s="231"/>
      <c r="S280" s="231"/>
      <c r="T280" s="232"/>
      <c r="AT280" s="233" t="s">
        <v>158</v>
      </c>
      <c r="AU280" s="233" t="s">
        <v>91</v>
      </c>
      <c r="AV280" s="15" t="s">
        <v>156</v>
      </c>
      <c r="AW280" s="15" t="s">
        <v>35</v>
      </c>
      <c r="AX280" s="15" t="s">
        <v>89</v>
      </c>
      <c r="AY280" s="233" t="s">
        <v>150</v>
      </c>
    </row>
    <row r="281" spans="1:65" s="2" customFormat="1" ht="21.75" customHeight="1">
      <c r="A281" s="34"/>
      <c r="B281" s="35"/>
      <c r="C281" s="187" t="s">
        <v>365</v>
      </c>
      <c r="D281" s="187" t="s">
        <v>152</v>
      </c>
      <c r="E281" s="188" t="s">
        <v>366</v>
      </c>
      <c r="F281" s="189" t="s">
        <v>367</v>
      </c>
      <c r="G281" s="190" t="s">
        <v>177</v>
      </c>
      <c r="H281" s="191">
        <v>6</v>
      </c>
      <c r="I281" s="192"/>
      <c r="J281" s="193">
        <f>ROUND(I281*H281,2)</f>
        <v>0</v>
      </c>
      <c r="K281" s="194"/>
      <c r="L281" s="39"/>
      <c r="M281" s="195" t="s">
        <v>1</v>
      </c>
      <c r="N281" s="196" t="s">
        <v>46</v>
      </c>
      <c r="O281" s="71"/>
      <c r="P281" s="197">
        <f>O281*H281</f>
        <v>0</v>
      </c>
      <c r="Q281" s="197">
        <v>0</v>
      </c>
      <c r="R281" s="197">
        <f>Q281*H281</f>
        <v>0</v>
      </c>
      <c r="S281" s="197">
        <v>0</v>
      </c>
      <c r="T281" s="198">
        <f>S281*H281</f>
        <v>0</v>
      </c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R281" s="199" t="s">
        <v>156</v>
      </c>
      <c r="AT281" s="199" t="s">
        <v>152</v>
      </c>
      <c r="AU281" s="199" t="s">
        <v>91</v>
      </c>
      <c r="AY281" s="17" t="s">
        <v>150</v>
      </c>
      <c r="BE281" s="200">
        <f>IF(N281="základní",J281,0)</f>
        <v>0</v>
      </c>
      <c r="BF281" s="200">
        <f>IF(N281="snížená",J281,0)</f>
        <v>0</v>
      </c>
      <c r="BG281" s="200">
        <f>IF(N281="zákl. přenesená",J281,0)</f>
        <v>0</v>
      </c>
      <c r="BH281" s="200">
        <f>IF(N281="sníž. přenesená",J281,0)</f>
        <v>0</v>
      </c>
      <c r="BI281" s="200">
        <f>IF(N281="nulová",J281,0)</f>
        <v>0</v>
      </c>
      <c r="BJ281" s="17" t="s">
        <v>89</v>
      </c>
      <c r="BK281" s="200">
        <f>ROUND(I281*H281,2)</f>
        <v>0</v>
      </c>
      <c r="BL281" s="17" t="s">
        <v>156</v>
      </c>
      <c r="BM281" s="199" t="s">
        <v>1076</v>
      </c>
    </row>
    <row r="282" spans="1:65" s="14" customFormat="1">
      <c r="B282" s="212"/>
      <c r="C282" s="213"/>
      <c r="D282" s="203" t="s">
        <v>158</v>
      </c>
      <c r="E282" s="214" t="s">
        <v>1</v>
      </c>
      <c r="F282" s="215" t="s">
        <v>180</v>
      </c>
      <c r="G282" s="213"/>
      <c r="H282" s="216">
        <v>6</v>
      </c>
      <c r="I282" s="217"/>
      <c r="J282" s="213"/>
      <c r="K282" s="213"/>
      <c r="L282" s="218"/>
      <c r="M282" s="219"/>
      <c r="N282" s="220"/>
      <c r="O282" s="220"/>
      <c r="P282" s="220"/>
      <c r="Q282" s="220"/>
      <c r="R282" s="220"/>
      <c r="S282" s="220"/>
      <c r="T282" s="221"/>
      <c r="AT282" s="222" t="s">
        <v>158</v>
      </c>
      <c r="AU282" s="222" t="s">
        <v>91</v>
      </c>
      <c r="AV282" s="14" t="s">
        <v>91</v>
      </c>
      <c r="AW282" s="14" t="s">
        <v>35</v>
      </c>
      <c r="AX282" s="14" t="s">
        <v>81</v>
      </c>
      <c r="AY282" s="222" t="s">
        <v>150</v>
      </c>
    </row>
    <row r="283" spans="1:65" s="15" customFormat="1">
      <c r="B283" s="223"/>
      <c r="C283" s="224"/>
      <c r="D283" s="203" t="s">
        <v>158</v>
      </c>
      <c r="E283" s="225" t="s">
        <v>1</v>
      </c>
      <c r="F283" s="226" t="s">
        <v>161</v>
      </c>
      <c r="G283" s="224"/>
      <c r="H283" s="227">
        <v>6</v>
      </c>
      <c r="I283" s="228"/>
      <c r="J283" s="224"/>
      <c r="K283" s="224"/>
      <c r="L283" s="229"/>
      <c r="M283" s="230"/>
      <c r="N283" s="231"/>
      <c r="O283" s="231"/>
      <c r="P283" s="231"/>
      <c r="Q283" s="231"/>
      <c r="R283" s="231"/>
      <c r="S283" s="231"/>
      <c r="T283" s="232"/>
      <c r="AT283" s="233" t="s">
        <v>158</v>
      </c>
      <c r="AU283" s="233" t="s">
        <v>91</v>
      </c>
      <c r="AV283" s="15" t="s">
        <v>156</v>
      </c>
      <c r="AW283" s="15" t="s">
        <v>35</v>
      </c>
      <c r="AX283" s="15" t="s">
        <v>89</v>
      </c>
      <c r="AY283" s="233" t="s">
        <v>150</v>
      </c>
    </row>
    <row r="284" spans="1:65" s="2" customFormat="1" ht="24.2" customHeight="1">
      <c r="A284" s="34"/>
      <c r="B284" s="35"/>
      <c r="C284" s="187" t="s">
        <v>369</v>
      </c>
      <c r="D284" s="187" t="s">
        <v>152</v>
      </c>
      <c r="E284" s="188" t="s">
        <v>370</v>
      </c>
      <c r="F284" s="189" t="s">
        <v>371</v>
      </c>
      <c r="G284" s="190" t="s">
        <v>189</v>
      </c>
      <c r="H284" s="191">
        <v>2.3250000000000002</v>
      </c>
      <c r="I284" s="192"/>
      <c r="J284" s="193">
        <f>ROUND(I284*H284,2)</f>
        <v>0</v>
      </c>
      <c r="K284" s="194"/>
      <c r="L284" s="39"/>
      <c r="M284" s="195" t="s">
        <v>1</v>
      </c>
      <c r="N284" s="196" t="s">
        <v>46</v>
      </c>
      <c r="O284" s="71"/>
      <c r="P284" s="197">
        <f>O284*H284</f>
        <v>0</v>
      </c>
      <c r="Q284" s="197">
        <v>0</v>
      </c>
      <c r="R284" s="197">
        <f>Q284*H284</f>
        <v>0</v>
      </c>
      <c r="S284" s="197">
        <v>2.2000000000000002</v>
      </c>
      <c r="T284" s="198">
        <f>S284*H284</f>
        <v>5.1150000000000011</v>
      </c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R284" s="199" t="s">
        <v>156</v>
      </c>
      <c r="AT284" s="199" t="s">
        <v>152</v>
      </c>
      <c r="AU284" s="199" t="s">
        <v>91</v>
      </c>
      <c r="AY284" s="17" t="s">
        <v>150</v>
      </c>
      <c r="BE284" s="200">
        <f>IF(N284="základní",J284,0)</f>
        <v>0</v>
      </c>
      <c r="BF284" s="200">
        <f>IF(N284="snížená",J284,0)</f>
        <v>0</v>
      </c>
      <c r="BG284" s="200">
        <f>IF(N284="zákl. přenesená",J284,0)</f>
        <v>0</v>
      </c>
      <c r="BH284" s="200">
        <f>IF(N284="sníž. přenesená",J284,0)</f>
        <v>0</v>
      </c>
      <c r="BI284" s="200">
        <f>IF(N284="nulová",J284,0)</f>
        <v>0</v>
      </c>
      <c r="BJ284" s="17" t="s">
        <v>89</v>
      </c>
      <c r="BK284" s="200">
        <f>ROUND(I284*H284,2)</f>
        <v>0</v>
      </c>
      <c r="BL284" s="17" t="s">
        <v>156</v>
      </c>
      <c r="BM284" s="199" t="s">
        <v>1077</v>
      </c>
    </row>
    <row r="285" spans="1:65" s="13" customFormat="1" ht="22.5">
      <c r="B285" s="201"/>
      <c r="C285" s="202"/>
      <c r="D285" s="203" t="s">
        <v>158</v>
      </c>
      <c r="E285" s="204" t="s">
        <v>1</v>
      </c>
      <c r="F285" s="205" t="s">
        <v>653</v>
      </c>
      <c r="G285" s="202"/>
      <c r="H285" s="204" t="s">
        <v>1</v>
      </c>
      <c r="I285" s="206"/>
      <c r="J285" s="202"/>
      <c r="K285" s="202"/>
      <c r="L285" s="207"/>
      <c r="M285" s="208"/>
      <c r="N285" s="209"/>
      <c r="O285" s="209"/>
      <c r="P285" s="209"/>
      <c r="Q285" s="209"/>
      <c r="R285" s="209"/>
      <c r="S285" s="209"/>
      <c r="T285" s="210"/>
      <c r="AT285" s="211" t="s">
        <v>158</v>
      </c>
      <c r="AU285" s="211" t="s">
        <v>91</v>
      </c>
      <c r="AV285" s="13" t="s">
        <v>89</v>
      </c>
      <c r="AW285" s="13" t="s">
        <v>35</v>
      </c>
      <c r="AX285" s="13" t="s">
        <v>81</v>
      </c>
      <c r="AY285" s="211" t="s">
        <v>150</v>
      </c>
    </row>
    <row r="286" spans="1:65" s="14" customFormat="1">
      <c r="B286" s="212"/>
      <c r="C286" s="213"/>
      <c r="D286" s="203" t="s">
        <v>158</v>
      </c>
      <c r="E286" s="214" t="s">
        <v>1</v>
      </c>
      <c r="F286" s="215" t="s">
        <v>1078</v>
      </c>
      <c r="G286" s="213"/>
      <c r="H286" s="216">
        <v>2.3250000000000002</v>
      </c>
      <c r="I286" s="217"/>
      <c r="J286" s="213"/>
      <c r="K286" s="213"/>
      <c r="L286" s="218"/>
      <c r="M286" s="219"/>
      <c r="N286" s="220"/>
      <c r="O286" s="220"/>
      <c r="P286" s="220"/>
      <c r="Q286" s="220"/>
      <c r="R286" s="220"/>
      <c r="S286" s="220"/>
      <c r="T286" s="221"/>
      <c r="AT286" s="222" t="s">
        <v>158</v>
      </c>
      <c r="AU286" s="222" t="s">
        <v>91</v>
      </c>
      <c r="AV286" s="14" t="s">
        <v>91</v>
      </c>
      <c r="AW286" s="14" t="s">
        <v>35</v>
      </c>
      <c r="AX286" s="14" t="s">
        <v>81</v>
      </c>
      <c r="AY286" s="222" t="s">
        <v>150</v>
      </c>
    </row>
    <row r="287" spans="1:65" s="15" customFormat="1">
      <c r="B287" s="223"/>
      <c r="C287" s="224"/>
      <c r="D287" s="203" t="s">
        <v>158</v>
      </c>
      <c r="E287" s="225" t="s">
        <v>1</v>
      </c>
      <c r="F287" s="226" t="s">
        <v>161</v>
      </c>
      <c r="G287" s="224"/>
      <c r="H287" s="227">
        <v>2.3250000000000002</v>
      </c>
      <c r="I287" s="228"/>
      <c r="J287" s="224"/>
      <c r="K287" s="224"/>
      <c r="L287" s="229"/>
      <c r="M287" s="230"/>
      <c r="N287" s="231"/>
      <c r="O287" s="231"/>
      <c r="P287" s="231"/>
      <c r="Q287" s="231"/>
      <c r="R287" s="231"/>
      <c r="S287" s="231"/>
      <c r="T287" s="232"/>
      <c r="AT287" s="233" t="s">
        <v>158</v>
      </c>
      <c r="AU287" s="233" t="s">
        <v>91</v>
      </c>
      <c r="AV287" s="15" t="s">
        <v>156</v>
      </c>
      <c r="AW287" s="15" t="s">
        <v>35</v>
      </c>
      <c r="AX287" s="15" t="s">
        <v>89</v>
      </c>
      <c r="AY287" s="233" t="s">
        <v>150</v>
      </c>
    </row>
    <row r="288" spans="1:65" s="12" customFormat="1" ht="22.9" customHeight="1">
      <c r="B288" s="171"/>
      <c r="C288" s="172"/>
      <c r="D288" s="173" t="s">
        <v>80</v>
      </c>
      <c r="E288" s="185" t="s">
        <v>383</v>
      </c>
      <c r="F288" s="185" t="s">
        <v>384</v>
      </c>
      <c r="G288" s="172"/>
      <c r="H288" s="172"/>
      <c r="I288" s="175"/>
      <c r="J288" s="186">
        <f>BK288</f>
        <v>0</v>
      </c>
      <c r="K288" s="172"/>
      <c r="L288" s="177"/>
      <c r="M288" s="178"/>
      <c r="N288" s="179"/>
      <c r="O288" s="179"/>
      <c r="P288" s="180">
        <f>SUM(P289:P304)</f>
        <v>0</v>
      </c>
      <c r="Q288" s="179"/>
      <c r="R288" s="180">
        <f>SUM(R289:R304)</f>
        <v>0</v>
      </c>
      <c r="S288" s="179"/>
      <c r="T288" s="181">
        <f>SUM(T289:T304)</f>
        <v>0</v>
      </c>
      <c r="AR288" s="182" t="s">
        <v>89</v>
      </c>
      <c r="AT288" s="183" t="s">
        <v>80</v>
      </c>
      <c r="AU288" s="183" t="s">
        <v>89</v>
      </c>
      <c r="AY288" s="182" t="s">
        <v>150</v>
      </c>
      <c r="BK288" s="184">
        <f>SUM(BK289:BK304)</f>
        <v>0</v>
      </c>
    </row>
    <row r="289" spans="1:65" s="2" customFormat="1" ht="24.2" customHeight="1">
      <c r="A289" s="34"/>
      <c r="B289" s="35"/>
      <c r="C289" s="187" t="s">
        <v>375</v>
      </c>
      <c r="D289" s="187" t="s">
        <v>152</v>
      </c>
      <c r="E289" s="188" t="s">
        <v>386</v>
      </c>
      <c r="F289" s="189" t="s">
        <v>387</v>
      </c>
      <c r="G289" s="190" t="s">
        <v>228</v>
      </c>
      <c r="H289" s="191">
        <v>156.75700000000001</v>
      </c>
      <c r="I289" s="192"/>
      <c r="J289" s="193">
        <f>ROUND(I289*H289,2)</f>
        <v>0</v>
      </c>
      <c r="K289" s="194"/>
      <c r="L289" s="39"/>
      <c r="M289" s="195" t="s">
        <v>1</v>
      </c>
      <c r="N289" s="196" t="s">
        <v>46</v>
      </c>
      <c r="O289" s="71"/>
      <c r="P289" s="197">
        <f>O289*H289</f>
        <v>0</v>
      </c>
      <c r="Q289" s="197">
        <v>0</v>
      </c>
      <c r="R289" s="197">
        <f>Q289*H289</f>
        <v>0</v>
      </c>
      <c r="S289" s="197">
        <v>0</v>
      </c>
      <c r="T289" s="198">
        <f>S289*H289</f>
        <v>0</v>
      </c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R289" s="199" t="s">
        <v>156</v>
      </c>
      <c r="AT289" s="199" t="s">
        <v>152</v>
      </c>
      <c r="AU289" s="199" t="s">
        <v>91</v>
      </c>
      <c r="AY289" s="17" t="s">
        <v>150</v>
      </c>
      <c r="BE289" s="200">
        <f>IF(N289="základní",J289,0)</f>
        <v>0</v>
      </c>
      <c r="BF289" s="200">
        <f>IF(N289="snížená",J289,0)</f>
        <v>0</v>
      </c>
      <c r="BG289" s="200">
        <f>IF(N289="zákl. přenesená",J289,0)</f>
        <v>0</v>
      </c>
      <c r="BH289" s="200">
        <f>IF(N289="sníž. přenesená",J289,0)</f>
        <v>0</v>
      </c>
      <c r="BI289" s="200">
        <f>IF(N289="nulová",J289,0)</f>
        <v>0</v>
      </c>
      <c r="BJ289" s="17" t="s">
        <v>89</v>
      </c>
      <c r="BK289" s="200">
        <f>ROUND(I289*H289,2)</f>
        <v>0</v>
      </c>
      <c r="BL289" s="17" t="s">
        <v>156</v>
      </c>
      <c r="BM289" s="199" t="s">
        <v>1079</v>
      </c>
    </row>
    <row r="290" spans="1:65" s="14" customFormat="1">
      <c r="B290" s="212"/>
      <c r="C290" s="213"/>
      <c r="D290" s="203" t="s">
        <v>158</v>
      </c>
      <c r="E290" s="214" t="s">
        <v>1</v>
      </c>
      <c r="F290" s="215" t="s">
        <v>1080</v>
      </c>
      <c r="G290" s="213"/>
      <c r="H290" s="216">
        <v>156.75700000000001</v>
      </c>
      <c r="I290" s="217"/>
      <c r="J290" s="213"/>
      <c r="K290" s="213"/>
      <c r="L290" s="218"/>
      <c r="M290" s="219"/>
      <c r="N290" s="220"/>
      <c r="O290" s="220"/>
      <c r="P290" s="220"/>
      <c r="Q290" s="220"/>
      <c r="R290" s="220"/>
      <c r="S290" s="220"/>
      <c r="T290" s="221"/>
      <c r="AT290" s="222" t="s">
        <v>158</v>
      </c>
      <c r="AU290" s="222" t="s">
        <v>91</v>
      </c>
      <c r="AV290" s="14" t="s">
        <v>91</v>
      </c>
      <c r="AW290" s="14" t="s">
        <v>35</v>
      </c>
      <c r="AX290" s="14" t="s">
        <v>81</v>
      </c>
      <c r="AY290" s="222" t="s">
        <v>150</v>
      </c>
    </row>
    <row r="291" spans="1:65" s="15" customFormat="1">
      <c r="B291" s="223"/>
      <c r="C291" s="224"/>
      <c r="D291" s="203" t="s">
        <v>158</v>
      </c>
      <c r="E291" s="225" t="s">
        <v>1</v>
      </c>
      <c r="F291" s="226" t="s">
        <v>161</v>
      </c>
      <c r="G291" s="224"/>
      <c r="H291" s="227">
        <v>156.75700000000001</v>
      </c>
      <c r="I291" s="228"/>
      <c r="J291" s="224"/>
      <c r="K291" s="224"/>
      <c r="L291" s="229"/>
      <c r="M291" s="230"/>
      <c r="N291" s="231"/>
      <c r="O291" s="231"/>
      <c r="P291" s="231"/>
      <c r="Q291" s="231"/>
      <c r="R291" s="231"/>
      <c r="S291" s="231"/>
      <c r="T291" s="232"/>
      <c r="AT291" s="233" t="s">
        <v>158</v>
      </c>
      <c r="AU291" s="233" t="s">
        <v>91</v>
      </c>
      <c r="AV291" s="15" t="s">
        <v>156</v>
      </c>
      <c r="AW291" s="15" t="s">
        <v>35</v>
      </c>
      <c r="AX291" s="15" t="s">
        <v>89</v>
      </c>
      <c r="AY291" s="233" t="s">
        <v>150</v>
      </c>
    </row>
    <row r="292" spans="1:65" s="2" customFormat="1" ht="24.2" customHeight="1">
      <c r="A292" s="34"/>
      <c r="B292" s="35"/>
      <c r="C292" s="187" t="s">
        <v>379</v>
      </c>
      <c r="D292" s="187" t="s">
        <v>152</v>
      </c>
      <c r="E292" s="188" t="s">
        <v>391</v>
      </c>
      <c r="F292" s="189" t="s">
        <v>392</v>
      </c>
      <c r="G292" s="190" t="s">
        <v>228</v>
      </c>
      <c r="H292" s="191">
        <v>783.78499999999997</v>
      </c>
      <c r="I292" s="192"/>
      <c r="J292" s="193">
        <f>ROUND(I292*H292,2)</f>
        <v>0</v>
      </c>
      <c r="K292" s="194"/>
      <c r="L292" s="39"/>
      <c r="M292" s="195" t="s">
        <v>1</v>
      </c>
      <c r="N292" s="196" t="s">
        <v>46</v>
      </c>
      <c r="O292" s="71"/>
      <c r="P292" s="197">
        <f>O292*H292</f>
        <v>0</v>
      </c>
      <c r="Q292" s="197">
        <v>0</v>
      </c>
      <c r="R292" s="197">
        <f>Q292*H292</f>
        <v>0</v>
      </c>
      <c r="S292" s="197">
        <v>0</v>
      </c>
      <c r="T292" s="198">
        <f>S292*H292</f>
        <v>0</v>
      </c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R292" s="199" t="s">
        <v>156</v>
      </c>
      <c r="AT292" s="199" t="s">
        <v>152</v>
      </c>
      <c r="AU292" s="199" t="s">
        <v>91</v>
      </c>
      <c r="AY292" s="17" t="s">
        <v>150</v>
      </c>
      <c r="BE292" s="200">
        <f>IF(N292="základní",J292,0)</f>
        <v>0</v>
      </c>
      <c r="BF292" s="200">
        <f>IF(N292="snížená",J292,0)</f>
        <v>0</v>
      </c>
      <c r="BG292" s="200">
        <f>IF(N292="zákl. přenesená",J292,0)</f>
        <v>0</v>
      </c>
      <c r="BH292" s="200">
        <f>IF(N292="sníž. přenesená",J292,0)</f>
        <v>0</v>
      </c>
      <c r="BI292" s="200">
        <f>IF(N292="nulová",J292,0)</f>
        <v>0</v>
      </c>
      <c r="BJ292" s="17" t="s">
        <v>89</v>
      </c>
      <c r="BK292" s="200">
        <f>ROUND(I292*H292,2)</f>
        <v>0</v>
      </c>
      <c r="BL292" s="17" t="s">
        <v>156</v>
      </c>
      <c r="BM292" s="199" t="s">
        <v>1081</v>
      </c>
    </row>
    <row r="293" spans="1:65" s="14" customFormat="1">
      <c r="B293" s="212"/>
      <c r="C293" s="213"/>
      <c r="D293" s="203" t="s">
        <v>158</v>
      </c>
      <c r="E293" s="214" t="s">
        <v>1</v>
      </c>
      <c r="F293" s="215" t="s">
        <v>1082</v>
      </c>
      <c r="G293" s="213"/>
      <c r="H293" s="216">
        <v>156.75700000000001</v>
      </c>
      <c r="I293" s="217"/>
      <c r="J293" s="213"/>
      <c r="K293" s="213"/>
      <c r="L293" s="218"/>
      <c r="M293" s="219"/>
      <c r="N293" s="220"/>
      <c r="O293" s="220"/>
      <c r="P293" s="220"/>
      <c r="Q293" s="220"/>
      <c r="R293" s="220"/>
      <c r="S293" s="220"/>
      <c r="T293" s="221"/>
      <c r="AT293" s="222" t="s">
        <v>158</v>
      </c>
      <c r="AU293" s="222" t="s">
        <v>91</v>
      </c>
      <c r="AV293" s="14" t="s">
        <v>91</v>
      </c>
      <c r="AW293" s="14" t="s">
        <v>35</v>
      </c>
      <c r="AX293" s="14" t="s">
        <v>81</v>
      </c>
      <c r="AY293" s="222" t="s">
        <v>150</v>
      </c>
    </row>
    <row r="294" spans="1:65" s="15" customFormat="1">
      <c r="B294" s="223"/>
      <c r="C294" s="224"/>
      <c r="D294" s="203" t="s">
        <v>158</v>
      </c>
      <c r="E294" s="225" t="s">
        <v>1</v>
      </c>
      <c r="F294" s="226" t="s">
        <v>161</v>
      </c>
      <c r="G294" s="224"/>
      <c r="H294" s="227">
        <v>156.75700000000001</v>
      </c>
      <c r="I294" s="228"/>
      <c r="J294" s="224"/>
      <c r="K294" s="224"/>
      <c r="L294" s="229"/>
      <c r="M294" s="230"/>
      <c r="N294" s="231"/>
      <c r="O294" s="231"/>
      <c r="P294" s="231"/>
      <c r="Q294" s="231"/>
      <c r="R294" s="231"/>
      <c r="S294" s="231"/>
      <c r="T294" s="232"/>
      <c r="AT294" s="233" t="s">
        <v>158</v>
      </c>
      <c r="AU294" s="233" t="s">
        <v>91</v>
      </c>
      <c r="AV294" s="15" t="s">
        <v>156</v>
      </c>
      <c r="AW294" s="15" t="s">
        <v>35</v>
      </c>
      <c r="AX294" s="15" t="s">
        <v>89</v>
      </c>
      <c r="AY294" s="233" t="s">
        <v>150</v>
      </c>
    </row>
    <row r="295" spans="1:65" s="14" customFormat="1">
      <c r="B295" s="212"/>
      <c r="C295" s="213"/>
      <c r="D295" s="203" t="s">
        <v>158</v>
      </c>
      <c r="E295" s="213"/>
      <c r="F295" s="215" t="s">
        <v>1083</v>
      </c>
      <c r="G295" s="213"/>
      <c r="H295" s="216">
        <v>783.78499999999997</v>
      </c>
      <c r="I295" s="217"/>
      <c r="J295" s="213"/>
      <c r="K295" s="213"/>
      <c r="L295" s="218"/>
      <c r="M295" s="219"/>
      <c r="N295" s="220"/>
      <c r="O295" s="220"/>
      <c r="P295" s="220"/>
      <c r="Q295" s="220"/>
      <c r="R295" s="220"/>
      <c r="S295" s="220"/>
      <c r="T295" s="221"/>
      <c r="AT295" s="222" t="s">
        <v>158</v>
      </c>
      <c r="AU295" s="222" t="s">
        <v>91</v>
      </c>
      <c r="AV295" s="14" t="s">
        <v>91</v>
      </c>
      <c r="AW295" s="14" t="s">
        <v>4</v>
      </c>
      <c r="AX295" s="14" t="s">
        <v>89</v>
      </c>
      <c r="AY295" s="222" t="s">
        <v>150</v>
      </c>
    </row>
    <row r="296" spans="1:65" s="2" customFormat="1" ht="37.9" customHeight="1">
      <c r="A296" s="34"/>
      <c r="B296" s="35"/>
      <c r="C296" s="187" t="s">
        <v>385</v>
      </c>
      <c r="D296" s="187" t="s">
        <v>152</v>
      </c>
      <c r="E296" s="188" t="s">
        <v>397</v>
      </c>
      <c r="F296" s="189" t="s">
        <v>398</v>
      </c>
      <c r="G296" s="190" t="s">
        <v>228</v>
      </c>
      <c r="H296" s="191">
        <v>52.511000000000003</v>
      </c>
      <c r="I296" s="192"/>
      <c r="J296" s="193">
        <f>ROUND(I296*H296,2)</f>
        <v>0</v>
      </c>
      <c r="K296" s="194"/>
      <c r="L296" s="39"/>
      <c r="M296" s="195" t="s">
        <v>1</v>
      </c>
      <c r="N296" s="196" t="s">
        <v>46</v>
      </c>
      <c r="O296" s="71"/>
      <c r="P296" s="197">
        <f>O296*H296</f>
        <v>0</v>
      </c>
      <c r="Q296" s="197">
        <v>0</v>
      </c>
      <c r="R296" s="197">
        <f>Q296*H296</f>
        <v>0</v>
      </c>
      <c r="S296" s="197">
        <v>0</v>
      </c>
      <c r="T296" s="198">
        <f>S296*H296</f>
        <v>0</v>
      </c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R296" s="199" t="s">
        <v>156</v>
      </c>
      <c r="AT296" s="199" t="s">
        <v>152</v>
      </c>
      <c r="AU296" s="199" t="s">
        <v>91</v>
      </c>
      <c r="AY296" s="17" t="s">
        <v>150</v>
      </c>
      <c r="BE296" s="200">
        <f>IF(N296="základní",J296,0)</f>
        <v>0</v>
      </c>
      <c r="BF296" s="200">
        <f>IF(N296="snížená",J296,0)</f>
        <v>0</v>
      </c>
      <c r="BG296" s="200">
        <f>IF(N296="zákl. přenesená",J296,0)</f>
        <v>0</v>
      </c>
      <c r="BH296" s="200">
        <f>IF(N296="sníž. přenesená",J296,0)</f>
        <v>0</v>
      </c>
      <c r="BI296" s="200">
        <f>IF(N296="nulová",J296,0)</f>
        <v>0</v>
      </c>
      <c r="BJ296" s="17" t="s">
        <v>89</v>
      </c>
      <c r="BK296" s="200">
        <f>ROUND(I296*H296,2)</f>
        <v>0</v>
      </c>
      <c r="BL296" s="17" t="s">
        <v>156</v>
      </c>
      <c r="BM296" s="199" t="s">
        <v>1084</v>
      </c>
    </row>
    <row r="297" spans="1:65" s="14" customFormat="1">
      <c r="B297" s="212"/>
      <c r="C297" s="213"/>
      <c r="D297" s="203" t="s">
        <v>158</v>
      </c>
      <c r="E297" s="214" t="s">
        <v>1</v>
      </c>
      <c r="F297" s="215" t="s">
        <v>1085</v>
      </c>
      <c r="G297" s="213"/>
      <c r="H297" s="216">
        <v>52.511000000000003</v>
      </c>
      <c r="I297" s="217"/>
      <c r="J297" s="213"/>
      <c r="K297" s="213"/>
      <c r="L297" s="218"/>
      <c r="M297" s="219"/>
      <c r="N297" s="220"/>
      <c r="O297" s="220"/>
      <c r="P297" s="220"/>
      <c r="Q297" s="220"/>
      <c r="R297" s="220"/>
      <c r="S297" s="220"/>
      <c r="T297" s="221"/>
      <c r="AT297" s="222" t="s">
        <v>158</v>
      </c>
      <c r="AU297" s="222" t="s">
        <v>91</v>
      </c>
      <c r="AV297" s="14" t="s">
        <v>91</v>
      </c>
      <c r="AW297" s="14" t="s">
        <v>35</v>
      </c>
      <c r="AX297" s="14" t="s">
        <v>81</v>
      </c>
      <c r="AY297" s="222" t="s">
        <v>150</v>
      </c>
    </row>
    <row r="298" spans="1:65" s="15" customFormat="1">
      <c r="B298" s="223"/>
      <c r="C298" s="224"/>
      <c r="D298" s="203" t="s">
        <v>158</v>
      </c>
      <c r="E298" s="225" t="s">
        <v>1</v>
      </c>
      <c r="F298" s="226" t="s">
        <v>161</v>
      </c>
      <c r="G298" s="224"/>
      <c r="H298" s="227">
        <v>52.511000000000003</v>
      </c>
      <c r="I298" s="228"/>
      <c r="J298" s="224"/>
      <c r="K298" s="224"/>
      <c r="L298" s="229"/>
      <c r="M298" s="230"/>
      <c r="N298" s="231"/>
      <c r="O298" s="231"/>
      <c r="P298" s="231"/>
      <c r="Q298" s="231"/>
      <c r="R298" s="231"/>
      <c r="S298" s="231"/>
      <c r="T298" s="232"/>
      <c r="AT298" s="233" t="s">
        <v>158</v>
      </c>
      <c r="AU298" s="233" t="s">
        <v>91</v>
      </c>
      <c r="AV298" s="15" t="s">
        <v>156</v>
      </c>
      <c r="AW298" s="15" t="s">
        <v>35</v>
      </c>
      <c r="AX298" s="15" t="s">
        <v>89</v>
      </c>
      <c r="AY298" s="233" t="s">
        <v>150</v>
      </c>
    </row>
    <row r="299" spans="1:65" s="2" customFormat="1" ht="44.25" customHeight="1">
      <c r="A299" s="34"/>
      <c r="B299" s="35"/>
      <c r="C299" s="187" t="s">
        <v>390</v>
      </c>
      <c r="D299" s="187" t="s">
        <v>152</v>
      </c>
      <c r="E299" s="188" t="s">
        <v>403</v>
      </c>
      <c r="F299" s="189" t="s">
        <v>404</v>
      </c>
      <c r="G299" s="190" t="s">
        <v>228</v>
      </c>
      <c r="H299" s="191">
        <v>95.088999999999999</v>
      </c>
      <c r="I299" s="192"/>
      <c r="J299" s="193">
        <f>ROUND(I299*H299,2)</f>
        <v>0</v>
      </c>
      <c r="K299" s="194"/>
      <c r="L299" s="39"/>
      <c r="M299" s="195" t="s">
        <v>1</v>
      </c>
      <c r="N299" s="196" t="s">
        <v>46</v>
      </c>
      <c r="O299" s="71"/>
      <c r="P299" s="197">
        <f>O299*H299</f>
        <v>0</v>
      </c>
      <c r="Q299" s="197">
        <v>0</v>
      </c>
      <c r="R299" s="197">
        <f>Q299*H299</f>
        <v>0</v>
      </c>
      <c r="S299" s="197">
        <v>0</v>
      </c>
      <c r="T299" s="198">
        <f>S299*H299</f>
        <v>0</v>
      </c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R299" s="199" t="s">
        <v>156</v>
      </c>
      <c r="AT299" s="199" t="s">
        <v>152</v>
      </c>
      <c r="AU299" s="199" t="s">
        <v>91</v>
      </c>
      <c r="AY299" s="17" t="s">
        <v>150</v>
      </c>
      <c r="BE299" s="200">
        <f>IF(N299="základní",J299,0)</f>
        <v>0</v>
      </c>
      <c r="BF299" s="200">
        <f>IF(N299="snížená",J299,0)</f>
        <v>0</v>
      </c>
      <c r="BG299" s="200">
        <f>IF(N299="zákl. přenesená",J299,0)</f>
        <v>0</v>
      </c>
      <c r="BH299" s="200">
        <f>IF(N299="sníž. přenesená",J299,0)</f>
        <v>0</v>
      </c>
      <c r="BI299" s="200">
        <f>IF(N299="nulová",J299,0)</f>
        <v>0</v>
      </c>
      <c r="BJ299" s="17" t="s">
        <v>89</v>
      </c>
      <c r="BK299" s="200">
        <f>ROUND(I299*H299,2)</f>
        <v>0</v>
      </c>
      <c r="BL299" s="17" t="s">
        <v>156</v>
      </c>
      <c r="BM299" s="199" t="s">
        <v>1086</v>
      </c>
    </row>
    <row r="300" spans="1:65" s="14" customFormat="1">
      <c r="B300" s="212"/>
      <c r="C300" s="213"/>
      <c r="D300" s="203" t="s">
        <v>158</v>
      </c>
      <c r="E300" s="214" t="s">
        <v>1</v>
      </c>
      <c r="F300" s="215" t="s">
        <v>1087</v>
      </c>
      <c r="G300" s="213"/>
      <c r="H300" s="216">
        <v>95.088999999999999</v>
      </c>
      <c r="I300" s="217"/>
      <c r="J300" s="213"/>
      <c r="K300" s="213"/>
      <c r="L300" s="218"/>
      <c r="M300" s="219"/>
      <c r="N300" s="220"/>
      <c r="O300" s="220"/>
      <c r="P300" s="220"/>
      <c r="Q300" s="220"/>
      <c r="R300" s="220"/>
      <c r="S300" s="220"/>
      <c r="T300" s="221"/>
      <c r="AT300" s="222" t="s">
        <v>158</v>
      </c>
      <c r="AU300" s="222" t="s">
        <v>91</v>
      </c>
      <c r="AV300" s="14" t="s">
        <v>91</v>
      </c>
      <c r="AW300" s="14" t="s">
        <v>35</v>
      </c>
      <c r="AX300" s="14" t="s">
        <v>81</v>
      </c>
      <c r="AY300" s="222" t="s">
        <v>150</v>
      </c>
    </row>
    <row r="301" spans="1:65" s="15" customFormat="1">
      <c r="B301" s="223"/>
      <c r="C301" s="224"/>
      <c r="D301" s="203" t="s">
        <v>158</v>
      </c>
      <c r="E301" s="225" t="s">
        <v>1</v>
      </c>
      <c r="F301" s="226" t="s">
        <v>161</v>
      </c>
      <c r="G301" s="224"/>
      <c r="H301" s="227">
        <v>95.088999999999999</v>
      </c>
      <c r="I301" s="228"/>
      <c r="J301" s="224"/>
      <c r="K301" s="224"/>
      <c r="L301" s="229"/>
      <c r="M301" s="230"/>
      <c r="N301" s="231"/>
      <c r="O301" s="231"/>
      <c r="P301" s="231"/>
      <c r="Q301" s="231"/>
      <c r="R301" s="231"/>
      <c r="S301" s="231"/>
      <c r="T301" s="232"/>
      <c r="AT301" s="233" t="s">
        <v>158</v>
      </c>
      <c r="AU301" s="233" t="s">
        <v>91</v>
      </c>
      <c r="AV301" s="15" t="s">
        <v>156</v>
      </c>
      <c r="AW301" s="15" t="s">
        <v>35</v>
      </c>
      <c r="AX301" s="15" t="s">
        <v>89</v>
      </c>
      <c r="AY301" s="233" t="s">
        <v>150</v>
      </c>
    </row>
    <row r="302" spans="1:65" s="2" customFormat="1" ht="44.25" customHeight="1">
      <c r="A302" s="34"/>
      <c r="B302" s="35"/>
      <c r="C302" s="187" t="s">
        <v>396</v>
      </c>
      <c r="D302" s="187" t="s">
        <v>152</v>
      </c>
      <c r="E302" s="188" t="s">
        <v>408</v>
      </c>
      <c r="F302" s="189" t="s">
        <v>409</v>
      </c>
      <c r="G302" s="190" t="s">
        <v>228</v>
      </c>
      <c r="H302" s="191">
        <v>9.157</v>
      </c>
      <c r="I302" s="192"/>
      <c r="J302" s="193">
        <f>ROUND(I302*H302,2)</f>
        <v>0</v>
      </c>
      <c r="K302" s="194"/>
      <c r="L302" s="39"/>
      <c r="M302" s="195" t="s">
        <v>1</v>
      </c>
      <c r="N302" s="196" t="s">
        <v>46</v>
      </c>
      <c r="O302" s="71"/>
      <c r="P302" s="197">
        <f>O302*H302</f>
        <v>0</v>
      </c>
      <c r="Q302" s="197">
        <v>0</v>
      </c>
      <c r="R302" s="197">
        <f>Q302*H302</f>
        <v>0</v>
      </c>
      <c r="S302" s="197">
        <v>0</v>
      </c>
      <c r="T302" s="198">
        <f>S302*H302</f>
        <v>0</v>
      </c>
      <c r="U302" s="34"/>
      <c r="V302" s="34"/>
      <c r="W302" s="34"/>
      <c r="X302" s="34"/>
      <c r="Y302" s="34"/>
      <c r="Z302" s="34"/>
      <c r="AA302" s="34"/>
      <c r="AB302" s="34"/>
      <c r="AC302" s="34"/>
      <c r="AD302" s="34"/>
      <c r="AE302" s="34"/>
      <c r="AR302" s="199" t="s">
        <v>156</v>
      </c>
      <c r="AT302" s="199" t="s">
        <v>152</v>
      </c>
      <c r="AU302" s="199" t="s">
        <v>91</v>
      </c>
      <c r="AY302" s="17" t="s">
        <v>150</v>
      </c>
      <c r="BE302" s="200">
        <f>IF(N302="základní",J302,0)</f>
        <v>0</v>
      </c>
      <c r="BF302" s="200">
        <f>IF(N302="snížená",J302,0)</f>
        <v>0</v>
      </c>
      <c r="BG302" s="200">
        <f>IF(N302="zákl. přenesená",J302,0)</f>
        <v>0</v>
      </c>
      <c r="BH302" s="200">
        <f>IF(N302="sníž. přenesená",J302,0)</f>
        <v>0</v>
      </c>
      <c r="BI302" s="200">
        <f>IF(N302="nulová",J302,0)</f>
        <v>0</v>
      </c>
      <c r="BJ302" s="17" t="s">
        <v>89</v>
      </c>
      <c r="BK302" s="200">
        <f>ROUND(I302*H302,2)</f>
        <v>0</v>
      </c>
      <c r="BL302" s="17" t="s">
        <v>156</v>
      </c>
      <c r="BM302" s="199" t="s">
        <v>1088</v>
      </c>
    </row>
    <row r="303" spans="1:65" s="14" customFormat="1">
      <c r="B303" s="212"/>
      <c r="C303" s="213"/>
      <c r="D303" s="203" t="s">
        <v>158</v>
      </c>
      <c r="E303" s="214" t="s">
        <v>1</v>
      </c>
      <c r="F303" s="215" t="s">
        <v>1089</v>
      </c>
      <c r="G303" s="213"/>
      <c r="H303" s="216">
        <v>9.157</v>
      </c>
      <c r="I303" s="217"/>
      <c r="J303" s="213"/>
      <c r="K303" s="213"/>
      <c r="L303" s="218"/>
      <c r="M303" s="219"/>
      <c r="N303" s="220"/>
      <c r="O303" s="220"/>
      <c r="P303" s="220"/>
      <c r="Q303" s="220"/>
      <c r="R303" s="220"/>
      <c r="S303" s="220"/>
      <c r="T303" s="221"/>
      <c r="AT303" s="222" t="s">
        <v>158</v>
      </c>
      <c r="AU303" s="222" t="s">
        <v>91</v>
      </c>
      <c r="AV303" s="14" t="s">
        <v>91</v>
      </c>
      <c r="AW303" s="14" t="s">
        <v>35</v>
      </c>
      <c r="AX303" s="14" t="s">
        <v>81</v>
      </c>
      <c r="AY303" s="222" t="s">
        <v>150</v>
      </c>
    </row>
    <row r="304" spans="1:65" s="15" customFormat="1">
      <c r="B304" s="223"/>
      <c r="C304" s="224"/>
      <c r="D304" s="203" t="s">
        <v>158</v>
      </c>
      <c r="E304" s="225" t="s">
        <v>1</v>
      </c>
      <c r="F304" s="226" t="s">
        <v>161</v>
      </c>
      <c r="G304" s="224"/>
      <c r="H304" s="227">
        <v>9.157</v>
      </c>
      <c r="I304" s="228"/>
      <c r="J304" s="224"/>
      <c r="K304" s="224"/>
      <c r="L304" s="229"/>
      <c r="M304" s="230"/>
      <c r="N304" s="231"/>
      <c r="O304" s="231"/>
      <c r="P304" s="231"/>
      <c r="Q304" s="231"/>
      <c r="R304" s="231"/>
      <c r="S304" s="231"/>
      <c r="T304" s="232"/>
      <c r="AT304" s="233" t="s">
        <v>158</v>
      </c>
      <c r="AU304" s="233" t="s">
        <v>91</v>
      </c>
      <c r="AV304" s="15" t="s">
        <v>156</v>
      </c>
      <c r="AW304" s="15" t="s">
        <v>35</v>
      </c>
      <c r="AX304" s="15" t="s">
        <v>89</v>
      </c>
      <c r="AY304" s="233" t="s">
        <v>150</v>
      </c>
    </row>
    <row r="305" spans="1:65" s="12" customFormat="1" ht="22.9" customHeight="1">
      <c r="B305" s="171"/>
      <c r="C305" s="172"/>
      <c r="D305" s="173" t="s">
        <v>80</v>
      </c>
      <c r="E305" s="185" t="s">
        <v>412</v>
      </c>
      <c r="F305" s="185" t="s">
        <v>413</v>
      </c>
      <c r="G305" s="172"/>
      <c r="H305" s="172"/>
      <c r="I305" s="175"/>
      <c r="J305" s="186">
        <f>BK305</f>
        <v>0</v>
      </c>
      <c r="K305" s="172"/>
      <c r="L305" s="177"/>
      <c r="M305" s="178"/>
      <c r="N305" s="179"/>
      <c r="O305" s="179"/>
      <c r="P305" s="180">
        <f>P306</f>
        <v>0</v>
      </c>
      <c r="Q305" s="179"/>
      <c r="R305" s="180">
        <f>R306</f>
        <v>0</v>
      </c>
      <c r="S305" s="179"/>
      <c r="T305" s="181">
        <f>T306</f>
        <v>0</v>
      </c>
      <c r="AR305" s="182" t="s">
        <v>89</v>
      </c>
      <c r="AT305" s="183" t="s">
        <v>80</v>
      </c>
      <c r="AU305" s="183" t="s">
        <v>89</v>
      </c>
      <c r="AY305" s="182" t="s">
        <v>150</v>
      </c>
      <c r="BK305" s="184">
        <f>BK306</f>
        <v>0</v>
      </c>
    </row>
    <row r="306" spans="1:65" s="2" customFormat="1" ht="24.2" customHeight="1">
      <c r="A306" s="34"/>
      <c r="B306" s="35"/>
      <c r="C306" s="187" t="s">
        <v>402</v>
      </c>
      <c r="D306" s="187" t="s">
        <v>152</v>
      </c>
      <c r="E306" s="188" t="s">
        <v>415</v>
      </c>
      <c r="F306" s="189" t="s">
        <v>416</v>
      </c>
      <c r="G306" s="190" t="s">
        <v>228</v>
      </c>
      <c r="H306" s="191">
        <v>207.08099999999999</v>
      </c>
      <c r="I306" s="192"/>
      <c r="J306" s="193">
        <f>ROUND(I306*H306,2)</f>
        <v>0</v>
      </c>
      <c r="K306" s="194"/>
      <c r="L306" s="39"/>
      <c r="M306" s="195" t="s">
        <v>1</v>
      </c>
      <c r="N306" s="196" t="s">
        <v>46</v>
      </c>
      <c r="O306" s="71"/>
      <c r="P306" s="197">
        <f>O306*H306</f>
        <v>0</v>
      </c>
      <c r="Q306" s="197">
        <v>0</v>
      </c>
      <c r="R306" s="197">
        <f>Q306*H306</f>
        <v>0</v>
      </c>
      <c r="S306" s="197">
        <v>0</v>
      </c>
      <c r="T306" s="198">
        <f>S306*H306</f>
        <v>0</v>
      </c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R306" s="199" t="s">
        <v>156</v>
      </c>
      <c r="AT306" s="199" t="s">
        <v>152</v>
      </c>
      <c r="AU306" s="199" t="s">
        <v>91</v>
      </c>
      <c r="AY306" s="17" t="s">
        <v>150</v>
      </c>
      <c r="BE306" s="200">
        <f>IF(N306="základní",J306,0)</f>
        <v>0</v>
      </c>
      <c r="BF306" s="200">
        <f>IF(N306="snížená",J306,0)</f>
        <v>0</v>
      </c>
      <c r="BG306" s="200">
        <f>IF(N306="zákl. přenesená",J306,0)</f>
        <v>0</v>
      </c>
      <c r="BH306" s="200">
        <f>IF(N306="sníž. přenesená",J306,0)</f>
        <v>0</v>
      </c>
      <c r="BI306" s="200">
        <f>IF(N306="nulová",J306,0)</f>
        <v>0</v>
      </c>
      <c r="BJ306" s="17" t="s">
        <v>89</v>
      </c>
      <c r="BK306" s="200">
        <f>ROUND(I306*H306,2)</f>
        <v>0</v>
      </c>
      <c r="BL306" s="17" t="s">
        <v>156</v>
      </c>
      <c r="BM306" s="199" t="s">
        <v>1090</v>
      </c>
    </row>
    <row r="307" spans="1:65" s="12" customFormat="1" ht="25.9" customHeight="1">
      <c r="B307" s="171"/>
      <c r="C307" s="172"/>
      <c r="D307" s="173" t="s">
        <v>80</v>
      </c>
      <c r="E307" s="174" t="s">
        <v>418</v>
      </c>
      <c r="F307" s="174" t="s">
        <v>419</v>
      </c>
      <c r="G307" s="172"/>
      <c r="H307" s="172"/>
      <c r="I307" s="175"/>
      <c r="J307" s="176">
        <f>BK307</f>
        <v>0</v>
      </c>
      <c r="K307" s="172"/>
      <c r="L307" s="177"/>
      <c r="M307" s="178"/>
      <c r="N307" s="179"/>
      <c r="O307" s="179"/>
      <c r="P307" s="180">
        <f>P308</f>
        <v>0</v>
      </c>
      <c r="Q307" s="179"/>
      <c r="R307" s="180">
        <f>R308</f>
        <v>2.5</v>
      </c>
      <c r="S307" s="179"/>
      <c r="T307" s="181">
        <f>T308</f>
        <v>0</v>
      </c>
      <c r="AR307" s="182" t="s">
        <v>91</v>
      </c>
      <c r="AT307" s="183" t="s">
        <v>80</v>
      </c>
      <c r="AU307" s="183" t="s">
        <v>81</v>
      </c>
      <c r="AY307" s="182" t="s">
        <v>150</v>
      </c>
      <c r="BK307" s="184">
        <f>BK308</f>
        <v>0</v>
      </c>
    </row>
    <row r="308" spans="1:65" s="12" customFormat="1" ht="22.9" customHeight="1">
      <c r="B308" s="171"/>
      <c r="C308" s="172"/>
      <c r="D308" s="173" t="s">
        <v>80</v>
      </c>
      <c r="E308" s="185" t="s">
        <v>420</v>
      </c>
      <c r="F308" s="185" t="s">
        <v>421</v>
      </c>
      <c r="G308" s="172"/>
      <c r="H308" s="172"/>
      <c r="I308" s="175"/>
      <c r="J308" s="186">
        <f>BK308</f>
        <v>0</v>
      </c>
      <c r="K308" s="172"/>
      <c r="L308" s="177"/>
      <c r="M308" s="178"/>
      <c r="N308" s="179"/>
      <c r="O308" s="179"/>
      <c r="P308" s="180">
        <f>SUM(P309:P311)</f>
        <v>0</v>
      </c>
      <c r="Q308" s="179"/>
      <c r="R308" s="180">
        <f>SUM(R309:R311)</f>
        <v>2.5</v>
      </c>
      <c r="S308" s="179"/>
      <c r="T308" s="181">
        <f>SUM(T309:T311)</f>
        <v>0</v>
      </c>
      <c r="AR308" s="182" t="s">
        <v>91</v>
      </c>
      <c r="AT308" s="183" t="s">
        <v>80</v>
      </c>
      <c r="AU308" s="183" t="s">
        <v>89</v>
      </c>
      <c r="AY308" s="182" t="s">
        <v>150</v>
      </c>
      <c r="BK308" s="184">
        <f>SUM(BK309:BK311)</f>
        <v>0</v>
      </c>
    </row>
    <row r="309" spans="1:65" s="2" customFormat="1" ht="24.2" customHeight="1">
      <c r="A309" s="34"/>
      <c r="B309" s="35"/>
      <c r="C309" s="187" t="s">
        <v>407</v>
      </c>
      <c r="D309" s="187" t="s">
        <v>152</v>
      </c>
      <c r="E309" s="188" t="s">
        <v>423</v>
      </c>
      <c r="F309" s="189" t="s">
        <v>424</v>
      </c>
      <c r="G309" s="190" t="s">
        <v>285</v>
      </c>
      <c r="H309" s="191">
        <v>1</v>
      </c>
      <c r="I309" s="192"/>
      <c r="J309" s="193">
        <f>ROUND(I309*H309,2)</f>
        <v>0</v>
      </c>
      <c r="K309" s="194"/>
      <c r="L309" s="39"/>
      <c r="M309" s="195" t="s">
        <v>1</v>
      </c>
      <c r="N309" s="196" t="s">
        <v>46</v>
      </c>
      <c r="O309" s="71"/>
      <c r="P309" s="197">
        <f>O309*H309</f>
        <v>0</v>
      </c>
      <c r="Q309" s="197">
        <v>1.25</v>
      </c>
      <c r="R309" s="197">
        <f>Q309*H309</f>
        <v>1.25</v>
      </c>
      <c r="S309" s="197">
        <v>0</v>
      </c>
      <c r="T309" s="198">
        <f>S309*H309</f>
        <v>0</v>
      </c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R309" s="199" t="s">
        <v>243</v>
      </c>
      <c r="AT309" s="199" t="s">
        <v>152</v>
      </c>
      <c r="AU309" s="199" t="s">
        <v>91</v>
      </c>
      <c r="AY309" s="17" t="s">
        <v>150</v>
      </c>
      <c r="BE309" s="200">
        <f>IF(N309="základní",J309,0)</f>
        <v>0</v>
      </c>
      <c r="BF309" s="200">
        <f>IF(N309="snížená",J309,0)</f>
        <v>0</v>
      </c>
      <c r="BG309" s="200">
        <f>IF(N309="zákl. přenesená",J309,0)</f>
        <v>0</v>
      </c>
      <c r="BH309" s="200">
        <f>IF(N309="sníž. přenesená",J309,0)</f>
        <v>0</v>
      </c>
      <c r="BI309" s="200">
        <f>IF(N309="nulová",J309,0)</f>
        <v>0</v>
      </c>
      <c r="BJ309" s="17" t="s">
        <v>89</v>
      </c>
      <c r="BK309" s="200">
        <f>ROUND(I309*H309,2)</f>
        <v>0</v>
      </c>
      <c r="BL309" s="17" t="s">
        <v>243</v>
      </c>
      <c r="BM309" s="199" t="s">
        <v>1091</v>
      </c>
    </row>
    <row r="310" spans="1:65" s="2" customFormat="1" ht="16.5" customHeight="1">
      <c r="A310" s="34"/>
      <c r="B310" s="35"/>
      <c r="C310" s="234" t="s">
        <v>414</v>
      </c>
      <c r="D310" s="234" t="s">
        <v>211</v>
      </c>
      <c r="E310" s="235" t="s">
        <v>427</v>
      </c>
      <c r="F310" s="236" t="s">
        <v>428</v>
      </c>
      <c r="G310" s="237" t="s">
        <v>285</v>
      </c>
      <c r="H310" s="238">
        <v>1</v>
      </c>
      <c r="I310" s="239"/>
      <c r="J310" s="240">
        <f>ROUND(I310*H310,2)</f>
        <v>0</v>
      </c>
      <c r="K310" s="241"/>
      <c r="L310" s="242"/>
      <c r="M310" s="243" t="s">
        <v>1</v>
      </c>
      <c r="N310" s="244" t="s">
        <v>46</v>
      </c>
      <c r="O310" s="71"/>
      <c r="P310" s="197">
        <f>O310*H310</f>
        <v>0</v>
      </c>
      <c r="Q310" s="197">
        <v>1.25</v>
      </c>
      <c r="R310" s="197">
        <f>Q310*H310</f>
        <v>1.25</v>
      </c>
      <c r="S310" s="197">
        <v>0</v>
      </c>
      <c r="T310" s="198">
        <f>S310*H310</f>
        <v>0</v>
      </c>
      <c r="U310" s="34"/>
      <c r="V310" s="34"/>
      <c r="W310" s="34"/>
      <c r="X310" s="34"/>
      <c r="Y310" s="34"/>
      <c r="Z310" s="34"/>
      <c r="AA310" s="34"/>
      <c r="AB310" s="34"/>
      <c r="AC310" s="34"/>
      <c r="AD310" s="34"/>
      <c r="AE310" s="34"/>
      <c r="AR310" s="199" t="s">
        <v>193</v>
      </c>
      <c r="AT310" s="199" t="s">
        <v>211</v>
      </c>
      <c r="AU310" s="199" t="s">
        <v>91</v>
      </c>
      <c r="AY310" s="17" t="s">
        <v>150</v>
      </c>
      <c r="BE310" s="200">
        <f>IF(N310="základní",J310,0)</f>
        <v>0</v>
      </c>
      <c r="BF310" s="200">
        <f>IF(N310="snížená",J310,0)</f>
        <v>0</v>
      </c>
      <c r="BG310" s="200">
        <f>IF(N310="zákl. přenesená",J310,0)</f>
        <v>0</v>
      </c>
      <c r="BH310" s="200">
        <f>IF(N310="sníž. přenesená",J310,0)</f>
        <v>0</v>
      </c>
      <c r="BI310" s="200">
        <f>IF(N310="nulová",J310,0)</f>
        <v>0</v>
      </c>
      <c r="BJ310" s="17" t="s">
        <v>89</v>
      </c>
      <c r="BK310" s="200">
        <f>ROUND(I310*H310,2)</f>
        <v>0</v>
      </c>
      <c r="BL310" s="17" t="s">
        <v>156</v>
      </c>
      <c r="BM310" s="199" t="s">
        <v>1092</v>
      </c>
    </row>
    <row r="311" spans="1:65" s="2" customFormat="1" ht="24.2" customHeight="1">
      <c r="A311" s="34"/>
      <c r="B311" s="35"/>
      <c r="C311" s="187" t="s">
        <v>422</v>
      </c>
      <c r="D311" s="187" t="s">
        <v>152</v>
      </c>
      <c r="E311" s="188" t="s">
        <v>431</v>
      </c>
      <c r="F311" s="189" t="s">
        <v>432</v>
      </c>
      <c r="G311" s="190" t="s">
        <v>228</v>
      </c>
      <c r="H311" s="191">
        <v>1.25</v>
      </c>
      <c r="I311" s="192"/>
      <c r="J311" s="193">
        <f>ROUND(I311*H311,2)</f>
        <v>0</v>
      </c>
      <c r="K311" s="194"/>
      <c r="L311" s="39"/>
      <c r="M311" s="251" t="s">
        <v>1</v>
      </c>
      <c r="N311" s="252" t="s">
        <v>46</v>
      </c>
      <c r="O311" s="253"/>
      <c r="P311" s="254">
        <f>O311*H311</f>
        <v>0</v>
      </c>
      <c r="Q311" s="254">
        <v>0</v>
      </c>
      <c r="R311" s="254">
        <f>Q311*H311</f>
        <v>0</v>
      </c>
      <c r="S311" s="254">
        <v>0</v>
      </c>
      <c r="T311" s="255">
        <f>S311*H311</f>
        <v>0</v>
      </c>
      <c r="U311" s="34"/>
      <c r="V311" s="34"/>
      <c r="W311" s="34"/>
      <c r="X311" s="34"/>
      <c r="Y311" s="34"/>
      <c r="Z311" s="34"/>
      <c r="AA311" s="34"/>
      <c r="AB311" s="34"/>
      <c r="AC311" s="34"/>
      <c r="AD311" s="34"/>
      <c r="AE311" s="34"/>
      <c r="AR311" s="199" t="s">
        <v>243</v>
      </c>
      <c r="AT311" s="199" t="s">
        <v>152</v>
      </c>
      <c r="AU311" s="199" t="s">
        <v>91</v>
      </c>
      <c r="AY311" s="17" t="s">
        <v>150</v>
      </c>
      <c r="BE311" s="200">
        <f>IF(N311="základní",J311,0)</f>
        <v>0</v>
      </c>
      <c r="BF311" s="200">
        <f>IF(N311="snížená",J311,0)</f>
        <v>0</v>
      </c>
      <c r="BG311" s="200">
        <f>IF(N311="zákl. přenesená",J311,0)</f>
        <v>0</v>
      </c>
      <c r="BH311" s="200">
        <f>IF(N311="sníž. přenesená",J311,0)</f>
        <v>0</v>
      </c>
      <c r="BI311" s="200">
        <f>IF(N311="nulová",J311,0)</f>
        <v>0</v>
      </c>
      <c r="BJ311" s="17" t="s">
        <v>89</v>
      </c>
      <c r="BK311" s="200">
        <f>ROUND(I311*H311,2)</f>
        <v>0</v>
      </c>
      <c r="BL311" s="17" t="s">
        <v>243</v>
      </c>
      <c r="BM311" s="199" t="s">
        <v>1093</v>
      </c>
    </row>
    <row r="312" spans="1:65" s="2" customFormat="1" ht="6.95" customHeight="1">
      <c r="A312" s="34"/>
      <c r="B312" s="54"/>
      <c r="C312" s="55"/>
      <c r="D312" s="55"/>
      <c r="E312" s="55"/>
      <c r="F312" s="55"/>
      <c r="G312" s="55"/>
      <c r="H312" s="55"/>
      <c r="I312" s="55"/>
      <c r="J312" s="55"/>
      <c r="K312" s="55"/>
      <c r="L312" s="39"/>
      <c r="M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</row>
  </sheetData>
  <sheetProtection password="CC35" sheet="1" objects="1" scenarios="1" formatColumns="0" formatRows="0" autoFilter="0"/>
  <autoFilter ref="C124:K311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10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AT2" s="17" t="s">
        <v>112</v>
      </c>
    </row>
    <row r="3" spans="1:46" s="1" customFormat="1" ht="6.95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20"/>
      <c r="AT3" s="17" t="s">
        <v>91</v>
      </c>
    </row>
    <row r="4" spans="1:46" s="1" customFormat="1" ht="24.95" customHeight="1">
      <c r="B4" s="20"/>
      <c r="D4" s="110" t="s">
        <v>116</v>
      </c>
      <c r="L4" s="20"/>
      <c r="M4" s="111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12" t="s">
        <v>16</v>
      </c>
      <c r="L6" s="20"/>
    </row>
    <row r="7" spans="1:46" s="1" customFormat="1" ht="16.5" customHeight="1">
      <c r="B7" s="20"/>
      <c r="E7" s="301" t="str">
        <f>'Rekapitulace stavby'!K6</f>
        <v>Podzemní kontejneryna tříděný kom. odpad Lovosice</v>
      </c>
      <c r="F7" s="302"/>
      <c r="G7" s="302"/>
      <c r="H7" s="302"/>
      <c r="L7" s="20"/>
    </row>
    <row r="8" spans="1:46" s="2" customFormat="1" ht="12" customHeight="1">
      <c r="A8" s="34"/>
      <c r="B8" s="39"/>
      <c r="C8" s="34"/>
      <c r="D8" s="112" t="s">
        <v>117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303" t="s">
        <v>1094</v>
      </c>
      <c r="F9" s="304"/>
      <c r="G9" s="304"/>
      <c r="H9" s="304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12" t="s">
        <v>18</v>
      </c>
      <c r="E11" s="34"/>
      <c r="F11" s="113" t="s">
        <v>1</v>
      </c>
      <c r="G11" s="34"/>
      <c r="H11" s="34"/>
      <c r="I11" s="112" t="s">
        <v>19</v>
      </c>
      <c r="J11" s="113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12" t="s">
        <v>20</v>
      </c>
      <c r="E12" s="34"/>
      <c r="F12" s="113" t="s">
        <v>21</v>
      </c>
      <c r="G12" s="34"/>
      <c r="H12" s="34"/>
      <c r="I12" s="112" t="s">
        <v>22</v>
      </c>
      <c r="J12" s="114" t="str">
        <f>'Rekapitulace stavby'!AN8</f>
        <v>26. 5. 2024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2" t="s">
        <v>24</v>
      </c>
      <c r="E14" s="34"/>
      <c r="F14" s="34"/>
      <c r="G14" s="34"/>
      <c r="H14" s="34"/>
      <c r="I14" s="112" t="s">
        <v>25</v>
      </c>
      <c r="J14" s="113" t="s">
        <v>26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3" t="s">
        <v>27</v>
      </c>
      <c r="F15" s="34"/>
      <c r="G15" s="34"/>
      <c r="H15" s="34"/>
      <c r="I15" s="112" t="s">
        <v>28</v>
      </c>
      <c r="J15" s="113" t="s">
        <v>29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2" t="s">
        <v>30</v>
      </c>
      <c r="E17" s="34"/>
      <c r="F17" s="34"/>
      <c r="G17" s="34"/>
      <c r="H17" s="34"/>
      <c r="I17" s="112" t="s">
        <v>25</v>
      </c>
      <c r="J17" s="30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05" t="str">
        <f>'Rekapitulace stavby'!E14</f>
        <v>Vyplň údaj</v>
      </c>
      <c r="F18" s="306"/>
      <c r="G18" s="306"/>
      <c r="H18" s="306"/>
      <c r="I18" s="112" t="s">
        <v>28</v>
      </c>
      <c r="J18" s="30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2" t="s">
        <v>32</v>
      </c>
      <c r="E20" s="34"/>
      <c r="F20" s="34"/>
      <c r="G20" s="34"/>
      <c r="H20" s="34"/>
      <c r="I20" s="112" t="s">
        <v>25</v>
      </c>
      <c r="J20" s="113" t="s">
        <v>33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3" t="s">
        <v>34</v>
      </c>
      <c r="F21" s="34"/>
      <c r="G21" s="34"/>
      <c r="H21" s="34"/>
      <c r="I21" s="112" t="s">
        <v>28</v>
      </c>
      <c r="J21" s="113" t="s">
        <v>1</v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2" t="s">
        <v>36</v>
      </c>
      <c r="E23" s="34"/>
      <c r="F23" s="34"/>
      <c r="G23" s="34"/>
      <c r="H23" s="34"/>
      <c r="I23" s="112" t="s">
        <v>25</v>
      </c>
      <c r="J23" s="113" t="s">
        <v>37</v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3" t="s">
        <v>38</v>
      </c>
      <c r="F24" s="34"/>
      <c r="G24" s="34"/>
      <c r="H24" s="34"/>
      <c r="I24" s="112" t="s">
        <v>28</v>
      </c>
      <c r="J24" s="113" t="s">
        <v>1</v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2" t="s">
        <v>39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5"/>
      <c r="B27" s="116"/>
      <c r="C27" s="115"/>
      <c r="D27" s="115"/>
      <c r="E27" s="307" t="s">
        <v>1</v>
      </c>
      <c r="F27" s="307"/>
      <c r="G27" s="307"/>
      <c r="H27" s="307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8"/>
      <c r="E29" s="118"/>
      <c r="F29" s="118"/>
      <c r="G29" s="118"/>
      <c r="H29" s="118"/>
      <c r="I29" s="118"/>
      <c r="J29" s="118"/>
      <c r="K29" s="118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9" t="s">
        <v>41</v>
      </c>
      <c r="E30" s="34"/>
      <c r="F30" s="34"/>
      <c r="G30" s="34"/>
      <c r="H30" s="34"/>
      <c r="I30" s="34"/>
      <c r="J30" s="120">
        <f>ROUND(J125,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8"/>
      <c r="E31" s="118"/>
      <c r="F31" s="118"/>
      <c r="G31" s="118"/>
      <c r="H31" s="118"/>
      <c r="I31" s="118"/>
      <c r="J31" s="118"/>
      <c r="K31" s="118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21" t="s">
        <v>43</v>
      </c>
      <c r="G32" s="34"/>
      <c r="H32" s="34"/>
      <c r="I32" s="121" t="s">
        <v>42</v>
      </c>
      <c r="J32" s="121" t="s">
        <v>44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22" t="s">
        <v>45</v>
      </c>
      <c r="E33" s="112" t="s">
        <v>46</v>
      </c>
      <c r="F33" s="123">
        <f>ROUND((SUM(BE125:BE309)),  2)</f>
        <v>0</v>
      </c>
      <c r="G33" s="34"/>
      <c r="H33" s="34"/>
      <c r="I33" s="124">
        <v>0.21</v>
      </c>
      <c r="J33" s="123">
        <f>ROUND(((SUM(BE125:BE309))*I33),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12" t="s">
        <v>47</v>
      </c>
      <c r="F34" s="123">
        <f>ROUND((SUM(BF125:BF309)),  2)</f>
        <v>0</v>
      </c>
      <c r="G34" s="34"/>
      <c r="H34" s="34"/>
      <c r="I34" s="124">
        <v>0.15</v>
      </c>
      <c r="J34" s="123">
        <f>ROUND(((SUM(BF125:BF309))*I34),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12" t="s">
        <v>48</v>
      </c>
      <c r="F35" s="123">
        <f>ROUND((SUM(BG125:BG309)),  2)</f>
        <v>0</v>
      </c>
      <c r="G35" s="34"/>
      <c r="H35" s="34"/>
      <c r="I35" s="124">
        <v>0.21</v>
      </c>
      <c r="J35" s="123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12" t="s">
        <v>49</v>
      </c>
      <c r="F36" s="123">
        <f>ROUND((SUM(BH125:BH309)),  2)</f>
        <v>0</v>
      </c>
      <c r="G36" s="34"/>
      <c r="H36" s="34"/>
      <c r="I36" s="124">
        <v>0.15</v>
      </c>
      <c r="J36" s="123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2" t="s">
        <v>50</v>
      </c>
      <c r="F37" s="123">
        <f>ROUND((SUM(BI125:BI309)),  2)</f>
        <v>0</v>
      </c>
      <c r="G37" s="34"/>
      <c r="H37" s="34"/>
      <c r="I37" s="124">
        <v>0</v>
      </c>
      <c r="J37" s="123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5"/>
      <c r="D39" s="126" t="s">
        <v>51</v>
      </c>
      <c r="E39" s="127"/>
      <c r="F39" s="127"/>
      <c r="G39" s="128" t="s">
        <v>52</v>
      </c>
      <c r="H39" s="129" t="s">
        <v>53</v>
      </c>
      <c r="I39" s="127"/>
      <c r="J39" s="130">
        <f>SUM(J30:J37)</f>
        <v>0</v>
      </c>
      <c r="K39" s="131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51"/>
      <c r="D50" s="132" t="s">
        <v>54</v>
      </c>
      <c r="E50" s="133"/>
      <c r="F50" s="133"/>
      <c r="G50" s="132" t="s">
        <v>55</v>
      </c>
      <c r="H50" s="133"/>
      <c r="I50" s="133"/>
      <c r="J50" s="133"/>
      <c r="K50" s="133"/>
      <c r="L50" s="51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2.75">
      <c r="A61" s="34"/>
      <c r="B61" s="39"/>
      <c r="C61" s="34"/>
      <c r="D61" s="134" t="s">
        <v>56</v>
      </c>
      <c r="E61" s="135"/>
      <c r="F61" s="136" t="s">
        <v>57</v>
      </c>
      <c r="G61" s="134" t="s">
        <v>56</v>
      </c>
      <c r="H61" s="135"/>
      <c r="I61" s="135"/>
      <c r="J61" s="137" t="s">
        <v>57</v>
      </c>
      <c r="K61" s="135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2.75">
      <c r="A65" s="34"/>
      <c r="B65" s="39"/>
      <c r="C65" s="34"/>
      <c r="D65" s="132" t="s">
        <v>58</v>
      </c>
      <c r="E65" s="138"/>
      <c r="F65" s="138"/>
      <c r="G65" s="132" t="s">
        <v>59</v>
      </c>
      <c r="H65" s="138"/>
      <c r="I65" s="138"/>
      <c r="J65" s="138"/>
      <c r="K65" s="138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2.75">
      <c r="A76" s="34"/>
      <c r="B76" s="39"/>
      <c r="C76" s="34"/>
      <c r="D76" s="134" t="s">
        <v>56</v>
      </c>
      <c r="E76" s="135"/>
      <c r="F76" s="136" t="s">
        <v>57</v>
      </c>
      <c r="G76" s="134" t="s">
        <v>56</v>
      </c>
      <c r="H76" s="135"/>
      <c r="I76" s="135"/>
      <c r="J76" s="137" t="s">
        <v>57</v>
      </c>
      <c r="K76" s="135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customHeight="1">
      <c r="A77" s="34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5" customHeight="1">
      <c r="A81" s="34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5" customHeight="1">
      <c r="A82" s="34"/>
      <c r="B82" s="35"/>
      <c r="C82" s="23" t="s">
        <v>119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6.5" customHeight="1">
      <c r="A85" s="34"/>
      <c r="B85" s="35"/>
      <c r="C85" s="36"/>
      <c r="D85" s="36"/>
      <c r="E85" s="299" t="str">
        <f>E7</f>
        <v>Podzemní kontejneryna tříděný kom. odpad Lovosice</v>
      </c>
      <c r="F85" s="300"/>
      <c r="G85" s="300"/>
      <c r="H85" s="300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29" t="s">
        <v>117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6.5" customHeight="1">
      <c r="A87" s="34"/>
      <c r="B87" s="35"/>
      <c r="C87" s="36"/>
      <c r="D87" s="36"/>
      <c r="E87" s="287" t="str">
        <f>E9</f>
        <v>08 - SO 08 - parc.č. 236, Krátká</v>
      </c>
      <c r="F87" s="298"/>
      <c r="G87" s="298"/>
      <c r="H87" s="298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29" t="s">
        <v>20</v>
      </c>
      <c r="D89" s="36"/>
      <c r="E89" s="36"/>
      <c r="F89" s="27" t="str">
        <f>F12</f>
        <v xml:space="preserve"> </v>
      </c>
      <c r="G89" s="36"/>
      <c r="H89" s="36"/>
      <c r="I89" s="29" t="s">
        <v>22</v>
      </c>
      <c r="J89" s="66" t="str">
        <f>IF(J12="","",J12)</f>
        <v>26. 5. 2024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5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25.7" customHeight="1">
      <c r="A91" s="34"/>
      <c r="B91" s="35"/>
      <c r="C91" s="29" t="s">
        <v>24</v>
      </c>
      <c r="D91" s="36"/>
      <c r="E91" s="36"/>
      <c r="F91" s="27" t="str">
        <f>E15</f>
        <v>Město Lovosice</v>
      </c>
      <c r="G91" s="36"/>
      <c r="H91" s="36"/>
      <c r="I91" s="29" t="s">
        <v>32</v>
      </c>
      <c r="J91" s="32" t="str">
        <f>E21</f>
        <v>aut.Ing., Mgr. Karel Štrupl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2" customHeight="1">
      <c r="A92" s="34"/>
      <c r="B92" s="35"/>
      <c r="C92" s="29" t="s">
        <v>30</v>
      </c>
      <c r="D92" s="36"/>
      <c r="E92" s="36"/>
      <c r="F92" s="27" t="str">
        <f>IF(E18="","",E18)</f>
        <v>Vyplň údaj</v>
      </c>
      <c r="G92" s="36"/>
      <c r="H92" s="36"/>
      <c r="I92" s="29" t="s">
        <v>36</v>
      </c>
      <c r="J92" s="32" t="str">
        <f>E24</f>
        <v>Josef Beran-STAVO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43" t="s">
        <v>120</v>
      </c>
      <c r="D94" s="144"/>
      <c r="E94" s="144"/>
      <c r="F94" s="144"/>
      <c r="G94" s="144"/>
      <c r="H94" s="144"/>
      <c r="I94" s="144"/>
      <c r="J94" s="145" t="s">
        <v>121</v>
      </c>
      <c r="K94" s="14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9" customHeight="1">
      <c r="A96" s="34"/>
      <c r="B96" s="35"/>
      <c r="C96" s="146" t="s">
        <v>122</v>
      </c>
      <c r="D96" s="36"/>
      <c r="E96" s="36"/>
      <c r="F96" s="36"/>
      <c r="G96" s="36"/>
      <c r="H96" s="36"/>
      <c r="I96" s="36"/>
      <c r="J96" s="84">
        <f>J125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123</v>
      </c>
    </row>
    <row r="97" spans="1:31" s="9" customFormat="1" ht="24.95" customHeight="1">
      <c r="B97" s="147"/>
      <c r="C97" s="148"/>
      <c r="D97" s="149" t="s">
        <v>124</v>
      </c>
      <c r="E97" s="150"/>
      <c r="F97" s="150"/>
      <c r="G97" s="150"/>
      <c r="H97" s="150"/>
      <c r="I97" s="150"/>
      <c r="J97" s="151">
        <f>J126</f>
        <v>0</v>
      </c>
      <c r="K97" s="148"/>
      <c r="L97" s="152"/>
    </row>
    <row r="98" spans="1:31" s="10" customFormat="1" ht="19.899999999999999" customHeight="1">
      <c r="B98" s="153"/>
      <c r="C98" s="154"/>
      <c r="D98" s="155" t="s">
        <v>125</v>
      </c>
      <c r="E98" s="156"/>
      <c r="F98" s="156"/>
      <c r="G98" s="156"/>
      <c r="H98" s="156"/>
      <c r="I98" s="156"/>
      <c r="J98" s="157">
        <f>J127</f>
        <v>0</v>
      </c>
      <c r="K98" s="154"/>
      <c r="L98" s="158"/>
    </row>
    <row r="99" spans="1:31" s="10" customFormat="1" ht="19.899999999999999" customHeight="1">
      <c r="B99" s="153"/>
      <c r="C99" s="154"/>
      <c r="D99" s="155" t="s">
        <v>126</v>
      </c>
      <c r="E99" s="156"/>
      <c r="F99" s="156"/>
      <c r="G99" s="156"/>
      <c r="H99" s="156"/>
      <c r="I99" s="156"/>
      <c r="J99" s="157">
        <f>J195</f>
        <v>0</v>
      </c>
      <c r="K99" s="154"/>
      <c r="L99" s="158"/>
    </row>
    <row r="100" spans="1:31" s="10" customFormat="1" ht="19.899999999999999" customHeight="1">
      <c r="B100" s="153"/>
      <c r="C100" s="154"/>
      <c r="D100" s="155" t="s">
        <v>127</v>
      </c>
      <c r="E100" s="156"/>
      <c r="F100" s="156"/>
      <c r="G100" s="156"/>
      <c r="H100" s="156"/>
      <c r="I100" s="156"/>
      <c r="J100" s="157">
        <f>J216</f>
        <v>0</v>
      </c>
      <c r="K100" s="154"/>
      <c r="L100" s="158"/>
    </row>
    <row r="101" spans="1:31" s="10" customFormat="1" ht="19.899999999999999" customHeight="1">
      <c r="B101" s="153"/>
      <c r="C101" s="154"/>
      <c r="D101" s="155" t="s">
        <v>128</v>
      </c>
      <c r="E101" s="156"/>
      <c r="F101" s="156"/>
      <c r="G101" s="156"/>
      <c r="H101" s="156"/>
      <c r="I101" s="156"/>
      <c r="J101" s="157">
        <f>J249</f>
        <v>0</v>
      </c>
      <c r="K101" s="154"/>
      <c r="L101" s="158"/>
    </row>
    <row r="102" spans="1:31" s="10" customFormat="1" ht="19.899999999999999" customHeight="1">
      <c r="B102" s="153"/>
      <c r="C102" s="154"/>
      <c r="D102" s="155" t="s">
        <v>129</v>
      </c>
      <c r="E102" s="156"/>
      <c r="F102" s="156"/>
      <c r="G102" s="156"/>
      <c r="H102" s="156"/>
      <c r="I102" s="156"/>
      <c r="J102" s="157">
        <f>J285</f>
        <v>0</v>
      </c>
      <c r="K102" s="154"/>
      <c r="L102" s="158"/>
    </row>
    <row r="103" spans="1:31" s="10" customFormat="1" ht="19.899999999999999" customHeight="1">
      <c r="B103" s="153"/>
      <c r="C103" s="154"/>
      <c r="D103" s="155" t="s">
        <v>130</v>
      </c>
      <c r="E103" s="156"/>
      <c r="F103" s="156"/>
      <c r="G103" s="156"/>
      <c r="H103" s="156"/>
      <c r="I103" s="156"/>
      <c r="J103" s="157">
        <f>J303</f>
        <v>0</v>
      </c>
      <c r="K103" s="154"/>
      <c r="L103" s="158"/>
    </row>
    <row r="104" spans="1:31" s="9" customFormat="1" ht="24.95" customHeight="1">
      <c r="B104" s="147"/>
      <c r="C104" s="148"/>
      <c r="D104" s="149" t="s">
        <v>131</v>
      </c>
      <c r="E104" s="150"/>
      <c r="F104" s="150"/>
      <c r="G104" s="150"/>
      <c r="H104" s="150"/>
      <c r="I104" s="150"/>
      <c r="J104" s="151">
        <f>J305</f>
        <v>0</v>
      </c>
      <c r="K104" s="148"/>
      <c r="L104" s="152"/>
    </row>
    <row r="105" spans="1:31" s="10" customFormat="1" ht="19.899999999999999" customHeight="1">
      <c r="B105" s="153"/>
      <c r="C105" s="154"/>
      <c r="D105" s="155" t="s">
        <v>132</v>
      </c>
      <c r="E105" s="156"/>
      <c r="F105" s="156"/>
      <c r="G105" s="156"/>
      <c r="H105" s="156"/>
      <c r="I105" s="156"/>
      <c r="J105" s="157">
        <f>J306</f>
        <v>0</v>
      </c>
      <c r="K105" s="154"/>
      <c r="L105" s="158"/>
    </row>
    <row r="106" spans="1:31" s="2" customFormat="1" ht="21.75" customHeight="1">
      <c r="A106" s="34"/>
      <c r="B106" s="35"/>
      <c r="C106" s="36"/>
      <c r="D106" s="36"/>
      <c r="E106" s="36"/>
      <c r="F106" s="36"/>
      <c r="G106" s="36"/>
      <c r="H106" s="36"/>
      <c r="I106" s="36"/>
      <c r="J106" s="36"/>
      <c r="K106" s="36"/>
      <c r="L106" s="51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pans="1:31" s="2" customFormat="1" ht="6.95" customHeight="1">
      <c r="A107" s="34"/>
      <c r="B107" s="54"/>
      <c r="C107" s="55"/>
      <c r="D107" s="55"/>
      <c r="E107" s="55"/>
      <c r="F107" s="55"/>
      <c r="G107" s="55"/>
      <c r="H107" s="55"/>
      <c r="I107" s="55"/>
      <c r="J107" s="55"/>
      <c r="K107" s="55"/>
      <c r="L107" s="51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11" spans="1:31" s="2" customFormat="1" ht="6.95" customHeight="1">
      <c r="A111" s="34"/>
      <c r="B111" s="56"/>
      <c r="C111" s="57"/>
      <c r="D111" s="57"/>
      <c r="E111" s="57"/>
      <c r="F111" s="57"/>
      <c r="G111" s="57"/>
      <c r="H111" s="57"/>
      <c r="I111" s="57"/>
      <c r="J111" s="57"/>
      <c r="K111" s="57"/>
      <c r="L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pans="1:31" s="2" customFormat="1" ht="24.95" customHeight="1">
      <c r="A112" s="34"/>
      <c r="B112" s="35"/>
      <c r="C112" s="23" t="s">
        <v>135</v>
      </c>
      <c r="D112" s="36"/>
      <c r="E112" s="36"/>
      <c r="F112" s="36"/>
      <c r="G112" s="36"/>
      <c r="H112" s="36"/>
      <c r="I112" s="36"/>
      <c r="J112" s="36"/>
      <c r="K112" s="36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pans="1:65" s="2" customFormat="1" ht="6.95" customHeight="1">
      <c r="A113" s="34"/>
      <c r="B113" s="35"/>
      <c r="C113" s="36"/>
      <c r="D113" s="36"/>
      <c r="E113" s="36"/>
      <c r="F113" s="36"/>
      <c r="G113" s="36"/>
      <c r="H113" s="36"/>
      <c r="I113" s="36"/>
      <c r="J113" s="36"/>
      <c r="K113" s="36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5" s="2" customFormat="1" ht="12" customHeight="1">
      <c r="A114" s="34"/>
      <c r="B114" s="35"/>
      <c r="C114" s="29" t="s">
        <v>16</v>
      </c>
      <c r="D114" s="36"/>
      <c r="E114" s="36"/>
      <c r="F114" s="36"/>
      <c r="G114" s="36"/>
      <c r="H114" s="36"/>
      <c r="I114" s="36"/>
      <c r="J114" s="36"/>
      <c r="K114" s="36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5" s="2" customFormat="1" ht="16.5" customHeight="1">
      <c r="A115" s="34"/>
      <c r="B115" s="35"/>
      <c r="C115" s="36"/>
      <c r="D115" s="36"/>
      <c r="E115" s="299" t="str">
        <f>E7</f>
        <v>Podzemní kontejneryna tříděný kom. odpad Lovosice</v>
      </c>
      <c r="F115" s="300"/>
      <c r="G115" s="300"/>
      <c r="H115" s="300"/>
      <c r="I115" s="36"/>
      <c r="J115" s="36"/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5" s="2" customFormat="1" ht="12" customHeight="1">
      <c r="A116" s="34"/>
      <c r="B116" s="35"/>
      <c r="C116" s="29" t="s">
        <v>117</v>
      </c>
      <c r="D116" s="36"/>
      <c r="E116" s="36"/>
      <c r="F116" s="36"/>
      <c r="G116" s="36"/>
      <c r="H116" s="36"/>
      <c r="I116" s="36"/>
      <c r="J116" s="36"/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5" s="2" customFormat="1" ht="16.5" customHeight="1">
      <c r="A117" s="34"/>
      <c r="B117" s="35"/>
      <c r="C117" s="36"/>
      <c r="D117" s="36"/>
      <c r="E117" s="287" t="str">
        <f>E9</f>
        <v>08 - SO 08 - parc.č. 236, Krátká</v>
      </c>
      <c r="F117" s="298"/>
      <c r="G117" s="298"/>
      <c r="H117" s="298"/>
      <c r="I117" s="36"/>
      <c r="J117" s="36"/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65" s="2" customFormat="1" ht="6.95" customHeight="1">
      <c r="A118" s="34"/>
      <c r="B118" s="35"/>
      <c r="C118" s="36"/>
      <c r="D118" s="36"/>
      <c r="E118" s="36"/>
      <c r="F118" s="36"/>
      <c r="G118" s="36"/>
      <c r="H118" s="36"/>
      <c r="I118" s="36"/>
      <c r="J118" s="36"/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65" s="2" customFormat="1" ht="12" customHeight="1">
      <c r="A119" s="34"/>
      <c r="B119" s="35"/>
      <c r="C119" s="29" t="s">
        <v>20</v>
      </c>
      <c r="D119" s="36"/>
      <c r="E119" s="36"/>
      <c r="F119" s="27" t="str">
        <f>F12</f>
        <v xml:space="preserve"> </v>
      </c>
      <c r="G119" s="36"/>
      <c r="H119" s="36"/>
      <c r="I119" s="29" t="s">
        <v>22</v>
      </c>
      <c r="J119" s="66" t="str">
        <f>IF(J12="","",J12)</f>
        <v>26. 5. 2024</v>
      </c>
      <c r="K119" s="36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65" s="2" customFormat="1" ht="6.95" customHeight="1">
      <c r="A120" s="34"/>
      <c r="B120" s="35"/>
      <c r="C120" s="36"/>
      <c r="D120" s="36"/>
      <c r="E120" s="36"/>
      <c r="F120" s="36"/>
      <c r="G120" s="36"/>
      <c r="H120" s="36"/>
      <c r="I120" s="36"/>
      <c r="J120" s="36"/>
      <c r="K120" s="36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pans="1:65" s="2" customFormat="1" ht="25.7" customHeight="1">
      <c r="A121" s="34"/>
      <c r="B121" s="35"/>
      <c r="C121" s="29" t="s">
        <v>24</v>
      </c>
      <c r="D121" s="36"/>
      <c r="E121" s="36"/>
      <c r="F121" s="27" t="str">
        <f>E15</f>
        <v>Město Lovosice</v>
      </c>
      <c r="G121" s="36"/>
      <c r="H121" s="36"/>
      <c r="I121" s="29" t="s">
        <v>32</v>
      </c>
      <c r="J121" s="32" t="str">
        <f>E21</f>
        <v>aut.Ing., Mgr. Karel Štrupl</v>
      </c>
      <c r="K121" s="36"/>
      <c r="L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pans="1:65" s="2" customFormat="1" ht="15.2" customHeight="1">
      <c r="A122" s="34"/>
      <c r="B122" s="35"/>
      <c r="C122" s="29" t="s">
        <v>30</v>
      </c>
      <c r="D122" s="36"/>
      <c r="E122" s="36"/>
      <c r="F122" s="27" t="str">
        <f>IF(E18="","",E18)</f>
        <v>Vyplň údaj</v>
      </c>
      <c r="G122" s="36"/>
      <c r="H122" s="36"/>
      <c r="I122" s="29" t="s">
        <v>36</v>
      </c>
      <c r="J122" s="32" t="str">
        <f>E24</f>
        <v>Josef Beran-STAVO</v>
      </c>
      <c r="K122" s="36"/>
      <c r="L122" s="51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pans="1:65" s="2" customFormat="1" ht="10.35" customHeight="1">
      <c r="A123" s="34"/>
      <c r="B123" s="35"/>
      <c r="C123" s="36"/>
      <c r="D123" s="36"/>
      <c r="E123" s="36"/>
      <c r="F123" s="36"/>
      <c r="G123" s="36"/>
      <c r="H123" s="36"/>
      <c r="I123" s="36"/>
      <c r="J123" s="36"/>
      <c r="K123" s="36"/>
      <c r="L123" s="51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pans="1:65" s="11" customFormat="1" ht="29.25" customHeight="1">
      <c r="A124" s="159"/>
      <c r="B124" s="160"/>
      <c r="C124" s="161" t="s">
        <v>136</v>
      </c>
      <c r="D124" s="162" t="s">
        <v>66</v>
      </c>
      <c r="E124" s="162" t="s">
        <v>62</v>
      </c>
      <c r="F124" s="162" t="s">
        <v>63</v>
      </c>
      <c r="G124" s="162" t="s">
        <v>137</v>
      </c>
      <c r="H124" s="162" t="s">
        <v>138</v>
      </c>
      <c r="I124" s="162" t="s">
        <v>139</v>
      </c>
      <c r="J124" s="163" t="s">
        <v>121</v>
      </c>
      <c r="K124" s="164" t="s">
        <v>140</v>
      </c>
      <c r="L124" s="165"/>
      <c r="M124" s="75" t="s">
        <v>1</v>
      </c>
      <c r="N124" s="76" t="s">
        <v>45</v>
      </c>
      <c r="O124" s="76" t="s">
        <v>141</v>
      </c>
      <c r="P124" s="76" t="s">
        <v>142</v>
      </c>
      <c r="Q124" s="76" t="s">
        <v>143</v>
      </c>
      <c r="R124" s="76" t="s">
        <v>144</v>
      </c>
      <c r="S124" s="76" t="s">
        <v>145</v>
      </c>
      <c r="T124" s="77" t="s">
        <v>146</v>
      </c>
      <c r="U124" s="159"/>
      <c r="V124" s="159"/>
      <c r="W124" s="159"/>
      <c r="X124" s="159"/>
      <c r="Y124" s="159"/>
      <c r="Z124" s="159"/>
      <c r="AA124" s="159"/>
      <c r="AB124" s="159"/>
      <c r="AC124" s="159"/>
      <c r="AD124" s="159"/>
      <c r="AE124" s="159"/>
    </row>
    <row r="125" spans="1:65" s="2" customFormat="1" ht="22.9" customHeight="1">
      <c r="A125" s="34"/>
      <c r="B125" s="35"/>
      <c r="C125" s="82" t="s">
        <v>147</v>
      </c>
      <c r="D125" s="36"/>
      <c r="E125" s="36"/>
      <c r="F125" s="36"/>
      <c r="G125" s="36"/>
      <c r="H125" s="36"/>
      <c r="I125" s="36"/>
      <c r="J125" s="166">
        <f>BK125</f>
        <v>0</v>
      </c>
      <c r="K125" s="36"/>
      <c r="L125" s="39"/>
      <c r="M125" s="78"/>
      <c r="N125" s="167"/>
      <c r="O125" s="79"/>
      <c r="P125" s="168">
        <f>P126+P305</f>
        <v>0</v>
      </c>
      <c r="Q125" s="79"/>
      <c r="R125" s="168">
        <f>R126+R305</f>
        <v>24.903152259999999</v>
      </c>
      <c r="S125" s="79"/>
      <c r="T125" s="169">
        <f>T126+T305</f>
        <v>5.1090059999999999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T125" s="17" t="s">
        <v>80</v>
      </c>
      <c r="AU125" s="17" t="s">
        <v>123</v>
      </c>
      <c r="BK125" s="170">
        <f>BK126+BK305</f>
        <v>0</v>
      </c>
    </row>
    <row r="126" spans="1:65" s="12" customFormat="1" ht="25.9" customHeight="1">
      <c r="B126" s="171"/>
      <c r="C126" s="172"/>
      <c r="D126" s="173" t="s">
        <v>80</v>
      </c>
      <c r="E126" s="174" t="s">
        <v>148</v>
      </c>
      <c r="F126" s="174" t="s">
        <v>149</v>
      </c>
      <c r="G126" s="172"/>
      <c r="H126" s="172"/>
      <c r="I126" s="175"/>
      <c r="J126" s="176">
        <f>BK126</f>
        <v>0</v>
      </c>
      <c r="K126" s="172"/>
      <c r="L126" s="177"/>
      <c r="M126" s="178"/>
      <c r="N126" s="179"/>
      <c r="O126" s="179"/>
      <c r="P126" s="180">
        <f>P127+P195+P216+P249+P285+P303</f>
        <v>0</v>
      </c>
      <c r="Q126" s="179"/>
      <c r="R126" s="180">
        <f>R127+R195+R216+R249+R285+R303</f>
        <v>22.403152259999999</v>
      </c>
      <c r="S126" s="179"/>
      <c r="T126" s="181">
        <f>T127+T195+T216+T249+T285+T303</f>
        <v>5.1090059999999999</v>
      </c>
      <c r="AR126" s="182" t="s">
        <v>89</v>
      </c>
      <c r="AT126" s="183" t="s">
        <v>80</v>
      </c>
      <c r="AU126" s="183" t="s">
        <v>81</v>
      </c>
      <c r="AY126" s="182" t="s">
        <v>150</v>
      </c>
      <c r="BK126" s="184">
        <f>BK127+BK195+BK216+BK249+BK285+BK303</f>
        <v>0</v>
      </c>
    </row>
    <row r="127" spans="1:65" s="12" customFormat="1" ht="22.9" customHeight="1">
      <c r="B127" s="171"/>
      <c r="C127" s="172"/>
      <c r="D127" s="173" t="s">
        <v>80</v>
      </c>
      <c r="E127" s="185" t="s">
        <v>89</v>
      </c>
      <c r="F127" s="185" t="s">
        <v>151</v>
      </c>
      <c r="G127" s="172"/>
      <c r="H127" s="172"/>
      <c r="I127" s="175"/>
      <c r="J127" s="186">
        <f>BK127</f>
        <v>0</v>
      </c>
      <c r="K127" s="172"/>
      <c r="L127" s="177"/>
      <c r="M127" s="178"/>
      <c r="N127" s="179"/>
      <c r="O127" s="179"/>
      <c r="P127" s="180">
        <f>SUM(P128:P194)</f>
        <v>0</v>
      </c>
      <c r="Q127" s="179"/>
      <c r="R127" s="180">
        <f>SUM(R128:R194)</f>
        <v>10.018459999999999</v>
      </c>
      <c r="S127" s="179"/>
      <c r="T127" s="181">
        <f>SUM(T128:T194)</f>
        <v>4.7988059999999999</v>
      </c>
      <c r="AR127" s="182" t="s">
        <v>89</v>
      </c>
      <c r="AT127" s="183" t="s">
        <v>80</v>
      </c>
      <c r="AU127" s="183" t="s">
        <v>89</v>
      </c>
      <c r="AY127" s="182" t="s">
        <v>150</v>
      </c>
      <c r="BK127" s="184">
        <f>SUM(BK128:BK194)</f>
        <v>0</v>
      </c>
    </row>
    <row r="128" spans="1:65" s="2" customFormat="1" ht="24.2" customHeight="1">
      <c r="A128" s="34"/>
      <c r="B128" s="35"/>
      <c r="C128" s="187" t="s">
        <v>89</v>
      </c>
      <c r="D128" s="187" t="s">
        <v>152</v>
      </c>
      <c r="E128" s="188" t="s">
        <v>153</v>
      </c>
      <c r="F128" s="189" t="s">
        <v>154</v>
      </c>
      <c r="G128" s="190" t="s">
        <v>155</v>
      </c>
      <c r="H128" s="191">
        <v>3.75</v>
      </c>
      <c r="I128" s="192"/>
      <c r="J128" s="193">
        <f>ROUND(I128*H128,2)</f>
        <v>0</v>
      </c>
      <c r="K128" s="194"/>
      <c r="L128" s="39"/>
      <c r="M128" s="195" t="s">
        <v>1</v>
      </c>
      <c r="N128" s="196" t="s">
        <v>46</v>
      </c>
      <c r="O128" s="71"/>
      <c r="P128" s="197">
        <f>O128*H128</f>
        <v>0</v>
      </c>
      <c r="Q128" s="197">
        <v>0</v>
      </c>
      <c r="R128" s="197">
        <f>Q128*H128</f>
        <v>0</v>
      </c>
      <c r="S128" s="197">
        <v>0.26</v>
      </c>
      <c r="T128" s="198">
        <f>S128*H128</f>
        <v>0.97500000000000009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99" t="s">
        <v>156</v>
      </c>
      <c r="AT128" s="199" t="s">
        <v>152</v>
      </c>
      <c r="AU128" s="199" t="s">
        <v>91</v>
      </c>
      <c r="AY128" s="17" t="s">
        <v>150</v>
      </c>
      <c r="BE128" s="200">
        <f>IF(N128="základní",J128,0)</f>
        <v>0</v>
      </c>
      <c r="BF128" s="200">
        <f>IF(N128="snížená",J128,0)</f>
        <v>0</v>
      </c>
      <c r="BG128" s="200">
        <f>IF(N128="zákl. přenesená",J128,0)</f>
        <v>0</v>
      </c>
      <c r="BH128" s="200">
        <f>IF(N128="sníž. přenesená",J128,0)</f>
        <v>0</v>
      </c>
      <c r="BI128" s="200">
        <f>IF(N128="nulová",J128,0)</f>
        <v>0</v>
      </c>
      <c r="BJ128" s="17" t="s">
        <v>89</v>
      </c>
      <c r="BK128" s="200">
        <f>ROUND(I128*H128,2)</f>
        <v>0</v>
      </c>
      <c r="BL128" s="17" t="s">
        <v>156</v>
      </c>
      <c r="BM128" s="199" t="s">
        <v>1095</v>
      </c>
    </row>
    <row r="129" spans="1:65" s="13" customFormat="1">
      <c r="B129" s="201"/>
      <c r="C129" s="202"/>
      <c r="D129" s="203" t="s">
        <v>158</v>
      </c>
      <c r="E129" s="204" t="s">
        <v>1</v>
      </c>
      <c r="F129" s="205" t="s">
        <v>159</v>
      </c>
      <c r="G129" s="202"/>
      <c r="H129" s="204" t="s">
        <v>1</v>
      </c>
      <c r="I129" s="206"/>
      <c r="J129" s="202"/>
      <c r="K129" s="202"/>
      <c r="L129" s="207"/>
      <c r="M129" s="208"/>
      <c r="N129" s="209"/>
      <c r="O129" s="209"/>
      <c r="P129" s="209"/>
      <c r="Q129" s="209"/>
      <c r="R129" s="209"/>
      <c r="S129" s="209"/>
      <c r="T129" s="210"/>
      <c r="AT129" s="211" t="s">
        <v>158</v>
      </c>
      <c r="AU129" s="211" t="s">
        <v>91</v>
      </c>
      <c r="AV129" s="13" t="s">
        <v>89</v>
      </c>
      <c r="AW129" s="13" t="s">
        <v>35</v>
      </c>
      <c r="AX129" s="13" t="s">
        <v>81</v>
      </c>
      <c r="AY129" s="211" t="s">
        <v>150</v>
      </c>
    </row>
    <row r="130" spans="1:65" s="14" customFormat="1">
      <c r="B130" s="212"/>
      <c r="C130" s="213"/>
      <c r="D130" s="203" t="s">
        <v>158</v>
      </c>
      <c r="E130" s="214" t="s">
        <v>1</v>
      </c>
      <c r="F130" s="215" t="s">
        <v>1096</v>
      </c>
      <c r="G130" s="213"/>
      <c r="H130" s="216">
        <v>3.75</v>
      </c>
      <c r="I130" s="217"/>
      <c r="J130" s="213"/>
      <c r="K130" s="213"/>
      <c r="L130" s="218"/>
      <c r="M130" s="219"/>
      <c r="N130" s="220"/>
      <c r="O130" s="220"/>
      <c r="P130" s="220"/>
      <c r="Q130" s="220"/>
      <c r="R130" s="220"/>
      <c r="S130" s="220"/>
      <c r="T130" s="221"/>
      <c r="AT130" s="222" t="s">
        <v>158</v>
      </c>
      <c r="AU130" s="222" t="s">
        <v>91</v>
      </c>
      <c r="AV130" s="14" t="s">
        <v>91</v>
      </c>
      <c r="AW130" s="14" t="s">
        <v>35</v>
      </c>
      <c r="AX130" s="14" t="s">
        <v>81</v>
      </c>
      <c r="AY130" s="222" t="s">
        <v>150</v>
      </c>
    </row>
    <row r="131" spans="1:65" s="15" customFormat="1">
      <c r="B131" s="223"/>
      <c r="C131" s="224"/>
      <c r="D131" s="203" t="s">
        <v>158</v>
      </c>
      <c r="E131" s="225" t="s">
        <v>1</v>
      </c>
      <c r="F131" s="226" t="s">
        <v>161</v>
      </c>
      <c r="G131" s="224"/>
      <c r="H131" s="227">
        <v>3.75</v>
      </c>
      <c r="I131" s="228"/>
      <c r="J131" s="224"/>
      <c r="K131" s="224"/>
      <c r="L131" s="229"/>
      <c r="M131" s="230"/>
      <c r="N131" s="231"/>
      <c r="O131" s="231"/>
      <c r="P131" s="231"/>
      <c r="Q131" s="231"/>
      <c r="R131" s="231"/>
      <c r="S131" s="231"/>
      <c r="T131" s="232"/>
      <c r="AT131" s="233" t="s">
        <v>158</v>
      </c>
      <c r="AU131" s="233" t="s">
        <v>91</v>
      </c>
      <c r="AV131" s="15" t="s">
        <v>156</v>
      </c>
      <c r="AW131" s="15" t="s">
        <v>35</v>
      </c>
      <c r="AX131" s="15" t="s">
        <v>89</v>
      </c>
      <c r="AY131" s="233" t="s">
        <v>150</v>
      </c>
    </row>
    <row r="132" spans="1:65" s="2" customFormat="1" ht="24.2" customHeight="1">
      <c r="A132" s="34"/>
      <c r="B132" s="35"/>
      <c r="C132" s="187" t="s">
        <v>91</v>
      </c>
      <c r="D132" s="187" t="s">
        <v>152</v>
      </c>
      <c r="E132" s="188" t="s">
        <v>162</v>
      </c>
      <c r="F132" s="189" t="s">
        <v>163</v>
      </c>
      <c r="G132" s="190" t="s">
        <v>155</v>
      </c>
      <c r="H132" s="191">
        <v>3.75</v>
      </c>
      <c r="I132" s="192"/>
      <c r="J132" s="193">
        <f>ROUND(I132*H132,2)</f>
        <v>0</v>
      </c>
      <c r="K132" s="194"/>
      <c r="L132" s="39"/>
      <c r="M132" s="195" t="s">
        <v>1</v>
      </c>
      <c r="N132" s="196" t="s">
        <v>46</v>
      </c>
      <c r="O132" s="71"/>
      <c r="P132" s="197">
        <f>O132*H132</f>
        <v>0</v>
      </c>
      <c r="Q132" s="197">
        <v>0</v>
      </c>
      <c r="R132" s="197">
        <f>Q132*H132</f>
        <v>0</v>
      </c>
      <c r="S132" s="197">
        <v>0.18</v>
      </c>
      <c r="T132" s="198">
        <f>S132*H132</f>
        <v>0.67499999999999993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9" t="s">
        <v>156</v>
      </c>
      <c r="AT132" s="199" t="s">
        <v>152</v>
      </c>
      <c r="AU132" s="199" t="s">
        <v>91</v>
      </c>
      <c r="AY132" s="17" t="s">
        <v>150</v>
      </c>
      <c r="BE132" s="200">
        <f>IF(N132="základní",J132,0)</f>
        <v>0</v>
      </c>
      <c r="BF132" s="200">
        <f>IF(N132="snížená",J132,0)</f>
        <v>0</v>
      </c>
      <c r="BG132" s="200">
        <f>IF(N132="zákl. přenesená",J132,0)</f>
        <v>0</v>
      </c>
      <c r="BH132" s="200">
        <f>IF(N132="sníž. přenesená",J132,0)</f>
        <v>0</v>
      </c>
      <c r="BI132" s="200">
        <f>IF(N132="nulová",J132,0)</f>
        <v>0</v>
      </c>
      <c r="BJ132" s="17" t="s">
        <v>89</v>
      </c>
      <c r="BK132" s="200">
        <f>ROUND(I132*H132,2)</f>
        <v>0</v>
      </c>
      <c r="BL132" s="17" t="s">
        <v>156</v>
      </c>
      <c r="BM132" s="199" t="s">
        <v>1097</v>
      </c>
    </row>
    <row r="133" spans="1:65" s="13" customFormat="1">
      <c r="B133" s="201"/>
      <c r="C133" s="202"/>
      <c r="D133" s="203" t="s">
        <v>158</v>
      </c>
      <c r="E133" s="204" t="s">
        <v>1</v>
      </c>
      <c r="F133" s="205" t="s">
        <v>159</v>
      </c>
      <c r="G133" s="202"/>
      <c r="H133" s="204" t="s">
        <v>1</v>
      </c>
      <c r="I133" s="206"/>
      <c r="J133" s="202"/>
      <c r="K133" s="202"/>
      <c r="L133" s="207"/>
      <c r="M133" s="208"/>
      <c r="N133" s="209"/>
      <c r="O133" s="209"/>
      <c r="P133" s="209"/>
      <c r="Q133" s="209"/>
      <c r="R133" s="209"/>
      <c r="S133" s="209"/>
      <c r="T133" s="210"/>
      <c r="AT133" s="211" t="s">
        <v>158</v>
      </c>
      <c r="AU133" s="211" t="s">
        <v>91</v>
      </c>
      <c r="AV133" s="13" t="s">
        <v>89</v>
      </c>
      <c r="AW133" s="13" t="s">
        <v>35</v>
      </c>
      <c r="AX133" s="13" t="s">
        <v>81</v>
      </c>
      <c r="AY133" s="211" t="s">
        <v>150</v>
      </c>
    </row>
    <row r="134" spans="1:65" s="14" customFormat="1">
      <c r="B134" s="212"/>
      <c r="C134" s="213"/>
      <c r="D134" s="203" t="s">
        <v>158</v>
      </c>
      <c r="E134" s="214" t="s">
        <v>1</v>
      </c>
      <c r="F134" s="215" t="s">
        <v>1096</v>
      </c>
      <c r="G134" s="213"/>
      <c r="H134" s="216">
        <v>3.75</v>
      </c>
      <c r="I134" s="217"/>
      <c r="J134" s="213"/>
      <c r="K134" s="213"/>
      <c r="L134" s="218"/>
      <c r="M134" s="219"/>
      <c r="N134" s="220"/>
      <c r="O134" s="220"/>
      <c r="P134" s="220"/>
      <c r="Q134" s="220"/>
      <c r="R134" s="220"/>
      <c r="S134" s="220"/>
      <c r="T134" s="221"/>
      <c r="AT134" s="222" t="s">
        <v>158</v>
      </c>
      <c r="AU134" s="222" t="s">
        <v>91</v>
      </c>
      <c r="AV134" s="14" t="s">
        <v>91</v>
      </c>
      <c r="AW134" s="14" t="s">
        <v>35</v>
      </c>
      <c r="AX134" s="14" t="s">
        <v>81</v>
      </c>
      <c r="AY134" s="222" t="s">
        <v>150</v>
      </c>
    </row>
    <row r="135" spans="1:65" s="15" customFormat="1">
      <c r="B135" s="223"/>
      <c r="C135" s="224"/>
      <c r="D135" s="203" t="s">
        <v>158</v>
      </c>
      <c r="E135" s="225" t="s">
        <v>1</v>
      </c>
      <c r="F135" s="226" t="s">
        <v>161</v>
      </c>
      <c r="G135" s="224"/>
      <c r="H135" s="227">
        <v>3.75</v>
      </c>
      <c r="I135" s="228"/>
      <c r="J135" s="224"/>
      <c r="K135" s="224"/>
      <c r="L135" s="229"/>
      <c r="M135" s="230"/>
      <c r="N135" s="231"/>
      <c r="O135" s="231"/>
      <c r="P135" s="231"/>
      <c r="Q135" s="231"/>
      <c r="R135" s="231"/>
      <c r="S135" s="231"/>
      <c r="T135" s="232"/>
      <c r="AT135" s="233" t="s">
        <v>158</v>
      </c>
      <c r="AU135" s="233" t="s">
        <v>91</v>
      </c>
      <c r="AV135" s="15" t="s">
        <v>156</v>
      </c>
      <c r="AW135" s="15" t="s">
        <v>35</v>
      </c>
      <c r="AX135" s="15" t="s">
        <v>89</v>
      </c>
      <c r="AY135" s="233" t="s">
        <v>150</v>
      </c>
    </row>
    <row r="136" spans="1:65" s="2" customFormat="1" ht="24.2" customHeight="1">
      <c r="A136" s="34"/>
      <c r="B136" s="35"/>
      <c r="C136" s="187" t="s">
        <v>165</v>
      </c>
      <c r="D136" s="187" t="s">
        <v>152</v>
      </c>
      <c r="E136" s="188" t="s">
        <v>166</v>
      </c>
      <c r="F136" s="189" t="s">
        <v>167</v>
      </c>
      <c r="G136" s="190" t="s">
        <v>155</v>
      </c>
      <c r="H136" s="191">
        <v>3.7559999999999998</v>
      </c>
      <c r="I136" s="192"/>
      <c r="J136" s="193">
        <f>ROUND(I136*H136,2)</f>
        <v>0</v>
      </c>
      <c r="K136" s="194"/>
      <c r="L136" s="39"/>
      <c r="M136" s="195" t="s">
        <v>1</v>
      </c>
      <c r="N136" s="196" t="s">
        <v>46</v>
      </c>
      <c r="O136" s="71"/>
      <c r="P136" s="197">
        <f>O136*H136</f>
        <v>0</v>
      </c>
      <c r="Q136" s="197">
        <v>0</v>
      </c>
      <c r="R136" s="197">
        <f>Q136*H136</f>
        <v>0</v>
      </c>
      <c r="S136" s="197">
        <v>0.3</v>
      </c>
      <c r="T136" s="198">
        <f>S136*H136</f>
        <v>1.1267999999999998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9" t="s">
        <v>156</v>
      </c>
      <c r="AT136" s="199" t="s">
        <v>152</v>
      </c>
      <c r="AU136" s="199" t="s">
        <v>91</v>
      </c>
      <c r="AY136" s="17" t="s">
        <v>150</v>
      </c>
      <c r="BE136" s="200">
        <f>IF(N136="základní",J136,0)</f>
        <v>0</v>
      </c>
      <c r="BF136" s="200">
        <f>IF(N136="snížená",J136,0)</f>
        <v>0</v>
      </c>
      <c r="BG136" s="200">
        <f>IF(N136="zákl. přenesená",J136,0)</f>
        <v>0</v>
      </c>
      <c r="BH136" s="200">
        <f>IF(N136="sníž. přenesená",J136,0)</f>
        <v>0</v>
      </c>
      <c r="BI136" s="200">
        <f>IF(N136="nulová",J136,0)</f>
        <v>0</v>
      </c>
      <c r="BJ136" s="17" t="s">
        <v>89</v>
      </c>
      <c r="BK136" s="200">
        <f>ROUND(I136*H136,2)</f>
        <v>0</v>
      </c>
      <c r="BL136" s="17" t="s">
        <v>156</v>
      </c>
      <c r="BM136" s="199" t="s">
        <v>1098</v>
      </c>
    </row>
    <row r="137" spans="1:65" s="13" customFormat="1">
      <c r="B137" s="201"/>
      <c r="C137" s="202"/>
      <c r="D137" s="203" t="s">
        <v>158</v>
      </c>
      <c r="E137" s="204" t="s">
        <v>1</v>
      </c>
      <c r="F137" s="205" t="s">
        <v>169</v>
      </c>
      <c r="G137" s="202"/>
      <c r="H137" s="204" t="s">
        <v>1</v>
      </c>
      <c r="I137" s="206"/>
      <c r="J137" s="202"/>
      <c r="K137" s="202"/>
      <c r="L137" s="207"/>
      <c r="M137" s="208"/>
      <c r="N137" s="209"/>
      <c r="O137" s="209"/>
      <c r="P137" s="209"/>
      <c r="Q137" s="209"/>
      <c r="R137" s="209"/>
      <c r="S137" s="209"/>
      <c r="T137" s="210"/>
      <c r="AT137" s="211" t="s">
        <v>158</v>
      </c>
      <c r="AU137" s="211" t="s">
        <v>91</v>
      </c>
      <c r="AV137" s="13" t="s">
        <v>89</v>
      </c>
      <c r="AW137" s="13" t="s">
        <v>35</v>
      </c>
      <c r="AX137" s="13" t="s">
        <v>81</v>
      </c>
      <c r="AY137" s="211" t="s">
        <v>150</v>
      </c>
    </row>
    <row r="138" spans="1:65" s="14" customFormat="1">
      <c r="B138" s="212"/>
      <c r="C138" s="213"/>
      <c r="D138" s="203" t="s">
        <v>158</v>
      </c>
      <c r="E138" s="214" t="s">
        <v>1</v>
      </c>
      <c r="F138" s="215" t="s">
        <v>1099</v>
      </c>
      <c r="G138" s="213"/>
      <c r="H138" s="216">
        <v>0.9</v>
      </c>
      <c r="I138" s="217"/>
      <c r="J138" s="213"/>
      <c r="K138" s="213"/>
      <c r="L138" s="218"/>
      <c r="M138" s="219"/>
      <c r="N138" s="220"/>
      <c r="O138" s="220"/>
      <c r="P138" s="220"/>
      <c r="Q138" s="220"/>
      <c r="R138" s="220"/>
      <c r="S138" s="220"/>
      <c r="T138" s="221"/>
      <c r="AT138" s="222" t="s">
        <v>158</v>
      </c>
      <c r="AU138" s="222" t="s">
        <v>91</v>
      </c>
      <c r="AV138" s="14" t="s">
        <v>91</v>
      </c>
      <c r="AW138" s="14" t="s">
        <v>35</v>
      </c>
      <c r="AX138" s="14" t="s">
        <v>81</v>
      </c>
      <c r="AY138" s="222" t="s">
        <v>150</v>
      </c>
    </row>
    <row r="139" spans="1:65" s="14" customFormat="1">
      <c r="B139" s="212"/>
      <c r="C139" s="213"/>
      <c r="D139" s="203" t="s">
        <v>158</v>
      </c>
      <c r="E139" s="214" t="s">
        <v>1</v>
      </c>
      <c r="F139" s="215" t="s">
        <v>1100</v>
      </c>
      <c r="G139" s="213"/>
      <c r="H139" s="216">
        <v>2.8559999999999999</v>
      </c>
      <c r="I139" s="217"/>
      <c r="J139" s="213"/>
      <c r="K139" s="213"/>
      <c r="L139" s="218"/>
      <c r="M139" s="219"/>
      <c r="N139" s="220"/>
      <c r="O139" s="220"/>
      <c r="P139" s="220"/>
      <c r="Q139" s="220"/>
      <c r="R139" s="220"/>
      <c r="S139" s="220"/>
      <c r="T139" s="221"/>
      <c r="AT139" s="222" t="s">
        <v>158</v>
      </c>
      <c r="AU139" s="222" t="s">
        <v>91</v>
      </c>
      <c r="AV139" s="14" t="s">
        <v>91</v>
      </c>
      <c r="AW139" s="14" t="s">
        <v>35</v>
      </c>
      <c r="AX139" s="14" t="s">
        <v>81</v>
      </c>
      <c r="AY139" s="222" t="s">
        <v>150</v>
      </c>
    </row>
    <row r="140" spans="1:65" s="15" customFormat="1">
      <c r="B140" s="223"/>
      <c r="C140" s="224"/>
      <c r="D140" s="203" t="s">
        <v>158</v>
      </c>
      <c r="E140" s="225" t="s">
        <v>1</v>
      </c>
      <c r="F140" s="226" t="s">
        <v>161</v>
      </c>
      <c r="G140" s="224"/>
      <c r="H140" s="227">
        <v>3.7559999999999998</v>
      </c>
      <c r="I140" s="228"/>
      <c r="J140" s="224"/>
      <c r="K140" s="224"/>
      <c r="L140" s="229"/>
      <c r="M140" s="230"/>
      <c r="N140" s="231"/>
      <c r="O140" s="231"/>
      <c r="P140" s="231"/>
      <c r="Q140" s="231"/>
      <c r="R140" s="231"/>
      <c r="S140" s="231"/>
      <c r="T140" s="232"/>
      <c r="AT140" s="233" t="s">
        <v>158</v>
      </c>
      <c r="AU140" s="233" t="s">
        <v>91</v>
      </c>
      <c r="AV140" s="15" t="s">
        <v>156</v>
      </c>
      <c r="AW140" s="15" t="s">
        <v>35</v>
      </c>
      <c r="AX140" s="15" t="s">
        <v>89</v>
      </c>
      <c r="AY140" s="233" t="s">
        <v>150</v>
      </c>
    </row>
    <row r="141" spans="1:65" s="2" customFormat="1" ht="24.2" customHeight="1">
      <c r="A141" s="34"/>
      <c r="B141" s="35"/>
      <c r="C141" s="187" t="s">
        <v>156</v>
      </c>
      <c r="D141" s="187" t="s">
        <v>152</v>
      </c>
      <c r="E141" s="188" t="s">
        <v>171</v>
      </c>
      <c r="F141" s="189" t="s">
        <v>172</v>
      </c>
      <c r="G141" s="190" t="s">
        <v>155</v>
      </c>
      <c r="H141" s="191">
        <v>3.9660000000000002</v>
      </c>
      <c r="I141" s="192"/>
      <c r="J141" s="193">
        <f>ROUND(I141*H141,2)</f>
        <v>0</v>
      </c>
      <c r="K141" s="194"/>
      <c r="L141" s="39"/>
      <c r="M141" s="195" t="s">
        <v>1</v>
      </c>
      <c r="N141" s="196" t="s">
        <v>46</v>
      </c>
      <c r="O141" s="71"/>
      <c r="P141" s="197">
        <f>O141*H141</f>
        <v>0</v>
      </c>
      <c r="Q141" s="197">
        <v>0</v>
      </c>
      <c r="R141" s="197">
        <f>Q141*H141</f>
        <v>0</v>
      </c>
      <c r="S141" s="197">
        <v>0.316</v>
      </c>
      <c r="T141" s="198">
        <f>S141*H141</f>
        <v>1.2532560000000001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9" t="s">
        <v>156</v>
      </c>
      <c r="AT141" s="199" t="s">
        <v>152</v>
      </c>
      <c r="AU141" s="199" t="s">
        <v>91</v>
      </c>
      <c r="AY141" s="17" t="s">
        <v>150</v>
      </c>
      <c r="BE141" s="200">
        <f>IF(N141="základní",J141,0)</f>
        <v>0</v>
      </c>
      <c r="BF141" s="200">
        <f>IF(N141="snížená",J141,0)</f>
        <v>0</v>
      </c>
      <c r="BG141" s="200">
        <f>IF(N141="zákl. přenesená",J141,0)</f>
        <v>0</v>
      </c>
      <c r="BH141" s="200">
        <f>IF(N141="sníž. přenesená",J141,0)</f>
        <v>0</v>
      </c>
      <c r="BI141" s="200">
        <f>IF(N141="nulová",J141,0)</f>
        <v>0</v>
      </c>
      <c r="BJ141" s="17" t="s">
        <v>89</v>
      </c>
      <c r="BK141" s="200">
        <f>ROUND(I141*H141,2)</f>
        <v>0</v>
      </c>
      <c r="BL141" s="17" t="s">
        <v>156</v>
      </c>
      <c r="BM141" s="199" t="s">
        <v>1101</v>
      </c>
    </row>
    <row r="142" spans="1:65" s="14" customFormat="1">
      <c r="B142" s="212"/>
      <c r="C142" s="213"/>
      <c r="D142" s="203" t="s">
        <v>158</v>
      </c>
      <c r="E142" s="214" t="s">
        <v>1</v>
      </c>
      <c r="F142" s="215" t="s">
        <v>1102</v>
      </c>
      <c r="G142" s="213"/>
      <c r="H142" s="216">
        <v>0.90600000000000003</v>
      </c>
      <c r="I142" s="217"/>
      <c r="J142" s="213"/>
      <c r="K142" s="213"/>
      <c r="L142" s="218"/>
      <c r="M142" s="219"/>
      <c r="N142" s="220"/>
      <c r="O142" s="220"/>
      <c r="P142" s="220"/>
      <c r="Q142" s="220"/>
      <c r="R142" s="220"/>
      <c r="S142" s="220"/>
      <c r="T142" s="221"/>
      <c r="AT142" s="222" t="s">
        <v>158</v>
      </c>
      <c r="AU142" s="222" t="s">
        <v>91</v>
      </c>
      <c r="AV142" s="14" t="s">
        <v>91</v>
      </c>
      <c r="AW142" s="14" t="s">
        <v>35</v>
      </c>
      <c r="AX142" s="14" t="s">
        <v>81</v>
      </c>
      <c r="AY142" s="222" t="s">
        <v>150</v>
      </c>
    </row>
    <row r="143" spans="1:65" s="14" customFormat="1">
      <c r="B143" s="212"/>
      <c r="C143" s="213"/>
      <c r="D143" s="203" t="s">
        <v>158</v>
      </c>
      <c r="E143" s="214" t="s">
        <v>1</v>
      </c>
      <c r="F143" s="215" t="s">
        <v>1103</v>
      </c>
      <c r="G143" s="213"/>
      <c r="H143" s="216">
        <v>3.06</v>
      </c>
      <c r="I143" s="217"/>
      <c r="J143" s="213"/>
      <c r="K143" s="213"/>
      <c r="L143" s="218"/>
      <c r="M143" s="219"/>
      <c r="N143" s="220"/>
      <c r="O143" s="220"/>
      <c r="P143" s="220"/>
      <c r="Q143" s="220"/>
      <c r="R143" s="220"/>
      <c r="S143" s="220"/>
      <c r="T143" s="221"/>
      <c r="AT143" s="222" t="s">
        <v>158</v>
      </c>
      <c r="AU143" s="222" t="s">
        <v>91</v>
      </c>
      <c r="AV143" s="14" t="s">
        <v>91</v>
      </c>
      <c r="AW143" s="14" t="s">
        <v>35</v>
      </c>
      <c r="AX143" s="14" t="s">
        <v>81</v>
      </c>
      <c r="AY143" s="222" t="s">
        <v>150</v>
      </c>
    </row>
    <row r="144" spans="1:65" s="15" customFormat="1">
      <c r="B144" s="223"/>
      <c r="C144" s="224"/>
      <c r="D144" s="203" t="s">
        <v>158</v>
      </c>
      <c r="E144" s="225" t="s">
        <v>1</v>
      </c>
      <c r="F144" s="226" t="s">
        <v>161</v>
      </c>
      <c r="G144" s="224"/>
      <c r="H144" s="227">
        <v>3.9660000000000002</v>
      </c>
      <c r="I144" s="228"/>
      <c r="J144" s="224"/>
      <c r="K144" s="224"/>
      <c r="L144" s="229"/>
      <c r="M144" s="230"/>
      <c r="N144" s="231"/>
      <c r="O144" s="231"/>
      <c r="P144" s="231"/>
      <c r="Q144" s="231"/>
      <c r="R144" s="231"/>
      <c r="S144" s="231"/>
      <c r="T144" s="232"/>
      <c r="AT144" s="233" t="s">
        <v>158</v>
      </c>
      <c r="AU144" s="233" t="s">
        <v>91</v>
      </c>
      <c r="AV144" s="15" t="s">
        <v>156</v>
      </c>
      <c r="AW144" s="15" t="s">
        <v>35</v>
      </c>
      <c r="AX144" s="15" t="s">
        <v>89</v>
      </c>
      <c r="AY144" s="233" t="s">
        <v>150</v>
      </c>
    </row>
    <row r="145" spans="1:65" s="2" customFormat="1" ht="16.5" customHeight="1">
      <c r="A145" s="34"/>
      <c r="B145" s="35"/>
      <c r="C145" s="187" t="s">
        <v>174</v>
      </c>
      <c r="D145" s="187" t="s">
        <v>152</v>
      </c>
      <c r="E145" s="188" t="s">
        <v>175</v>
      </c>
      <c r="F145" s="189" t="s">
        <v>176</v>
      </c>
      <c r="G145" s="190" t="s">
        <v>177</v>
      </c>
      <c r="H145" s="191">
        <v>3.75</v>
      </c>
      <c r="I145" s="192"/>
      <c r="J145" s="193">
        <f>ROUND(I145*H145,2)</f>
        <v>0</v>
      </c>
      <c r="K145" s="194"/>
      <c r="L145" s="39"/>
      <c r="M145" s="195" t="s">
        <v>1</v>
      </c>
      <c r="N145" s="196" t="s">
        <v>46</v>
      </c>
      <c r="O145" s="71"/>
      <c r="P145" s="197">
        <f>O145*H145</f>
        <v>0</v>
      </c>
      <c r="Q145" s="197">
        <v>0</v>
      </c>
      <c r="R145" s="197">
        <f>Q145*H145</f>
        <v>0</v>
      </c>
      <c r="S145" s="197">
        <v>0.20499999999999999</v>
      </c>
      <c r="T145" s="198">
        <f>S145*H145</f>
        <v>0.76874999999999993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9" t="s">
        <v>156</v>
      </c>
      <c r="AT145" s="199" t="s">
        <v>152</v>
      </c>
      <c r="AU145" s="199" t="s">
        <v>91</v>
      </c>
      <c r="AY145" s="17" t="s">
        <v>150</v>
      </c>
      <c r="BE145" s="200">
        <f>IF(N145="základní",J145,0)</f>
        <v>0</v>
      </c>
      <c r="BF145" s="200">
        <f>IF(N145="snížená",J145,0)</f>
        <v>0</v>
      </c>
      <c r="BG145" s="200">
        <f>IF(N145="zákl. přenesená",J145,0)</f>
        <v>0</v>
      </c>
      <c r="BH145" s="200">
        <f>IF(N145="sníž. přenesená",J145,0)</f>
        <v>0</v>
      </c>
      <c r="BI145" s="200">
        <f>IF(N145="nulová",J145,0)</f>
        <v>0</v>
      </c>
      <c r="BJ145" s="17" t="s">
        <v>89</v>
      </c>
      <c r="BK145" s="200">
        <f>ROUND(I145*H145,2)</f>
        <v>0</v>
      </c>
      <c r="BL145" s="17" t="s">
        <v>156</v>
      </c>
      <c r="BM145" s="199" t="s">
        <v>1104</v>
      </c>
    </row>
    <row r="146" spans="1:65" s="14" customFormat="1">
      <c r="B146" s="212"/>
      <c r="C146" s="213"/>
      <c r="D146" s="203" t="s">
        <v>158</v>
      </c>
      <c r="E146" s="214" t="s">
        <v>1</v>
      </c>
      <c r="F146" s="215" t="s">
        <v>1105</v>
      </c>
      <c r="G146" s="213"/>
      <c r="H146" s="216">
        <v>3.75</v>
      </c>
      <c r="I146" s="217"/>
      <c r="J146" s="213"/>
      <c r="K146" s="213"/>
      <c r="L146" s="218"/>
      <c r="M146" s="219"/>
      <c r="N146" s="220"/>
      <c r="O146" s="220"/>
      <c r="P146" s="220"/>
      <c r="Q146" s="220"/>
      <c r="R146" s="220"/>
      <c r="S146" s="220"/>
      <c r="T146" s="221"/>
      <c r="AT146" s="222" t="s">
        <v>158</v>
      </c>
      <c r="AU146" s="222" t="s">
        <v>91</v>
      </c>
      <c r="AV146" s="14" t="s">
        <v>91</v>
      </c>
      <c r="AW146" s="14" t="s">
        <v>35</v>
      </c>
      <c r="AX146" s="14" t="s">
        <v>81</v>
      </c>
      <c r="AY146" s="222" t="s">
        <v>150</v>
      </c>
    </row>
    <row r="147" spans="1:65" s="15" customFormat="1">
      <c r="B147" s="223"/>
      <c r="C147" s="224"/>
      <c r="D147" s="203" t="s">
        <v>158</v>
      </c>
      <c r="E147" s="225" t="s">
        <v>1</v>
      </c>
      <c r="F147" s="226" t="s">
        <v>161</v>
      </c>
      <c r="G147" s="224"/>
      <c r="H147" s="227">
        <v>3.75</v>
      </c>
      <c r="I147" s="228"/>
      <c r="J147" s="224"/>
      <c r="K147" s="224"/>
      <c r="L147" s="229"/>
      <c r="M147" s="230"/>
      <c r="N147" s="231"/>
      <c r="O147" s="231"/>
      <c r="P147" s="231"/>
      <c r="Q147" s="231"/>
      <c r="R147" s="231"/>
      <c r="S147" s="231"/>
      <c r="T147" s="232"/>
      <c r="AT147" s="233" t="s">
        <v>158</v>
      </c>
      <c r="AU147" s="233" t="s">
        <v>91</v>
      </c>
      <c r="AV147" s="15" t="s">
        <v>156</v>
      </c>
      <c r="AW147" s="15" t="s">
        <v>35</v>
      </c>
      <c r="AX147" s="15" t="s">
        <v>89</v>
      </c>
      <c r="AY147" s="233" t="s">
        <v>150</v>
      </c>
    </row>
    <row r="148" spans="1:65" s="2" customFormat="1" ht="24.2" customHeight="1">
      <c r="A148" s="34"/>
      <c r="B148" s="35"/>
      <c r="C148" s="187" t="s">
        <v>180</v>
      </c>
      <c r="D148" s="187" t="s">
        <v>152</v>
      </c>
      <c r="E148" s="188" t="s">
        <v>181</v>
      </c>
      <c r="F148" s="189" t="s">
        <v>182</v>
      </c>
      <c r="G148" s="190" t="s">
        <v>155</v>
      </c>
      <c r="H148" s="191">
        <v>5.625</v>
      </c>
      <c r="I148" s="192"/>
      <c r="J148" s="193">
        <f>ROUND(I148*H148,2)</f>
        <v>0</v>
      </c>
      <c r="K148" s="194"/>
      <c r="L148" s="39"/>
      <c r="M148" s="195" t="s">
        <v>1</v>
      </c>
      <c r="N148" s="196" t="s">
        <v>46</v>
      </c>
      <c r="O148" s="71"/>
      <c r="P148" s="197">
        <f>O148*H148</f>
        <v>0</v>
      </c>
      <c r="Q148" s="197">
        <v>0</v>
      </c>
      <c r="R148" s="197">
        <f>Q148*H148</f>
        <v>0</v>
      </c>
      <c r="S148" s="197">
        <v>0</v>
      </c>
      <c r="T148" s="198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9" t="s">
        <v>156</v>
      </c>
      <c r="AT148" s="199" t="s">
        <v>152</v>
      </c>
      <c r="AU148" s="199" t="s">
        <v>91</v>
      </c>
      <c r="AY148" s="17" t="s">
        <v>150</v>
      </c>
      <c r="BE148" s="200">
        <f>IF(N148="základní",J148,0)</f>
        <v>0</v>
      </c>
      <c r="BF148" s="200">
        <f>IF(N148="snížená",J148,0)</f>
        <v>0</v>
      </c>
      <c r="BG148" s="200">
        <f>IF(N148="zákl. přenesená",J148,0)</f>
        <v>0</v>
      </c>
      <c r="BH148" s="200">
        <f>IF(N148="sníž. přenesená",J148,0)</f>
        <v>0</v>
      </c>
      <c r="BI148" s="200">
        <f>IF(N148="nulová",J148,0)</f>
        <v>0</v>
      </c>
      <c r="BJ148" s="17" t="s">
        <v>89</v>
      </c>
      <c r="BK148" s="200">
        <f>ROUND(I148*H148,2)</f>
        <v>0</v>
      </c>
      <c r="BL148" s="17" t="s">
        <v>156</v>
      </c>
      <c r="BM148" s="199" t="s">
        <v>1106</v>
      </c>
    </row>
    <row r="149" spans="1:65" s="14" customFormat="1">
      <c r="B149" s="212"/>
      <c r="C149" s="213"/>
      <c r="D149" s="203" t="s">
        <v>158</v>
      </c>
      <c r="E149" s="214" t="s">
        <v>1</v>
      </c>
      <c r="F149" s="215" t="s">
        <v>1107</v>
      </c>
      <c r="G149" s="213"/>
      <c r="H149" s="216">
        <v>5.625</v>
      </c>
      <c r="I149" s="217"/>
      <c r="J149" s="213"/>
      <c r="K149" s="213"/>
      <c r="L149" s="218"/>
      <c r="M149" s="219"/>
      <c r="N149" s="220"/>
      <c r="O149" s="220"/>
      <c r="P149" s="220"/>
      <c r="Q149" s="220"/>
      <c r="R149" s="220"/>
      <c r="S149" s="220"/>
      <c r="T149" s="221"/>
      <c r="AT149" s="222" t="s">
        <v>158</v>
      </c>
      <c r="AU149" s="222" t="s">
        <v>91</v>
      </c>
      <c r="AV149" s="14" t="s">
        <v>91</v>
      </c>
      <c r="AW149" s="14" t="s">
        <v>35</v>
      </c>
      <c r="AX149" s="14" t="s">
        <v>81</v>
      </c>
      <c r="AY149" s="222" t="s">
        <v>150</v>
      </c>
    </row>
    <row r="150" spans="1:65" s="15" customFormat="1">
      <c r="B150" s="223"/>
      <c r="C150" s="224"/>
      <c r="D150" s="203" t="s">
        <v>158</v>
      </c>
      <c r="E150" s="225" t="s">
        <v>1</v>
      </c>
      <c r="F150" s="226" t="s">
        <v>161</v>
      </c>
      <c r="G150" s="224"/>
      <c r="H150" s="227">
        <v>5.625</v>
      </c>
      <c r="I150" s="228"/>
      <c r="J150" s="224"/>
      <c r="K150" s="224"/>
      <c r="L150" s="229"/>
      <c r="M150" s="230"/>
      <c r="N150" s="231"/>
      <c r="O150" s="231"/>
      <c r="P150" s="231"/>
      <c r="Q150" s="231"/>
      <c r="R150" s="231"/>
      <c r="S150" s="231"/>
      <c r="T150" s="232"/>
      <c r="AT150" s="233" t="s">
        <v>158</v>
      </c>
      <c r="AU150" s="233" t="s">
        <v>91</v>
      </c>
      <c r="AV150" s="15" t="s">
        <v>156</v>
      </c>
      <c r="AW150" s="15" t="s">
        <v>35</v>
      </c>
      <c r="AX150" s="15" t="s">
        <v>89</v>
      </c>
      <c r="AY150" s="233" t="s">
        <v>150</v>
      </c>
    </row>
    <row r="151" spans="1:65" s="2" customFormat="1" ht="33" customHeight="1">
      <c r="A151" s="34"/>
      <c r="B151" s="35"/>
      <c r="C151" s="187" t="s">
        <v>186</v>
      </c>
      <c r="D151" s="187" t="s">
        <v>152</v>
      </c>
      <c r="E151" s="188" t="s">
        <v>187</v>
      </c>
      <c r="F151" s="189" t="s">
        <v>188</v>
      </c>
      <c r="G151" s="190" t="s">
        <v>189</v>
      </c>
      <c r="H151" s="191">
        <v>1.1519999999999999</v>
      </c>
      <c r="I151" s="192"/>
      <c r="J151" s="193">
        <f>ROUND(I151*H151,2)</f>
        <v>0</v>
      </c>
      <c r="K151" s="194"/>
      <c r="L151" s="39"/>
      <c r="M151" s="195" t="s">
        <v>1</v>
      </c>
      <c r="N151" s="196" t="s">
        <v>46</v>
      </c>
      <c r="O151" s="71"/>
      <c r="P151" s="197">
        <f>O151*H151</f>
        <v>0</v>
      </c>
      <c r="Q151" s="197">
        <v>0</v>
      </c>
      <c r="R151" s="197">
        <f>Q151*H151</f>
        <v>0</v>
      </c>
      <c r="S151" s="197">
        <v>0</v>
      </c>
      <c r="T151" s="198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9" t="s">
        <v>156</v>
      </c>
      <c r="AT151" s="199" t="s">
        <v>152</v>
      </c>
      <c r="AU151" s="199" t="s">
        <v>91</v>
      </c>
      <c r="AY151" s="17" t="s">
        <v>150</v>
      </c>
      <c r="BE151" s="200">
        <f>IF(N151="základní",J151,0)</f>
        <v>0</v>
      </c>
      <c r="BF151" s="200">
        <f>IF(N151="snížená",J151,0)</f>
        <v>0</v>
      </c>
      <c r="BG151" s="200">
        <f>IF(N151="zákl. přenesená",J151,0)</f>
        <v>0</v>
      </c>
      <c r="BH151" s="200">
        <f>IF(N151="sníž. přenesená",J151,0)</f>
        <v>0</v>
      </c>
      <c r="BI151" s="200">
        <f>IF(N151="nulová",J151,0)</f>
        <v>0</v>
      </c>
      <c r="BJ151" s="17" t="s">
        <v>89</v>
      </c>
      <c r="BK151" s="200">
        <f>ROUND(I151*H151,2)</f>
        <v>0</v>
      </c>
      <c r="BL151" s="17" t="s">
        <v>156</v>
      </c>
      <c r="BM151" s="199" t="s">
        <v>1108</v>
      </c>
    </row>
    <row r="152" spans="1:65" s="13" customFormat="1" ht="22.5">
      <c r="B152" s="201"/>
      <c r="C152" s="202"/>
      <c r="D152" s="203" t="s">
        <v>158</v>
      </c>
      <c r="E152" s="204" t="s">
        <v>1</v>
      </c>
      <c r="F152" s="205" t="s">
        <v>191</v>
      </c>
      <c r="G152" s="202"/>
      <c r="H152" s="204" t="s">
        <v>1</v>
      </c>
      <c r="I152" s="206"/>
      <c r="J152" s="202"/>
      <c r="K152" s="202"/>
      <c r="L152" s="207"/>
      <c r="M152" s="208"/>
      <c r="N152" s="209"/>
      <c r="O152" s="209"/>
      <c r="P152" s="209"/>
      <c r="Q152" s="209"/>
      <c r="R152" s="209"/>
      <c r="S152" s="209"/>
      <c r="T152" s="210"/>
      <c r="AT152" s="211" t="s">
        <v>158</v>
      </c>
      <c r="AU152" s="211" t="s">
        <v>91</v>
      </c>
      <c r="AV152" s="13" t="s">
        <v>89</v>
      </c>
      <c r="AW152" s="13" t="s">
        <v>35</v>
      </c>
      <c r="AX152" s="13" t="s">
        <v>81</v>
      </c>
      <c r="AY152" s="211" t="s">
        <v>150</v>
      </c>
    </row>
    <row r="153" spans="1:65" s="14" customFormat="1">
      <c r="B153" s="212"/>
      <c r="C153" s="213"/>
      <c r="D153" s="203" t="s">
        <v>158</v>
      </c>
      <c r="E153" s="214" t="s">
        <v>1</v>
      </c>
      <c r="F153" s="215" t="s">
        <v>917</v>
      </c>
      <c r="G153" s="213"/>
      <c r="H153" s="216">
        <v>1.1519999999999999</v>
      </c>
      <c r="I153" s="217"/>
      <c r="J153" s="213"/>
      <c r="K153" s="213"/>
      <c r="L153" s="218"/>
      <c r="M153" s="219"/>
      <c r="N153" s="220"/>
      <c r="O153" s="220"/>
      <c r="P153" s="220"/>
      <c r="Q153" s="220"/>
      <c r="R153" s="220"/>
      <c r="S153" s="220"/>
      <c r="T153" s="221"/>
      <c r="AT153" s="222" t="s">
        <v>158</v>
      </c>
      <c r="AU153" s="222" t="s">
        <v>91</v>
      </c>
      <c r="AV153" s="14" t="s">
        <v>91</v>
      </c>
      <c r="AW153" s="14" t="s">
        <v>35</v>
      </c>
      <c r="AX153" s="14" t="s">
        <v>81</v>
      </c>
      <c r="AY153" s="222" t="s">
        <v>150</v>
      </c>
    </row>
    <row r="154" spans="1:65" s="15" customFormat="1">
      <c r="B154" s="223"/>
      <c r="C154" s="224"/>
      <c r="D154" s="203" t="s">
        <v>158</v>
      </c>
      <c r="E154" s="225" t="s">
        <v>1</v>
      </c>
      <c r="F154" s="226" t="s">
        <v>161</v>
      </c>
      <c r="G154" s="224"/>
      <c r="H154" s="227">
        <v>1.1519999999999999</v>
      </c>
      <c r="I154" s="228"/>
      <c r="J154" s="224"/>
      <c r="K154" s="224"/>
      <c r="L154" s="229"/>
      <c r="M154" s="230"/>
      <c r="N154" s="231"/>
      <c r="O154" s="231"/>
      <c r="P154" s="231"/>
      <c r="Q154" s="231"/>
      <c r="R154" s="231"/>
      <c r="S154" s="231"/>
      <c r="T154" s="232"/>
      <c r="AT154" s="233" t="s">
        <v>158</v>
      </c>
      <c r="AU154" s="233" t="s">
        <v>91</v>
      </c>
      <c r="AV154" s="15" t="s">
        <v>156</v>
      </c>
      <c r="AW154" s="15" t="s">
        <v>35</v>
      </c>
      <c r="AX154" s="15" t="s">
        <v>89</v>
      </c>
      <c r="AY154" s="233" t="s">
        <v>150</v>
      </c>
    </row>
    <row r="155" spans="1:65" s="2" customFormat="1" ht="33" customHeight="1">
      <c r="A155" s="34"/>
      <c r="B155" s="35"/>
      <c r="C155" s="187" t="s">
        <v>193</v>
      </c>
      <c r="D155" s="187" t="s">
        <v>152</v>
      </c>
      <c r="E155" s="188" t="s">
        <v>194</v>
      </c>
      <c r="F155" s="189" t="s">
        <v>195</v>
      </c>
      <c r="G155" s="190" t="s">
        <v>189</v>
      </c>
      <c r="H155" s="191">
        <v>8.4380000000000006</v>
      </c>
      <c r="I155" s="192"/>
      <c r="J155" s="193">
        <f>ROUND(I155*H155,2)</f>
        <v>0</v>
      </c>
      <c r="K155" s="194"/>
      <c r="L155" s="39"/>
      <c r="M155" s="195" t="s">
        <v>1</v>
      </c>
      <c r="N155" s="196" t="s">
        <v>46</v>
      </c>
      <c r="O155" s="71"/>
      <c r="P155" s="197">
        <f>O155*H155</f>
        <v>0</v>
      </c>
      <c r="Q155" s="197">
        <v>0</v>
      </c>
      <c r="R155" s="197">
        <f>Q155*H155</f>
        <v>0</v>
      </c>
      <c r="S155" s="197">
        <v>0</v>
      </c>
      <c r="T155" s="198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9" t="s">
        <v>156</v>
      </c>
      <c r="AT155" s="199" t="s">
        <v>152</v>
      </c>
      <c r="AU155" s="199" t="s">
        <v>91</v>
      </c>
      <c r="AY155" s="17" t="s">
        <v>150</v>
      </c>
      <c r="BE155" s="200">
        <f>IF(N155="základní",J155,0)</f>
        <v>0</v>
      </c>
      <c r="BF155" s="200">
        <f>IF(N155="snížená",J155,0)</f>
        <v>0</v>
      </c>
      <c r="BG155" s="200">
        <f>IF(N155="zákl. přenesená",J155,0)</f>
        <v>0</v>
      </c>
      <c r="BH155" s="200">
        <f>IF(N155="sníž. přenesená",J155,0)</f>
        <v>0</v>
      </c>
      <c r="BI155" s="200">
        <f>IF(N155="nulová",J155,0)</f>
        <v>0</v>
      </c>
      <c r="BJ155" s="17" t="s">
        <v>89</v>
      </c>
      <c r="BK155" s="200">
        <f>ROUND(I155*H155,2)</f>
        <v>0</v>
      </c>
      <c r="BL155" s="17" t="s">
        <v>156</v>
      </c>
      <c r="BM155" s="199" t="s">
        <v>1109</v>
      </c>
    </row>
    <row r="156" spans="1:65" s="13" customFormat="1">
      <c r="B156" s="201"/>
      <c r="C156" s="202"/>
      <c r="D156" s="203" t="s">
        <v>158</v>
      </c>
      <c r="E156" s="204" t="s">
        <v>1</v>
      </c>
      <c r="F156" s="205" t="s">
        <v>197</v>
      </c>
      <c r="G156" s="202"/>
      <c r="H156" s="204" t="s">
        <v>1</v>
      </c>
      <c r="I156" s="206"/>
      <c r="J156" s="202"/>
      <c r="K156" s="202"/>
      <c r="L156" s="207"/>
      <c r="M156" s="208"/>
      <c r="N156" s="209"/>
      <c r="O156" s="209"/>
      <c r="P156" s="209"/>
      <c r="Q156" s="209"/>
      <c r="R156" s="209"/>
      <c r="S156" s="209"/>
      <c r="T156" s="210"/>
      <c r="AT156" s="211" t="s">
        <v>158</v>
      </c>
      <c r="AU156" s="211" t="s">
        <v>91</v>
      </c>
      <c r="AV156" s="13" t="s">
        <v>89</v>
      </c>
      <c r="AW156" s="13" t="s">
        <v>35</v>
      </c>
      <c r="AX156" s="13" t="s">
        <v>81</v>
      </c>
      <c r="AY156" s="211" t="s">
        <v>150</v>
      </c>
    </row>
    <row r="157" spans="1:65" s="14" customFormat="1">
      <c r="B157" s="212"/>
      <c r="C157" s="213"/>
      <c r="D157" s="203" t="s">
        <v>158</v>
      </c>
      <c r="E157" s="214" t="s">
        <v>1</v>
      </c>
      <c r="F157" s="215" t="s">
        <v>1021</v>
      </c>
      <c r="G157" s="213"/>
      <c r="H157" s="216">
        <v>8.4380000000000006</v>
      </c>
      <c r="I157" s="217"/>
      <c r="J157" s="213"/>
      <c r="K157" s="213"/>
      <c r="L157" s="218"/>
      <c r="M157" s="219"/>
      <c r="N157" s="220"/>
      <c r="O157" s="220"/>
      <c r="P157" s="220"/>
      <c r="Q157" s="220"/>
      <c r="R157" s="220"/>
      <c r="S157" s="220"/>
      <c r="T157" s="221"/>
      <c r="AT157" s="222" t="s">
        <v>158</v>
      </c>
      <c r="AU157" s="222" t="s">
        <v>91</v>
      </c>
      <c r="AV157" s="14" t="s">
        <v>91</v>
      </c>
      <c r="AW157" s="14" t="s">
        <v>35</v>
      </c>
      <c r="AX157" s="14" t="s">
        <v>81</v>
      </c>
      <c r="AY157" s="222" t="s">
        <v>150</v>
      </c>
    </row>
    <row r="158" spans="1:65" s="15" customFormat="1">
      <c r="B158" s="223"/>
      <c r="C158" s="224"/>
      <c r="D158" s="203" t="s">
        <v>158</v>
      </c>
      <c r="E158" s="225" t="s">
        <v>1</v>
      </c>
      <c r="F158" s="226" t="s">
        <v>161</v>
      </c>
      <c r="G158" s="224"/>
      <c r="H158" s="227">
        <v>8.4380000000000006</v>
      </c>
      <c r="I158" s="228"/>
      <c r="J158" s="224"/>
      <c r="K158" s="224"/>
      <c r="L158" s="229"/>
      <c r="M158" s="230"/>
      <c r="N158" s="231"/>
      <c r="O158" s="231"/>
      <c r="P158" s="231"/>
      <c r="Q158" s="231"/>
      <c r="R158" s="231"/>
      <c r="S158" s="231"/>
      <c r="T158" s="232"/>
      <c r="AT158" s="233" t="s">
        <v>158</v>
      </c>
      <c r="AU158" s="233" t="s">
        <v>91</v>
      </c>
      <c r="AV158" s="15" t="s">
        <v>156</v>
      </c>
      <c r="AW158" s="15" t="s">
        <v>35</v>
      </c>
      <c r="AX158" s="15" t="s">
        <v>89</v>
      </c>
      <c r="AY158" s="233" t="s">
        <v>150</v>
      </c>
    </row>
    <row r="159" spans="1:65" s="2" customFormat="1" ht="21.75" customHeight="1">
      <c r="A159" s="34"/>
      <c r="B159" s="35"/>
      <c r="C159" s="187" t="s">
        <v>199</v>
      </c>
      <c r="D159" s="187" t="s">
        <v>152</v>
      </c>
      <c r="E159" s="188" t="s">
        <v>200</v>
      </c>
      <c r="F159" s="189" t="s">
        <v>201</v>
      </c>
      <c r="G159" s="190" t="s">
        <v>155</v>
      </c>
      <c r="H159" s="191">
        <v>20.8</v>
      </c>
      <c r="I159" s="192"/>
      <c r="J159" s="193">
        <f>ROUND(I159*H159,2)</f>
        <v>0</v>
      </c>
      <c r="K159" s="194"/>
      <c r="L159" s="39"/>
      <c r="M159" s="195" t="s">
        <v>1</v>
      </c>
      <c r="N159" s="196" t="s">
        <v>46</v>
      </c>
      <c r="O159" s="71"/>
      <c r="P159" s="197">
        <f>O159*H159</f>
        <v>0</v>
      </c>
      <c r="Q159" s="197">
        <v>6.9999999999999999E-4</v>
      </c>
      <c r="R159" s="197">
        <f>Q159*H159</f>
        <v>1.456E-2</v>
      </c>
      <c r="S159" s="197">
        <v>0</v>
      </c>
      <c r="T159" s="198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9" t="s">
        <v>156</v>
      </c>
      <c r="AT159" s="199" t="s">
        <v>152</v>
      </c>
      <c r="AU159" s="199" t="s">
        <v>91</v>
      </c>
      <c r="AY159" s="17" t="s">
        <v>150</v>
      </c>
      <c r="BE159" s="200">
        <f>IF(N159="základní",J159,0)</f>
        <v>0</v>
      </c>
      <c r="BF159" s="200">
        <f>IF(N159="snížená",J159,0)</f>
        <v>0</v>
      </c>
      <c r="BG159" s="200">
        <f>IF(N159="zákl. přenesená",J159,0)</f>
        <v>0</v>
      </c>
      <c r="BH159" s="200">
        <f>IF(N159="sníž. přenesená",J159,0)</f>
        <v>0</v>
      </c>
      <c r="BI159" s="200">
        <f>IF(N159="nulová",J159,0)</f>
        <v>0</v>
      </c>
      <c r="BJ159" s="17" t="s">
        <v>89</v>
      </c>
      <c r="BK159" s="200">
        <f>ROUND(I159*H159,2)</f>
        <v>0</v>
      </c>
      <c r="BL159" s="17" t="s">
        <v>156</v>
      </c>
      <c r="BM159" s="199" t="s">
        <v>1110</v>
      </c>
    </row>
    <row r="160" spans="1:65" s="14" customFormat="1">
      <c r="B160" s="212"/>
      <c r="C160" s="213"/>
      <c r="D160" s="203" t="s">
        <v>158</v>
      </c>
      <c r="E160" s="214" t="s">
        <v>1</v>
      </c>
      <c r="F160" s="215" t="s">
        <v>1111</v>
      </c>
      <c r="G160" s="213"/>
      <c r="H160" s="216">
        <v>20.8</v>
      </c>
      <c r="I160" s="217"/>
      <c r="J160" s="213"/>
      <c r="K160" s="213"/>
      <c r="L160" s="218"/>
      <c r="M160" s="219"/>
      <c r="N160" s="220"/>
      <c r="O160" s="220"/>
      <c r="P160" s="220"/>
      <c r="Q160" s="220"/>
      <c r="R160" s="220"/>
      <c r="S160" s="220"/>
      <c r="T160" s="221"/>
      <c r="AT160" s="222" t="s">
        <v>158</v>
      </c>
      <c r="AU160" s="222" t="s">
        <v>91</v>
      </c>
      <c r="AV160" s="14" t="s">
        <v>91</v>
      </c>
      <c r="AW160" s="14" t="s">
        <v>35</v>
      </c>
      <c r="AX160" s="14" t="s">
        <v>81</v>
      </c>
      <c r="AY160" s="222" t="s">
        <v>150</v>
      </c>
    </row>
    <row r="161" spans="1:65" s="15" customFormat="1">
      <c r="B161" s="223"/>
      <c r="C161" s="224"/>
      <c r="D161" s="203" t="s">
        <v>158</v>
      </c>
      <c r="E161" s="225" t="s">
        <v>1</v>
      </c>
      <c r="F161" s="226" t="s">
        <v>161</v>
      </c>
      <c r="G161" s="224"/>
      <c r="H161" s="227">
        <v>20.8</v>
      </c>
      <c r="I161" s="228"/>
      <c r="J161" s="224"/>
      <c r="K161" s="224"/>
      <c r="L161" s="229"/>
      <c r="M161" s="230"/>
      <c r="N161" s="231"/>
      <c r="O161" s="231"/>
      <c r="P161" s="231"/>
      <c r="Q161" s="231"/>
      <c r="R161" s="231"/>
      <c r="S161" s="231"/>
      <c r="T161" s="232"/>
      <c r="AT161" s="233" t="s">
        <v>158</v>
      </c>
      <c r="AU161" s="233" t="s">
        <v>91</v>
      </c>
      <c r="AV161" s="15" t="s">
        <v>156</v>
      </c>
      <c r="AW161" s="15" t="s">
        <v>35</v>
      </c>
      <c r="AX161" s="15" t="s">
        <v>89</v>
      </c>
      <c r="AY161" s="233" t="s">
        <v>150</v>
      </c>
    </row>
    <row r="162" spans="1:65" s="2" customFormat="1" ht="16.5" customHeight="1">
      <c r="A162" s="34"/>
      <c r="B162" s="35"/>
      <c r="C162" s="187" t="s">
        <v>206</v>
      </c>
      <c r="D162" s="187" t="s">
        <v>152</v>
      </c>
      <c r="E162" s="188" t="s">
        <v>207</v>
      </c>
      <c r="F162" s="189" t="s">
        <v>208</v>
      </c>
      <c r="G162" s="190" t="s">
        <v>155</v>
      </c>
      <c r="H162" s="191">
        <v>20.8</v>
      </c>
      <c r="I162" s="192"/>
      <c r="J162" s="193">
        <f>ROUND(I162*H162,2)</f>
        <v>0</v>
      </c>
      <c r="K162" s="194"/>
      <c r="L162" s="39"/>
      <c r="M162" s="195" t="s">
        <v>1</v>
      </c>
      <c r="N162" s="196" t="s">
        <v>46</v>
      </c>
      <c r="O162" s="71"/>
      <c r="P162" s="197">
        <f>O162*H162</f>
        <v>0</v>
      </c>
      <c r="Q162" s="197">
        <v>0</v>
      </c>
      <c r="R162" s="197">
        <f>Q162*H162</f>
        <v>0</v>
      </c>
      <c r="S162" s="197">
        <v>0</v>
      </c>
      <c r="T162" s="198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9" t="s">
        <v>156</v>
      </c>
      <c r="AT162" s="199" t="s">
        <v>152</v>
      </c>
      <c r="AU162" s="199" t="s">
        <v>91</v>
      </c>
      <c r="AY162" s="17" t="s">
        <v>150</v>
      </c>
      <c r="BE162" s="200">
        <f>IF(N162="základní",J162,0)</f>
        <v>0</v>
      </c>
      <c r="BF162" s="200">
        <f>IF(N162="snížená",J162,0)</f>
        <v>0</v>
      </c>
      <c r="BG162" s="200">
        <f>IF(N162="zákl. přenesená",J162,0)</f>
        <v>0</v>
      </c>
      <c r="BH162" s="200">
        <f>IF(N162="sníž. přenesená",J162,0)</f>
        <v>0</v>
      </c>
      <c r="BI162" s="200">
        <f>IF(N162="nulová",J162,0)</f>
        <v>0</v>
      </c>
      <c r="BJ162" s="17" t="s">
        <v>89</v>
      </c>
      <c r="BK162" s="200">
        <f>ROUND(I162*H162,2)</f>
        <v>0</v>
      </c>
      <c r="BL162" s="17" t="s">
        <v>156</v>
      </c>
      <c r="BM162" s="199" t="s">
        <v>1112</v>
      </c>
    </row>
    <row r="163" spans="1:65" s="2" customFormat="1" ht="21.75" customHeight="1">
      <c r="A163" s="34"/>
      <c r="B163" s="35"/>
      <c r="C163" s="234" t="s">
        <v>210</v>
      </c>
      <c r="D163" s="234" t="s">
        <v>211</v>
      </c>
      <c r="E163" s="235" t="s">
        <v>212</v>
      </c>
      <c r="F163" s="236" t="s">
        <v>213</v>
      </c>
      <c r="G163" s="237" t="s">
        <v>189</v>
      </c>
      <c r="H163" s="238">
        <v>1.498</v>
      </c>
      <c r="I163" s="239"/>
      <c r="J163" s="240">
        <f>ROUND(I163*H163,2)</f>
        <v>0</v>
      </c>
      <c r="K163" s="241"/>
      <c r="L163" s="242"/>
      <c r="M163" s="243" t="s">
        <v>1</v>
      </c>
      <c r="N163" s="244" t="s">
        <v>46</v>
      </c>
      <c r="O163" s="71"/>
      <c r="P163" s="197">
        <f>O163*H163</f>
        <v>0</v>
      </c>
      <c r="Q163" s="197">
        <v>0.55000000000000004</v>
      </c>
      <c r="R163" s="197">
        <f>Q163*H163</f>
        <v>0.82390000000000008</v>
      </c>
      <c r="S163" s="197">
        <v>0</v>
      </c>
      <c r="T163" s="198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9" t="s">
        <v>193</v>
      </c>
      <c r="AT163" s="199" t="s">
        <v>211</v>
      </c>
      <c r="AU163" s="199" t="s">
        <v>91</v>
      </c>
      <c r="AY163" s="17" t="s">
        <v>150</v>
      </c>
      <c r="BE163" s="200">
        <f>IF(N163="základní",J163,0)</f>
        <v>0</v>
      </c>
      <c r="BF163" s="200">
        <f>IF(N163="snížená",J163,0)</f>
        <v>0</v>
      </c>
      <c r="BG163" s="200">
        <f>IF(N163="zákl. přenesená",J163,0)</f>
        <v>0</v>
      </c>
      <c r="BH163" s="200">
        <f>IF(N163="sníž. přenesená",J163,0)</f>
        <v>0</v>
      </c>
      <c r="BI163" s="200">
        <f>IF(N163="nulová",J163,0)</f>
        <v>0</v>
      </c>
      <c r="BJ163" s="17" t="s">
        <v>89</v>
      </c>
      <c r="BK163" s="200">
        <f>ROUND(I163*H163,2)</f>
        <v>0</v>
      </c>
      <c r="BL163" s="17" t="s">
        <v>156</v>
      </c>
      <c r="BM163" s="199" t="s">
        <v>1113</v>
      </c>
    </row>
    <row r="164" spans="1:65" s="14" customFormat="1">
      <c r="B164" s="212"/>
      <c r="C164" s="213"/>
      <c r="D164" s="203" t="s">
        <v>158</v>
      </c>
      <c r="E164" s="214" t="s">
        <v>1</v>
      </c>
      <c r="F164" s="215" t="s">
        <v>1025</v>
      </c>
      <c r="G164" s="213"/>
      <c r="H164" s="216">
        <v>1.248</v>
      </c>
      <c r="I164" s="217"/>
      <c r="J164" s="213"/>
      <c r="K164" s="213"/>
      <c r="L164" s="218"/>
      <c r="M164" s="219"/>
      <c r="N164" s="220"/>
      <c r="O164" s="220"/>
      <c r="P164" s="220"/>
      <c r="Q164" s="220"/>
      <c r="R164" s="220"/>
      <c r="S164" s="220"/>
      <c r="T164" s="221"/>
      <c r="AT164" s="222" t="s">
        <v>158</v>
      </c>
      <c r="AU164" s="222" t="s">
        <v>91</v>
      </c>
      <c r="AV164" s="14" t="s">
        <v>91</v>
      </c>
      <c r="AW164" s="14" t="s">
        <v>35</v>
      </c>
      <c r="AX164" s="14" t="s">
        <v>81</v>
      </c>
      <c r="AY164" s="222" t="s">
        <v>150</v>
      </c>
    </row>
    <row r="165" spans="1:65" s="15" customFormat="1">
      <c r="B165" s="223"/>
      <c r="C165" s="224"/>
      <c r="D165" s="203" t="s">
        <v>158</v>
      </c>
      <c r="E165" s="225" t="s">
        <v>1</v>
      </c>
      <c r="F165" s="226" t="s">
        <v>161</v>
      </c>
      <c r="G165" s="224"/>
      <c r="H165" s="227">
        <v>1.248</v>
      </c>
      <c r="I165" s="228"/>
      <c r="J165" s="224"/>
      <c r="K165" s="224"/>
      <c r="L165" s="229"/>
      <c r="M165" s="230"/>
      <c r="N165" s="231"/>
      <c r="O165" s="231"/>
      <c r="P165" s="231"/>
      <c r="Q165" s="231"/>
      <c r="R165" s="231"/>
      <c r="S165" s="231"/>
      <c r="T165" s="232"/>
      <c r="AT165" s="233" t="s">
        <v>158</v>
      </c>
      <c r="AU165" s="233" t="s">
        <v>91</v>
      </c>
      <c r="AV165" s="15" t="s">
        <v>156</v>
      </c>
      <c r="AW165" s="15" t="s">
        <v>35</v>
      </c>
      <c r="AX165" s="15" t="s">
        <v>89</v>
      </c>
      <c r="AY165" s="233" t="s">
        <v>150</v>
      </c>
    </row>
    <row r="166" spans="1:65" s="14" customFormat="1">
      <c r="B166" s="212"/>
      <c r="C166" s="213"/>
      <c r="D166" s="203" t="s">
        <v>158</v>
      </c>
      <c r="E166" s="213"/>
      <c r="F166" s="215" t="s">
        <v>1026</v>
      </c>
      <c r="G166" s="213"/>
      <c r="H166" s="216">
        <v>1.498</v>
      </c>
      <c r="I166" s="217"/>
      <c r="J166" s="213"/>
      <c r="K166" s="213"/>
      <c r="L166" s="218"/>
      <c r="M166" s="219"/>
      <c r="N166" s="220"/>
      <c r="O166" s="220"/>
      <c r="P166" s="220"/>
      <c r="Q166" s="220"/>
      <c r="R166" s="220"/>
      <c r="S166" s="220"/>
      <c r="T166" s="221"/>
      <c r="AT166" s="222" t="s">
        <v>158</v>
      </c>
      <c r="AU166" s="222" t="s">
        <v>91</v>
      </c>
      <c r="AV166" s="14" t="s">
        <v>91</v>
      </c>
      <c r="AW166" s="14" t="s">
        <v>4</v>
      </c>
      <c r="AX166" s="14" t="s">
        <v>89</v>
      </c>
      <c r="AY166" s="222" t="s">
        <v>150</v>
      </c>
    </row>
    <row r="167" spans="1:65" s="2" customFormat="1" ht="33" customHeight="1">
      <c r="A167" s="34"/>
      <c r="B167" s="35"/>
      <c r="C167" s="187" t="s">
        <v>217</v>
      </c>
      <c r="D167" s="187" t="s">
        <v>152</v>
      </c>
      <c r="E167" s="188" t="s">
        <v>218</v>
      </c>
      <c r="F167" s="189" t="s">
        <v>219</v>
      </c>
      <c r="G167" s="190" t="s">
        <v>189</v>
      </c>
      <c r="H167" s="191">
        <v>10.715</v>
      </c>
      <c r="I167" s="192"/>
      <c r="J167" s="193">
        <f>ROUND(I167*H167,2)</f>
        <v>0</v>
      </c>
      <c r="K167" s="194"/>
      <c r="L167" s="39"/>
      <c r="M167" s="195" t="s">
        <v>1</v>
      </c>
      <c r="N167" s="196" t="s">
        <v>46</v>
      </c>
      <c r="O167" s="71"/>
      <c r="P167" s="197">
        <f>O167*H167</f>
        <v>0</v>
      </c>
      <c r="Q167" s="197">
        <v>0</v>
      </c>
      <c r="R167" s="197">
        <f>Q167*H167</f>
        <v>0</v>
      </c>
      <c r="S167" s="197">
        <v>0</v>
      </c>
      <c r="T167" s="198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9" t="s">
        <v>156</v>
      </c>
      <c r="AT167" s="199" t="s">
        <v>152</v>
      </c>
      <c r="AU167" s="199" t="s">
        <v>91</v>
      </c>
      <c r="AY167" s="17" t="s">
        <v>150</v>
      </c>
      <c r="BE167" s="200">
        <f>IF(N167="základní",J167,0)</f>
        <v>0</v>
      </c>
      <c r="BF167" s="200">
        <f>IF(N167="snížená",J167,0)</f>
        <v>0</v>
      </c>
      <c r="BG167" s="200">
        <f>IF(N167="zákl. přenesená",J167,0)</f>
        <v>0</v>
      </c>
      <c r="BH167" s="200">
        <f>IF(N167="sníž. přenesená",J167,0)</f>
        <v>0</v>
      </c>
      <c r="BI167" s="200">
        <f>IF(N167="nulová",J167,0)</f>
        <v>0</v>
      </c>
      <c r="BJ167" s="17" t="s">
        <v>89</v>
      </c>
      <c r="BK167" s="200">
        <f>ROUND(I167*H167,2)</f>
        <v>0</v>
      </c>
      <c r="BL167" s="17" t="s">
        <v>156</v>
      </c>
      <c r="BM167" s="199" t="s">
        <v>1114</v>
      </c>
    </row>
    <row r="168" spans="1:65" s="13" customFormat="1">
      <c r="B168" s="201"/>
      <c r="C168" s="202"/>
      <c r="D168" s="203" t="s">
        <v>158</v>
      </c>
      <c r="E168" s="204" t="s">
        <v>1</v>
      </c>
      <c r="F168" s="205" t="s">
        <v>221</v>
      </c>
      <c r="G168" s="202"/>
      <c r="H168" s="204" t="s">
        <v>1</v>
      </c>
      <c r="I168" s="206"/>
      <c r="J168" s="202"/>
      <c r="K168" s="202"/>
      <c r="L168" s="207"/>
      <c r="M168" s="208"/>
      <c r="N168" s="209"/>
      <c r="O168" s="209"/>
      <c r="P168" s="209"/>
      <c r="Q168" s="209"/>
      <c r="R168" s="209"/>
      <c r="S168" s="209"/>
      <c r="T168" s="210"/>
      <c r="AT168" s="211" t="s">
        <v>158</v>
      </c>
      <c r="AU168" s="211" t="s">
        <v>91</v>
      </c>
      <c r="AV168" s="13" t="s">
        <v>89</v>
      </c>
      <c r="AW168" s="13" t="s">
        <v>35</v>
      </c>
      <c r="AX168" s="13" t="s">
        <v>81</v>
      </c>
      <c r="AY168" s="211" t="s">
        <v>150</v>
      </c>
    </row>
    <row r="169" spans="1:65" s="14" customFormat="1">
      <c r="B169" s="212"/>
      <c r="C169" s="213"/>
      <c r="D169" s="203" t="s">
        <v>158</v>
      </c>
      <c r="E169" s="214" t="s">
        <v>1</v>
      </c>
      <c r="F169" s="215" t="s">
        <v>927</v>
      </c>
      <c r="G169" s="213"/>
      <c r="H169" s="216">
        <v>9.59</v>
      </c>
      <c r="I169" s="217"/>
      <c r="J169" s="213"/>
      <c r="K169" s="213"/>
      <c r="L169" s="218"/>
      <c r="M169" s="219"/>
      <c r="N169" s="220"/>
      <c r="O169" s="220"/>
      <c r="P169" s="220"/>
      <c r="Q169" s="220"/>
      <c r="R169" s="220"/>
      <c r="S169" s="220"/>
      <c r="T169" s="221"/>
      <c r="AT169" s="222" t="s">
        <v>158</v>
      </c>
      <c r="AU169" s="222" t="s">
        <v>91</v>
      </c>
      <c r="AV169" s="14" t="s">
        <v>91</v>
      </c>
      <c r="AW169" s="14" t="s">
        <v>35</v>
      </c>
      <c r="AX169" s="14" t="s">
        <v>81</v>
      </c>
      <c r="AY169" s="222" t="s">
        <v>150</v>
      </c>
    </row>
    <row r="170" spans="1:65" s="13" customFormat="1">
      <c r="B170" s="201"/>
      <c r="C170" s="202"/>
      <c r="D170" s="203" t="s">
        <v>158</v>
      </c>
      <c r="E170" s="204" t="s">
        <v>1</v>
      </c>
      <c r="F170" s="205" t="s">
        <v>223</v>
      </c>
      <c r="G170" s="202"/>
      <c r="H170" s="204" t="s">
        <v>1</v>
      </c>
      <c r="I170" s="206"/>
      <c r="J170" s="202"/>
      <c r="K170" s="202"/>
      <c r="L170" s="207"/>
      <c r="M170" s="208"/>
      <c r="N170" s="209"/>
      <c r="O170" s="209"/>
      <c r="P170" s="209"/>
      <c r="Q170" s="209"/>
      <c r="R170" s="209"/>
      <c r="S170" s="209"/>
      <c r="T170" s="210"/>
      <c r="AT170" s="211" t="s">
        <v>158</v>
      </c>
      <c r="AU170" s="211" t="s">
        <v>91</v>
      </c>
      <c r="AV170" s="13" t="s">
        <v>89</v>
      </c>
      <c r="AW170" s="13" t="s">
        <v>35</v>
      </c>
      <c r="AX170" s="13" t="s">
        <v>81</v>
      </c>
      <c r="AY170" s="211" t="s">
        <v>150</v>
      </c>
    </row>
    <row r="171" spans="1:65" s="14" customFormat="1">
      <c r="B171" s="212"/>
      <c r="C171" s="213"/>
      <c r="D171" s="203" t="s">
        <v>158</v>
      </c>
      <c r="E171" s="214" t="s">
        <v>1</v>
      </c>
      <c r="F171" s="215" t="s">
        <v>1115</v>
      </c>
      <c r="G171" s="213"/>
      <c r="H171" s="216">
        <v>1.125</v>
      </c>
      <c r="I171" s="217"/>
      <c r="J171" s="213"/>
      <c r="K171" s="213"/>
      <c r="L171" s="218"/>
      <c r="M171" s="219"/>
      <c r="N171" s="220"/>
      <c r="O171" s="220"/>
      <c r="P171" s="220"/>
      <c r="Q171" s="220"/>
      <c r="R171" s="220"/>
      <c r="S171" s="220"/>
      <c r="T171" s="221"/>
      <c r="AT171" s="222" t="s">
        <v>158</v>
      </c>
      <c r="AU171" s="222" t="s">
        <v>91</v>
      </c>
      <c r="AV171" s="14" t="s">
        <v>91</v>
      </c>
      <c r="AW171" s="14" t="s">
        <v>35</v>
      </c>
      <c r="AX171" s="14" t="s">
        <v>81</v>
      </c>
      <c r="AY171" s="222" t="s">
        <v>150</v>
      </c>
    </row>
    <row r="172" spans="1:65" s="15" customFormat="1">
      <c r="B172" s="223"/>
      <c r="C172" s="224"/>
      <c r="D172" s="203" t="s">
        <v>158</v>
      </c>
      <c r="E172" s="225" t="s">
        <v>1</v>
      </c>
      <c r="F172" s="226" t="s">
        <v>161</v>
      </c>
      <c r="G172" s="224"/>
      <c r="H172" s="227">
        <v>10.715</v>
      </c>
      <c r="I172" s="228"/>
      <c r="J172" s="224"/>
      <c r="K172" s="224"/>
      <c r="L172" s="229"/>
      <c r="M172" s="230"/>
      <c r="N172" s="231"/>
      <c r="O172" s="231"/>
      <c r="P172" s="231"/>
      <c r="Q172" s="231"/>
      <c r="R172" s="231"/>
      <c r="S172" s="231"/>
      <c r="T172" s="232"/>
      <c r="AT172" s="233" t="s">
        <v>158</v>
      </c>
      <c r="AU172" s="233" t="s">
        <v>91</v>
      </c>
      <c r="AV172" s="15" t="s">
        <v>156</v>
      </c>
      <c r="AW172" s="15" t="s">
        <v>35</v>
      </c>
      <c r="AX172" s="15" t="s">
        <v>89</v>
      </c>
      <c r="AY172" s="233" t="s">
        <v>150</v>
      </c>
    </row>
    <row r="173" spans="1:65" s="2" customFormat="1" ht="33" customHeight="1">
      <c r="A173" s="34"/>
      <c r="B173" s="35"/>
      <c r="C173" s="187" t="s">
        <v>225</v>
      </c>
      <c r="D173" s="187" t="s">
        <v>152</v>
      </c>
      <c r="E173" s="188" t="s">
        <v>226</v>
      </c>
      <c r="F173" s="189" t="s">
        <v>227</v>
      </c>
      <c r="G173" s="190" t="s">
        <v>228</v>
      </c>
      <c r="H173" s="191">
        <v>21.204999999999998</v>
      </c>
      <c r="I173" s="192"/>
      <c r="J173" s="193">
        <f>ROUND(I173*H173,2)</f>
        <v>0</v>
      </c>
      <c r="K173" s="194"/>
      <c r="L173" s="39"/>
      <c r="M173" s="195" t="s">
        <v>1</v>
      </c>
      <c r="N173" s="196" t="s">
        <v>46</v>
      </c>
      <c r="O173" s="71"/>
      <c r="P173" s="197">
        <f>O173*H173</f>
        <v>0</v>
      </c>
      <c r="Q173" s="197">
        <v>0</v>
      </c>
      <c r="R173" s="197">
        <f>Q173*H173</f>
        <v>0</v>
      </c>
      <c r="S173" s="197">
        <v>0</v>
      </c>
      <c r="T173" s="198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9" t="s">
        <v>156</v>
      </c>
      <c r="AT173" s="199" t="s">
        <v>152</v>
      </c>
      <c r="AU173" s="199" t="s">
        <v>91</v>
      </c>
      <c r="AY173" s="17" t="s">
        <v>150</v>
      </c>
      <c r="BE173" s="200">
        <f>IF(N173="základní",J173,0)</f>
        <v>0</v>
      </c>
      <c r="BF173" s="200">
        <f>IF(N173="snížená",J173,0)</f>
        <v>0</v>
      </c>
      <c r="BG173" s="200">
        <f>IF(N173="zákl. přenesená",J173,0)</f>
        <v>0</v>
      </c>
      <c r="BH173" s="200">
        <f>IF(N173="sníž. přenesená",J173,0)</f>
        <v>0</v>
      </c>
      <c r="BI173" s="200">
        <f>IF(N173="nulová",J173,0)</f>
        <v>0</v>
      </c>
      <c r="BJ173" s="17" t="s">
        <v>89</v>
      </c>
      <c r="BK173" s="200">
        <f>ROUND(I173*H173,2)</f>
        <v>0</v>
      </c>
      <c r="BL173" s="17" t="s">
        <v>156</v>
      </c>
      <c r="BM173" s="199" t="s">
        <v>1116</v>
      </c>
    </row>
    <row r="174" spans="1:65" s="13" customFormat="1">
      <c r="B174" s="201"/>
      <c r="C174" s="202"/>
      <c r="D174" s="203" t="s">
        <v>158</v>
      </c>
      <c r="E174" s="204" t="s">
        <v>1</v>
      </c>
      <c r="F174" s="205" t="s">
        <v>221</v>
      </c>
      <c r="G174" s="202"/>
      <c r="H174" s="204" t="s">
        <v>1</v>
      </c>
      <c r="I174" s="206"/>
      <c r="J174" s="202"/>
      <c r="K174" s="202"/>
      <c r="L174" s="207"/>
      <c r="M174" s="208"/>
      <c r="N174" s="209"/>
      <c r="O174" s="209"/>
      <c r="P174" s="209"/>
      <c r="Q174" s="209"/>
      <c r="R174" s="209"/>
      <c r="S174" s="209"/>
      <c r="T174" s="210"/>
      <c r="AT174" s="211" t="s">
        <v>158</v>
      </c>
      <c r="AU174" s="211" t="s">
        <v>91</v>
      </c>
      <c r="AV174" s="13" t="s">
        <v>89</v>
      </c>
      <c r="AW174" s="13" t="s">
        <v>35</v>
      </c>
      <c r="AX174" s="13" t="s">
        <v>81</v>
      </c>
      <c r="AY174" s="211" t="s">
        <v>150</v>
      </c>
    </row>
    <row r="175" spans="1:65" s="14" customFormat="1">
      <c r="B175" s="212"/>
      <c r="C175" s="213"/>
      <c r="D175" s="203" t="s">
        <v>158</v>
      </c>
      <c r="E175" s="214" t="s">
        <v>1</v>
      </c>
      <c r="F175" s="215" t="s">
        <v>930</v>
      </c>
      <c r="G175" s="213"/>
      <c r="H175" s="216">
        <v>19.18</v>
      </c>
      <c r="I175" s="217"/>
      <c r="J175" s="213"/>
      <c r="K175" s="213"/>
      <c r="L175" s="218"/>
      <c r="M175" s="219"/>
      <c r="N175" s="220"/>
      <c r="O175" s="220"/>
      <c r="P175" s="220"/>
      <c r="Q175" s="220"/>
      <c r="R175" s="220"/>
      <c r="S175" s="220"/>
      <c r="T175" s="221"/>
      <c r="AT175" s="222" t="s">
        <v>158</v>
      </c>
      <c r="AU175" s="222" t="s">
        <v>91</v>
      </c>
      <c r="AV175" s="14" t="s">
        <v>91</v>
      </c>
      <c r="AW175" s="14" t="s">
        <v>35</v>
      </c>
      <c r="AX175" s="14" t="s">
        <v>81</v>
      </c>
      <c r="AY175" s="222" t="s">
        <v>150</v>
      </c>
    </row>
    <row r="176" spans="1:65" s="13" customFormat="1">
      <c r="B176" s="201"/>
      <c r="C176" s="202"/>
      <c r="D176" s="203" t="s">
        <v>158</v>
      </c>
      <c r="E176" s="204" t="s">
        <v>1</v>
      </c>
      <c r="F176" s="205" t="s">
        <v>223</v>
      </c>
      <c r="G176" s="202"/>
      <c r="H176" s="204" t="s">
        <v>1</v>
      </c>
      <c r="I176" s="206"/>
      <c r="J176" s="202"/>
      <c r="K176" s="202"/>
      <c r="L176" s="207"/>
      <c r="M176" s="208"/>
      <c r="N176" s="209"/>
      <c r="O176" s="209"/>
      <c r="P176" s="209"/>
      <c r="Q176" s="209"/>
      <c r="R176" s="209"/>
      <c r="S176" s="209"/>
      <c r="T176" s="210"/>
      <c r="AT176" s="211" t="s">
        <v>158</v>
      </c>
      <c r="AU176" s="211" t="s">
        <v>91</v>
      </c>
      <c r="AV176" s="13" t="s">
        <v>89</v>
      </c>
      <c r="AW176" s="13" t="s">
        <v>35</v>
      </c>
      <c r="AX176" s="13" t="s">
        <v>81</v>
      </c>
      <c r="AY176" s="211" t="s">
        <v>150</v>
      </c>
    </row>
    <row r="177" spans="1:65" s="14" customFormat="1">
      <c r="B177" s="212"/>
      <c r="C177" s="213"/>
      <c r="D177" s="203" t="s">
        <v>158</v>
      </c>
      <c r="E177" s="214" t="s">
        <v>1</v>
      </c>
      <c r="F177" s="215" t="s">
        <v>1117</v>
      </c>
      <c r="G177" s="213"/>
      <c r="H177" s="216">
        <v>2.0249999999999999</v>
      </c>
      <c r="I177" s="217"/>
      <c r="J177" s="213"/>
      <c r="K177" s="213"/>
      <c r="L177" s="218"/>
      <c r="M177" s="219"/>
      <c r="N177" s="220"/>
      <c r="O177" s="220"/>
      <c r="P177" s="220"/>
      <c r="Q177" s="220"/>
      <c r="R177" s="220"/>
      <c r="S177" s="220"/>
      <c r="T177" s="221"/>
      <c r="AT177" s="222" t="s">
        <v>158</v>
      </c>
      <c r="AU177" s="222" t="s">
        <v>91</v>
      </c>
      <c r="AV177" s="14" t="s">
        <v>91</v>
      </c>
      <c r="AW177" s="14" t="s">
        <v>35</v>
      </c>
      <c r="AX177" s="14" t="s">
        <v>81</v>
      </c>
      <c r="AY177" s="222" t="s">
        <v>150</v>
      </c>
    </row>
    <row r="178" spans="1:65" s="15" customFormat="1">
      <c r="B178" s="223"/>
      <c r="C178" s="224"/>
      <c r="D178" s="203" t="s">
        <v>158</v>
      </c>
      <c r="E178" s="225" t="s">
        <v>1</v>
      </c>
      <c r="F178" s="226" t="s">
        <v>161</v>
      </c>
      <c r="G178" s="224"/>
      <c r="H178" s="227">
        <v>21.204999999999998</v>
      </c>
      <c r="I178" s="228"/>
      <c r="J178" s="224"/>
      <c r="K178" s="224"/>
      <c r="L178" s="229"/>
      <c r="M178" s="230"/>
      <c r="N178" s="231"/>
      <c r="O178" s="231"/>
      <c r="P178" s="231"/>
      <c r="Q178" s="231"/>
      <c r="R178" s="231"/>
      <c r="S178" s="231"/>
      <c r="T178" s="232"/>
      <c r="AT178" s="233" t="s">
        <v>158</v>
      </c>
      <c r="AU178" s="233" t="s">
        <v>91</v>
      </c>
      <c r="AV178" s="15" t="s">
        <v>156</v>
      </c>
      <c r="AW178" s="15" t="s">
        <v>35</v>
      </c>
      <c r="AX178" s="15" t="s">
        <v>89</v>
      </c>
      <c r="AY178" s="233" t="s">
        <v>150</v>
      </c>
    </row>
    <row r="179" spans="1:65" s="2" customFormat="1" ht="16.5" customHeight="1">
      <c r="A179" s="34"/>
      <c r="B179" s="35"/>
      <c r="C179" s="187" t="s">
        <v>232</v>
      </c>
      <c r="D179" s="187" t="s">
        <v>152</v>
      </c>
      <c r="E179" s="188" t="s">
        <v>233</v>
      </c>
      <c r="F179" s="189" t="s">
        <v>234</v>
      </c>
      <c r="G179" s="190" t="s">
        <v>189</v>
      </c>
      <c r="H179" s="191">
        <v>10.715</v>
      </c>
      <c r="I179" s="192"/>
      <c r="J179" s="193">
        <f>ROUND(I179*H179,2)</f>
        <v>0</v>
      </c>
      <c r="K179" s="194"/>
      <c r="L179" s="39"/>
      <c r="M179" s="195" t="s">
        <v>1</v>
      </c>
      <c r="N179" s="196" t="s">
        <v>46</v>
      </c>
      <c r="O179" s="71"/>
      <c r="P179" s="197">
        <f>O179*H179</f>
        <v>0</v>
      </c>
      <c r="Q179" s="197">
        <v>0</v>
      </c>
      <c r="R179" s="197">
        <f>Q179*H179</f>
        <v>0</v>
      </c>
      <c r="S179" s="197">
        <v>0</v>
      </c>
      <c r="T179" s="198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99" t="s">
        <v>156</v>
      </c>
      <c r="AT179" s="199" t="s">
        <v>152</v>
      </c>
      <c r="AU179" s="199" t="s">
        <v>91</v>
      </c>
      <c r="AY179" s="17" t="s">
        <v>150</v>
      </c>
      <c r="BE179" s="200">
        <f>IF(N179="základní",J179,0)</f>
        <v>0</v>
      </c>
      <c r="BF179" s="200">
        <f>IF(N179="snížená",J179,0)</f>
        <v>0</v>
      </c>
      <c r="BG179" s="200">
        <f>IF(N179="zákl. přenesená",J179,0)</f>
        <v>0</v>
      </c>
      <c r="BH179" s="200">
        <f>IF(N179="sníž. přenesená",J179,0)</f>
        <v>0</v>
      </c>
      <c r="BI179" s="200">
        <f>IF(N179="nulová",J179,0)</f>
        <v>0</v>
      </c>
      <c r="BJ179" s="17" t="s">
        <v>89</v>
      </c>
      <c r="BK179" s="200">
        <f>ROUND(I179*H179,2)</f>
        <v>0</v>
      </c>
      <c r="BL179" s="17" t="s">
        <v>156</v>
      </c>
      <c r="BM179" s="199" t="s">
        <v>1118</v>
      </c>
    </row>
    <row r="180" spans="1:65" s="14" customFormat="1">
      <c r="B180" s="212"/>
      <c r="C180" s="213"/>
      <c r="D180" s="203" t="s">
        <v>158</v>
      </c>
      <c r="E180" s="214" t="s">
        <v>1</v>
      </c>
      <c r="F180" s="215" t="s">
        <v>1119</v>
      </c>
      <c r="G180" s="213"/>
      <c r="H180" s="216">
        <v>10.715</v>
      </c>
      <c r="I180" s="217"/>
      <c r="J180" s="213"/>
      <c r="K180" s="213"/>
      <c r="L180" s="218"/>
      <c r="M180" s="219"/>
      <c r="N180" s="220"/>
      <c r="O180" s="220"/>
      <c r="P180" s="220"/>
      <c r="Q180" s="220"/>
      <c r="R180" s="220"/>
      <c r="S180" s="220"/>
      <c r="T180" s="221"/>
      <c r="AT180" s="222" t="s">
        <v>158</v>
      </c>
      <c r="AU180" s="222" t="s">
        <v>91</v>
      </c>
      <c r="AV180" s="14" t="s">
        <v>91</v>
      </c>
      <c r="AW180" s="14" t="s">
        <v>35</v>
      </c>
      <c r="AX180" s="14" t="s">
        <v>81</v>
      </c>
      <c r="AY180" s="222" t="s">
        <v>150</v>
      </c>
    </row>
    <row r="181" spans="1:65" s="15" customFormat="1">
      <c r="B181" s="223"/>
      <c r="C181" s="224"/>
      <c r="D181" s="203" t="s">
        <v>158</v>
      </c>
      <c r="E181" s="225" t="s">
        <v>1</v>
      </c>
      <c r="F181" s="226" t="s">
        <v>161</v>
      </c>
      <c r="G181" s="224"/>
      <c r="H181" s="227">
        <v>10.715</v>
      </c>
      <c r="I181" s="228"/>
      <c r="J181" s="224"/>
      <c r="K181" s="224"/>
      <c r="L181" s="229"/>
      <c r="M181" s="230"/>
      <c r="N181" s="231"/>
      <c r="O181" s="231"/>
      <c r="P181" s="231"/>
      <c r="Q181" s="231"/>
      <c r="R181" s="231"/>
      <c r="S181" s="231"/>
      <c r="T181" s="232"/>
      <c r="AT181" s="233" t="s">
        <v>158</v>
      </c>
      <c r="AU181" s="233" t="s">
        <v>91</v>
      </c>
      <c r="AV181" s="15" t="s">
        <v>156</v>
      </c>
      <c r="AW181" s="15" t="s">
        <v>35</v>
      </c>
      <c r="AX181" s="15" t="s">
        <v>89</v>
      </c>
      <c r="AY181" s="233" t="s">
        <v>150</v>
      </c>
    </row>
    <row r="182" spans="1:65" s="2" customFormat="1" ht="33" customHeight="1">
      <c r="A182" s="34"/>
      <c r="B182" s="35"/>
      <c r="C182" s="187" t="s">
        <v>8</v>
      </c>
      <c r="D182" s="187" t="s">
        <v>152</v>
      </c>
      <c r="E182" s="188" t="s">
        <v>237</v>
      </c>
      <c r="F182" s="189" t="s">
        <v>238</v>
      </c>
      <c r="G182" s="190" t="s">
        <v>189</v>
      </c>
      <c r="H182" s="191">
        <v>4.59</v>
      </c>
      <c r="I182" s="192"/>
      <c r="J182" s="193">
        <f>ROUND(I182*H182,2)</f>
        <v>0</v>
      </c>
      <c r="K182" s="194"/>
      <c r="L182" s="39"/>
      <c r="M182" s="195" t="s">
        <v>1</v>
      </c>
      <c r="N182" s="196" t="s">
        <v>46</v>
      </c>
      <c r="O182" s="71"/>
      <c r="P182" s="197">
        <f>O182*H182</f>
        <v>0</v>
      </c>
      <c r="Q182" s="197">
        <v>0</v>
      </c>
      <c r="R182" s="197">
        <f>Q182*H182</f>
        <v>0</v>
      </c>
      <c r="S182" s="197">
        <v>0</v>
      </c>
      <c r="T182" s="198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99" t="s">
        <v>156</v>
      </c>
      <c r="AT182" s="199" t="s">
        <v>152</v>
      </c>
      <c r="AU182" s="199" t="s">
        <v>91</v>
      </c>
      <c r="AY182" s="17" t="s">
        <v>150</v>
      </c>
      <c r="BE182" s="200">
        <f>IF(N182="základní",J182,0)</f>
        <v>0</v>
      </c>
      <c r="BF182" s="200">
        <f>IF(N182="snížená",J182,0)</f>
        <v>0</v>
      </c>
      <c r="BG182" s="200">
        <f>IF(N182="zákl. přenesená",J182,0)</f>
        <v>0</v>
      </c>
      <c r="BH182" s="200">
        <f>IF(N182="sníž. přenesená",J182,0)</f>
        <v>0</v>
      </c>
      <c r="BI182" s="200">
        <f>IF(N182="nulová",J182,0)</f>
        <v>0</v>
      </c>
      <c r="BJ182" s="17" t="s">
        <v>89</v>
      </c>
      <c r="BK182" s="200">
        <f>ROUND(I182*H182,2)</f>
        <v>0</v>
      </c>
      <c r="BL182" s="17" t="s">
        <v>156</v>
      </c>
      <c r="BM182" s="199" t="s">
        <v>1120</v>
      </c>
    </row>
    <row r="183" spans="1:65" s="13" customFormat="1" ht="22.5">
      <c r="B183" s="201"/>
      <c r="C183" s="202"/>
      <c r="D183" s="203" t="s">
        <v>158</v>
      </c>
      <c r="E183" s="204" t="s">
        <v>1</v>
      </c>
      <c r="F183" s="205" t="s">
        <v>240</v>
      </c>
      <c r="G183" s="202"/>
      <c r="H183" s="204" t="s">
        <v>1</v>
      </c>
      <c r="I183" s="206"/>
      <c r="J183" s="202"/>
      <c r="K183" s="202"/>
      <c r="L183" s="207"/>
      <c r="M183" s="208"/>
      <c r="N183" s="209"/>
      <c r="O183" s="209"/>
      <c r="P183" s="209"/>
      <c r="Q183" s="209"/>
      <c r="R183" s="209"/>
      <c r="S183" s="209"/>
      <c r="T183" s="210"/>
      <c r="AT183" s="211" t="s">
        <v>158</v>
      </c>
      <c r="AU183" s="211" t="s">
        <v>91</v>
      </c>
      <c r="AV183" s="13" t="s">
        <v>89</v>
      </c>
      <c r="AW183" s="13" t="s">
        <v>35</v>
      </c>
      <c r="AX183" s="13" t="s">
        <v>81</v>
      </c>
      <c r="AY183" s="211" t="s">
        <v>150</v>
      </c>
    </row>
    <row r="184" spans="1:65" s="13" customFormat="1" ht="22.5">
      <c r="B184" s="201"/>
      <c r="C184" s="202"/>
      <c r="D184" s="203" t="s">
        <v>158</v>
      </c>
      <c r="E184" s="204" t="s">
        <v>1</v>
      </c>
      <c r="F184" s="205" t="s">
        <v>241</v>
      </c>
      <c r="G184" s="202"/>
      <c r="H184" s="204" t="s">
        <v>1</v>
      </c>
      <c r="I184" s="206"/>
      <c r="J184" s="202"/>
      <c r="K184" s="202"/>
      <c r="L184" s="207"/>
      <c r="M184" s="208"/>
      <c r="N184" s="209"/>
      <c r="O184" s="209"/>
      <c r="P184" s="209"/>
      <c r="Q184" s="209"/>
      <c r="R184" s="209"/>
      <c r="S184" s="209"/>
      <c r="T184" s="210"/>
      <c r="AT184" s="211" t="s">
        <v>158</v>
      </c>
      <c r="AU184" s="211" t="s">
        <v>91</v>
      </c>
      <c r="AV184" s="13" t="s">
        <v>89</v>
      </c>
      <c r="AW184" s="13" t="s">
        <v>35</v>
      </c>
      <c r="AX184" s="13" t="s">
        <v>81</v>
      </c>
      <c r="AY184" s="211" t="s">
        <v>150</v>
      </c>
    </row>
    <row r="185" spans="1:65" s="14" customFormat="1">
      <c r="B185" s="212"/>
      <c r="C185" s="213"/>
      <c r="D185" s="203" t="s">
        <v>158</v>
      </c>
      <c r="E185" s="214" t="s">
        <v>1</v>
      </c>
      <c r="F185" s="215" t="s">
        <v>935</v>
      </c>
      <c r="G185" s="213"/>
      <c r="H185" s="216">
        <v>4.59</v>
      </c>
      <c r="I185" s="217"/>
      <c r="J185" s="213"/>
      <c r="K185" s="213"/>
      <c r="L185" s="218"/>
      <c r="M185" s="219"/>
      <c r="N185" s="220"/>
      <c r="O185" s="220"/>
      <c r="P185" s="220"/>
      <c r="Q185" s="220"/>
      <c r="R185" s="220"/>
      <c r="S185" s="220"/>
      <c r="T185" s="221"/>
      <c r="AT185" s="222" t="s">
        <v>158</v>
      </c>
      <c r="AU185" s="222" t="s">
        <v>91</v>
      </c>
      <c r="AV185" s="14" t="s">
        <v>91</v>
      </c>
      <c r="AW185" s="14" t="s">
        <v>35</v>
      </c>
      <c r="AX185" s="14" t="s">
        <v>81</v>
      </c>
      <c r="AY185" s="222" t="s">
        <v>150</v>
      </c>
    </row>
    <row r="186" spans="1:65" s="15" customFormat="1">
      <c r="B186" s="223"/>
      <c r="C186" s="224"/>
      <c r="D186" s="203" t="s">
        <v>158</v>
      </c>
      <c r="E186" s="225" t="s">
        <v>1</v>
      </c>
      <c r="F186" s="226" t="s">
        <v>161</v>
      </c>
      <c r="G186" s="224"/>
      <c r="H186" s="227">
        <v>4.59</v>
      </c>
      <c r="I186" s="228"/>
      <c r="J186" s="224"/>
      <c r="K186" s="224"/>
      <c r="L186" s="229"/>
      <c r="M186" s="230"/>
      <c r="N186" s="231"/>
      <c r="O186" s="231"/>
      <c r="P186" s="231"/>
      <c r="Q186" s="231"/>
      <c r="R186" s="231"/>
      <c r="S186" s="231"/>
      <c r="T186" s="232"/>
      <c r="AT186" s="233" t="s">
        <v>158</v>
      </c>
      <c r="AU186" s="233" t="s">
        <v>91</v>
      </c>
      <c r="AV186" s="15" t="s">
        <v>156</v>
      </c>
      <c r="AW186" s="15" t="s">
        <v>35</v>
      </c>
      <c r="AX186" s="15" t="s">
        <v>89</v>
      </c>
      <c r="AY186" s="233" t="s">
        <v>150</v>
      </c>
    </row>
    <row r="187" spans="1:65" s="2" customFormat="1" ht="16.5" customHeight="1">
      <c r="A187" s="34"/>
      <c r="B187" s="35"/>
      <c r="C187" s="234" t="s">
        <v>243</v>
      </c>
      <c r="D187" s="234" t="s">
        <v>211</v>
      </c>
      <c r="E187" s="235" t="s">
        <v>244</v>
      </c>
      <c r="F187" s="236" t="s">
        <v>245</v>
      </c>
      <c r="G187" s="237" t="s">
        <v>228</v>
      </c>
      <c r="H187" s="238">
        <v>9.18</v>
      </c>
      <c r="I187" s="239"/>
      <c r="J187" s="240">
        <f>ROUND(I187*H187,2)</f>
        <v>0</v>
      </c>
      <c r="K187" s="241"/>
      <c r="L187" s="242"/>
      <c r="M187" s="243" t="s">
        <v>1</v>
      </c>
      <c r="N187" s="244" t="s">
        <v>46</v>
      </c>
      <c r="O187" s="71"/>
      <c r="P187" s="197">
        <f>O187*H187</f>
        <v>0</v>
      </c>
      <c r="Q187" s="197">
        <v>1</v>
      </c>
      <c r="R187" s="197">
        <f>Q187*H187</f>
        <v>9.18</v>
      </c>
      <c r="S187" s="197">
        <v>0</v>
      </c>
      <c r="T187" s="198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99" t="s">
        <v>193</v>
      </c>
      <c r="AT187" s="199" t="s">
        <v>211</v>
      </c>
      <c r="AU187" s="199" t="s">
        <v>91</v>
      </c>
      <c r="AY187" s="17" t="s">
        <v>150</v>
      </c>
      <c r="BE187" s="200">
        <f>IF(N187="základní",J187,0)</f>
        <v>0</v>
      </c>
      <c r="BF187" s="200">
        <f>IF(N187="snížená",J187,0)</f>
        <v>0</v>
      </c>
      <c r="BG187" s="200">
        <f>IF(N187="zákl. přenesená",J187,0)</f>
        <v>0</v>
      </c>
      <c r="BH187" s="200">
        <f>IF(N187="sníž. přenesená",J187,0)</f>
        <v>0</v>
      </c>
      <c r="BI187" s="200">
        <f>IF(N187="nulová",J187,0)</f>
        <v>0</v>
      </c>
      <c r="BJ187" s="17" t="s">
        <v>89</v>
      </c>
      <c r="BK187" s="200">
        <f>ROUND(I187*H187,2)</f>
        <v>0</v>
      </c>
      <c r="BL187" s="17" t="s">
        <v>156</v>
      </c>
      <c r="BM187" s="199" t="s">
        <v>1121</v>
      </c>
    </row>
    <row r="188" spans="1:65" s="14" customFormat="1">
      <c r="B188" s="212"/>
      <c r="C188" s="213"/>
      <c r="D188" s="203" t="s">
        <v>158</v>
      </c>
      <c r="E188" s="214" t="s">
        <v>1</v>
      </c>
      <c r="F188" s="215" t="s">
        <v>1122</v>
      </c>
      <c r="G188" s="213"/>
      <c r="H188" s="216">
        <v>4.59</v>
      </c>
      <c r="I188" s="217"/>
      <c r="J188" s="213"/>
      <c r="K188" s="213"/>
      <c r="L188" s="218"/>
      <c r="M188" s="219"/>
      <c r="N188" s="220"/>
      <c r="O188" s="220"/>
      <c r="P188" s="220"/>
      <c r="Q188" s="220"/>
      <c r="R188" s="220"/>
      <c r="S188" s="220"/>
      <c r="T188" s="221"/>
      <c r="AT188" s="222" t="s">
        <v>158</v>
      </c>
      <c r="AU188" s="222" t="s">
        <v>91</v>
      </c>
      <c r="AV188" s="14" t="s">
        <v>91</v>
      </c>
      <c r="AW188" s="14" t="s">
        <v>35</v>
      </c>
      <c r="AX188" s="14" t="s">
        <v>81</v>
      </c>
      <c r="AY188" s="222" t="s">
        <v>150</v>
      </c>
    </row>
    <row r="189" spans="1:65" s="15" customFormat="1">
      <c r="B189" s="223"/>
      <c r="C189" s="224"/>
      <c r="D189" s="203" t="s">
        <v>158</v>
      </c>
      <c r="E189" s="225" t="s">
        <v>1</v>
      </c>
      <c r="F189" s="226" t="s">
        <v>161</v>
      </c>
      <c r="G189" s="224"/>
      <c r="H189" s="227">
        <v>4.59</v>
      </c>
      <c r="I189" s="228"/>
      <c r="J189" s="224"/>
      <c r="K189" s="224"/>
      <c r="L189" s="229"/>
      <c r="M189" s="230"/>
      <c r="N189" s="231"/>
      <c r="O189" s="231"/>
      <c r="P189" s="231"/>
      <c r="Q189" s="231"/>
      <c r="R189" s="231"/>
      <c r="S189" s="231"/>
      <c r="T189" s="232"/>
      <c r="AT189" s="233" t="s">
        <v>158</v>
      </c>
      <c r="AU189" s="233" t="s">
        <v>91</v>
      </c>
      <c r="AV189" s="15" t="s">
        <v>156</v>
      </c>
      <c r="AW189" s="15" t="s">
        <v>35</v>
      </c>
      <c r="AX189" s="15" t="s">
        <v>89</v>
      </c>
      <c r="AY189" s="233" t="s">
        <v>150</v>
      </c>
    </row>
    <row r="190" spans="1:65" s="14" customFormat="1">
      <c r="B190" s="212"/>
      <c r="C190" s="213"/>
      <c r="D190" s="203" t="s">
        <v>158</v>
      </c>
      <c r="E190" s="213"/>
      <c r="F190" s="215" t="s">
        <v>938</v>
      </c>
      <c r="G190" s="213"/>
      <c r="H190" s="216">
        <v>9.18</v>
      </c>
      <c r="I190" s="217"/>
      <c r="J190" s="213"/>
      <c r="K190" s="213"/>
      <c r="L190" s="218"/>
      <c r="M190" s="219"/>
      <c r="N190" s="220"/>
      <c r="O190" s="220"/>
      <c r="P190" s="220"/>
      <c r="Q190" s="220"/>
      <c r="R190" s="220"/>
      <c r="S190" s="220"/>
      <c r="T190" s="221"/>
      <c r="AT190" s="222" t="s">
        <v>158</v>
      </c>
      <c r="AU190" s="222" t="s">
        <v>91</v>
      </c>
      <c r="AV190" s="14" t="s">
        <v>91</v>
      </c>
      <c r="AW190" s="14" t="s">
        <v>4</v>
      </c>
      <c r="AX190" s="14" t="s">
        <v>89</v>
      </c>
      <c r="AY190" s="222" t="s">
        <v>150</v>
      </c>
    </row>
    <row r="191" spans="1:65" s="2" customFormat="1" ht="24.2" customHeight="1">
      <c r="A191" s="34"/>
      <c r="B191" s="35"/>
      <c r="C191" s="187" t="s">
        <v>249</v>
      </c>
      <c r="D191" s="187" t="s">
        <v>152</v>
      </c>
      <c r="E191" s="188" t="s">
        <v>250</v>
      </c>
      <c r="F191" s="189" t="s">
        <v>251</v>
      </c>
      <c r="G191" s="190" t="s">
        <v>155</v>
      </c>
      <c r="H191" s="191">
        <v>5.76</v>
      </c>
      <c r="I191" s="192"/>
      <c r="J191" s="193">
        <f>ROUND(I191*H191,2)</f>
        <v>0</v>
      </c>
      <c r="K191" s="194"/>
      <c r="L191" s="39"/>
      <c r="M191" s="195" t="s">
        <v>1</v>
      </c>
      <c r="N191" s="196" t="s">
        <v>46</v>
      </c>
      <c r="O191" s="71"/>
      <c r="P191" s="197">
        <f>O191*H191</f>
        <v>0</v>
      </c>
      <c r="Q191" s="197">
        <v>0</v>
      </c>
      <c r="R191" s="197">
        <f>Q191*H191</f>
        <v>0</v>
      </c>
      <c r="S191" s="197">
        <v>0</v>
      </c>
      <c r="T191" s="198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99" t="s">
        <v>156</v>
      </c>
      <c r="AT191" s="199" t="s">
        <v>152</v>
      </c>
      <c r="AU191" s="199" t="s">
        <v>91</v>
      </c>
      <c r="AY191" s="17" t="s">
        <v>150</v>
      </c>
      <c r="BE191" s="200">
        <f>IF(N191="základní",J191,0)</f>
        <v>0</v>
      </c>
      <c r="BF191" s="200">
        <f>IF(N191="snížená",J191,0)</f>
        <v>0</v>
      </c>
      <c r="BG191" s="200">
        <f>IF(N191="zákl. přenesená",J191,0)</f>
        <v>0</v>
      </c>
      <c r="BH191" s="200">
        <f>IF(N191="sníž. přenesená",J191,0)</f>
        <v>0</v>
      </c>
      <c r="BI191" s="200">
        <f>IF(N191="nulová",J191,0)</f>
        <v>0</v>
      </c>
      <c r="BJ191" s="17" t="s">
        <v>89</v>
      </c>
      <c r="BK191" s="200">
        <f>ROUND(I191*H191,2)</f>
        <v>0</v>
      </c>
      <c r="BL191" s="17" t="s">
        <v>156</v>
      </c>
      <c r="BM191" s="199" t="s">
        <v>1123</v>
      </c>
    </row>
    <row r="192" spans="1:65" s="13" customFormat="1">
      <c r="B192" s="201"/>
      <c r="C192" s="202"/>
      <c r="D192" s="203" t="s">
        <v>158</v>
      </c>
      <c r="E192" s="204" t="s">
        <v>1</v>
      </c>
      <c r="F192" s="205" t="s">
        <v>253</v>
      </c>
      <c r="G192" s="202"/>
      <c r="H192" s="204" t="s">
        <v>1</v>
      </c>
      <c r="I192" s="206"/>
      <c r="J192" s="202"/>
      <c r="K192" s="202"/>
      <c r="L192" s="207"/>
      <c r="M192" s="208"/>
      <c r="N192" s="209"/>
      <c r="O192" s="209"/>
      <c r="P192" s="209"/>
      <c r="Q192" s="209"/>
      <c r="R192" s="209"/>
      <c r="S192" s="209"/>
      <c r="T192" s="210"/>
      <c r="AT192" s="211" t="s">
        <v>158</v>
      </c>
      <c r="AU192" s="211" t="s">
        <v>91</v>
      </c>
      <c r="AV192" s="13" t="s">
        <v>89</v>
      </c>
      <c r="AW192" s="13" t="s">
        <v>35</v>
      </c>
      <c r="AX192" s="13" t="s">
        <v>81</v>
      </c>
      <c r="AY192" s="211" t="s">
        <v>150</v>
      </c>
    </row>
    <row r="193" spans="1:65" s="14" customFormat="1">
      <c r="B193" s="212"/>
      <c r="C193" s="213"/>
      <c r="D193" s="203" t="s">
        <v>158</v>
      </c>
      <c r="E193" s="214" t="s">
        <v>1</v>
      </c>
      <c r="F193" s="215" t="s">
        <v>806</v>
      </c>
      <c r="G193" s="213"/>
      <c r="H193" s="216">
        <v>5.76</v>
      </c>
      <c r="I193" s="217"/>
      <c r="J193" s="213"/>
      <c r="K193" s="213"/>
      <c r="L193" s="218"/>
      <c r="M193" s="219"/>
      <c r="N193" s="220"/>
      <c r="O193" s="220"/>
      <c r="P193" s="220"/>
      <c r="Q193" s="220"/>
      <c r="R193" s="220"/>
      <c r="S193" s="220"/>
      <c r="T193" s="221"/>
      <c r="AT193" s="222" t="s">
        <v>158</v>
      </c>
      <c r="AU193" s="222" t="s">
        <v>91</v>
      </c>
      <c r="AV193" s="14" t="s">
        <v>91</v>
      </c>
      <c r="AW193" s="14" t="s">
        <v>35</v>
      </c>
      <c r="AX193" s="14" t="s">
        <v>81</v>
      </c>
      <c r="AY193" s="222" t="s">
        <v>150</v>
      </c>
    </row>
    <row r="194" spans="1:65" s="15" customFormat="1">
      <c r="B194" s="223"/>
      <c r="C194" s="224"/>
      <c r="D194" s="203" t="s">
        <v>158</v>
      </c>
      <c r="E194" s="225" t="s">
        <v>1</v>
      </c>
      <c r="F194" s="226" t="s">
        <v>161</v>
      </c>
      <c r="G194" s="224"/>
      <c r="H194" s="227">
        <v>5.76</v>
      </c>
      <c r="I194" s="228"/>
      <c r="J194" s="224"/>
      <c r="K194" s="224"/>
      <c r="L194" s="229"/>
      <c r="M194" s="230"/>
      <c r="N194" s="231"/>
      <c r="O194" s="231"/>
      <c r="P194" s="231"/>
      <c r="Q194" s="231"/>
      <c r="R194" s="231"/>
      <c r="S194" s="231"/>
      <c r="T194" s="232"/>
      <c r="AT194" s="233" t="s">
        <v>158</v>
      </c>
      <c r="AU194" s="233" t="s">
        <v>91</v>
      </c>
      <c r="AV194" s="15" t="s">
        <v>156</v>
      </c>
      <c r="AW194" s="15" t="s">
        <v>35</v>
      </c>
      <c r="AX194" s="15" t="s">
        <v>89</v>
      </c>
      <c r="AY194" s="233" t="s">
        <v>150</v>
      </c>
    </row>
    <row r="195" spans="1:65" s="12" customFormat="1" ht="22.9" customHeight="1">
      <c r="B195" s="171"/>
      <c r="C195" s="172"/>
      <c r="D195" s="173" t="s">
        <v>80</v>
      </c>
      <c r="E195" s="185" t="s">
        <v>91</v>
      </c>
      <c r="F195" s="185" t="s">
        <v>255</v>
      </c>
      <c r="G195" s="172"/>
      <c r="H195" s="172"/>
      <c r="I195" s="175"/>
      <c r="J195" s="186">
        <f>BK195</f>
        <v>0</v>
      </c>
      <c r="K195" s="172"/>
      <c r="L195" s="177"/>
      <c r="M195" s="178"/>
      <c r="N195" s="179"/>
      <c r="O195" s="179"/>
      <c r="P195" s="180">
        <f>SUM(P196:P215)</f>
        <v>0</v>
      </c>
      <c r="Q195" s="179"/>
      <c r="R195" s="180">
        <f>SUM(R196:R215)</f>
        <v>5.8623478499999999</v>
      </c>
      <c r="S195" s="179"/>
      <c r="T195" s="181">
        <f>SUM(T196:T215)</f>
        <v>0</v>
      </c>
      <c r="AR195" s="182" t="s">
        <v>89</v>
      </c>
      <c r="AT195" s="183" t="s">
        <v>80</v>
      </c>
      <c r="AU195" s="183" t="s">
        <v>89</v>
      </c>
      <c r="AY195" s="182" t="s">
        <v>150</v>
      </c>
      <c r="BK195" s="184">
        <f>SUM(BK196:BK215)</f>
        <v>0</v>
      </c>
    </row>
    <row r="196" spans="1:65" s="2" customFormat="1" ht="24.2" customHeight="1">
      <c r="A196" s="34"/>
      <c r="B196" s="35"/>
      <c r="C196" s="187" t="s">
        <v>256</v>
      </c>
      <c r="D196" s="187" t="s">
        <v>152</v>
      </c>
      <c r="E196" s="188" t="s">
        <v>257</v>
      </c>
      <c r="F196" s="189" t="s">
        <v>258</v>
      </c>
      <c r="G196" s="190" t="s">
        <v>189</v>
      </c>
      <c r="H196" s="191">
        <v>0.86399999999999999</v>
      </c>
      <c r="I196" s="192"/>
      <c r="J196" s="193">
        <f>ROUND(I196*H196,2)</f>
        <v>0</v>
      </c>
      <c r="K196" s="194"/>
      <c r="L196" s="39"/>
      <c r="M196" s="195" t="s">
        <v>1</v>
      </c>
      <c r="N196" s="196" t="s">
        <v>46</v>
      </c>
      <c r="O196" s="71"/>
      <c r="P196" s="197">
        <f>O196*H196</f>
        <v>0</v>
      </c>
      <c r="Q196" s="197">
        <v>2.16</v>
      </c>
      <c r="R196" s="197">
        <f>Q196*H196</f>
        <v>1.8662400000000001</v>
      </c>
      <c r="S196" s="197">
        <v>0</v>
      </c>
      <c r="T196" s="198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99" t="s">
        <v>156</v>
      </c>
      <c r="AT196" s="199" t="s">
        <v>152</v>
      </c>
      <c r="AU196" s="199" t="s">
        <v>91</v>
      </c>
      <c r="AY196" s="17" t="s">
        <v>150</v>
      </c>
      <c r="BE196" s="200">
        <f>IF(N196="základní",J196,0)</f>
        <v>0</v>
      </c>
      <c r="BF196" s="200">
        <f>IF(N196="snížená",J196,0)</f>
        <v>0</v>
      </c>
      <c r="BG196" s="200">
        <f>IF(N196="zákl. přenesená",J196,0)</f>
        <v>0</v>
      </c>
      <c r="BH196" s="200">
        <f>IF(N196="sníž. přenesená",J196,0)</f>
        <v>0</v>
      </c>
      <c r="BI196" s="200">
        <f>IF(N196="nulová",J196,0)</f>
        <v>0</v>
      </c>
      <c r="BJ196" s="17" t="s">
        <v>89</v>
      </c>
      <c r="BK196" s="200">
        <f>ROUND(I196*H196,2)</f>
        <v>0</v>
      </c>
      <c r="BL196" s="17" t="s">
        <v>156</v>
      </c>
      <c r="BM196" s="199" t="s">
        <v>1124</v>
      </c>
    </row>
    <row r="197" spans="1:65" s="13" customFormat="1">
      <c r="B197" s="201"/>
      <c r="C197" s="202"/>
      <c r="D197" s="203" t="s">
        <v>158</v>
      </c>
      <c r="E197" s="204" t="s">
        <v>1</v>
      </c>
      <c r="F197" s="205" t="s">
        <v>260</v>
      </c>
      <c r="G197" s="202"/>
      <c r="H197" s="204" t="s">
        <v>1</v>
      </c>
      <c r="I197" s="206"/>
      <c r="J197" s="202"/>
      <c r="K197" s="202"/>
      <c r="L197" s="207"/>
      <c r="M197" s="208"/>
      <c r="N197" s="209"/>
      <c r="O197" s="209"/>
      <c r="P197" s="209"/>
      <c r="Q197" s="209"/>
      <c r="R197" s="209"/>
      <c r="S197" s="209"/>
      <c r="T197" s="210"/>
      <c r="AT197" s="211" t="s">
        <v>158</v>
      </c>
      <c r="AU197" s="211" t="s">
        <v>91</v>
      </c>
      <c r="AV197" s="13" t="s">
        <v>89</v>
      </c>
      <c r="AW197" s="13" t="s">
        <v>35</v>
      </c>
      <c r="AX197" s="13" t="s">
        <v>81</v>
      </c>
      <c r="AY197" s="211" t="s">
        <v>150</v>
      </c>
    </row>
    <row r="198" spans="1:65" s="14" customFormat="1">
      <c r="B198" s="212"/>
      <c r="C198" s="213"/>
      <c r="D198" s="203" t="s">
        <v>158</v>
      </c>
      <c r="E198" s="214" t="s">
        <v>1</v>
      </c>
      <c r="F198" s="215" t="s">
        <v>1041</v>
      </c>
      <c r="G198" s="213"/>
      <c r="H198" s="216">
        <v>0.86399999999999999</v>
      </c>
      <c r="I198" s="217"/>
      <c r="J198" s="213"/>
      <c r="K198" s="213"/>
      <c r="L198" s="218"/>
      <c r="M198" s="219"/>
      <c r="N198" s="220"/>
      <c r="O198" s="220"/>
      <c r="P198" s="220"/>
      <c r="Q198" s="220"/>
      <c r="R198" s="220"/>
      <c r="S198" s="220"/>
      <c r="T198" s="221"/>
      <c r="AT198" s="222" t="s">
        <v>158</v>
      </c>
      <c r="AU198" s="222" t="s">
        <v>91</v>
      </c>
      <c r="AV198" s="14" t="s">
        <v>91</v>
      </c>
      <c r="AW198" s="14" t="s">
        <v>35</v>
      </c>
      <c r="AX198" s="14" t="s">
        <v>81</v>
      </c>
      <c r="AY198" s="222" t="s">
        <v>150</v>
      </c>
    </row>
    <row r="199" spans="1:65" s="15" customFormat="1">
      <c r="B199" s="223"/>
      <c r="C199" s="224"/>
      <c r="D199" s="203" t="s">
        <v>158</v>
      </c>
      <c r="E199" s="225" t="s">
        <v>1</v>
      </c>
      <c r="F199" s="226" t="s">
        <v>161</v>
      </c>
      <c r="G199" s="224"/>
      <c r="H199" s="227">
        <v>0.86399999999999999</v>
      </c>
      <c r="I199" s="228"/>
      <c r="J199" s="224"/>
      <c r="K199" s="224"/>
      <c r="L199" s="229"/>
      <c r="M199" s="230"/>
      <c r="N199" s="231"/>
      <c r="O199" s="231"/>
      <c r="P199" s="231"/>
      <c r="Q199" s="231"/>
      <c r="R199" s="231"/>
      <c r="S199" s="231"/>
      <c r="T199" s="232"/>
      <c r="AT199" s="233" t="s">
        <v>158</v>
      </c>
      <c r="AU199" s="233" t="s">
        <v>91</v>
      </c>
      <c r="AV199" s="15" t="s">
        <v>156</v>
      </c>
      <c r="AW199" s="15" t="s">
        <v>35</v>
      </c>
      <c r="AX199" s="15" t="s">
        <v>89</v>
      </c>
      <c r="AY199" s="233" t="s">
        <v>150</v>
      </c>
    </row>
    <row r="200" spans="1:65" s="2" customFormat="1" ht="24.2" customHeight="1">
      <c r="A200" s="34"/>
      <c r="B200" s="35"/>
      <c r="C200" s="187" t="s">
        <v>262</v>
      </c>
      <c r="D200" s="187" t="s">
        <v>152</v>
      </c>
      <c r="E200" s="188" t="s">
        <v>263</v>
      </c>
      <c r="F200" s="189" t="s">
        <v>264</v>
      </c>
      <c r="G200" s="190" t="s">
        <v>189</v>
      </c>
      <c r="H200" s="191">
        <v>0.34200000000000003</v>
      </c>
      <c r="I200" s="192"/>
      <c r="J200" s="193">
        <f>ROUND(I200*H200,2)</f>
        <v>0</v>
      </c>
      <c r="K200" s="194"/>
      <c r="L200" s="39"/>
      <c r="M200" s="195" t="s">
        <v>1</v>
      </c>
      <c r="N200" s="196" t="s">
        <v>46</v>
      </c>
      <c r="O200" s="71"/>
      <c r="P200" s="197">
        <f>O200*H200</f>
        <v>0</v>
      </c>
      <c r="Q200" s="197">
        <v>2.45329</v>
      </c>
      <c r="R200" s="197">
        <f>Q200*H200</f>
        <v>0.83902518000000004</v>
      </c>
      <c r="S200" s="197">
        <v>0</v>
      </c>
      <c r="T200" s="198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99" t="s">
        <v>156</v>
      </c>
      <c r="AT200" s="199" t="s">
        <v>152</v>
      </c>
      <c r="AU200" s="199" t="s">
        <v>91</v>
      </c>
      <c r="AY200" s="17" t="s">
        <v>150</v>
      </c>
      <c r="BE200" s="200">
        <f>IF(N200="základní",J200,0)</f>
        <v>0</v>
      </c>
      <c r="BF200" s="200">
        <f>IF(N200="snížená",J200,0)</f>
        <v>0</v>
      </c>
      <c r="BG200" s="200">
        <f>IF(N200="zákl. přenesená",J200,0)</f>
        <v>0</v>
      </c>
      <c r="BH200" s="200">
        <f>IF(N200="sníž. přenesená",J200,0)</f>
        <v>0</v>
      </c>
      <c r="BI200" s="200">
        <f>IF(N200="nulová",J200,0)</f>
        <v>0</v>
      </c>
      <c r="BJ200" s="17" t="s">
        <v>89</v>
      </c>
      <c r="BK200" s="200">
        <f>ROUND(I200*H200,2)</f>
        <v>0</v>
      </c>
      <c r="BL200" s="17" t="s">
        <v>156</v>
      </c>
      <c r="BM200" s="199" t="s">
        <v>1125</v>
      </c>
    </row>
    <row r="201" spans="1:65" s="13" customFormat="1">
      <c r="B201" s="201"/>
      <c r="C201" s="202"/>
      <c r="D201" s="203" t="s">
        <v>158</v>
      </c>
      <c r="E201" s="204" t="s">
        <v>1</v>
      </c>
      <c r="F201" s="205" t="s">
        <v>266</v>
      </c>
      <c r="G201" s="202"/>
      <c r="H201" s="204" t="s">
        <v>1</v>
      </c>
      <c r="I201" s="206"/>
      <c r="J201" s="202"/>
      <c r="K201" s="202"/>
      <c r="L201" s="207"/>
      <c r="M201" s="208"/>
      <c r="N201" s="209"/>
      <c r="O201" s="209"/>
      <c r="P201" s="209"/>
      <c r="Q201" s="209"/>
      <c r="R201" s="209"/>
      <c r="S201" s="209"/>
      <c r="T201" s="210"/>
      <c r="AT201" s="211" t="s">
        <v>158</v>
      </c>
      <c r="AU201" s="211" t="s">
        <v>91</v>
      </c>
      <c r="AV201" s="13" t="s">
        <v>89</v>
      </c>
      <c r="AW201" s="13" t="s">
        <v>35</v>
      </c>
      <c r="AX201" s="13" t="s">
        <v>81</v>
      </c>
      <c r="AY201" s="211" t="s">
        <v>150</v>
      </c>
    </row>
    <row r="202" spans="1:65" s="14" customFormat="1">
      <c r="B202" s="212"/>
      <c r="C202" s="213"/>
      <c r="D202" s="203" t="s">
        <v>158</v>
      </c>
      <c r="E202" s="214" t="s">
        <v>1</v>
      </c>
      <c r="F202" s="215" t="s">
        <v>267</v>
      </c>
      <c r="G202" s="213"/>
      <c r="H202" s="216">
        <v>0.34200000000000003</v>
      </c>
      <c r="I202" s="217"/>
      <c r="J202" s="213"/>
      <c r="K202" s="213"/>
      <c r="L202" s="218"/>
      <c r="M202" s="219"/>
      <c r="N202" s="220"/>
      <c r="O202" s="220"/>
      <c r="P202" s="220"/>
      <c r="Q202" s="220"/>
      <c r="R202" s="220"/>
      <c r="S202" s="220"/>
      <c r="T202" s="221"/>
      <c r="AT202" s="222" t="s">
        <v>158</v>
      </c>
      <c r="AU202" s="222" t="s">
        <v>91</v>
      </c>
      <c r="AV202" s="14" t="s">
        <v>91</v>
      </c>
      <c r="AW202" s="14" t="s">
        <v>35</v>
      </c>
      <c r="AX202" s="14" t="s">
        <v>81</v>
      </c>
      <c r="AY202" s="222" t="s">
        <v>150</v>
      </c>
    </row>
    <row r="203" spans="1:65" s="15" customFormat="1">
      <c r="B203" s="223"/>
      <c r="C203" s="224"/>
      <c r="D203" s="203" t="s">
        <v>158</v>
      </c>
      <c r="E203" s="225" t="s">
        <v>1</v>
      </c>
      <c r="F203" s="226" t="s">
        <v>161</v>
      </c>
      <c r="G203" s="224"/>
      <c r="H203" s="227">
        <v>0.34200000000000003</v>
      </c>
      <c r="I203" s="228"/>
      <c r="J203" s="224"/>
      <c r="K203" s="224"/>
      <c r="L203" s="229"/>
      <c r="M203" s="230"/>
      <c r="N203" s="231"/>
      <c r="O203" s="231"/>
      <c r="P203" s="231"/>
      <c r="Q203" s="231"/>
      <c r="R203" s="231"/>
      <c r="S203" s="231"/>
      <c r="T203" s="232"/>
      <c r="AT203" s="233" t="s">
        <v>158</v>
      </c>
      <c r="AU203" s="233" t="s">
        <v>91</v>
      </c>
      <c r="AV203" s="15" t="s">
        <v>156</v>
      </c>
      <c r="AW203" s="15" t="s">
        <v>35</v>
      </c>
      <c r="AX203" s="15" t="s">
        <v>89</v>
      </c>
      <c r="AY203" s="233" t="s">
        <v>150</v>
      </c>
    </row>
    <row r="204" spans="1:65" s="2" customFormat="1" ht="21.75" customHeight="1">
      <c r="A204" s="34"/>
      <c r="B204" s="35"/>
      <c r="C204" s="187" t="s">
        <v>268</v>
      </c>
      <c r="D204" s="187" t="s">
        <v>152</v>
      </c>
      <c r="E204" s="188" t="s">
        <v>269</v>
      </c>
      <c r="F204" s="189" t="s">
        <v>270</v>
      </c>
      <c r="G204" s="190" t="s">
        <v>155</v>
      </c>
      <c r="H204" s="191">
        <v>2.96</v>
      </c>
      <c r="I204" s="192"/>
      <c r="J204" s="193">
        <f>ROUND(I204*H204,2)</f>
        <v>0</v>
      </c>
      <c r="K204" s="194"/>
      <c r="L204" s="39"/>
      <c r="M204" s="195" t="s">
        <v>1</v>
      </c>
      <c r="N204" s="196" t="s">
        <v>46</v>
      </c>
      <c r="O204" s="71"/>
      <c r="P204" s="197">
        <f>O204*H204</f>
        <v>0</v>
      </c>
      <c r="Q204" s="197">
        <v>4.5799999999999999E-3</v>
      </c>
      <c r="R204" s="197">
        <f>Q204*H204</f>
        <v>1.3556799999999999E-2</v>
      </c>
      <c r="S204" s="197">
        <v>0</v>
      </c>
      <c r="T204" s="198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99" t="s">
        <v>156</v>
      </c>
      <c r="AT204" s="199" t="s">
        <v>152</v>
      </c>
      <c r="AU204" s="199" t="s">
        <v>91</v>
      </c>
      <c r="AY204" s="17" t="s">
        <v>150</v>
      </c>
      <c r="BE204" s="200">
        <f>IF(N204="základní",J204,0)</f>
        <v>0</v>
      </c>
      <c r="BF204" s="200">
        <f>IF(N204="snížená",J204,0)</f>
        <v>0</v>
      </c>
      <c r="BG204" s="200">
        <f>IF(N204="zákl. přenesená",J204,0)</f>
        <v>0</v>
      </c>
      <c r="BH204" s="200">
        <f>IF(N204="sníž. přenesená",J204,0)</f>
        <v>0</v>
      </c>
      <c r="BI204" s="200">
        <f>IF(N204="nulová",J204,0)</f>
        <v>0</v>
      </c>
      <c r="BJ204" s="17" t="s">
        <v>89</v>
      </c>
      <c r="BK204" s="200">
        <f>ROUND(I204*H204,2)</f>
        <v>0</v>
      </c>
      <c r="BL204" s="17" t="s">
        <v>156</v>
      </c>
      <c r="BM204" s="199" t="s">
        <v>1126</v>
      </c>
    </row>
    <row r="205" spans="1:65" s="14" customFormat="1">
      <c r="B205" s="212"/>
      <c r="C205" s="213"/>
      <c r="D205" s="203" t="s">
        <v>158</v>
      </c>
      <c r="E205" s="214" t="s">
        <v>1</v>
      </c>
      <c r="F205" s="215" t="s">
        <v>272</v>
      </c>
      <c r="G205" s="213"/>
      <c r="H205" s="216">
        <v>2.96</v>
      </c>
      <c r="I205" s="217"/>
      <c r="J205" s="213"/>
      <c r="K205" s="213"/>
      <c r="L205" s="218"/>
      <c r="M205" s="219"/>
      <c r="N205" s="220"/>
      <c r="O205" s="220"/>
      <c r="P205" s="220"/>
      <c r="Q205" s="220"/>
      <c r="R205" s="220"/>
      <c r="S205" s="220"/>
      <c r="T205" s="221"/>
      <c r="AT205" s="222" t="s">
        <v>158</v>
      </c>
      <c r="AU205" s="222" t="s">
        <v>91</v>
      </c>
      <c r="AV205" s="14" t="s">
        <v>91</v>
      </c>
      <c r="AW205" s="14" t="s">
        <v>35</v>
      </c>
      <c r="AX205" s="14" t="s">
        <v>81</v>
      </c>
      <c r="AY205" s="222" t="s">
        <v>150</v>
      </c>
    </row>
    <row r="206" spans="1:65" s="15" customFormat="1">
      <c r="B206" s="223"/>
      <c r="C206" s="224"/>
      <c r="D206" s="203" t="s">
        <v>158</v>
      </c>
      <c r="E206" s="225" t="s">
        <v>1</v>
      </c>
      <c r="F206" s="226" t="s">
        <v>161</v>
      </c>
      <c r="G206" s="224"/>
      <c r="H206" s="227">
        <v>2.96</v>
      </c>
      <c r="I206" s="228"/>
      <c r="J206" s="224"/>
      <c r="K206" s="224"/>
      <c r="L206" s="229"/>
      <c r="M206" s="230"/>
      <c r="N206" s="231"/>
      <c r="O206" s="231"/>
      <c r="P206" s="231"/>
      <c r="Q206" s="231"/>
      <c r="R206" s="231"/>
      <c r="S206" s="231"/>
      <c r="T206" s="232"/>
      <c r="AT206" s="233" t="s">
        <v>158</v>
      </c>
      <c r="AU206" s="233" t="s">
        <v>91</v>
      </c>
      <c r="AV206" s="15" t="s">
        <v>156</v>
      </c>
      <c r="AW206" s="15" t="s">
        <v>35</v>
      </c>
      <c r="AX206" s="15" t="s">
        <v>89</v>
      </c>
      <c r="AY206" s="233" t="s">
        <v>150</v>
      </c>
    </row>
    <row r="207" spans="1:65" s="2" customFormat="1" ht="21.75" customHeight="1">
      <c r="A207" s="34"/>
      <c r="B207" s="35"/>
      <c r="C207" s="187" t="s">
        <v>7</v>
      </c>
      <c r="D207" s="187" t="s">
        <v>152</v>
      </c>
      <c r="E207" s="188" t="s">
        <v>273</v>
      </c>
      <c r="F207" s="189" t="s">
        <v>274</v>
      </c>
      <c r="G207" s="190" t="s">
        <v>155</v>
      </c>
      <c r="H207" s="191">
        <v>2.96</v>
      </c>
      <c r="I207" s="192"/>
      <c r="J207" s="193">
        <f>ROUND(I207*H207,2)</f>
        <v>0</v>
      </c>
      <c r="K207" s="194"/>
      <c r="L207" s="39"/>
      <c r="M207" s="195" t="s">
        <v>1</v>
      </c>
      <c r="N207" s="196" t="s">
        <v>46</v>
      </c>
      <c r="O207" s="71"/>
      <c r="P207" s="197">
        <f>O207*H207</f>
        <v>0</v>
      </c>
      <c r="Q207" s="197">
        <v>0</v>
      </c>
      <c r="R207" s="197">
        <f>Q207*H207</f>
        <v>0</v>
      </c>
      <c r="S207" s="197">
        <v>0</v>
      </c>
      <c r="T207" s="198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99" t="s">
        <v>156</v>
      </c>
      <c r="AT207" s="199" t="s">
        <v>152</v>
      </c>
      <c r="AU207" s="199" t="s">
        <v>91</v>
      </c>
      <c r="AY207" s="17" t="s">
        <v>150</v>
      </c>
      <c r="BE207" s="200">
        <f>IF(N207="základní",J207,0)</f>
        <v>0</v>
      </c>
      <c r="BF207" s="200">
        <f>IF(N207="snížená",J207,0)</f>
        <v>0</v>
      </c>
      <c r="BG207" s="200">
        <f>IF(N207="zákl. přenesená",J207,0)</f>
        <v>0</v>
      </c>
      <c r="BH207" s="200">
        <f>IF(N207="sníž. přenesená",J207,0)</f>
        <v>0</v>
      </c>
      <c r="BI207" s="200">
        <f>IF(N207="nulová",J207,0)</f>
        <v>0</v>
      </c>
      <c r="BJ207" s="17" t="s">
        <v>89</v>
      </c>
      <c r="BK207" s="200">
        <f>ROUND(I207*H207,2)</f>
        <v>0</v>
      </c>
      <c r="BL207" s="17" t="s">
        <v>156</v>
      </c>
      <c r="BM207" s="199" t="s">
        <v>1127</v>
      </c>
    </row>
    <row r="208" spans="1:65" s="2" customFormat="1" ht="16.5" customHeight="1">
      <c r="A208" s="34"/>
      <c r="B208" s="35"/>
      <c r="C208" s="187" t="s">
        <v>276</v>
      </c>
      <c r="D208" s="187" t="s">
        <v>152</v>
      </c>
      <c r="E208" s="188" t="s">
        <v>277</v>
      </c>
      <c r="F208" s="189" t="s">
        <v>278</v>
      </c>
      <c r="G208" s="190" t="s">
        <v>228</v>
      </c>
      <c r="H208" s="191">
        <v>3.1E-2</v>
      </c>
      <c r="I208" s="192"/>
      <c r="J208" s="193">
        <f>ROUND(I208*H208,2)</f>
        <v>0</v>
      </c>
      <c r="K208" s="194"/>
      <c r="L208" s="39"/>
      <c r="M208" s="195" t="s">
        <v>1</v>
      </c>
      <c r="N208" s="196" t="s">
        <v>46</v>
      </c>
      <c r="O208" s="71"/>
      <c r="P208" s="197">
        <f>O208*H208</f>
        <v>0</v>
      </c>
      <c r="Q208" s="197">
        <v>1.06277</v>
      </c>
      <c r="R208" s="197">
        <f>Q208*H208</f>
        <v>3.2945870000000002E-2</v>
      </c>
      <c r="S208" s="197">
        <v>0</v>
      </c>
      <c r="T208" s="198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99" t="s">
        <v>156</v>
      </c>
      <c r="AT208" s="199" t="s">
        <v>152</v>
      </c>
      <c r="AU208" s="199" t="s">
        <v>91</v>
      </c>
      <c r="AY208" s="17" t="s">
        <v>150</v>
      </c>
      <c r="BE208" s="200">
        <f>IF(N208="základní",J208,0)</f>
        <v>0</v>
      </c>
      <c r="BF208" s="200">
        <f>IF(N208="snížená",J208,0)</f>
        <v>0</v>
      </c>
      <c r="BG208" s="200">
        <f>IF(N208="zákl. přenesená",J208,0)</f>
        <v>0</v>
      </c>
      <c r="BH208" s="200">
        <f>IF(N208="sníž. přenesená",J208,0)</f>
        <v>0</v>
      </c>
      <c r="BI208" s="200">
        <f>IF(N208="nulová",J208,0)</f>
        <v>0</v>
      </c>
      <c r="BJ208" s="17" t="s">
        <v>89</v>
      </c>
      <c r="BK208" s="200">
        <f>ROUND(I208*H208,2)</f>
        <v>0</v>
      </c>
      <c r="BL208" s="17" t="s">
        <v>156</v>
      </c>
      <c r="BM208" s="199" t="s">
        <v>1128</v>
      </c>
    </row>
    <row r="209" spans="1:65" s="13" customFormat="1" ht="22.5">
      <c r="B209" s="201"/>
      <c r="C209" s="202"/>
      <c r="D209" s="203" t="s">
        <v>158</v>
      </c>
      <c r="E209" s="204" t="s">
        <v>1</v>
      </c>
      <c r="F209" s="205" t="s">
        <v>280</v>
      </c>
      <c r="G209" s="202"/>
      <c r="H209" s="204" t="s">
        <v>1</v>
      </c>
      <c r="I209" s="206"/>
      <c r="J209" s="202"/>
      <c r="K209" s="202"/>
      <c r="L209" s="207"/>
      <c r="M209" s="208"/>
      <c r="N209" s="209"/>
      <c r="O209" s="209"/>
      <c r="P209" s="209"/>
      <c r="Q209" s="209"/>
      <c r="R209" s="209"/>
      <c r="S209" s="209"/>
      <c r="T209" s="210"/>
      <c r="AT209" s="211" t="s">
        <v>158</v>
      </c>
      <c r="AU209" s="211" t="s">
        <v>91</v>
      </c>
      <c r="AV209" s="13" t="s">
        <v>89</v>
      </c>
      <c r="AW209" s="13" t="s">
        <v>35</v>
      </c>
      <c r="AX209" s="13" t="s">
        <v>81</v>
      </c>
      <c r="AY209" s="211" t="s">
        <v>150</v>
      </c>
    </row>
    <row r="210" spans="1:65" s="14" customFormat="1">
      <c r="B210" s="212"/>
      <c r="C210" s="213"/>
      <c r="D210" s="203" t="s">
        <v>158</v>
      </c>
      <c r="E210" s="214" t="s">
        <v>1</v>
      </c>
      <c r="F210" s="215" t="s">
        <v>281</v>
      </c>
      <c r="G210" s="213"/>
      <c r="H210" s="216">
        <v>3.1E-2</v>
      </c>
      <c r="I210" s="217"/>
      <c r="J210" s="213"/>
      <c r="K210" s="213"/>
      <c r="L210" s="218"/>
      <c r="M210" s="219"/>
      <c r="N210" s="220"/>
      <c r="O210" s="220"/>
      <c r="P210" s="220"/>
      <c r="Q210" s="220"/>
      <c r="R210" s="220"/>
      <c r="S210" s="220"/>
      <c r="T210" s="221"/>
      <c r="AT210" s="222" t="s">
        <v>158</v>
      </c>
      <c r="AU210" s="222" t="s">
        <v>91</v>
      </c>
      <c r="AV210" s="14" t="s">
        <v>91</v>
      </c>
      <c r="AW210" s="14" t="s">
        <v>35</v>
      </c>
      <c r="AX210" s="14" t="s">
        <v>81</v>
      </c>
      <c r="AY210" s="222" t="s">
        <v>150</v>
      </c>
    </row>
    <row r="211" spans="1:65" s="15" customFormat="1">
      <c r="B211" s="223"/>
      <c r="C211" s="224"/>
      <c r="D211" s="203" t="s">
        <v>158</v>
      </c>
      <c r="E211" s="225" t="s">
        <v>1</v>
      </c>
      <c r="F211" s="226" t="s">
        <v>161</v>
      </c>
      <c r="G211" s="224"/>
      <c r="H211" s="227">
        <v>3.1E-2</v>
      </c>
      <c r="I211" s="228"/>
      <c r="J211" s="224"/>
      <c r="K211" s="224"/>
      <c r="L211" s="229"/>
      <c r="M211" s="230"/>
      <c r="N211" s="231"/>
      <c r="O211" s="231"/>
      <c r="P211" s="231"/>
      <c r="Q211" s="231"/>
      <c r="R211" s="231"/>
      <c r="S211" s="231"/>
      <c r="T211" s="232"/>
      <c r="AT211" s="233" t="s">
        <v>158</v>
      </c>
      <c r="AU211" s="233" t="s">
        <v>91</v>
      </c>
      <c r="AV211" s="15" t="s">
        <v>156</v>
      </c>
      <c r="AW211" s="15" t="s">
        <v>35</v>
      </c>
      <c r="AX211" s="15" t="s">
        <v>89</v>
      </c>
      <c r="AY211" s="233" t="s">
        <v>150</v>
      </c>
    </row>
    <row r="212" spans="1:65" s="2" customFormat="1" ht="24.2" customHeight="1">
      <c r="A212" s="34"/>
      <c r="B212" s="35"/>
      <c r="C212" s="187" t="s">
        <v>282</v>
      </c>
      <c r="D212" s="187" t="s">
        <v>152</v>
      </c>
      <c r="E212" s="188" t="s">
        <v>283</v>
      </c>
      <c r="F212" s="189" t="s">
        <v>284</v>
      </c>
      <c r="G212" s="190" t="s">
        <v>285</v>
      </c>
      <c r="H212" s="191">
        <v>1</v>
      </c>
      <c r="I212" s="192"/>
      <c r="J212" s="193">
        <f>ROUND(I212*H212,2)</f>
        <v>0</v>
      </c>
      <c r="K212" s="194"/>
      <c r="L212" s="39"/>
      <c r="M212" s="195" t="s">
        <v>1</v>
      </c>
      <c r="N212" s="196" t="s">
        <v>46</v>
      </c>
      <c r="O212" s="71"/>
      <c r="P212" s="197">
        <f>O212*H212</f>
        <v>0</v>
      </c>
      <c r="Q212" s="197">
        <v>0.16058</v>
      </c>
      <c r="R212" s="197">
        <f>Q212*H212</f>
        <v>0.16058</v>
      </c>
      <c r="S212" s="197">
        <v>0</v>
      </c>
      <c r="T212" s="198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199" t="s">
        <v>156</v>
      </c>
      <c r="AT212" s="199" t="s">
        <v>152</v>
      </c>
      <c r="AU212" s="199" t="s">
        <v>91</v>
      </c>
      <c r="AY212" s="17" t="s">
        <v>150</v>
      </c>
      <c r="BE212" s="200">
        <f>IF(N212="základní",J212,0)</f>
        <v>0</v>
      </c>
      <c r="BF212" s="200">
        <f>IF(N212="snížená",J212,0)</f>
        <v>0</v>
      </c>
      <c r="BG212" s="200">
        <f>IF(N212="zákl. přenesená",J212,0)</f>
        <v>0</v>
      </c>
      <c r="BH212" s="200">
        <f>IF(N212="sníž. přenesená",J212,0)</f>
        <v>0</v>
      </c>
      <c r="BI212" s="200">
        <f>IF(N212="nulová",J212,0)</f>
        <v>0</v>
      </c>
      <c r="BJ212" s="17" t="s">
        <v>89</v>
      </c>
      <c r="BK212" s="200">
        <f>ROUND(I212*H212,2)</f>
        <v>0</v>
      </c>
      <c r="BL212" s="17" t="s">
        <v>156</v>
      </c>
      <c r="BM212" s="199" t="s">
        <v>1129</v>
      </c>
    </row>
    <row r="213" spans="1:65" s="14" customFormat="1">
      <c r="B213" s="212"/>
      <c r="C213" s="213"/>
      <c r="D213" s="203" t="s">
        <v>158</v>
      </c>
      <c r="E213" s="214" t="s">
        <v>1</v>
      </c>
      <c r="F213" s="215" t="s">
        <v>89</v>
      </c>
      <c r="G213" s="213"/>
      <c r="H213" s="216">
        <v>1</v>
      </c>
      <c r="I213" s="217"/>
      <c r="J213" s="213"/>
      <c r="K213" s="213"/>
      <c r="L213" s="218"/>
      <c r="M213" s="219"/>
      <c r="N213" s="220"/>
      <c r="O213" s="220"/>
      <c r="P213" s="220"/>
      <c r="Q213" s="220"/>
      <c r="R213" s="220"/>
      <c r="S213" s="220"/>
      <c r="T213" s="221"/>
      <c r="AT213" s="222" t="s">
        <v>158</v>
      </c>
      <c r="AU213" s="222" t="s">
        <v>91</v>
      </c>
      <c r="AV213" s="14" t="s">
        <v>91</v>
      </c>
      <c r="AW213" s="14" t="s">
        <v>35</v>
      </c>
      <c r="AX213" s="14" t="s">
        <v>81</v>
      </c>
      <c r="AY213" s="222" t="s">
        <v>150</v>
      </c>
    </row>
    <row r="214" spans="1:65" s="15" customFormat="1">
      <c r="B214" s="223"/>
      <c r="C214" s="224"/>
      <c r="D214" s="203" t="s">
        <v>158</v>
      </c>
      <c r="E214" s="225" t="s">
        <v>1</v>
      </c>
      <c r="F214" s="226" t="s">
        <v>161</v>
      </c>
      <c r="G214" s="224"/>
      <c r="H214" s="227">
        <v>1</v>
      </c>
      <c r="I214" s="228"/>
      <c r="J214" s="224"/>
      <c r="K214" s="224"/>
      <c r="L214" s="229"/>
      <c r="M214" s="230"/>
      <c r="N214" s="231"/>
      <c r="O214" s="231"/>
      <c r="P214" s="231"/>
      <c r="Q214" s="231"/>
      <c r="R214" s="231"/>
      <c r="S214" s="231"/>
      <c r="T214" s="232"/>
      <c r="AT214" s="233" t="s">
        <v>158</v>
      </c>
      <c r="AU214" s="233" t="s">
        <v>91</v>
      </c>
      <c r="AV214" s="15" t="s">
        <v>156</v>
      </c>
      <c r="AW214" s="15" t="s">
        <v>35</v>
      </c>
      <c r="AX214" s="15" t="s">
        <v>89</v>
      </c>
      <c r="AY214" s="233" t="s">
        <v>150</v>
      </c>
    </row>
    <row r="215" spans="1:65" s="2" customFormat="1" ht="24.2" customHeight="1">
      <c r="A215" s="34"/>
      <c r="B215" s="35"/>
      <c r="C215" s="234" t="s">
        <v>287</v>
      </c>
      <c r="D215" s="234" t="s">
        <v>211</v>
      </c>
      <c r="E215" s="235" t="s">
        <v>288</v>
      </c>
      <c r="F215" s="236" t="s">
        <v>289</v>
      </c>
      <c r="G215" s="237" t="s">
        <v>285</v>
      </c>
      <c r="H215" s="238">
        <v>1</v>
      </c>
      <c r="I215" s="239"/>
      <c r="J215" s="240">
        <f>ROUND(I215*H215,2)</f>
        <v>0</v>
      </c>
      <c r="K215" s="241"/>
      <c r="L215" s="242"/>
      <c r="M215" s="243" t="s">
        <v>1</v>
      </c>
      <c r="N215" s="244" t="s">
        <v>46</v>
      </c>
      <c r="O215" s="71"/>
      <c r="P215" s="197">
        <f>O215*H215</f>
        <v>0</v>
      </c>
      <c r="Q215" s="197">
        <v>2.95</v>
      </c>
      <c r="R215" s="197">
        <f>Q215*H215</f>
        <v>2.95</v>
      </c>
      <c r="S215" s="197">
        <v>0</v>
      </c>
      <c r="T215" s="198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99" t="s">
        <v>193</v>
      </c>
      <c r="AT215" s="199" t="s">
        <v>211</v>
      </c>
      <c r="AU215" s="199" t="s">
        <v>91</v>
      </c>
      <c r="AY215" s="17" t="s">
        <v>150</v>
      </c>
      <c r="BE215" s="200">
        <f>IF(N215="základní",J215,0)</f>
        <v>0</v>
      </c>
      <c r="BF215" s="200">
        <f>IF(N215="snížená",J215,0)</f>
        <v>0</v>
      </c>
      <c r="BG215" s="200">
        <f>IF(N215="zákl. přenesená",J215,0)</f>
        <v>0</v>
      </c>
      <c r="BH215" s="200">
        <f>IF(N215="sníž. přenesená",J215,0)</f>
        <v>0</v>
      </c>
      <c r="BI215" s="200">
        <f>IF(N215="nulová",J215,0)</f>
        <v>0</v>
      </c>
      <c r="BJ215" s="17" t="s">
        <v>89</v>
      </c>
      <c r="BK215" s="200">
        <f>ROUND(I215*H215,2)</f>
        <v>0</v>
      </c>
      <c r="BL215" s="17" t="s">
        <v>156</v>
      </c>
      <c r="BM215" s="199" t="s">
        <v>1130</v>
      </c>
    </row>
    <row r="216" spans="1:65" s="12" customFormat="1" ht="22.9" customHeight="1">
      <c r="B216" s="171"/>
      <c r="C216" s="172"/>
      <c r="D216" s="173" t="s">
        <v>80</v>
      </c>
      <c r="E216" s="185" t="s">
        <v>174</v>
      </c>
      <c r="F216" s="185" t="s">
        <v>291</v>
      </c>
      <c r="G216" s="172"/>
      <c r="H216" s="172"/>
      <c r="I216" s="175"/>
      <c r="J216" s="186">
        <f>BK216</f>
        <v>0</v>
      </c>
      <c r="K216" s="172"/>
      <c r="L216" s="177"/>
      <c r="M216" s="178"/>
      <c r="N216" s="179"/>
      <c r="O216" s="179"/>
      <c r="P216" s="180">
        <f>SUM(P217:P248)</f>
        <v>0</v>
      </c>
      <c r="Q216" s="179"/>
      <c r="R216" s="180">
        <f>SUM(R217:R248)</f>
        <v>3.3453772499999994</v>
      </c>
      <c r="S216" s="179"/>
      <c r="T216" s="181">
        <f>SUM(T217:T248)</f>
        <v>0</v>
      </c>
      <c r="AR216" s="182" t="s">
        <v>89</v>
      </c>
      <c r="AT216" s="183" t="s">
        <v>80</v>
      </c>
      <c r="AU216" s="183" t="s">
        <v>89</v>
      </c>
      <c r="AY216" s="182" t="s">
        <v>150</v>
      </c>
      <c r="BK216" s="184">
        <f>SUM(BK217:BK248)</f>
        <v>0</v>
      </c>
    </row>
    <row r="217" spans="1:65" s="2" customFormat="1" ht="16.5" customHeight="1">
      <c r="A217" s="34"/>
      <c r="B217" s="35"/>
      <c r="C217" s="187" t="s">
        <v>292</v>
      </c>
      <c r="D217" s="187" t="s">
        <v>152</v>
      </c>
      <c r="E217" s="188" t="s">
        <v>293</v>
      </c>
      <c r="F217" s="189" t="s">
        <v>294</v>
      </c>
      <c r="G217" s="190" t="s">
        <v>155</v>
      </c>
      <c r="H217" s="191">
        <v>6.8150000000000004</v>
      </c>
      <c r="I217" s="192"/>
      <c r="J217" s="193">
        <f>ROUND(I217*H217,2)</f>
        <v>0</v>
      </c>
      <c r="K217" s="194"/>
      <c r="L217" s="39"/>
      <c r="M217" s="195" t="s">
        <v>1</v>
      </c>
      <c r="N217" s="196" t="s">
        <v>46</v>
      </c>
      <c r="O217" s="71"/>
      <c r="P217" s="197">
        <f>O217*H217</f>
        <v>0</v>
      </c>
      <c r="Q217" s="197">
        <v>9.1999999999999998E-2</v>
      </c>
      <c r="R217" s="197">
        <f>Q217*H217</f>
        <v>0.62697999999999998</v>
      </c>
      <c r="S217" s="197">
        <v>0</v>
      </c>
      <c r="T217" s="198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99" t="s">
        <v>156</v>
      </c>
      <c r="AT217" s="199" t="s">
        <v>152</v>
      </c>
      <c r="AU217" s="199" t="s">
        <v>91</v>
      </c>
      <c r="AY217" s="17" t="s">
        <v>150</v>
      </c>
      <c r="BE217" s="200">
        <f>IF(N217="základní",J217,0)</f>
        <v>0</v>
      </c>
      <c r="BF217" s="200">
        <f>IF(N217="snížená",J217,0)</f>
        <v>0</v>
      </c>
      <c r="BG217" s="200">
        <f>IF(N217="zákl. přenesená",J217,0)</f>
        <v>0</v>
      </c>
      <c r="BH217" s="200">
        <f>IF(N217="sníž. přenesená",J217,0)</f>
        <v>0</v>
      </c>
      <c r="BI217" s="200">
        <f>IF(N217="nulová",J217,0)</f>
        <v>0</v>
      </c>
      <c r="BJ217" s="17" t="s">
        <v>89</v>
      </c>
      <c r="BK217" s="200">
        <f>ROUND(I217*H217,2)</f>
        <v>0</v>
      </c>
      <c r="BL217" s="17" t="s">
        <v>156</v>
      </c>
      <c r="BM217" s="199" t="s">
        <v>1131</v>
      </c>
    </row>
    <row r="218" spans="1:65" s="13" customFormat="1">
      <c r="B218" s="201"/>
      <c r="C218" s="202"/>
      <c r="D218" s="203" t="s">
        <v>158</v>
      </c>
      <c r="E218" s="204" t="s">
        <v>1</v>
      </c>
      <c r="F218" s="205" t="s">
        <v>296</v>
      </c>
      <c r="G218" s="202"/>
      <c r="H218" s="204" t="s">
        <v>1</v>
      </c>
      <c r="I218" s="206"/>
      <c r="J218" s="202"/>
      <c r="K218" s="202"/>
      <c r="L218" s="207"/>
      <c r="M218" s="208"/>
      <c r="N218" s="209"/>
      <c r="O218" s="209"/>
      <c r="P218" s="209"/>
      <c r="Q218" s="209"/>
      <c r="R218" s="209"/>
      <c r="S218" s="209"/>
      <c r="T218" s="210"/>
      <c r="AT218" s="211" t="s">
        <v>158</v>
      </c>
      <c r="AU218" s="211" t="s">
        <v>91</v>
      </c>
      <c r="AV218" s="13" t="s">
        <v>89</v>
      </c>
      <c r="AW218" s="13" t="s">
        <v>35</v>
      </c>
      <c r="AX218" s="13" t="s">
        <v>81</v>
      </c>
      <c r="AY218" s="211" t="s">
        <v>150</v>
      </c>
    </row>
    <row r="219" spans="1:65" s="14" customFormat="1">
      <c r="B219" s="212"/>
      <c r="C219" s="213"/>
      <c r="D219" s="203" t="s">
        <v>158</v>
      </c>
      <c r="E219" s="214" t="s">
        <v>1</v>
      </c>
      <c r="F219" s="215" t="s">
        <v>1096</v>
      </c>
      <c r="G219" s="213"/>
      <c r="H219" s="216">
        <v>3.75</v>
      </c>
      <c r="I219" s="217"/>
      <c r="J219" s="213"/>
      <c r="K219" s="213"/>
      <c r="L219" s="218"/>
      <c r="M219" s="219"/>
      <c r="N219" s="220"/>
      <c r="O219" s="220"/>
      <c r="P219" s="220"/>
      <c r="Q219" s="220"/>
      <c r="R219" s="220"/>
      <c r="S219" s="220"/>
      <c r="T219" s="221"/>
      <c r="AT219" s="222" t="s">
        <v>158</v>
      </c>
      <c r="AU219" s="222" t="s">
        <v>91</v>
      </c>
      <c r="AV219" s="14" t="s">
        <v>91</v>
      </c>
      <c r="AW219" s="14" t="s">
        <v>35</v>
      </c>
      <c r="AX219" s="14" t="s">
        <v>81</v>
      </c>
      <c r="AY219" s="222" t="s">
        <v>150</v>
      </c>
    </row>
    <row r="220" spans="1:65" s="13" customFormat="1">
      <c r="B220" s="201"/>
      <c r="C220" s="202"/>
      <c r="D220" s="203" t="s">
        <v>158</v>
      </c>
      <c r="E220" s="204" t="s">
        <v>1</v>
      </c>
      <c r="F220" s="205" t="s">
        <v>297</v>
      </c>
      <c r="G220" s="202"/>
      <c r="H220" s="204" t="s">
        <v>1</v>
      </c>
      <c r="I220" s="206"/>
      <c r="J220" s="202"/>
      <c r="K220" s="202"/>
      <c r="L220" s="207"/>
      <c r="M220" s="208"/>
      <c r="N220" s="209"/>
      <c r="O220" s="209"/>
      <c r="P220" s="209"/>
      <c r="Q220" s="209"/>
      <c r="R220" s="209"/>
      <c r="S220" s="209"/>
      <c r="T220" s="210"/>
      <c r="AT220" s="211" t="s">
        <v>158</v>
      </c>
      <c r="AU220" s="211" t="s">
        <v>91</v>
      </c>
      <c r="AV220" s="13" t="s">
        <v>89</v>
      </c>
      <c r="AW220" s="13" t="s">
        <v>35</v>
      </c>
      <c r="AX220" s="13" t="s">
        <v>81</v>
      </c>
      <c r="AY220" s="211" t="s">
        <v>150</v>
      </c>
    </row>
    <row r="221" spans="1:65" s="14" customFormat="1">
      <c r="B221" s="212"/>
      <c r="C221" s="213"/>
      <c r="D221" s="203" t="s">
        <v>158</v>
      </c>
      <c r="E221" s="214" t="s">
        <v>1</v>
      </c>
      <c r="F221" s="215" t="s">
        <v>1132</v>
      </c>
      <c r="G221" s="213"/>
      <c r="H221" s="216">
        <v>5.625</v>
      </c>
      <c r="I221" s="217"/>
      <c r="J221" s="213"/>
      <c r="K221" s="213"/>
      <c r="L221" s="218"/>
      <c r="M221" s="219"/>
      <c r="N221" s="220"/>
      <c r="O221" s="220"/>
      <c r="P221" s="220"/>
      <c r="Q221" s="220"/>
      <c r="R221" s="220"/>
      <c r="S221" s="220"/>
      <c r="T221" s="221"/>
      <c r="AT221" s="222" t="s">
        <v>158</v>
      </c>
      <c r="AU221" s="222" t="s">
        <v>91</v>
      </c>
      <c r="AV221" s="14" t="s">
        <v>91</v>
      </c>
      <c r="AW221" s="14" t="s">
        <v>35</v>
      </c>
      <c r="AX221" s="14" t="s">
        <v>81</v>
      </c>
      <c r="AY221" s="222" t="s">
        <v>150</v>
      </c>
    </row>
    <row r="222" spans="1:65" s="13" customFormat="1">
      <c r="B222" s="201"/>
      <c r="C222" s="202"/>
      <c r="D222" s="203" t="s">
        <v>158</v>
      </c>
      <c r="E222" s="204" t="s">
        <v>1</v>
      </c>
      <c r="F222" s="205" t="s">
        <v>299</v>
      </c>
      <c r="G222" s="202"/>
      <c r="H222" s="204" t="s">
        <v>1</v>
      </c>
      <c r="I222" s="206"/>
      <c r="J222" s="202"/>
      <c r="K222" s="202"/>
      <c r="L222" s="207"/>
      <c r="M222" s="208"/>
      <c r="N222" s="209"/>
      <c r="O222" s="209"/>
      <c r="P222" s="209"/>
      <c r="Q222" s="209"/>
      <c r="R222" s="209"/>
      <c r="S222" s="209"/>
      <c r="T222" s="210"/>
      <c r="AT222" s="211" t="s">
        <v>158</v>
      </c>
      <c r="AU222" s="211" t="s">
        <v>91</v>
      </c>
      <c r="AV222" s="13" t="s">
        <v>89</v>
      </c>
      <c r="AW222" s="13" t="s">
        <v>35</v>
      </c>
      <c r="AX222" s="13" t="s">
        <v>81</v>
      </c>
      <c r="AY222" s="211" t="s">
        <v>150</v>
      </c>
    </row>
    <row r="223" spans="1:65" s="14" customFormat="1">
      <c r="B223" s="212"/>
      <c r="C223" s="213"/>
      <c r="D223" s="203" t="s">
        <v>158</v>
      </c>
      <c r="E223" s="214" t="s">
        <v>1</v>
      </c>
      <c r="F223" s="215" t="s">
        <v>300</v>
      </c>
      <c r="G223" s="213"/>
      <c r="H223" s="216">
        <v>-2.56</v>
      </c>
      <c r="I223" s="217"/>
      <c r="J223" s="213"/>
      <c r="K223" s="213"/>
      <c r="L223" s="218"/>
      <c r="M223" s="219"/>
      <c r="N223" s="220"/>
      <c r="O223" s="220"/>
      <c r="P223" s="220"/>
      <c r="Q223" s="220"/>
      <c r="R223" s="220"/>
      <c r="S223" s="220"/>
      <c r="T223" s="221"/>
      <c r="AT223" s="222" t="s">
        <v>158</v>
      </c>
      <c r="AU223" s="222" t="s">
        <v>91</v>
      </c>
      <c r="AV223" s="14" t="s">
        <v>91</v>
      </c>
      <c r="AW223" s="14" t="s">
        <v>35</v>
      </c>
      <c r="AX223" s="14" t="s">
        <v>81</v>
      </c>
      <c r="AY223" s="222" t="s">
        <v>150</v>
      </c>
    </row>
    <row r="224" spans="1:65" s="15" customFormat="1">
      <c r="B224" s="223"/>
      <c r="C224" s="224"/>
      <c r="D224" s="203" t="s">
        <v>158</v>
      </c>
      <c r="E224" s="225" t="s">
        <v>1</v>
      </c>
      <c r="F224" s="226" t="s">
        <v>161</v>
      </c>
      <c r="G224" s="224"/>
      <c r="H224" s="227">
        <v>6.8149999999999995</v>
      </c>
      <c r="I224" s="228"/>
      <c r="J224" s="224"/>
      <c r="K224" s="224"/>
      <c r="L224" s="229"/>
      <c r="M224" s="230"/>
      <c r="N224" s="231"/>
      <c r="O224" s="231"/>
      <c r="P224" s="231"/>
      <c r="Q224" s="231"/>
      <c r="R224" s="231"/>
      <c r="S224" s="231"/>
      <c r="T224" s="232"/>
      <c r="AT224" s="233" t="s">
        <v>158</v>
      </c>
      <c r="AU224" s="233" t="s">
        <v>91</v>
      </c>
      <c r="AV224" s="15" t="s">
        <v>156</v>
      </c>
      <c r="AW224" s="15" t="s">
        <v>35</v>
      </c>
      <c r="AX224" s="15" t="s">
        <v>89</v>
      </c>
      <c r="AY224" s="233" t="s">
        <v>150</v>
      </c>
    </row>
    <row r="225" spans="1:65" s="2" customFormat="1" ht="16.5" customHeight="1">
      <c r="A225" s="34"/>
      <c r="B225" s="35"/>
      <c r="C225" s="187" t="s">
        <v>301</v>
      </c>
      <c r="D225" s="187" t="s">
        <v>152</v>
      </c>
      <c r="E225" s="188" t="s">
        <v>302</v>
      </c>
      <c r="F225" s="189" t="s">
        <v>303</v>
      </c>
      <c r="G225" s="190" t="s">
        <v>155</v>
      </c>
      <c r="H225" s="191">
        <v>3.0649999999999999</v>
      </c>
      <c r="I225" s="192"/>
      <c r="J225" s="193">
        <f>ROUND(I225*H225,2)</f>
        <v>0</v>
      </c>
      <c r="K225" s="194"/>
      <c r="L225" s="39"/>
      <c r="M225" s="195" t="s">
        <v>1</v>
      </c>
      <c r="N225" s="196" t="s">
        <v>46</v>
      </c>
      <c r="O225" s="71"/>
      <c r="P225" s="197">
        <f>O225*H225</f>
        <v>0</v>
      </c>
      <c r="Q225" s="197">
        <v>0.34499999999999997</v>
      </c>
      <c r="R225" s="197">
        <f>Q225*H225</f>
        <v>1.0574249999999998</v>
      </c>
      <c r="S225" s="197">
        <v>0</v>
      </c>
      <c r="T225" s="198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199" t="s">
        <v>156</v>
      </c>
      <c r="AT225" s="199" t="s">
        <v>152</v>
      </c>
      <c r="AU225" s="199" t="s">
        <v>91</v>
      </c>
      <c r="AY225" s="17" t="s">
        <v>150</v>
      </c>
      <c r="BE225" s="200">
        <f>IF(N225="základní",J225,0)</f>
        <v>0</v>
      </c>
      <c r="BF225" s="200">
        <f>IF(N225="snížená",J225,0)</f>
        <v>0</v>
      </c>
      <c r="BG225" s="200">
        <f>IF(N225="zákl. přenesená",J225,0)</f>
        <v>0</v>
      </c>
      <c r="BH225" s="200">
        <f>IF(N225="sníž. přenesená",J225,0)</f>
        <v>0</v>
      </c>
      <c r="BI225" s="200">
        <f>IF(N225="nulová",J225,0)</f>
        <v>0</v>
      </c>
      <c r="BJ225" s="17" t="s">
        <v>89</v>
      </c>
      <c r="BK225" s="200">
        <f>ROUND(I225*H225,2)</f>
        <v>0</v>
      </c>
      <c r="BL225" s="17" t="s">
        <v>156</v>
      </c>
      <c r="BM225" s="199" t="s">
        <v>1133</v>
      </c>
    </row>
    <row r="226" spans="1:65" s="13" customFormat="1">
      <c r="B226" s="201"/>
      <c r="C226" s="202"/>
      <c r="D226" s="203" t="s">
        <v>158</v>
      </c>
      <c r="E226" s="204" t="s">
        <v>1</v>
      </c>
      <c r="F226" s="205" t="s">
        <v>297</v>
      </c>
      <c r="G226" s="202"/>
      <c r="H226" s="204" t="s">
        <v>1</v>
      </c>
      <c r="I226" s="206"/>
      <c r="J226" s="202"/>
      <c r="K226" s="202"/>
      <c r="L226" s="207"/>
      <c r="M226" s="208"/>
      <c r="N226" s="209"/>
      <c r="O226" s="209"/>
      <c r="P226" s="209"/>
      <c r="Q226" s="209"/>
      <c r="R226" s="209"/>
      <c r="S226" s="209"/>
      <c r="T226" s="210"/>
      <c r="AT226" s="211" t="s">
        <v>158</v>
      </c>
      <c r="AU226" s="211" t="s">
        <v>91</v>
      </c>
      <c r="AV226" s="13" t="s">
        <v>89</v>
      </c>
      <c r="AW226" s="13" t="s">
        <v>35</v>
      </c>
      <c r="AX226" s="13" t="s">
        <v>81</v>
      </c>
      <c r="AY226" s="211" t="s">
        <v>150</v>
      </c>
    </row>
    <row r="227" spans="1:65" s="14" customFormat="1">
      <c r="B227" s="212"/>
      <c r="C227" s="213"/>
      <c r="D227" s="203" t="s">
        <v>158</v>
      </c>
      <c r="E227" s="214" t="s">
        <v>1</v>
      </c>
      <c r="F227" s="215" t="s">
        <v>1132</v>
      </c>
      <c r="G227" s="213"/>
      <c r="H227" s="216">
        <v>5.625</v>
      </c>
      <c r="I227" s="217"/>
      <c r="J227" s="213"/>
      <c r="K227" s="213"/>
      <c r="L227" s="218"/>
      <c r="M227" s="219"/>
      <c r="N227" s="220"/>
      <c r="O227" s="220"/>
      <c r="P227" s="220"/>
      <c r="Q227" s="220"/>
      <c r="R227" s="220"/>
      <c r="S227" s="220"/>
      <c r="T227" s="221"/>
      <c r="AT227" s="222" t="s">
        <v>158</v>
      </c>
      <c r="AU227" s="222" t="s">
        <v>91</v>
      </c>
      <c r="AV227" s="14" t="s">
        <v>91</v>
      </c>
      <c r="AW227" s="14" t="s">
        <v>35</v>
      </c>
      <c r="AX227" s="14" t="s">
        <v>81</v>
      </c>
      <c r="AY227" s="222" t="s">
        <v>150</v>
      </c>
    </row>
    <row r="228" spans="1:65" s="13" customFormat="1">
      <c r="B228" s="201"/>
      <c r="C228" s="202"/>
      <c r="D228" s="203" t="s">
        <v>158</v>
      </c>
      <c r="E228" s="204" t="s">
        <v>1</v>
      </c>
      <c r="F228" s="205" t="s">
        <v>299</v>
      </c>
      <c r="G228" s="202"/>
      <c r="H228" s="204" t="s">
        <v>1</v>
      </c>
      <c r="I228" s="206"/>
      <c r="J228" s="202"/>
      <c r="K228" s="202"/>
      <c r="L228" s="207"/>
      <c r="M228" s="208"/>
      <c r="N228" s="209"/>
      <c r="O228" s="209"/>
      <c r="P228" s="209"/>
      <c r="Q228" s="209"/>
      <c r="R228" s="209"/>
      <c r="S228" s="209"/>
      <c r="T228" s="210"/>
      <c r="AT228" s="211" t="s">
        <v>158</v>
      </c>
      <c r="AU228" s="211" t="s">
        <v>91</v>
      </c>
      <c r="AV228" s="13" t="s">
        <v>89</v>
      </c>
      <c r="AW228" s="13" t="s">
        <v>35</v>
      </c>
      <c r="AX228" s="13" t="s">
        <v>81</v>
      </c>
      <c r="AY228" s="211" t="s">
        <v>150</v>
      </c>
    </row>
    <row r="229" spans="1:65" s="14" customFormat="1">
      <c r="B229" s="212"/>
      <c r="C229" s="213"/>
      <c r="D229" s="203" t="s">
        <v>158</v>
      </c>
      <c r="E229" s="214" t="s">
        <v>1</v>
      </c>
      <c r="F229" s="215" t="s">
        <v>300</v>
      </c>
      <c r="G229" s="213"/>
      <c r="H229" s="216">
        <v>-2.56</v>
      </c>
      <c r="I229" s="217"/>
      <c r="J229" s="213"/>
      <c r="K229" s="213"/>
      <c r="L229" s="218"/>
      <c r="M229" s="219"/>
      <c r="N229" s="220"/>
      <c r="O229" s="220"/>
      <c r="P229" s="220"/>
      <c r="Q229" s="220"/>
      <c r="R229" s="220"/>
      <c r="S229" s="220"/>
      <c r="T229" s="221"/>
      <c r="AT229" s="222" t="s">
        <v>158</v>
      </c>
      <c r="AU229" s="222" t="s">
        <v>91</v>
      </c>
      <c r="AV229" s="14" t="s">
        <v>91</v>
      </c>
      <c r="AW229" s="14" t="s">
        <v>35</v>
      </c>
      <c r="AX229" s="14" t="s">
        <v>81</v>
      </c>
      <c r="AY229" s="222" t="s">
        <v>150</v>
      </c>
    </row>
    <row r="230" spans="1:65" s="15" customFormat="1">
      <c r="B230" s="223"/>
      <c r="C230" s="224"/>
      <c r="D230" s="203" t="s">
        <v>158</v>
      </c>
      <c r="E230" s="225" t="s">
        <v>1</v>
      </c>
      <c r="F230" s="226" t="s">
        <v>161</v>
      </c>
      <c r="G230" s="224"/>
      <c r="H230" s="227">
        <v>3.0649999999999999</v>
      </c>
      <c r="I230" s="228"/>
      <c r="J230" s="224"/>
      <c r="K230" s="224"/>
      <c r="L230" s="229"/>
      <c r="M230" s="230"/>
      <c r="N230" s="231"/>
      <c r="O230" s="231"/>
      <c r="P230" s="231"/>
      <c r="Q230" s="231"/>
      <c r="R230" s="231"/>
      <c r="S230" s="231"/>
      <c r="T230" s="232"/>
      <c r="AT230" s="233" t="s">
        <v>158</v>
      </c>
      <c r="AU230" s="233" t="s">
        <v>91</v>
      </c>
      <c r="AV230" s="15" t="s">
        <v>156</v>
      </c>
      <c r="AW230" s="15" t="s">
        <v>35</v>
      </c>
      <c r="AX230" s="15" t="s">
        <v>89</v>
      </c>
      <c r="AY230" s="233" t="s">
        <v>150</v>
      </c>
    </row>
    <row r="231" spans="1:65" s="2" customFormat="1" ht="33" customHeight="1">
      <c r="A231" s="34"/>
      <c r="B231" s="35"/>
      <c r="C231" s="187" t="s">
        <v>305</v>
      </c>
      <c r="D231" s="187" t="s">
        <v>152</v>
      </c>
      <c r="E231" s="188" t="s">
        <v>306</v>
      </c>
      <c r="F231" s="189" t="s">
        <v>307</v>
      </c>
      <c r="G231" s="190" t="s">
        <v>155</v>
      </c>
      <c r="H231" s="191">
        <v>3.96</v>
      </c>
      <c r="I231" s="192"/>
      <c r="J231" s="193">
        <f>ROUND(I231*H231,2)</f>
        <v>0</v>
      </c>
      <c r="K231" s="194"/>
      <c r="L231" s="39"/>
      <c r="M231" s="195" t="s">
        <v>1</v>
      </c>
      <c r="N231" s="196" t="s">
        <v>46</v>
      </c>
      <c r="O231" s="71"/>
      <c r="P231" s="197">
        <f>O231*H231</f>
        <v>0</v>
      </c>
      <c r="Q231" s="197">
        <v>0.20745</v>
      </c>
      <c r="R231" s="197">
        <f>Q231*H231</f>
        <v>0.82150199999999995</v>
      </c>
      <c r="S231" s="197">
        <v>0</v>
      </c>
      <c r="T231" s="198">
        <f>S231*H231</f>
        <v>0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199" t="s">
        <v>156</v>
      </c>
      <c r="AT231" s="199" t="s">
        <v>152</v>
      </c>
      <c r="AU231" s="199" t="s">
        <v>91</v>
      </c>
      <c r="AY231" s="17" t="s">
        <v>150</v>
      </c>
      <c r="BE231" s="200">
        <f>IF(N231="základní",J231,0)</f>
        <v>0</v>
      </c>
      <c r="BF231" s="200">
        <f>IF(N231="snížená",J231,0)</f>
        <v>0</v>
      </c>
      <c r="BG231" s="200">
        <f>IF(N231="zákl. přenesená",J231,0)</f>
        <v>0</v>
      </c>
      <c r="BH231" s="200">
        <f>IF(N231="sníž. přenesená",J231,0)</f>
        <v>0</v>
      </c>
      <c r="BI231" s="200">
        <f>IF(N231="nulová",J231,0)</f>
        <v>0</v>
      </c>
      <c r="BJ231" s="17" t="s">
        <v>89</v>
      </c>
      <c r="BK231" s="200">
        <f>ROUND(I231*H231,2)</f>
        <v>0</v>
      </c>
      <c r="BL231" s="17" t="s">
        <v>156</v>
      </c>
      <c r="BM231" s="199" t="s">
        <v>1134</v>
      </c>
    </row>
    <row r="232" spans="1:65" s="13" customFormat="1">
      <c r="B232" s="201"/>
      <c r="C232" s="202"/>
      <c r="D232" s="203" t="s">
        <v>158</v>
      </c>
      <c r="E232" s="204" t="s">
        <v>1</v>
      </c>
      <c r="F232" s="205" t="s">
        <v>309</v>
      </c>
      <c r="G232" s="202"/>
      <c r="H232" s="204" t="s">
        <v>1</v>
      </c>
      <c r="I232" s="206"/>
      <c r="J232" s="202"/>
      <c r="K232" s="202"/>
      <c r="L232" s="207"/>
      <c r="M232" s="208"/>
      <c r="N232" s="209"/>
      <c r="O232" s="209"/>
      <c r="P232" s="209"/>
      <c r="Q232" s="209"/>
      <c r="R232" s="209"/>
      <c r="S232" s="209"/>
      <c r="T232" s="210"/>
      <c r="AT232" s="211" t="s">
        <v>158</v>
      </c>
      <c r="AU232" s="211" t="s">
        <v>91</v>
      </c>
      <c r="AV232" s="13" t="s">
        <v>89</v>
      </c>
      <c r="AW232" s="13" t="s">
        <v>35</v>
      </c>
      <c r="AX232" s="13" t="s">
        <v>81</v>
      </c>
      <c r="AY232" s="211" t="s">
        <v>150</v>
      </c>
    </row>
    <row r="233" spans="1:65" s="14" customFormat="1">
      <c r="B233" s="212"/>
      <c r="C233" s="213"/>
      <c r="D233" s="203" t="s">
        <v>158</v>
      </c>
      <c r="E233" s="214" t="s">
        <v>1</v>
      </c>
      <c r="F233" s="215" t="s">
        <v>1099</v>
      </c>
      <c r="G233" s="213"/>
      <c r="H233" s="216">
        <v>0.9</v>
      </c>
      <c r="I233" s="217"/>
      <c r="J233" s="213"/>
      <c r="K233" s="213"/>
      <c r="L233" s="218"/>
      <c r="M233" s="219"/>
      <c r="N233" s="220"/>
      <c r="O233" s="220"/>
      <c r="P233" s="220"/>
      <c r="Q233" s="220"/>
      <c r="R233" s="220"/>
      <c r="S233" s="220"/>
      <c r="T233" s="221"/>
      <c r="AT233" s="222" t="s">
        <v>158</v>
      </c>
      <c r="AU233" s="222" t="s">
        <v>91</v>
      </c>
      <c r="AV233" s="14" t="s">
        <v>91</v>
      </c>
      <c r="AW233" s="14" t="s">
        <v>35</v>
      </c>
      <c r="AX233" s="14" t="s">
        <v>81</v>
      </c>
      <c r="AY233" s="222" t="s">
        <v>150</v>
      </c>
    </row>
    <row r="234" spans="1:65" s="14" customFormat="1">
      <c r="B234" s="212"/>
      <c r="C234" s="213"/>
      <c r="D234" s="203" t="s">
        <v>158</v>
      </c>
      <c r="E234" s="214" t="s">
        <v>1</v>
      </c>
      <c r="F234" s="215" t="s">
        <v>1103</v>
      </c>
      <c r="G234" s="213"/>
      <c r="H234" s="216">
        <v>3.06</v>
      </c>
      <c r="I234" s="217"/>
      <c r="J234" s="213"/>
      <c r="K234" s="213"/>
      <c r="L234" s="218"/>
      <c r="M234" s="219"/>
      <c r="N234" s="220"/>
      <c r="O234" s="220"/>
      <c r="P234" s="220"/>
      <c r="Q234" s="220"/>
      <c r="R234" s="220"/>
      <c r="S234" s="220"/>
      <c r="T234" s="221"/>
      <c r="AT234" s="222" t="s">
        <v>158</v>
      </c>
      <c r="AU234" s="222" t="s">
        <v>91</v>
      </c>
      <c r="AV234" s="14" t="s">
        <v>91</v>
      </c>
      <c r="AW234" s="14" t="s">
        <v>35</v>
      </c>
      <c r="AX234" s="14" t="s">
        <v>81</v>
      </c>
      <c r="AY234" s="222" t="s">
        <v>150</v>
      </c>
    </row>
    <row r="235" spans="1:65" s="15" customFormat="1">
      <c r="B235" s="223"/>
      <c r="C235" s="224"/>
      <c r="D235" s="203" t="s">
        <v>158</v>
      </c>
      <c r="E235" s="225" t="s">
        <v>1</v>
      </c>
      <c r="F235" s="226" t="s">
        <v>161</v>
      </c>
      <c r="G235" s="224"/>
      <c r="H235" s="227">
        <v>3.96</v>
      </c>
      <c r="I235" s="228"/>
      <c r="J235" s="224"/>
      <c r="K235" s="224"/>
      <c r="L235" s="229"/>
      <c r="M235" s="230"/>
      <c r="N235" s="231"/>
      <c r="O235" s="231"/>
      <c r="P235" s="231"/>
      <c r="Q235" s="231"/>
      <c r="R235" s="231"/>
      <c r="S235" s="231"/>
      <c r="T235" s="232"/>
      <c r="AT235" s="233" t="s">
        <v>158</v>
      </c>
      <c r="AU235" s="233" t="s">
        <v>91</v>
      </c>
      <c r="AV235" s="15" t="s">
        <v>156</v>
      </c>
      <c r="AW235" s="15" t="s">
        <v>35</v>
      </c>
      <c r="AX235" s="15" t="s">
        <v>89</v>
      </c>
      <c r="AY235" s="233" t="s">
        <v>150</v>
      </c>
    </row>
    <row r="236" spans="1:65" s="2" customFormat="1" ht="24.2" customHeight="1">
      <c r="A236" s="34"/>
      <c r="B236" s="35"/>
      <c r="C236" s="187" t="s">
        <v>310</v>
      </c>
      <c r="D236" s="187" t="s">
        <v>152</v>
      </c>
      <c r="E236" s="188" t="s">
        <v>311</v>
      </c>
      <c r="F236" s="189" t="s">
        <v>312</v>
      </c>
      <c r="G236" s="190" t="s">
        <v>155</v>
      </c>
      <c r="H236" s="191">
        <v>4.0250000000000004</v>
      </c>
      <c r="I236" s="192"/>
      <c r="J236" s="193">
        <f>ROUND(I236*H236,2)</f>
        <v>0</v>
      </c>
      <c r="K236" s="194"/>
      <c r="L236" s="39"/>
      <c r="M236" s="195" t="s">
        <v>1</v>
      </c>
      <c r="N236" s="196" t="s">
        <v>46</v>
      </c>
      <c r="O236" s="71"/>
      <c r="P236" s="197">
        <f>O236*H236</f>
        <v>0</v>
      </c>
      <c r="Q236" s="197">
        <v>8.4250000000000005E-2</v>
      </c>
      <c r="R236" s="197">
        <f>Q236*H236</f>
        <v>0.33910625000000005</v>
      </c>
      <c r="S236" s="197">
        <v>0</v>
      </c>
      <c r="T236" s="198">
        <f>S236*H236</f>
        <v>0</v>
      </c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R236" s="199" t="s">
        <v>156</v>
      </c>
      <c r="AT236" s="199" t="s">
        <v>152</v>
      </c>
      <c r="AU236" s="199" t="s">
        <v>91</v>
      </c>
      <c r="AY236" s="17" t="s">
        <v>150</v>
      </c>
      <c r="BE236" s="200">
        <f>IF(N236="základní",J236,0)</f>
        <v>0</v>
      </c>
      <c r="BF236" s="200">
        <f>IF(N236="snížená",J236,0)</f>
        <v>0</v>
      </c>
      <c r="BG236" s="200">
        <f>IF(N236="zákl. přenesená",J236,0)</f>
        <v>0</v>
      </c>
      <c r="BH236" s="200">
        <f>IF(N236="sníž. přenesená",J236,0)</f>
        <v>0</v>
      </c>
      <c r="BI236" s="200">
        <f>IF(N236="nulová",J236,0)</f>
        <v>0</v>
      </c>
      <c r="BJ236" s="17" t="s">
        <v>89</v>
      </c>
      <c r="BK236" s="200">
        <f>ROUND(I236*H236,2)</f>
        <v>0</v>
      </c>
      <c r="BL236" s="17" t="s">
        <v>156</v>
      </c>
      <c r="BM236" s="199" t="s">
        <v>1135</v>
      </c>
    </row>
    <row r="237" spans="1:65" s="13" customFormat="1">
      <c r="B237" s="201"/>
      <c r="C237" s="202"/>
      <c r="D237" s="203" t="s">
        <v>158</v>
      </c>
      <c r="E237" s="204" t="s">
        <v>1</v>
      </c>
      <c r="F237" s="205" t="s">
        <v>297</v>
      </c>
      <c r="G237" s="202"/>
      <c r="H237" s="204" t="s">
        <v>1</v>
      </c>
      <c r="I237" s="206"/>
      <c r="J237" s="202"/>
      <c r="K237" s="202"/>
      <c r="L237" s="207"/>
      <c r="M237" s="208"/>
      <c r="N237" s="209"/>
      <c r="O237" s="209"/>
      <c r="P237" s="209"/>
      <c r="Q237" s="209"/>
      <c r="R237" s="209"/>
      <c r="S237" s="209"/>
      <c r="T237" s="210"/>
      <c r="AT237" s="211" t="s">
        <v>158</v>
      </c>
      <c r="AU237" s="211" t="s">
        <v>91</v>
      </c>
      <c r="AV237" s="13" t="s">
        <v>89</v>
      </c>
      <c r="AW237" s="13" t="s">
        <v>35</v>
      </c>
      <c r="AX237" s="13" t="s">
        <v>81</v>
      </c>
      <c r="AY237" s="211" t="s">
        <v>150</v>
      </c>
    </row>
    <row r="238" spans="1:65" s="14" customFormat="1">
      <c r="B238" s="212"/>
      <c r="C238" s="213"/>
      <c r="D238" s="203" t="s">
        <v>158</v>
      </c>
      <c r="E238" s="214" t="s">
        <v>1</v>
      </c>
      <c r="F238" s="215" t="s">
        <v>1107</v>
      </c>
      <c r="G238" s="213"/>
      <c r="H238" s="216">
        <v>5.625</v>
      </c>
      <c r="I238" s="217"/>
      <c r="J238" s="213"/>
      <c r="K238" s="213"/>
      <c r="L238" s="218"/>
      <c r="M238" s="219"/>
      <c r="N238" s="220"/>
      <c r="O238" s="220"/>
      <c r="P238" s="220"/>
      <c r="Q238" s="220"/>
      <c r="R238" s="220"/>
      <c r="S238" s="220"/>
      <c r="T238" s="221"/>
      <c r="AT238" s="222" t="s">
        <v>158</v>
      </c>
      <c r="AU238" s="222" t="s">
        <v>91</v>
      </c>
      <c r="AV238" s="14" t="s">
        <v>91</v>
      </c>
      <c r="AW238" s="14" t="s">
        <v>35</v>
      </c>
      <c r="AX238" s="14" t="s">
        <v>81</v>
      </c>
      <c r="AY238" s="222" t="s">
        <v>150</v>
      </c>
    </row>
    <row r="239" spans="1:65" s="13" customFormat="1">
      <c r="B239" s="201"/>
      <c r="C239" s="202"/>
      <c r="D239" s="203" t="s">
        <v>158</v>
      </c>
      <c r="E239" s="204" t="s">
        <v>1</v>
      </c>
      <c r="F239" s="205" t="s">
        <v>299</v>
      </c>
      <c r="G239" s="202"/>
      <c r="H239" s="204" t="s">
        <v>1</v>
      </c>
      <c r="I239" s="206"/>
      <c r="J239" s="202"/>
      <c r="K239" s="202"/>
      <c r="L239" s="207"/>
      <c r="M239" s="208"/>
      <c r="N239" s="209"/>
      <c r="O239" s="209"/>
      <c r="P239" s="209"/>
      <c r="Q239" s="209"/>
      <c r="R239" s="209"/>
      <c r="S239" s="209"/>
      <c r="T239" s="210"/>
      <c r="AT239" s="211" t="s">
        <v>158</v>
      </c>
      <c r="AU239" s="211" t="s">
        <v>91</v>
      </c>
      <c r="AV239" s="13" t="s">
        <v>89</v>
      </c>
      <c r="AW239" s="13" t="s">
        <v>35</v>
      </c>
      <c r="AX239" s="13" t="s">
        <v>81</v>
      </c>
      <c r="AY239" s="211" t="s">
        <v>150</v>
      </c>
    </row>
    <row r="240" spans="1:65" s="14" customFormat="1">
      <c r="B240" s="212"/>
      <c r="C240" s="213"/>
      <c r="D240" s="203" t="s">
        <v>158</v>
      </c>
      <c r="E240" s="214" t="s">
        <v>1</v>
      </c>
      <c r="F240" s="215" t="s">
        <v>1136</v>
      </c>
      <c r="G240" s="213"/>
      <c r="H240" s="216">
        <v>-1.6</v>
      </c>
      <c r="I240" s="217"/>
      <c r="J240" s="213"/>
      <c r="K240" s="213"/>
      <c r="L240" s="218"/>
      <c r="M240" s="219"/>
      <c r="N240" s="220"/>
      <c r="O240" s="220"/>
      <c r="P240" s="220"/>
      <c r="Q240" s="220"/>
      <c r="R240" s="220"/>
      <c r="S240" s="220"/>
      <c r="T240" s="221"/>
      <c r="AT240" s="222" t="s">
        <v>158</v>
      </c>
      <c r="AU240" s="222" t="s">
        <v>91</v>
      </c>
      <c r="AV240" s="14" t="s">
        <v>91</v>
      </c>
      <c r="AW240" s="14" t="s">
        <v>35</v>
      </c>
      <c r="AX240" s="14" t="s">
        <v>81</v>
      </c>
      <c r="AY240" s="222" t="s">
        <v>150</v>
      </c>
    </row>
    <row r="241" spans="1:65" s="15" customFormat="1">
      <c r="B241" s="223"/>
      <c r="C241" s="224"/>
      <c r="D241" s="203" t="s">
        <v>158</v>
      </c>
      <c r="E241" s="225" t="s">
        <v>1</v>
      </c>
      <c r="F241" s="226" t="s">
        <v>161</v>
      </c>
      <c r="G241" s="224"/>
      <c r="H241" s="227">
        <v>4.0250000000000004</v>
      </c>
      <c r="I241" s="228"/>
      <c r="J241" s="224"/>
      <c r="K241" s="224"/>
      <c r="L241" s="229"/>
      <c r="M241" s="230"/>
      <c r="N241" s="231"/>
      <c r="O241" s="231"/>
      <c r="P241" s="231"/>
      <c r="Q241" s="231"/>
      <c r="R241" s="231"/>
      <c r="S241" s="231"/>
      <c r="T241" s="232"/>
      <c r="AT241" s="233" t="s">
        <v>158</v>
      </c>
      <c r="AU241" s="233" t="s">
        <v>91</v>
      </c>
      <c r="AV241" s="15" t="s">
        <v>156</v>
      </c>
      <c r="AW241" s="15" t="s">
        <v>35</v>
      </c>
      <c r="AX241" s="15" t="s">
        <v>89</v>
      </c>
      <c r="AY241" s="233" t="s">
        <v>150</v>
      </c>
    </row>
    <row r="242" spans="1:65" s="2" customFormat="1" ht="16.5" customHeight="1">
      <c r="A242" s="34"/>
      <c r="B242" s="35"/>
      <c r="C242" s="234" t="s">
        <v>314</v>
      </c>
      <c r="D242" s="234" t="s">
        <v>211</v>
      </c>
      <c r="E242" s="235" t="s">
        <v>315</v>
      </c>
      <c r="F242" s="236" t="s">
        <v>316</v>
      </c>
      <c r="G242" s="237" t="s">
        <v>155</v>
      </c>
      <c r="H242" s="238">
        <v>4.4279999999999999</v>
      </c>
      <c r="I242" s="239"/>
      <c r="J242" s="240">
        <f>ROUND(I242*H242,2)</f>
        <v>0</v>
      </c>
      <c r="K242" s="241"/>
      <c r="L242" s="242"/>
      <c r="M242" s="243" t="s">
        <v>1</v>
      </c>
      <c r="N242" s="244" t="s">
        <v>46</v>
      </c>
      <c r="O242" s="71"/>
      <c r="P242" s="197">
        <f>O242*H242</f>
        <v>0</v>
      </c>
      <c r="Q242" s="197">
        <v>0.113</v>
      </c>
      <c r="R242" s="197">
        <f>Q242*H242</f>
        <v>0.50036400000000003</v>
      </c>
      <c r="S242" s="197">
        <v>0</v>
      </c>
      <c r="T242" s="198">
        <f>S242*H242</f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199" t="s">
        <v>193</v>
      </c>
      <c r="AT242" s="199" t="s">
        <v>211</v>
      </c>
      <c r="AU242" s="199" t="s">
        <v>91</v>
      </c>
      <c r="AY242" s="17" t="s">
        <v>150</v>
      </c>
      <c r="BE242" s="200">
        <f>IF(N242="základní",J242,0)</f>
        <v>0</v>
      </c>
      <c r="BF242" s="200">
        <f>IF(N242="snížená",J242,0)</f>
        <v>0</v>
      </c>
      <c r="BG242" s="200">
        <f>IF(N242="zákl. přenesená",J242,0)</f>
        <v>0</v>
      </c>
      <c r="BH242" s="200">
        <f>IF(N242="sníž. přenesená",J242,0)</f>
        <v>0</v>
      </c>
      <c r="BI242" s="200">
        <f>IF(N242="nulová",J242,0)</f>
        <v>0</v>
      </c>
      <c r="BJ242" s="17" t="s">
        <v>89</v>
      </c>
      <c r="BK242" s="200">
        <f>ROUND(I242*H242,2)</f>
        <v>0</v>
      </c>
      <c r="BL242" s="17" t="s">
        <v>156</v>
      </c>
      <c r="BM242" s="199" t="s">
        <v>1137</v>
      </c>
    </row>
    <row r="243" spans="1:65" s="13" customFormat="1">
      <c r="B243" s="201"/>
      <c r="C243" s="202"/>
      <c r="D243" s="203" t="s">
        <v>158</v>
      </c>
      <c r="E243" s="204" t="s">
        <v>1</v>
      </c>
      <c r="F243" s="205" t="s">
        <v>297</v>
      </c>
      <c r="G243" s="202"/>
      <c r="H243" s="204" t="s">
        <v>1</v>
      </c>
      <c r="I243" s="206"/>
      <c r="J243" s="202"/>
      <c r="K243" s="202"/>
      <c r="L243" s="207"/>
      <c r="M243" s="208"/>
      <c r="N243" s="209"/>
      <c r="O243" s="209"/>
      <c r="P243" s="209"/>
      <c r="Q243" s="209"/>
      <c r="R243" s="209"/>
      <c r="S243" s="209"/>
      <c r="T243" s="210"/>
      <c r="AT243" s="211" t="s">
        <v>158</v>
      </c>
      <c r="AU243" s="211" t="s">
        <v>91</v>
      </c>
      <c r="AV243" s="13" t="s">
        <v>89</v>
      </c>
      <c r="AW243" s="13" t="s">
        <v>35</v>
      </c>
      <c r="AX243" s="13" t="s">
        <v>81</v>
      </c>
      <c r="AY243" s="211" t="s">
        <v>150</v>
      </c>
    </row>
    <row r="244" spans="1:65" s="14" customFormat="1">
      <c r="B244" s="212"/>
      <c r="C244" s="213"/>
      <c r="D244" s="203" t="s">
        <v>158</v>
      </c>
      <c r="E244" s="214" t="s">
        <v>1</v>
      </c>
      <c r="F244" s="215" t="s">
        <v>1107</v>
      </c>
      <c r="G244" s="213"/>
      <c r="H244" s="216">
        <v>5.625</v>
      </c>
      <c r="I244" s="217"/>
      <c r="J244" s="213"/>
      <c r="K244" s="213"/>
      <c r="L244" s="218"/>
      <c r="M244" s="219"/>
      <c r="N244" s="220"/>
      <c r="O244" s="220"/>
      <c r="P244" s="220"/>
      <c r="Q244" s="220"/>
      <c r="R244" s="220"/>
      <c r="S244" s="220"/>
      <c r="T244" s="221"/>
      <c r="AT244" s="222" t="s">
        <v>158</v>
      </c>
      <c r="AU244" s="222" t="s">
        <v>91</v>
      </c>
      <c r="AV244" s="14" t="s">
        <v>91</v>
      </c>
      <c r="AW244" s="14" t="s">
        <v>35</v>
      </c>
      <c r="AX244" s="14" t="s">
        <v>81</v>
      </c>
      <c r="AY244" s="222" t="s">
        <v>150</v>
      </c>
    </row>
    <row r="245" spans="1:65" s="13" customFormat="1">
      <c r="B245" s="201"/>
      <c r="C245" s="202"/>
      <c r="D245" s="203" t="s">
        <v>158</v>
      </c>
      <c r="E245" s="204" t="s">
        <v>1</v>
      </c>
      <c r="F245" s="205" t="s">
        <v>299</v>
      </c>
      <c r="G245" s="202"/>
      <c r="H245" s="204" t="s">
        <v>1</v>
      </c>
      <c r="I245" s="206"/>
      <c r="J245" s="202"/>
      <c r="K245" s="202"/>
      <c r="L245" s="207"/>
      <c r="M245" s="208"/>
      <c r="N245" s="209"/>
      <c r="O245" s="209"/>
      <c r="P245" s="209"/>
      <c r="Q245" s="209"/>
      <c r="R245" s="209"/>
      <c r="S245" s="209"/>
      <c r="T245" s="210"/>
      <c r="AT245" s="211" t="s">
        <v>158</v>
      </c>
      <c r="AU245" s="211" t="s">
        <v>91</v>
      </c>
      <c r="AV245" s="13" t="s">
        <v>89</v>
      </c>
      <c r="AW245" s="13" t="s">
        <v>35</v>
      </c>
      <c r="AX245" s="13" t="s">
        <v>81</v>
      </c>
      <c r="AY245" s="211" t="s">
        <v>150</v>
      </c>
    </row>
    <row r="246" spans="1:65" s="14" customFormat="1">
      <c r="B246" s="212"/>
      <c r="C246" s="213"/>
      <c r="D246" s="203" t="s">
        <v>158</v>
      </c>
      <c r="E246" s="214" t="s">
        <v>1</v>
      </c>
      <c r="F246" s="215" t="s">
        <v>1136</v>
      </c>
      <c r="G246" s="213"/>
      <c r="H246" s="216">
        <v>-1.6</v>
      </c>
      <c r="I246" s="217"/>
      <c r="J246" s="213"/>
      <c r="K246" s="213"/>
      <c r="L246" s="218"/>
      <c r="M246" s="219"/>
      <c r="N246" s="220"/>
      <c r="O246" s="220"/>
      <c r="P246" s="220"/>
      <c r="Q246" s="220"/>
      <c r="R246" s="220"/>
      <c r="S246" s="220"/>
      <c r="T246" s="221"/>
      <c r="AT246" s="222" t="s">
        <v>158</v>
      </c>
      <c r="AU246" s="222" t="s">
        <v>91</v>
      </c>
      <c r="AV246" s="14" t="s">
        <v>91</v>
      </c>
      <c r="AW246" s="14" t="s">
        <v>35</v>
      </c>
      <c r="AX246" s="14" t="s">
        <v>81</v>
      </c>
      <c r="AY246" s="222" t="s">
        <v>150</v>
      </c>
    </row>
    <row r="247" spans="1:65" s="15" customFormat="1">
      <c r="B247" s="223"/>
      <c r="C247" s="224"/>
      <c r="D247" s="203" t="s">
        <v>158</v>
      </c>
      <c r="E247" s="225" t="s">
        <v>1</v>
      </c>
      <c r="F247" s="226" t="s">
        <v>161</v>
      </c>
      <c r="G247" s="224"/>
      <c r="H247" s="227">
        <v>4.0250000000000004</v>
      </c>
      <c r="I247" s="228"/>
      <c r="J247" s="224"/>
      <c r="K247" s="224"/>
      <c r="L247" s="229"/>
      <c r="M247" s="230"/>
      <c r="N247" s="231"/>
      <c r="O247" s="231"/>
      <c r="P247" s="231"/>
      <c r="Q247" s="231"/>
      <c r="R247" s="231"/>
      <c r="S247" s="231"/>
      <c r="T247" s="232"/>
      <c r="AT247" s="233" t="s">
        <v>158</v>
      </c>
      <c r="AU247" s="233" t="s">
        <v>91</v>
      </c>
      <c r="AV247" s="15" t="s">
        <v>156</v>
      </c>
      <c r="AW247" s="15" t="s">
        <v>35</v>
      </c>
      <c r="AX247" s="15" t="s">
        <v>89</v>
      </c>
      <c r="AY247" s="233" t="s">
        <v>150</v>
      </c>
    </row>
    <row r="248" spans="1:65" s="14" customFormat="1">
      <c r="B248" s="212"/>
      <c r="C248" s="213"/>
      <c r="D248" s="203" t="s">
        <v>158</v>
      </c>
      <c r="E248" s="213"/>
      <c r="F248" s="215" t="s">
        <v>1138</v>
      </c>
      <c r="G248" s="213"/>
      <c r="H248" s="216">
        <v>4.4279999999999999</v>
      </c>
      <c r="I248" s="217"/>
      <c r="J248" s="213"/>
      <c r="K248" s="213"/>
      <c r="L248" s="218"/>
      <c r="M248" s="219"/>
      <c r="N248" s="220"/>
      <c r="O248" s="220"/>
      <c r="P248" s="220"/>
      <c r="Q248" s="220"/>
      <c r="R248" s="220"/>
      <c r="S248" s="220"/>
      <c r="T248" s="221"/>
      <c r="AT248" s="222" t="s">
        <v>158</v>
      </c>
      <c r="AU248" s="222" t="s">
        <v>91</v>
      </c>
      <c r="AV248" s="14" t="s">
        <v>91</v>
      </c>
      <c r="AW248" s="14" t="s">
        <v>4</v>
      </c>
      <c r="AX248" s="14" t="s">
        <v>89</v>
      </c>
      <c r="AY248" s="222" t="s">
        <v>150</v>
      </c>
    </row>
    <row r="249" spans="1:65" s="12" customFormat="1" ht="22.9" customHeight="1">
      <c r="B249" s="171"/>
      <c r="C249" s="172"/>
      <c r="D249" s="173" t="s">
        <v>80</v>
      </c>
      <c r="E249" s="185" t="s">
        <v>199</v>
      </c>
      <c r="F249" s="185" t="s">
        <v>319</v>
      </c>
      <c r="G249" s="172"/>
      <c r="H249" s="172"/>
      <c r="I249" s="175"/>
      <c r="J249" s="186">
        <f>BK249</f>
        <v>0</v>
      </c>
      <c r="K249" s="172"/>
      <c r="L249" s="177"/>
      <c r="M249" s="178"/>
      <c r="N249" s="179"/>
      <c r="O249" s="179"/>
      <c r="P249" s="180">
        <f>SUM(P250:P284)</f>
        <v>0</v>
      </c>
      <c r="Q249" s="179"/>
      <c r="R249" s="180">
        <f>SUM(R250:R284)</f>
        <v>3.1769671600000002</v>
      </c>
      <c r="S249" s="179"/>
      <c r="T249" s="181">
        <f>SUM(T250:T284)</f>
        <v>0.31019999999999998</v>
      </c>
      <c r="AR249" s="182" t="s">
        <v>89</v>
      </c>
      <c r="AT249" s="183" t="s">
        <v>80</v>
      </c>
      <c r="AU249" s="183" t="s">
        <v>89</v>
      </c>
      <c r="AY249" s="182" t="s">
        <v>150</v>
      </c>
      <c r="BK249" s="184">
        <f>SUM(BK250:BK284)</f>
        <v>0</v>
      </c>
    </row>
    <row r="250" spans="1:65" s="2" customFormat="1" ht="24.2" customHeight="1">
      <c r="A250" s="34"/>
      <c r="B250" s="35"/>
      <c r="C250" s="187" t="s">
        <v>320</v>
      </c>
      <c r="D250" s="187" t="s">
        <v>152</v>
      </c>
      <c r="E250" s="188" t="s">
        <v>329</v>
      </c>
      <c r="F250" s="189" t="s">
        <v>330</v>
      </c>
      <c r="G250" s="190" t="s">
        <v>177</v>
      </c>
      <c r="H250" s="191">
        <v>1.5</v>
      </c>
      <c r="I250" s="192"/>
      <c r="J250" s="193">
        <f>ROUND(I250*H250,2)</f>
        <v>0</v>
      </c>
      <c r="K250" s="194"/>
      <c r="L250" s="39"/>
      <c r="M250" s="195" t="s">
        <v>1</v>
      </c>
      <c r="N250" s="196" t="s">
        <v>46</v>
      </c>
      <c r="O250" s="71"/>
      <c r="P250" s="197">
        <f>O250*H250</f>
        <v>0</v>
      </c>
      <c r="Q250" s="197">
        <v>0.20219000000000001</v>
      </c>
      <c r="R250" s="197">
        <f>Q250*H250</f>
        <v>0.30328500000000003</v>
      </c>
      <c r="S250" s="197">
        <v>0</v>
      </c>
      <c r="T250" s="198">
        <f>S250*H250</f>
        <v>0</v>
      </c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R250" s="199" t="s">
        <v>156</v>
      </c>
      <c r="AT250" s="199" t="s">
        <v>152</v>
      </c>
      <c r="AU250" s="199" t="s">
        <v>91</v>
      </c>
      <c r="AY250" s="17" t="s">
        <v>150</v>
      </c>
      <c r="BE250" s="200">
        <f>IF(N250="základní",J250,0)</f>
        <v>0</v>
      </c>
      <c r="BF250" s="200">
        <f>IF(N250="snížená",J250,0)</f>
        <v>0</v>
      </c>
      <c r="BG250" s="200">
        <f>IF(N250="zákl. přenesená",J250,0)</f>
        <v>0</v>
      </c>
      <c r="BH250" s="200">
        <f>IF(N250="sníž. přenesená",J250,0)</f>
        <v>0</v>
      </c>
      <c r="BI250" s="200">
        <f>IF(N250="nulová",J250,0)</f>
        <v>0</v>
      </c>
      <c r="BJ250" s="17" t="s">
        <v>89</v>
      </c>
      <c r="BK250" s="200">
        <f>ROUND(I250*H250,2)</f>
        <v>0</v>
      </c>
      <c r="BL250" s="17" t="s">
        <v>156</v>
      </c>
      <c r="BM250" s="199" t="s">
        <v>1139</v>
      </c>
    </row>
    <row r="251" spans="1:65" s="14" customFormat="1">
      <c r="B251" s="212"/>
      <c r="C251" s="213"/>
      <c r="D251" s="203" t="s">
        <v>158</v>
      </c>
      <c r="E251" s="214" t="s">
        <v>1</v>
      </c>
      <c r="F251" s="215" t="s">
        <v>1140</v>
      </c>
      <c r="G251" s="213"/>
      <c r="H251" s="216">
        <v>1.5</v>
      </c>
      <c r="I251" s="217"/>
      <c r="J251" s="213"/>
      <c r="K251" s="213"/>
      <c r="L251" s="218"/>
      <c r="M251" s="219"/>
      <c r="N251" s="220"/>
      <c r="O251" s="220"/>
      <c r="P251" s="220"/>
      <c r="Q251" s="220"/>
      <c r="R251" s="220"/>
      <c r="S251" s="220"/>
      <c r="T251" s="221"/>
      <c r="AT251" s="222" t="s">
        <v>158</v>
      </c>
      <c r="AU251" s="222" t="s">
        <v>91</v>
      </c>
      <c r="AV251" s="14" t="s">
        <v>91</v>
      </c>
      <c r="AW251" s="14" t="s">
        <v>35</v>
      </c>
      <c r="AX251" s="14" t="s">
        <v>81</v>
      </c>
      <c r="AY251" s="222" t="s">
        <v>150</v>
      </c>
    </row>
    <row r="252" spans="1:65" s="15" customFormat="1">
      <c r="B252" s="223"/>
      <c r="C252" s="224"/>
      <c r="D252" s="203" t="s">
        <v>158</v>
      </c>
      <c r="E252" s="225" t="s">
        <v>1</v>
      </c>
      <c r="F252" s="226" t="s">
        <v>161</v>
      </c>
      <c r="G252" s="224"/>
      <c r="H252" s="227">
        <v>1.5</v>
      </c>
      <c r="I252" s="228"/>
      <c r="J252" s="224"/>
      <c r="K252" s="224"/>
      <c r="L252" s="229"/>
      <c r="M252" s="230"/>
      <c r="N252" s="231"/>
      <c r="O252" s="231"/>
      <c r="P252" s="231"/>
      <c r="Q252" s="231"/>
      <c r="R252" s="231"/>
      <c r="S252" s="231"/>
      <c r="T252" s="232"/>
      <c r="AT252" s="233" t="s">
        <v>158</v>
      </c>
      <c r="AU252" s="233" t="s">
        <v>91</v>
      </c>
      <c r="AV252" s="15" t="s">
        <v>156</v>
      </c>
      <c r="AW252" s="15" t="s">
        <v>35</v>
      </c>
      <c r="AX252" s="15" t="s">
        <v>89</v>
      </c>
      <c r="AY252" s="233" t="s">
        <v>150</v>
      </c>
    </row>
    <row r="253" spans="1:65" s="2" customFormat="1" ht="16.5" customHeight="1">
      <c r="A253" s="34"/>
      <c r="B253" s="35"/>
      <c r="C253" s="234" t="s">
        <v>324</v>
      </c>
      <c r="D253" s="234" t="s">
        <v>211</v>
      </c>
      <c r="E253" s="235" t="s">
        <v>334</v>
      </c>
      <c r="F253" s="236" t="s">
        <v>335</v>
      </c>
      <c r="G253" s="237" t="s">
        <v>177</v>
      </c>
      <c r="H253" s="238">
        <v>1.53</v>
      </c>
      <c r="I253" s="239"/>
      <c r="J253" s="240">
        <f>ROUND(I253*H253,2)</f>
        <v>0</v>
      </c>
      <c r="K253" s="241"/>
      <c r="L253" s="242"/>
      <c r="M253" s="243" t="s">
        <v>1</v>
      </c>
      <c r="N253" s="244" t="s">
        <v>46</v>
      </c>
      <c r="O253" s="71"/>
      <c r="P253" s="197">
        <f>O253*H253</f>
        <v>0</v>
      </c>
      <c r="Q253" s="197">
        <v>8.5000000000000006E-2</v>
      </c>
      <c r="R253" s="197">
        <f>Q253*H253</f>
        <v>0.13005</v>
      </c>
      <c r="S253" s="197">
        <v>0</v>
      </c>
      <c r="T253" s="198">
        <f>S253*H253</f>
        <v>0</v>
      </c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R253" s="199" t="s">
        <v>193</v>
      </c>
      <c r="AT253" s="199" t="s">
        <v>211</v>
      </c>
      <c r="AU253" s="199" t="s">
        <v>91</v>
      </c>
      <c r="AY253" s="17" t="s">
        <v>150</v>
      </c>
      <c r="BE253" s="200">
        <f>IF(N253="základní",J253,0)</f>
        <v>0</v>
      </c>
      <c r="BF253" s="200">
        <f>IF(N253="snížená",J253,0)</f>
        <v>0</v>
      </c>
      <c r="BG253" s="200">
        <f>IF(N253="zákl. přenesená",J253,0)</f>
        <v>0</v>
      </c>
      <c r="BH253" s="200">
        <f>IF(N253="sníž. přenesená",J253,0)</f>
        <v>0</v>
      </c>
      <c r="BI253" s="200">
        <f>IF(N253="nulová",J253,0)</f>
        <v>0</v>
      </c>
      <c r="BJ253" s="17" t="s">
        <v>89</v>
      </c>
      <c r="BK253" s="200">
        <f>ROUND(I253*H253,2)</f>
        <v>0</v>
      </c>
      <c r="BL253" s="17" t="s">
        <v>156</v>
      </c>
      <c r="BM253" s="199" t="s">
        <v>1141</v>
      </c>
    </row>
    <row r="254" spans="1:65" s="14" customFormat="1">
      <c r="B254" s="212"/>
      <c r="C254" s="213"/>
      <c r="D254" s="203" t="s">
        <v>158</v>
      </c>
      <c r="E254" s="214" t="s">
        <v>1</v>
      </c>
      <c r="F254" s="215" t="s">
        <v>1140</v>
      </c>
      <c r="G254" s="213"/>
      <c r="H254" s="216">
        <v>1.5</v>
      </c>
      <c r="I254" s="217"/>
      <c r="J254" s="213"/>
      <c r="K254" s="213"/>
      <c r="L254" s="218"/>
      <c r="M254" s="219"/>
      <c r="N254" s="220"/>
      <c r="O254" s="220"/>
      <c r="P254" s="220"/>
      <c r="Q254" s="220"/>
      <c r="R254" s="220"/>
      <c r="S254" s="220"/>
      <c r="T254" s="221"/>
      <c r="AT254" s="222" t="s">
        <v>158</v>
      </c>
      <c r="AU254" s="222" t="s">
        <v>91</v>
      </c>
      <c r="AV254" s="14" t="s">
        <v>91</v>
      </c>
      <c r="AW254" s="14" t="s">
        <v>35</v>
      </c>
      <c r="AX254" s="14" t="s">
        <v>81</v>
      </c>
      <c r="AY254" s="222" t="s">
        <v>150</v>
      </c>
    </row>
    <row r="255" spans="1:65" s="15" customFormat="1">
      <c r="B255" s="223"/>
      <c r="C255" s="224"/>
      <c r="D255" s="203" t="s">
        <v>158</v>
      </c>
      <c r="E255" s="225" t="s">
        <v>1</v>
      </c>
      <c r="F255" s="226" t="s">
        <v>161</v>
      </c>
      <c r="G255" s="224"/>
      <c r="H255" s="227">
        <v>1.5</v>
      </c>
      <c r="I255" s="228"/>
      <c r="J255" s="224"/>
      <c r="K255" s="224"/>
      <c r="L255" s="229"/>
      <c r="M255" s="230"/>
      <c r="N255" s="231"/>
      <c r="O255" s="231"/>
      <c r="P255" s="231"/>
      <c r="Q255" s="231"/>
      <c r="R255" s="231"/>
      <c r="S255" s="231"/>
      <c r="T255" s="232"/>
      <c r="AT255" s="233" t="s">
        <v>158</v>
      </c>
      <c r="AU255" s="233" t="s">
        <v>91</v>
      </c>
      <c r="AV255" s="15" t="s">
        <v>156</v>
      </c>
      <c r="AW255" s="15" t="s">
        <v>35</v>
      </c>
      <c r="AX255" s="15" t="s">
        <v>89</v>
      </c>
      <c r="AY255" s="233" t="s">
        <v>150</v>
      </c>
    </row>
    <row r="256" spans="1:65" s="14" customFormat="1">
      <c r="B256" s="212"/>
      <c r="C256" s="213"/>
      <c r="D256" s="203" t="s">
        <v>158</v>
      </c>
      <c r="E256" s="213"/>
      <c r="F256" s="215" t="s">
        <v>1142</v>
      </c>
      <c r="G256" s="213"/>
      <c r="H256" s="216">
        <v>1.53</v>
      </c>
      <c r="I256" s="217"/>
      <c r="J256" s="213"/>
      <c r="K256" s="213"/>
      <c r="L256" s="218"/>
      <c r="M256" s="219"/>
      <c r="N256" s="220"/>
      <c r="O256" s="220"/>
      <c r="P256" s="220"/>
      <c r="Q256" s="220"/>
      <c r="R256" s="220"/>
      <c r="S256" s="220"/>
      <c r="T256" s="221"/>
      <c r="AT256" s="222" t="s">
        <v>158</v>
      </c>
      <c r="AU256" s="222" t="s">
        <v>91</v>
      </c>
      <c r="AV256" s="14" t="s">
        <v>91</v>
      </c>
      <c r="AW256" s="14" t="s">
        <v>4</v>
      </c>
      <c r="AX256" s="14" t="s">
        <v>89</v>
      </c>
      <c r="AY256" s="222" t="s">
        <v>150</v>
      </c>
    </row>
    <row r="257" spans="1:65" s="2" customFormat="1" ht="33" customHeight="1">
      <c r="A257" s="34"/>
      <c r="B257" s="35"/>
      <c r="C257" s="187" t="s">
        <v>328</v>
      </c>
      <c r="D257" s="187" t="s">
        <v>152</v>
      </c>
      <c r="E257" s="188" t="s">
        <v>339</v>
      </c>
      <c r="F257" s="189" t="s">
        <v>340</v>
      </c>
      <c r="G257" s="190" t="s">
        <v>177</v>
      </c>
      <c r="H257" s="191">
        <v>3.75</v>
      </c>
      <c r="I257" s="192"/>
      <c r="J257" s="193">
        <f>ROUND(I257*H257,2)</f>
        <v>0</v>
      </c>
      <c r="K257" s="194"/>
      <c r="L257" s="39"/>
      <c r="M257" s="195" t="s">
        <v>1</v>
      </c>
      <c r="N257" s="196" t="s">
        <v>46</v>
      </c>
      <c r="O257" s="71"/>
      <c r="P257" s="197">
        <f>O257*H257</f>
        <v>0</v>
      </c>
      <c r="Q257" s="197">
        <v>0.15540000000000001</v>
      </c>
      <c r="R257" s="197">
        <f>Q257*H257</f>
        <v>0.58274999999999999</v>
      </c>
      <c r="S257" s="197">
        <v>0</v>
      </c>
      <c r="T257" s="198">
        <f>S257*H257</f>
        <v>0</v>
      </c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R257" s="199" t="s">
        <v>156</v>
      </c>
      <c r="AT257" s="199" t="s">
        <v>152</v>
      </c>
      <c r="AU257" s="199" t="s">
        <v>91</v>
      </c>
      <c r="AY257" s="17" t="s">
        <v>150</v>
      </c>
      <c r="BE257" s="200">
        <f>IF(N257="základní",J257,0)</f>
        <v>0</v>
      </c>
      <c r="BF257" s="200">
        <f>IF(N257="snížená",J257,0)</f>
        <v>0</v>
      </c>
      <c r="BG257" s="200">
        <f>IF(N257="zákl. přenesená",J257,0)</f>
        <v>0</v>
      </c>
      <c r="BH257" s="200">
        <f>IF(N257="sníž. přenesená",J257,0)</f>
        <v>0</v>
      </c>
      <c r="BI257" s="200">
        <f>IF(N257="nulová",J257,0)</f>
        <v>0</v>
      </c>
      <c r="BJ257" s="17" t="s">
        <v>89</v>
      </c>
      <c r="BK257" s="200">
        <f>ROUND(I257*H257,2)</f>
        <v>0</v>
      </c>
      <c r="BL257" s="17" t="s">
        <v>156</v>
      </c>
      <c r="BM257" s="199" t="s">
        <v>1143</v>
      </c>
    </row>
    <row r="258" spans="1:65" s="13" customFormat="1">
      <c r="B258" s="201"/>
      <c r="C258" s="202"/>
      <c r="D258" s="203" t="s">
        <v>158</v>
      </c>
      <c r="E258" s="204" t="s">
        <v>1</v>
      </c>
      <c r="F258" s="205" t="s">
        <v>342</v>
      </c>
      <c r="G258" s="202"/>
      <c r="H258" s="204" t="s">
        <v>1</v>
      </c>
      <c r="I258" s="206"/>
      <c r="J258" s="202"/>
      <c r="K258" s="202"/>
      <c r="L258" s="207"/>
      <c r="M258" s="208"/>
      <c r="N258" s="209"/>
      <c r="O258" s="209"/>
      <c r="P258" s="209"/>
      <c r="Q258" s="209"/>
      <c r="R258" s="209"/>
      <c r="S258" s="209"/>
      <c r="T258" s="210"/>
      <c r="AT258" s="211" t="s">
        <v>158</v>
      </c>
      <c r="AU258" s="211" t="s">
        <v>91</v>
      </c>
      <c r="AV258" s="13" t="s">
        <v>89</v>
      </c>
      <c r="AW258" s="13" t="s">
        <v>35</v>
      </c>
      <c r="AX258" s="13" t="s">
        <v>81</v>
      </c>
      <c r="AY258" s="211" t="s">
        <v>150</v>
      </c>
    </row>
    <row r="259" spans="1:65" s="14" customFormat="1">
      <c r="B259" s="212"/>
      <c r="C259" s="213"/>
      <c r="D259" s="203" t="s">
        <v>158</v>
      </c>
      <c r="E259" s="214" t="s">
        <v>1</v>
      </c>
      <c r="F259" s="215" t="s">
        <v>1105</v>
      </c>
      <c r="G259" s="213"/>
      <c r="H259" s="216">
        <v>3.75</v>
      </c>
      <c r="I259" s="217"/>
      <c r="J259" s="213"/>
      <c r="K259" s="213"/>
      <c r="L259" s="218"/>
      <c r="M259" s="219"/>
      <c r="N259" s="220"/>
      <c r="O259" s="220"/>
      <c r="P259" s="220"/>
      <c r="Q259" s="220"/>
      <c r="R259" s="220"/>
      <c r="S259" s="220"/>
      <c r="T259" s="221"/>
      <c r="AT259" s="222" t="s">
        <v>158</v>
      </c>
      <c r="AU259" s="222" t="s">
        <v>91</v>
      </c>
      <c r="AV259" s="14" t="s">
        <v>91</v>
      </c>
      <c r="AW259" s="14" t="s">
        <v>35</v>
      </c>
      <c r="AX259" s="14" t="s">
        <v>81</v>
      </c>
      <c r="AY259" s="222" t="s">
        <v>150</v>
      </c>
    </row>
    <row r="260" spans="1:65" s="15" customFormat="1">
      <c r="B260" s="223"/>
      <c r="C260" s="224"/>
      <c r="D260" s="203" t="s">
        <v>158</v>
      </c>
      <c r="E260" s="225" t="s">
        <v>1</v>
      </c>
      <c r="F260" s="226" t="s">
        <v>161</v>
      </c>
      <c r="G260" s="224"/>
      <c r="H260" s="227">
        <v>3.75</v>
      </c>
      <c r="I260" s="228"/>
      <c r="J260" s="224"/>
      <c r="K260" s="224"/>
      <c r="L260" s="229"/>
      <c r="M260" s="230"/>
      <c r="N260" s="231"/>
      <c r="O260" s="231"/>
      <c r="P260" s="231"/>
      <c r="Q260" s="231"/>
      <c r="R260" s="231"/>
      <c r="S260" s="231"/>
      <c r="T260" s="232"/>
      <c r="AT260" s="233" t="s">
        <v>158</v>
      </c>
      <c r="AU260" s="233" t="s">
        <v>91</v>
      </c>
      <c r="AV260" s="15" t="s">
        <v>156</v>
      </c>
      <c r="AW260" s="15" t="s">
        <v>35</v>
      </c>
      <c r="AX260" s="15" t="s">
        <v>89</v>
      </c>
      <c r="AY260" s="233" t="s">
        <v>150</v>
      </c>
    </row>
    <row r="261" spans="1:65" s="2" customFormat="1" ht="33" customHeight="1">
      <c r="A261" s="34"/>
      <c r="B261" s="35"/>
      <c r="C261" s="187" t="s">
        <v>333</v>
      </c>
      <c r="D261" s="187" t="s">
        <v>152</v>
      </c>
      <c r="E261" s="188" t="s">
        <v>345</v>
      </c>
      <c r="F261" s="189" t="s">
        <v>346</v>
      </c>
      <c r="G261" s="190" t="s">
        <v>177</v>
      </c>
      <c r="H261" s="191">
        <v>6.6</v>
      </c>
      <c r="I261" s="192"/>
      <c r="J261" s="193">
        <f>ROUND(I261*H261,2)</f>
        <v>0</v>
      </c>
      <c r="K261" s="194"/>
      <c r="L261" s="39"/>
      <c r="M261" s="195" t="s">
        <v>1</v>
      </c>
      <c r="N261" s="196" t="s">
        <v>46</v>
      </c>
      <c r="O261" s="71"/>
      <c r="P261" s="197">
        <f>O261*H261</f>
        <v>0</v>
      </c>
      <c r="Q261" s="197">
        <v>0.1295</v>
      </c>
      <c r="R261" s="197">
        <f>Q261*H261</f>
        <v>0.85470000000000002</v>
      </c>
      <c r="S261" s="197">
        <v>0</v>
      </c>
      <c r="T261" s="198">
        <f>S261*H261</f>
        <v>0</v>
      </c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R261" s="199" t="s">
        <v>156</v>
      </c>
      <c r="AT261" s="199" t="s">
        <v>152</v>
      </c>
      <c r="AU261" s="199" t="s">
        <v>91</v>
      </c>
      <c r="AY261" s="17" t="s">
        <v>150</v>
      </c>
      <c r="BE261" s="200">
        <f>IF(N261="základní",J261,0)</f>
        <v>0</v>
      </c>
      <c r="BF261" s="200">
        <f>IF(N261="snížená",J261,0)</f>
        <v>0</v>
      </c>
      <c r="BG261" s="200">
        <f>IF(N261="zákl. přenesená",J261,0)</f>
        <v>0</v>
      </c>
      <c r="BH261" s="200">
        <f>IF(N261="sníž. přenesená",J261,0)</f>
        <v>0</v>
      </c>
      <c r="BI261" s="200">
        <f>IF(N261="nulová",J261,0)</f>
        <v>0</v>
      </c>
      <c r="BJ261" s="17" t="s">
        <v>89</v>
      </c>
      <c r="BK261" s="200">
        <f>ROUND(I261*H261,2)</f>
        <v>0</v>
      </c>
      <c r="BL261" s="17" t="s">
        <v>156</v>
      </c>
      <c r="BM261" s="199" t="s">
        <v>1144</v>
      </c>
    </row>
    <row r="262" spans="1:65" s="14" customFormat="1">
      <c r="B262" s="212"/>
      <c r="C262" s="213"/>
      <c r="D262" s="203" t="s">
        <v>158</v>
      </c>
      <c r="E262" s="214" t="s">
        <v>1</v>
      </c>
      <c r="F262" s="215" t="s">
        <v>1145</v>
      </c>
      <c r="G262" s="213"/>
      <c r="H262" s="216">
        <v>6.6</v>
      </c>
      <c r="I262" s="217"/>
      <c r="J262" s="213"/>
      <c r="K262" s="213"/>
      <c r="L262" s="218"/>
      <c r="M262" s="219"/>
      <c r="N262" s="220"/>
      <c r="O262" s="220"/>
      <c r="P262" s="220"/>
      <c r="Q262" s="220"/>
      <c r="R262" s="220"/>
      <c r="S262" s="220"/>
      <c r="T262" s="221"/>
      <c r="AT262" s="222" t="s">
        <v>158</v>
      </c>
      <c r="AU262" s="222" t="s">
        <v>91</v>
      </c>
      <c r="AV262" s="14" t="s">
        <v>91</v>
      </c>
      <c r="AW262" s="14" t="s">
        <v>35</v>
      </c>
      <c r="AX262" s="14" t="s">
        <v>81</v>
      </c>
      <c r="AY262" s="222" t="s">
        <v>150</v>
      </c>
    </row>
    <row r="263" spans="1:65" s="15" customFormat="1">
      <c r="B263" s="223"/>
      <c r="C263" s="224"/>
      <c r="D263" s="203" t="s">
        <v>158</v>
      </c>
      <c r="E263" s="225" t="s">
        <v>1</v>
      </c>
      <c r="F263" s="226" t="s">
        <v>161</v>
      </c>
      <c r="G263" s="224"/>
      <c r="H263" s="227">
        <v>6.6</v>
      </c>
      <c r="I263" s="228"/>
      <c r="J263" s="224"/>
      <c r="K263" s="224"/>
      <c r="L263" s="229"/>
      <c r="M263" s="230"/>
      <c r="N263" s="231"/>
      <c r="O263" s="231"/>
      <c r="P263" s="231"/>
      <c r="Q263" s="231"/>
      <c r="R263" s="231"/>
      <c r="S263" s="231"/>
      <c r="T263" s="232"/>
      <c r="AT263" s="233" t="s">
        <v>158</v>
      </c>
      <c r="AU263" s="233" t="s">
        <v>91</v>
      </c>
      <c r="AV263" s="15" t="s">
        <v>156</v>
      </c>
      <c r="AW263" s="15" t="s">
        <v>35</v>
      </c>
      <c r="AX263" s="15" t="s">
        <v>89</v>
      </c>
      <c r="AY263" s="233" t="s">
        <v>150</v>
      </c>
    </row>
    <row r="264" spans="1:65" s="2" customFormat="1" ht="16.5" customHeight="1">
      <c r="A264" s="34"/>
      <c r="B264" s="35"/>
      <c r="C264" s="234" t="s">
        <v>338</v>
      </c>
      <c r="D264" s="234" t="s">
        <v>211</v>
      </c>
      <c r="E264" s="235" t="s">
        <v>350</v>
      </c>
      <c r="F264" s="236" t="s">
        <v>351</v>
      </c>
      <c r="G264" s="237" t="s">
        <v>177</v>
      </c>
      <c r="H264" s="238">
        <v>6.7320000000000002</v>
      </c>
      <c r="I264" s="239"/>
      <c r="J264" s="240">
        <f>ROUND(I264*H264,2)</f>
        <v>0</v>
      </c>
      <c r="K264" s="241"/>
      <c r="L264" s="242"/>
      <c r="M264" s="243" t="s">
        <v>1</v>
      </c>
      <c r="N264" s="244" t="s">
        <v>46</v>
      </c>
      <c r="O264" s="71"/>
      <c r="P264" s="197">
        <f>O264*H264</f>
        <v>0</v>
      </c>
      <c r="Q264" s="197">
        <v>4.4999999999999998E-2</v>
      </c>
      <c r="R264" s="197">
        <f>Q264*H264</f>
        <v>0.30293999999999999</v>
      </c>
      <c r="S264" s="197">
        <v>0</v>
      </c>
      <c r="T264" s="198">
        <f>S264*H264</f>
        <v>0</v>
      </c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R264" s="199" t="s">
        <v>193</v>
      </c>
      <c r="AT264" s="199" t="s">
        <v>211</v>
      </c>
      <c r="AU264" s="199" t="s">
        <v>91</v>
      </c>
      <c r="AY264" s="17" t="s">
        <v>150</v>
      </c>
      <c r="BE264" s="200">
        <f>IF(N264="základní",J264,0)</f>
        <v>0</v>
      </c>
      <c r="BF264" s="200">
        <f>IF(N264="snížená",J264,0)</f>
        <v>0</v>
      </c>
      <c r="BG264" s="200">
        <f>IF(N264="zákl. přenesená",J264,0)</f>
        <v>0</v>
      </c>
      <c r="BH264" s="200">
        <f>IF(N264="sníž. přenesená",J264,0)</f>
        <v>0</v>
      </c>
      <c r="BI264" s="200">
        <f>IF(N264="nulová",J264,0)</f>
        <v>0</v>
      </c>
      <c r="BJ264" s="17" t="s">
        <v>89</v>
      </c>
      <c r="BK264" s="200">
        <f>ROUND(I264*H264,2)</f>
        <v>0</v>
      </c>
      <c r="BL264" s="17" t="s">
        <v>156</v>
      </c>
      <c r="BM264" s="199" t="s">
        <v>1146</v>
      </c>
    </row>
    <row r="265" spans="1:65" s="14" customFormat="1">
      <c r="B265" s="212"/>
      <c r="C265" s="213"/>
      <c r="D265" s="203" t="s">
        <v>158</v>
      </c>
      <c r="E265" s="214" t="s">
        <v>1</v>
      </c>
      <c r="F265" s="215" t="s">
        <v>1147</v>
      </c>
      <c r="G265" s="213"/>
      <c r="H265" s="216">
        <v>6.6</v>
      </c>
      <c r="I265" s="217"/>
      <c r="J265" s="213"/>
      <c r="K265" s="213"/>
      <c r="L265" s="218"/>
      <c r="M265" s="219"/>
      <c r="N265" s="220"/>
      <c r="O265" s="220"/>
      <c r="P265" s="220"/>
      <c r="Q265" s="220"/>
      <c r="R265" s="220"/>
      <c r="S265" s="220"/>
      <c r="T265" s="221"/>
      <c r="AT265" s="222" t="s">
        <v>158</v>
      </c>
      <c r="AU265" s="222" t="s">
        <v>91</v>
      </c>
      <c r="AV265" s="14" t="s">
        <v>91</v>
      </c>
      <c r="AW265" s="14" t="s">
        <v>35</v>
      </c>
      <c r="AX265" s="14" t="s">
        <v>81</v>
      </c>
      <c r="AY265" s="222" t="s">
        <v>150</v>
      </c>
    </row>
    <row r="266" spans="1:65" s="15" customFormat="1">
      <c r="B266" s="223"/>
      <c r="C266" s="224"/>
      <c r="D266" s="203" t="s">
        <v>158</v>
      </c>
      <c r="E266" s="225" t="s">
        <v>1</v>
      </c>
      <c r="F266" s="226" t="s">
        <v>161</v>
      </c>
      <c r="G266" s="224"/>
      <c r="H266" s="227">
        <v>6.6</v>
      </c>
      <c r="I266" s="228"/>
      <c r="J266" s="224"/>
      <c r="K266" s="224"/>
      <c r="L266" s="229"/>
      <c r="M266" s="230"/>
      <c r="N266" s="231"/>
      <c r="O266" s="231"/>
      <c r="P266" s="231"/>
      <c r="Q266" s="231"/>
      <c r="R266" s="231"/>
      <c r="S266" s="231"/>
      <c r="T266" s="232"/>
      <c r="AT266" s="233" t="s">
        <v>158</v>
      </c>
      <c r="AU266" s="233" t="s">
        <v>91</v>
      </c>
      <c r="AV266" s="15" t="s">
        <v>156</v>
      </c>
      <c r="AW266" s="15" t="s">
        <v>35</v>
      </c>
      <c r="AX266" s="15" t="s">
        <v>89</v>
      </c>
      <c r="AY266" s="233" t="s">
        <v>150</v>
      </c>
    </row>
    <row r="267" spans="1:65" s="14" customFormat="1">
      <c r="B267" s="212"/>
      <c r="C267" s="213"/>
      <c r="D267" s="203" t="s">
        <v>158</v>
      </c>
      <c r="E267" s="213"/>
      <c r="F267" s="215" t="s">
        <v>1148</v>
      </c>
      <c r="G267" s="213"/>
      <c r="H267" s="216">
        <v>6.7320000000000002</v>
      </c>
      <c r="I267" s="217"/>
      <c r="J267" s="213"/>
      <c r="K267" s="213"/>
      <c r="L267" s="218"/>
      <c r="M267" s="219"/>
      <c r="N267" s="220"/>
      <c r="O267" s="220"/>
      <c r="P267" s="220"/>
      <c r="Q267" s="220"/>
      <c r="R267" s="220"/>
      <c r="S267" s="220"/>
      <c r="T267" s="221"/>
      <c r="AT267" s="222" t="s">
        <v>158</v>
      </c>
      <c r="AU267" s="222" t="s">
        <v>91</v>
      </c>
      <c r="AV267" s="14" t="s">
        <v>91</v>
      </c>
      <c r="AW267" s="14" t="s">
        <v>4</v>
      </c>
      <c r="AX267" s="14" t="s">
        <v>89</v>
      </c>
      <c r="AY267" s="222" t="s">
        <v>150</v>
      </c>
    </row>
    <row r="268" spans="1:65" s="2" customFormat="1" ht="24.2" customHeight="1">
      <c r="A268" s="34"/>
      <c r="B268" s="35"/>
      <c r="C268" s="187" t="s">
        <v>344</v>
      </c>
      <c r="D268" s="187" t="s">
        <v>152</v>
      </c>
      <c r="E268" s="188" t="s">
        <v>355</v>
      </c>
      <c r="F268" s="189" t="s">
        <v>356</v>
      </c>
      <c r="G268" s="190" t="s">
        <v>189</v>
      </c>
      <c r="H268" s="191">
        <v>0.44400000000000001</v>
      </c>
      <c r="I268" s="192"/>
      <c r="J268" s="193">
        <f>ROUND(I268*H268,2)</f>
        <v>0</v>
      </c>
      <c r="K268" s="194"/>
      <c r="L268" s="39"/>
      <c r="M268" s="195" t="s">
        <v>1</v>
      </c>
      <c r="N268" s="196" t="s">
        <v>46</v>
      </c>
      <c r="O268" s="71"/>
      <c r="P268" s="197">
        <f>O268*H268</f>
        <v>0</v>
      </c>
      <c r="Q268" s="197">
        <v>2.2563399999999998</v>
      </c>
      <c r="R268" s="197">
        <f>Q268*H268</f>
        <v>1.0018149599999999</v>
      </c>
      <c r="S268" s="197">
        <v>0</v>
      </c>
      <c r="T268" s="198">
        <f>S268*H268</f>
        <v>0</v>
      </c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R268" s="199" t="s">
        <v>156</v>
      </c>
      <c r="AT268" s="199" t="s">
        <v>152</v>
      </c>
      <c r="AU268" s="199" t="s">
        <v>91</v>
      </c>
      <c r="AY268" s="17" t="s">
        <v>150</v>
      </c>
      <c r="BE268" s="200">
        <f>IF(N268="základní",J268,0)</f>
        <v>0</v>
      </c>
      <c r="BF268" s="200">
        <f>IF(N268="snížená",J268,0)</f>
        <v>0</v>
      </c>
      <c r="BG268" s="200">
        <f>IF(N268="zákl. přenesená",J268,0)</f>
        <v>0</v>
      </c>
      <c r="BH268" s="200">
        <f>IF(N268="sníž. přenesená",J268,0)</f>
        <v>0</v>
      </c>
      <c r="BI268" s="200">
        <f>IF(N268="nulová",J268,0)</f>
        <v>0</v>
      </c>
      <c r="BJ268" s="17" t="s">
        <v>89</v>
      </c>
      <c r="BK268" s="200">
        <f>ROUND(I268*H268,2)</f>
        <v>0</v>
      </c>
      <c r="BL268" s="17" t="s">
        <v>156</v>
      </c>
      <c r="BM268" s="199" t="s">
        <v>1149</v>
      </c>
    </row>
    <row r="269" spans="1:65" s="14" customFormat="1">
      <c r="B269" s="212"/>
      <c r="C269" s="213"/>
      <c r="D269" s="203" t="s">
        <v>158</v>
      </c>
      <c r="E269" s="214" t="s">
        <v>1</v>
      </c>
      <c r="F269" s="215" t="s">
        <v>1150</v>
      </c>
      <c r="G269" s="213"/>
      <c r="H269" s="216">
        <v>0.44400000000000001</v>
      </c>
      <c r="I269" s="217"/>
      <c r="J269" s="213"/>
      <c r="K269" s="213"/>
      <c r="L269" s="218"/>
      <c r="M269" s="219"/>
      <c r="N269" s="220"/>
      <c r="O269" s="220"/>
      <c r="P269" s="220"/>
      <c r="Q269" s="220"/>
      <c r="R269" s="220"/>
      <c r="S269" s="220"/>
      <c r="T269" s="221"/>
      <c r="AT269" s="222" t="s">
        <v>158</v>
      </c>
      <c r="AU269" s="222" t="s">
        <v>91</v>
      </c>
      <c r="AV269" s="14" t="s">
        <v>91</v>
      </c>
      <c r="AW269" s="14" t="s">
        <v>35</v>
      </c>
      <c r="AX269" s="14" t="s">
        <v>81</v>
      </c>
      <c r="AY269" s="222" t="s">
        <v>150</v>
      </c>
    </row>
    <row r="270" spans="1:65" s="15" customFormat="1">
      <c r="B270" s="223"/>
      <c r="C270" s="224"/>
      <c r="D270" s="203" t="s">
        <v>158</v>
      </c>
      <c r="E270" s="225" t="s">
        <v>1</v>
      </c>
      <c r="F270" s="226" t="s">
        <v>161</v>
      </c>
      <c r="G270" s="224"/>
      <c r="H270" s="227">
        <v>0.44400000000000001</v>
      </c>
      <c r="I270" s="228"/>
      <c r="J270" s="224"/>
      <c r="K270" s="224"/>
      <c r="L270" s="229"/>
      <c r="M270" s="230"/>
      <c r="N270" s="231"/>
      <c r="O270" s="231"/>
      <c r="P270" s="231"/>
      <c r="Q270" s="231"/>
      <c r="R270" s="231"/>
      <c r="S270" s="231"/>
      <c r="T270" s="232"/>
      <c r="AT270" s="233" t="s">
        <v>158</v>
      </c>
      <c r="AU270" s="233" t="s">
        <v>91</v>
      </c>
      <c r="AV270" s="15" t="s">
        <v>156</v>
      </c>
      <c r="AW270" s="15" t="s">
        <v>35</v>
      </c>
      <c r="AX270" s="15" t="s">
        <v>89</v>
      </c>
      <c r="AY270" s="233" t="s">
        <v>150</v>
      </c>
    </row>
    <row r="271" spans="1:65" s="2" customFormat="1" ht="24.2" customHeight="1">
      <c r="A271" s="34"/>
      <c r="B271" s="35"/>
      <c r="C271" s="187" t="s">
        <v>349</v>
      </c>
      <c r="D271" s="187" t="s">
        <v>152</v>
      </c>
      <c r="E271" s="188" t="s">
        <v>360</v>
      </c>
      <c r="F271" s="189" t="s">
        <v>361</v>
      </c>
      <c r="G271" s="190" t="s">
        <v>177</v>
      </c>
      <c r="H271" s="191">
        <v>8.92</v>
      </c>
      <c r="I271" s="192"/>
      <c r="J271" s="193">
        <f>ROUND(I271*H271,2)</f>
        <v>0</v>
      </c>
      <c r="K271" s="194"/>
      <c r="L271" s="39"/>
      <c r="M271" s="195" t="s">
        <v>1</v>
      </c>
      <c r="N271" s="196" t="s">
        <v>46</v>
      </c>
      <c r="O271" s="71"/>
      <c r="P271" s="197">
        <f>O271*H271</f>
        <v>0</v>
      </c>
      <c r="Q271" s="197">
        <v>1.6000000000000001E-4</v>
      </c>
      <c r="R271" s="197">
        <f>Q271*H271</f>
        <v>1.4272000000000002E-3</v>
      </c>
      <c r="S271" s="197">
        <v>0</v>
      </c>
      <c r="T271" s="198">
        <f>S271*H271</f>
        <v>0</v>
      </c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R271" s="199" t="s">
        <v>156</v>
      </c>
      <c r="AT271" s="199" t="s">
        <v>152</v>
      </c>
      <c r="AU271" s="199" t="s">
        <v>91</v>
      </c>
      <c r="AY271" s="17" t="s">
        <v>150</v>
      </c>
      <c r="BE271" s="200">
        <f>IF(N271="základní",J271,0)</f>
        <v>0</v>
      </c>
      <c r="BF271" s="200">
        <f>IF(N271="snížená",J271,0)</f>
        <v>0</v>
      </c>
      <c r="BG271" s="200">
        <f>IF(N271="zákl. přenesená",J271,0)</f>
        <v>0</v>
      </c>
      <c r="BH271" s="200">
        <f>IF(N271="sníž. přenesená",J271,0)</f>
        <v>0</v>
      </c>
      <c r="BI271" s="200">
        <f>IF(N271="nulová",J271,0)</f>
        <v>0</v>
      </c>
      <c r="BJ271" s="17" t="s">
        <v>89</v>
      </c>
      <c r="BK271" s="200">
        <f>ROUND(I271*H271,2)</f>
        <v>0</v>
      </c>
      <c r="BL271" s="17" t="s">
        <v>156</v>
      </c>
      <c r="BM271" s="199" t="s">
        <v>1151</v>
      </c>
    </row>
    <row r="272" spans="1:65" s="13" customFormat="1">
      <c r="B272" s="201"/>
      <c r="C272" s="202"/>
      <c r="D272" s="203" t="s">
        <v>158</v>
      </c>
      <c r="E272" s="204" t="s">
        <v>1</v>
      </c>
      <c r="F272" s="205" t="s">
        <v>363</v>
      </c>
      <c r="G272" s="202"/>
      <c r="H272" s="204" t="s">
        <v>1</v>
      </c>
      <c r="I272" s="206"/>
      <c r="J272" s="202"/>
      <c r="K272" s="202"/>
      <c r="L272" s="207"/>
      <c r="M272" s="208"/>
      <c r="N272" s="209"/>
      <c r="O272" s="209"/>
      <c r="P272" s="209"/>
      <c r="Q272" s="209"/>
      <c r="R272" s="209"/>
      <c r="S272" s="209"/>
      <c r="T272" s="210"/>
      <c r="AT272" s="211" t="s">
        <v>158</v>
      </c>
      <c r="AU272" s="211" t="s">
        <v>91</v>
      </c>
      <c r="AV272" s="13" t="s">
        <v>89</v>
      </c>
      <c r="AW272" s="13" t="s">
        <v>35</v>
      </c>
      <c r="AX272" s="13" t="s">
        <v>81</v>
      </c>
      <c r="AY272" s="211" t="s">
        <v>150</v>
      </c>
    </row>
    <row r="273" spans="1:65" s="14" customFormat="1">
      <c r="B273" s="212"/>
      <c r="C273" s="213"/>
      <c r="D273" s="203" t="s">
        <v>158</v>
      </c>
      <c r="E273" s="214" t="s">
        <v>1</v>
      </c>
      <c r="F273" s="215" t="s">
        <v>1152</v>
      </c>
      <c r="G273" s="213"/>
      <c r="H273" s="216">
        <v>2.7</v>
      </c>
      <c r="I273" s="217"/>
      <c r="J273" s="213"/>
      <c r="K273" s="213"/>
      <c r="L273" s="218"/>
      <c r="M273" s="219"/>
      <c r="N273" s="220"/>
      <c r="O273" s="220"/>
      <c r="P273" s="220"/>
      <c r="Q273" s="220"/>
      <c r="R273" s="220"/>
      <c r="S273" s="220"/>
      <c r="T273" s="221"/>
      <c r="AT273" s="222" t="s">
        <v>158</v>
      </c>
      <c r="AU273" s="222" t="s">
        <v>91</v>
      </c>
      <c r="AV273" s="14" t="s">
        <v>91</v>
      </c>
      <c r="AW273" s="14" t="s">
        <v>35</v>
      </c>
      <c r="AX273" s="14" t="s">
        <v>81</v>
      </c>
      <c r="AY273" s="222" t="s">
        <v>150</v>
      </c>
    </row>
    <row r="274" spans="1:65" s="14" customFormat="1">
      <c r="B274" s="212"/>
      <c r="C274" s="213"/>
      <c r="D274" s="203" t="s">
        <v>158</v>
      </c>
      <c r="E274" s="214" t="s">
        <v>1</v>
      </c>
      <c r="F274" s="215" t="s">
        <v>1153</v>
      </c>
      <c r="G274" s="213"/>
      <c r="H274" s="216">
        <v>6.22</v>
      </c>
      <c r="I274" s="217"/>
      <c r="J274" s="213"/>
      <c r="K274" s="213"/>
      <c r="L274" s="218"/>
      <c r="M274" s="219"/>
      <c r="N274" s="220"/>
      <c r="O274" s="220"/>
      <c r="P274" s="220"/>
      <c r="Q274" s="220"/>
      <c r="R274" s="220"/>
      <c r="S274" s="220"/>
      <c r="T274" s="221"/>
      <c r="AT274" s="222" t="s">
        <v>158</v>
      </c>
      <c r="AU274" s="222" t="s">
        <v>91</v>
      </c>
      <c r="AV274" s="14" t="s">
        <v>91</v>
      </c>
      <c r="AW274" s="14" t="s">
        <v>35</v>
      </c>
      <c r="AX274" s="14" t="s">
        <v>81</v>
      </c>
      <c r="AY274" s="222" t="s">
        <v>150</v>
      </c>
    </row>
    <row r="275" spans="1:65" s="15" customFormat="1">
      <c r="B275" s="223"/>
      <c r="C275" s="224"/>
      <c r="D275" s="203" t="s">
        <v>158</v>
      </c>
      <c r="E275" s="225" t="s">
        <v>1</v>
      </c>
      <c r="F275" s="226" t="s">
        <v>161</v>
      </c>
      <c r="G275" s="224"/>
      <c r="H275" s="227">
        <v>8.92</v>
      </c>
      <c r="I275" s="228"/>
      <c r="J275" s="224"/>
      <c r="K275" s="224"/>
      <c r="L275" s="229"/>
      <c r="M275" s="230"/>
      <c r="N275" s="231"/>
      <c r="O275" s="231"/>
      <c r="P275" s="231"/>
      <c r="Q275" s="231"/>
      <c r="R275" s="231"/>
      <c r="S275" s="231"/>
      <c r="T275" s="232"/>
      <c r="AT275" s="233" t="s">
        <v>158</v>
      </c>
      <c r="AU275" s="233" t="s">
        <v>91</v>
      </c>
      <c r="AV275" s="15" t="s">
        <v>156</v>
      </c>
      <c r="AW275" s="15" t="s">
        <v>35</v>
      </c>
      <c r="AX275" s="15" t="s">
        <v>89</v>
      </c>
      <c r="AY275" s="233" t="s">
        <v>150</v>
      </c>
    </row>
    <row r="276" spans="1:65" s="2" customFormat="1" ht="21.75" customHeight="1">
      <c r="A276" s="34"/>
      <c r="B276" s="35"/>
      <c r="C276" s="187" t="s">
        <v>354</v>
      </c>
      <c r="D276" s="187" t="s">
        <v>152</v>
      </c>
      <c r="E276" s="188" t="s">
        <v>366</v>
      </c>
      <c r="F276" s="189" t="s">
        <v>367</v>
      </c>
      <c r="G276" s="190" t="s">
        <v>177</v>
      </c>
      <c r="H276" s="191">
        <v>8.92</v>
      </c>
      <c r="I276" s="192"/>
      <c r="J276" s="193">
        <f>ROUND(I276*H276,2)</f>
        <v>0</v>
      </c>
      <c r="K276" s="194"/>
      <c r="L276" s="39"/>
      <c r="M276" s="195" t="s">
        <v>1</v>
      </c>
      <c r="N276" s="196" t="s">
        <v>46</v>
      </c>
      <c r="O276" s="71"/>
      <c r="P276" s="197">
        <f>O276*H276</f>
        <v>0</v>
      </c>
      <c r="Q276" s="197">
        <v>0</v>
      </c>
      <c r="R276" s="197">
        <f>Q276*H276</f>
        <v>0</v>
      </c>
      <c r="S276" s="197">
        <v>0</v>
      </c>
      <c r="T276" s="198">
        <f>S276*H276</f>
        <v>0</v>
      </c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R276" s="199" t="s">
        <v>156</v>
      </c>
      <c r="AT276" s="199" t="s">
        <v>152</v>
      </c>
      <c r="AU276" s="199" t="s">
        <v>91</v>
      </c>
      <c r="AY276" s="17" t="s">
        <v>150</v>
      </c>
      <c r="BE276" s="200">
        <f>IF(N276="základní",J276,0)</f>
        <v>0</v>
      </c>
      <c r="BF276" s="200">
        <f>IF(N276="snížená",J276,0)</f>
        <v>0</v>
      </c>
      <c r="BG276" s="200">
        <f>IF(N276="zákl. přenesená",J276,0)</f>
        <v>0</v>
      </c>
      <c r="BH276" s="200">
        <f>IF(N276="sníž. přenesená",J276,0)</f>
        <v>0</v>
      </c>
      <c r="BI276" s="200">
        <f>IF(N276="nulová",J276,0)</f>
        <v>0</v>
      </c>
      <c r="BJ276" s="17" t="s">
        <v>89</v>
      </c>
      <c r="BK276" s="200">
        <f>ROUND(I276*H276,2)</f>
        <v>0</v>
      </c>
      <c r="BL276" s="17" t="s">
        <v>156</v>
      </c>
      <c r="BM276" s="199" t="s">
        <v>1154</v>
      </c>
    </row>
    <row r="277" spans="1:65" s="13" customFormat="1">
      <c r="B277" s="201"/>
      <c r="C277" s="202"/>
      <c r="D277" s="203" t="s">
        <v>158</v>
      </c>
      <c r="E277" s="204" t="s">
        <v>1</v>
      </c>
      <c r="F277" s="205" t="s">
        <v>363</v>
      </c>
      <c r="G277" s="202"/>
      <c r="H277" s="204" t="s">
        <v>1</v>
      </c>
      <c r="I277" s="206"/>
      <c r="J277" s="202"/>
      <c r="K277" s="202"/>
      <c r="L277" s="207"/>
      <c r="M277" s="208"/>
      <c r="N277" s="209"/>
      <c r="O277" s="209"/>
      <c r="P277" s="209"/>
      <c r="Q277" s="209"/>
      <c r="R277" s="209"/>
      <c r="S277" s="209"/>
      <c r="T277" s="210"/>
      <c r="AT277" s="211" t="s">
        <v>158</v>
      </c>
      <c r="AU277" s="211" t="s">
        <v>91</v>
      </c>
      <c r="AV277" s="13" t="s">
        <v>89</v>
      </c>
      <c r="AW277" s="13" t="s">
        <v>35</v>
      </c>
      <c r="AX277" s="13" t="s">
        <v>81</v>
      </c>
      <c r="AY277" s="211" t="s">
        <v>150</v>
      </c>
    </row>
    <row r="278" spans="1:65" s="14" customFormat="1">
      <c r="B278" s="212"/>
      <c r="C278" s="213"/>
      <c r="D278" s="203" t="s">
        <v>158</v>
      </c>
      <c r="E278" s="214" t="s">
        <v>1</v>
      </c>
      <c r="F278" s="215" t="s">
        <v>1152</v>
      </c>
      <c r="G278" s="213"/>
      <c r="H278" s="216">
        <v>2.7</v>
      </c>
      <c r="I278" s="217"/>
      <c r="J278" s="213"/>
      <c r="K278" s="213"/>
      <c r="L278" s="218"/>
      <c r="M278" s="219"/>
      <c r="N278" s="220"/>
      <c r="O278" s="220"/>
      <c r="P278" s="220"/>
      <c r="Q278" s="220"/>
      <c r="R278" s="220"/>
      <c r="S278" s="220"/>
      <c r="T278" s="221"/>
      <c r="AT278" s="222" t="s">
        <v>158</v>
      </c>
      <c r="AU278" s="222" t="s">
        <v>91</v>
      </c>
      <c r="AV278" s="14" t="s">
        <v>91</v>
      </c>
      <c r="AW278" s="14" t="s">
        <v>35</v>
      </c>
      <c r="AX278" s="14" t="s">
        <v>81</v>
      </c>
      <c r="AY278" s="222" t="s">
        <v>150</v>
      </c>
    </row>
    <row r="279" spans="1:65" s="14" customFormat="1">
      <c r="B279" s="212"/>
      <c r="C279" s="213"/>
      <c r="D279" s="203" t="s">
        <v>158</v>
      </c>
      <c r="E279" s="214" t="s">
        <v>1</v>
      </c>
      <c r="F279" s="215" t="s">
        <v>1153</v>
      </c>
      <c r="G279" s="213"/>
      <c r="H279" s="216">
        <v>6.22</v>
      </c>
      <c r="I279" s="217"/>
      <c r="J279" s="213"/>
      <c r="K279" s="213"/>
      <c r="L279" s="218"/>
      <c r="M279" s="219"/>
      <c r="N279" s="220"/>
      <c r="O279" s="220"/>
      <c r="P279" s="220"/>
      <c r="Q279" s="220"/>
      <c r="R279" s="220"/>
      <c r="S279" s="220"/>
      <c r="T279" s="221"/>
      <c r="AT279" s="222" t="s">
        <v>158</v>
      </c>
      <c r="AU279" s="222" t="s">
        <v>91</v>
      </c>
      <c r="AV279" s="14" t="s">
        <v>91</v>
      </c>
      <c r="AW279" s="14" t="s">
        <v>35</v>
      </c>
      <c r="AX279" s="14" t="s">
        <v>81</v>
      </c>
      <c r="AY279" s="222" t="s">
        <v>150</v>
      </c>
    </row>
    <row r="280" spans="1:65" s="15" customFormat="1">
      <c r="B280" s="223"/>
      <c r="C280" s="224"/>
      <c r="D280" s="203" t="s">
        <v>158</v>
      </c>
      <c r="E280" s="225" t="s">
        <v>1</v>
      </c>
      <c r="F280" s="226" t="s">
        <v>161</v>
      </c>
      <c r="G280" s="224"/>
      <c r="H280" s="227">
        <v>8.92</v>
      </c>
      <c r="I280" s="228"/>
      <c r="J280" s="224"/>
      <c r="K280" s="224"/>
      <c r="L280" s="229"/>
      <c r="M280" s="230"/>
      <c r="N280" s="231"/>
      <c r="O280" s="231"/>
      <c r="P280" s="231"/>
      <c r="Q280" s="231"/>
      <c r="R280" s="231"/>
      <c r="S280" s="231"/>
      <c r="T280" s="232"/>
      <c r="AT280" s="233" t="s">
        <v>158</v>
      </c>
      <c r="AU280" s="233" t="s">
        <v>91</v>
      </c>
      <c r="AV280" s="15" t="s">
        <v>156</v>
      </c>
      <c r="AW280" s="15" t="s">
        <v>35</v>
      </c>
      <c r="AX280" s="15" t="s">
        <v>89</v>
      </c>
      <c r="AY280" s="233" t="s">
        <v>150</v>
      </c>
    </row>
    <row r="281" spans="1:65" s="2" customFormat="1" ht="24.2" customHeight="1">
      <c r="A281" s="34"/>
      <c r="B281" s="35"/>
      <c r="C281" s="187" t="s">
        <v>359</v>
      </c>
      <c r="D281" s="187" t="s">
        <v>152</v>
      </c>
      <c r="E281" s="188" t="s">
        <v>370</v>
      </c>
      <c r="F281" s="189" t="s">
        <v>371</v>
      </c>
      <c r="G281" s="190" t="s">
        <v>189</v>
      </c>
      <c r="H281" s="191">
        <v>0.14099999999999999</v>
      </c>
      <c r="I281" s="192"/>
      <c r="J281" s="193">
        <f>ROUND(I281*H281,2)</f>
        <v>0</v>
      </c>
      <c r="K281" s="194"/>
      <c r="L281" s="39"/>
      <c r="M281" s="195" t="s">
        <v>1</v>
      </c>
      <c r="N281" s="196" t="s">
        <v>46</v>
      </c>
      <c r="O281" s="71"/>
      <c r="P281" s="197">
        <f>O281*H281</f>
        <v>0</v>
      </c>
      <c r="Q281" s="197">
        <v>0</v>
      </c>
      <c r="R281" s="197">
        <f>Q281*H281</f>
        <v>0</v>
      </c>
      <c r="S281" s="197">
        <v>2.2000000000000002</v>
      </c>
      <c r="T281" s="198">
        <f>S281*H281</f>
        <v>0.31019999999999998</v>
      </c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R281" s="199" t="s">
        <v>156</v>
      </c>
      <c r="AT281" s="199" t="s">
        <v>152</v>
      </c>
      <c r="AU281" s="199" t="s">
        <v>91</v>
      </c>
      <c r="AY281" s="17" t="s">
        <v>150</v>
      </c>
      <c r="BE281" s="200">
        <f>IF(N281="základní",J281,0)</f>
        <v>0</v>
      </c>
      <c r="BF281" s="200">
        <f>IF(N281="snížená",J281,0)</f>
        <v>0</v>
      </c>
      <c r="BG281" s="200">
        <f>IF(N281="zákl. přenesená",J281,0)</f>
        <v>0</v>
      </c>
      <c r="BH281" s="200">
        <f>IF(N281="sníž. přenesená",J281,0)</f>
        <v>0</v>
      </c>
      <c r="BI281" s="200">
        <f>IF(N281="nulová",J281,0)</f>
        <v>0</v>
      </c>
      <c r="BJ281" s="17" t="s">
        <v>89</v>
      </c>
      <c r="BK281" s="200">
        <f>ROUND(I281*H281,2)</f>
        <v>0</v>
      </c>
      <c r="BL281" s="17" t="s">
        <v>156</v>
      </c>
      <c r="BM281" s="199" t="s">
        <v>1155</v>
      </c>
    </row>
    <row r="282" spans="1:65" s="13" customFormat="1">
      <c r="B282" s="201"/>
      <c r="C282" s="202"/>
      <c r="D282" s="203" t="s">
        <v>158</v>
      </c>
      <c r="E282" s="204" t="s">
        <v>1</v>
      </c>
      <c r="F282" s="205" t="s">
        <v>373</v>
      </c>
      <c r="G282" s="202"/>
      <c r="H282" s="204" t="s">
        <v>1</v>
      </c>
      <c r="I282" s="206"/>
      <c r="J282" s="202"/>
      <c r="K282" s="202"/>
      <c r="L282" s="207"/>
      <c r="M282" s="208"/>
      <c r="N282" s="209"/>
      <c r="O282" s="209"/>
      <c r="P282" s="209"/>
      <c r="Q282" s="209"/>
      <c r="R282" s="209"/>
      <c r="S282" s="209"/>
      <c r="T282" s="210"/>
      <c r="AT282" s="211" t="s">
        <v>158</v>
      </c>
      <c r="AU282" s="211" t="s">
        <v>91</v>
      </c>
      <c r="AV282" s="13" t="s">
        <v>89</v>
      </c>
      <c r="AW282" s="13" t="s">
        <v>35</v>
      </c>
      <c r="AX282" s="13" t="s">
        <v>81</v>
      </c>
      <c r="AY282" s="211" t="s">
        <v>150</v>
      </c>
    </row>
    <row r="283" spans="1:65" s="14" customFormat="1">
      <c r="B283" s="212"/>
      <c r="C283" s="213"/>
      <c r="D283" s="203" t="s">
        <v>158</v>
      </c>
      <c r="E283" s="214" t="s">
        <v>1</v>
      </c>
      <c r="F283" s="215" t="s">
        <v>1156</v>
      </c>
      <c r="G283" s="213"/>
      <c r="H283" s="216">
        <v>0.14099999999999999</v>
      </c>
      <c r="I283" s="217"/>
      <c r="J283" s="213"/>
      <c r="K283" s="213"/>
      <c r="L283" s="218"/>
      <c r="M283" s="219"/>
      <c r="N283" s="220"/>
      <c r="O283" s="220"/>
      <c r="P283" s="220"/>
      <c r="Q283" s="220"/>
      <c r="R283" s="220"/>
      <c r="S283" s="220"/>
      <c r="T283" s="221"/>
      <c r="AT283" s="222" t="s">
        <v>158</v>
      </c>
      <c r="AU283" s="222" t="s">
        <v>91</v>
      </c>
      <c r="AV283" s="14" t="s">
        <v>91</v>
      </c>
      <c r="AW283" s="14" t="s">
        <v>35</v>
      </c>
      <c r="AX283" s="14" t="s">
        <v>81</v>
      </c>
      <c r="AY283" s="222" t="s">
        <v>150</v>
      </c>
    </row>
    <row r="284" spans="1:65" s="15" customFormat="1">
      <c r="B284" s="223"/>
      <c r="C284" s="224"/>
      <c r="D284" s="203" t="s">
        <v>158</v>
      </c>
      <c r="E284" s="225" t="s">
        <v>1</v>
      </c>
      <c r="F284" s="226" t="s">
        <v>161</v>
      </c>
      <c r="G284" s="224"/>
      <c r="H284" s="227">
        <v>0.14099999999999999</v>
      </c>
      <c r="I284" s="228"/>
      <c r="J284" s="224"/>
      <c r="K284" s="224"/>
      <c r="L284" s="229"/>
      <c r="M284" s="230"/>
      <c r="N284" s="231"/>
      <c r="O284" s="231"/>
      <c r="P284" s="231"/>
      <c r="Q284" s="231"/>
      <c r="R284" s="231"/>
      <c r="S284" s="231"/>
      <c r="T284" s="232"/>
      <c r="AT284" s="233" t="s">
        <v>158</v>
      </c>
      <c r="AU284" s="233" t="s">
        <v>91</v>
      </c>
      <c r="AV284" s="15" t="s">
        <v>156</v>
      </c>
      <c r="AW284" s="15" t="s">
        <v>35</v>
      </c>
      <c r="AX284" s="15" t="s">
        <v>89</v>
      </c>
      <c r="AY284" s="233" t="s">
        <v>150</v>
      </c>
    </row>
    <row r="285" spans="1:65" s="12" customFormat="1" ht="22.9" customHeight="1">
      <c r="B285" s="171"/>
      <c r="C285" s="172"/>
      <c r="D285" s="173" t="s">
        <v>80</v>
      </c>
      <c r="E285" s="185" t="s">
        <v>383</v>
      </c>
      <c r="F285" s="185" t="s">
        <v>384</v>
      </c>
      <c r="G285" s="172"/>
      <c r="H285" s="172"/>
      <c r="I285" s="175"/>
      <c r="J285" s="186">
        <f>BK285</f>
        <v>0</v>
      </c>
      <c r="K285" s="172"/>
      <c r="L285" s="177"/>
      <c r="M285" s="178"/>
      <c r="N285" s="179"/>
      <c r="O285" s="179"/>
      <c r="P285" s="180">
        <f>SUM(P286:P302)</f>
        <v>0</v>
      </c>
      <c r="Q285" s="179"/>
      <c r="R285" s="180">
        <f>SUM(R286:R302)</f>
        <v>0</v>
      </c>
      <c r="S285" s="179"/>
      <c r="T285" s="181">
        <f>SUM(T286:T302)</f>
        <v>0</v>
      </c>
      <c r="AR285" s="182" t="s">
        <v>89</v>
      </c>
      <c r="AT285" s="183" t="s">
        <v>80</v>
      </c>
      <c r="AU285" s="183" t="s">
        <v>89</v>
      </c>
      <c r="AY285" s="182" t="s">
        <v>150</v>
      </c>
      <c r="BK285" s="184">
        <f>SUM(BK286:BK302)</f>
        <v>0</v>
      </c>
    </row>
    <row r="286" spans="1:65" s="2" customFormat="1" ht="24.2" customHeight="1">
      <c r="A286" s="34"/>
      <c r="B286" s="35"/>
      <c r="C286" s="187" t="s">
        <v>365</v>
      </c>
      <c r="D286" s="187" t="s">
        <v>152</v>
      </c>
      <c r="E286" s="188" t="s">
        <v>386</v>
      </c>
      <c r="F286" s="189" t="s">
        <v>387</v>
      </c>
      <c r="G286" s="190" t="s">
        <v>228</v>
      </c>
      <c r="H286" s="191">
        <v>3.3650000000000002</v>
      </c>
      <c r="I286" s="192"/>
      <c r="J286" s="193">
        <f>ROUND(I286*H286,2)</f>
        <v>0</v>
      </c>
      <c r="K286" s="194"/>
      <c r="L286" s="39"/>
      <c r="M286" s="195" t="s">
        <v>1</v>
      </c>
      <c r="N286" s="196" t="s">
        <v>46</v>
      </c>
      <c r="O286" s="71"/>
      <c r="P286" s="197">
        <f>O286*H286</f>
        <v>0</v>
      </c>
      <c r="Q286" s="197">
        <v>0</v>
      </c>
      <c r="R286" s="197">
        <f>Q286*H286</f>
        <v>0</v>
      </c>
      <c r="S286" s="197">
        <v>0</v>
      </c>
      <c r="T286" s="198">
        <f>S286*H286</f>
        <v>0</v>
      </c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R286" s="199" t="s">
        <v>156</v>
      </c>
      <c r="AT286" s="199" t="s">
        <v>152</v>
      </c>
      <c r="AU286" s="199" t="s">
        <v>91</v>
      </c>
      <c r="AY286" s="17" t="s">
        <v>150</v>
      </c>
      <c r="BE286" s="200">
        <f>IF(N286="základní",J286,0)</f>
        <v>0</v>
      </c>
      <c r="BF286" s="200">
        <f>IF(N286="snížená",J286,0)</f>
        <v>0</v>
      </c>
      <c r="BG286" s="200">
        <f>IF(N286="zákl. přenesená",J286,0)</f>
        <v>0</v>
      </c>
      <c r="BH286" s="200">
        <f>IF(N286="sníž. přenesená",J286,0)</f>
        <v>0</v>
      </c>
      <c r="BI286" s="200">
        <f>IF(N286="nulová",J286,0)</f>
        <v>0</v>
      </c>
      <c r="BJ286" s="17" t="s">
        <v>89</v>
      </c>
      <c r="BK286" s="200">
        <f>ROUND(I286*H286,2)</f>
        <v>0</v>
      </c>
      <c r="BL286" s="17" t="s">
        <v>156</v>
      </c>
      <c r="BM286" s="199" t="s">
        <v>1157</v>
      </c>
    </row>
    <row r="287" spans="1:65" s="14" customFormat="1">
      <c r="B287" s="212"/>
      <c r="C287" s="213"/>
      <c r="D287" s="203" t="s">
        <v>158</v>
      </c>
      <c r="E287" s="214" t="s">
        <v>1</v>
      </c>
      <c r="F287" s="215" t="s">
        <v>1158</v>
      </c>
      <c r="G287" s="213"/>
      <c r="H287" s="216">
        <v>3.3650000000000002</v>
      </c>
      <c r="I287" s="217"/>
      <c r="J287" s="213"/>
      <c r="K287" s="213"/>
      <c r="L287" s="218"/>
      <c r="M287" s="219"/>
      <c r="N287" s="220"/>
      <c r="O287" s="220"/>
      <c r="P287" s="220"/>
      <c r="Q287" s="220"/>
      <c r="R287" s="220"/>
      <c r="S287" s="220"/>
      <c r="T287" s="221"/>
      <c r="AT287" s="222" t="s">
        <v>158</v>
      </c>
      <c r="AU287" s="222" t="s">
        <v>91</v>
      </c>
      <c r="AV287" s="14" t="s">
        <v>91</v>
      </c>
      <c r="AW287" s="14" t="s">
        <v>35</v>
      </c>
      <c r="AX287" s="14" t="s">
        <v>81</v>
      </c>
      <c r="AY287" s="222" t="s">
        <v>150</v>
      </c>
    </row>
    <row r="288" spans="1:65" s="15" customFormat="1">
      <c r="B288" s="223"/>
      <c r="C288" s="224"/>
      <c r="D288" s="203" t="s">
        <v>158</v>
      </c>
      <c r="E288" s="225" t="s">
        <v>1</v>
      </c>
      <c r="F288" s="226" t="s">
        <v>161</v>
      </c>
      <c r="G288" s="224"/>
      <c r="H288" s="227">
        <v>3.3650000000000002</v>
      </c>
      <c r="I288" s="228"/>
      <c r="J288" s="224"/>
      <c r="K288" s="224"/>
      <c r="L288" s="229"/>
      <c r="M288" s="230"/>
      <c r="N288" s="231"/>
      <c r="O288" s="231"/>
      <c r="P288" s="231"/>
      <c r="Q288" s="231"/>
      <c r="R288" s="231"/>
      <c r="S288" s="231"/>
      <c r="T288" s="232"/>
      <c r="AT288" s="233" t="s">
        <v>158</v>
      </c>
      <c r="AU288" s="233" t="s">
        <v>91</v>
      </c>
      <c r="AV288" s="15" t="s">
        <v>156</v>
      </c>
      <c r="AW288" s="15" t="s">
        <v>35</v>
      </c>
      <c r="AX288" s="15" t="s">
        <v>89</v>
      </c>
      <c r="AY288" s="233" t="s">
        <v>150</v>
      </c>
    </row>
    <row r="289" spans="1:65" s="2" customFormat="1" ht="24.2" customHeight="1">
      <c r="A289" s="34"/>
      <c r="B289" s="35"/>
      <c r="C289" s="187" t="s">
        <v>369</v>
      </c>
      <c r="D289" s="187" t="s">
        <v>152</v>
      </c>
      <c r="E289" s="188" t="s">
        <v>391</v>
      </c>
      <c r="F289" s="189" t="s">
        <v>392</v>
      </c>
      <c r="G289" s="190" t="s">
        <v>228</v>
      </c>
      <c r="H289" s="191">
        <v>16.824999999999999</v>
      </c>
      <c r="I289" s="192"/>
      <c r="J289" s="193">
        <f>ROUND(I289*H289,2)</f>
        <v>0</v>
      </c>
      <c r="K289" s="194"/>
      <c r="L289" s="39"/>
      <c r="M289" s="195" t="s">
        <v>1</v>
      </c>
      <c r="N289" s="196" t="s">
        <v>46</v>
      </c>
      <c r="O289" s="71"/>
      <c r="P289" s="197">
        <f>O289*H289</f>
        <v>0</v>
      </c>
      <c r="Q289" s="197">
        <v>0</v>
      </c>
      <c r="R289" s="197">
        <f>Q289*H289</f>
        <v>0</v>
      </c>
      <c r="S289" s="197">
        <v>0</v>
      </c>
      <c r="T289" s="198">
        <f>S289*H289</f>
        <v>0</v>
      </c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R289" s="199" t="s">
        <v>156</v>
      </c>
      <c r="AT289" s="199" t="s">
        <v>152</v>
      </c>
      <c r="AU289" s="199" t="s">
        <v>91</v>
      </c>
      <c r="AY289" s="17" t="s">
        <v>150</v>
      </c>
      <c r="BE289" s="200">
        <f>IF(N289="základní",J289,0)</f>
        <v>0</v>
      </c>
      <c r="BF289" s="200">
        <f>IF(N289="snížená",J289,0)</f>
        <v>0</v>
      </c>
      <c r="BG289" s="200">
        <f>IF(N289="zákl. přenesená",J289,0)</f>
        <v>0</v>
      </c>
      <c r="BH289" s="200">
        <f>IF(N289="sníž. přenesená",J289,0)</f>
        <v>0</v>
      </c>
      <c r="BI289" s="200">
        <f>IF(N289="nulová",J289,0)</f>
        <v>0</v>
      </c>
      <c r="BJ289" s="17" t="s">
        <v>89</v>
      </c>
      <c r="BK289" s="200">
        <f>ROUND(I289*H289,2)</f>
        <v>0</v>
      </c>
      <c r="BL289" s="17" t="s">
        <v>156</v>
      </c>
      <c r="BM289" s="199" t="s">
        <v>1159</v>
      </c>
    </row>
    <row r="290" spans="1:65" s="14" customFormat="1">
      <c r="B290" s="212"/>
      <c r="C290" s="213"/>
      <c r="D290" s="203" t="s">
        <v>158</v>
      </c>
      <c r="E290" s="214" t="s">
        <v>1</v>
      </c>
      <c r="F290" s="215" t="s">
        <v>1160</v>
      </c>
      <c r="G290" s="213"/>
      <c r="H290" s="216">
        <v>3.3650000000000002</v>
      </c>
      <c r="I290" s="217"/>
      <c r="J290" s="213"/>
      <c r="K290" s="213"/>
      <c r="L290" s="218"/>
      <c r="M290" s="219"/>
      <c r="N290" s="220"/>
      <c r="O290" s="220"/>
      <c r="P290" s="220"/>
      <c r="Q290" s="220"/>
      <c r="R290" s="220"/>
      <c r="S290" s="220"/>
      <c r="T290" s="221"/>
      <c r="AT290" s="222" t="s">
        <v>158</v>
      </c>
      <c r="AU290" s="222" t="s">
        <v>91</v>
      </c>
      <c r="AV290" s="14" t="s">
        <v>91</v>
      </c>
      <c r="AW290" s="14" t="s">
        <v>35</v>
      </c>
      <c r="AX290" s="14" t="s">
        <v>81</v>
      </c>
      <c r="AY290" s="222" t="s">
        <v>150</v>
      </c>
    </row>
    <row r="291" spans="1:65" s="15" customFormat="1">
      <c r="B291" s="223"/>
      <c r="C291" s="224"/>
      <c r="D291" s="203" t="s">
        <v>158</v>
      </c>
      <c r="E291" s="225" t="s">
        <v>1</v>
      </c>
      <c r="F291" s="226" t="s">
        <v>161</v>
      </c>
      <c r="G291" s="224"/>
      <c r="H291" s="227">
        <v>3.3650000000000002</v>
      </c>
      <c r="I291" s="228"/>
      <c r="J291" s="224"/>
      <c r="K291" s="224"/>
      <c r="L291" s="229"/>
      <c r="M291" s="230"/>
      <c r="N291" s="231"/>
      <c r="O291" s="231"/>
      <c r="P291" s="231"/>
      <c r="Q291" s="231"/>
      <c r="R291" s="231"/>
      <c r="S291" s="231"/>
      <c r="T291" s="232"/>
      <c r="AT291" s="233" t="s">
        <v>158</v>
      </c>
      <c r="AU291" s="233" t="s">
        <v>91</v>
      </c>
      <c r="AV291" s="15" t="s">
        <v>156</v>
      </c>
      <c r="AW291" s="15" t="s">
        <v>35</v>
      </c>
      <c r="AX291" s="15" t="s">
        <v>89</v>
      </c>
      <c r="AY291" s="233" t="s">
        <v>150</v>
      </c>
    </row>
    <row r="292" spans="1:65" s="14" customFormat="1">
      <c r="B292" s="212"/>
      <c r="C292" s="213"/>
      <c r="D292" s="203" t="s">
        <v>158</v>
      </c>
      <c r="E292" s="213"/>
      <c r="F292" s="215" t="s">
        <v>1161</v>
      </c>
      <c r="G292" s="213"/>
      <c r="H292" s="216">
        <v>16.824999999999999</v>
      </c>
      <c r="I292" s="217"/>
      <c r="J292" s="213"/>
      <c r="K292" s="213"/>
      <c r="L292" s="218"/>
      <c r="M292" s="219"/>
      <c r="N292" s="220"/>
      <c r="O292" s="220"/>
      <c r="P292" s="220"/>
      <c r="Q292" s="220"/>
      <c r="R292" s="220"/>
      <c r="S292" s="220"/>
      <c r="T292" s="221"/>
      <c r="AT292" s="222" t="s">
        <v>158</v>
      </c>
      <c r="AU292" s="222" t="s">
        <v>91</v>
      </c>
      <c r="AV292" s="14" t="s">
        <v>91</v>
      </c>
      <c r="AW292" s="14" t="s">
        <v>4</v>
      </c>
      <c r="AX292" s="14" t="s">
        <v>89</v>
      </c>
      <c r="AY292" s="222" t="s">
        <v>150</v>
      </c>
    </row>
    <row r="293" spans="1:65" s="2" customFormat="1" ht="37.9" customHeight="1">
      <c r="A293" s="34"/>
      <c r="B293" s="35"/>
      <c r="C293" s="187" t="s">
        <v>375</v>
      </c>
      <c r="D293" s="187" t="s">
        <v>152</v>
      </c>
      <c r="E293" s="188" t="s">
        <v>397</v>
      </c>
      <c r="F293" s="189" t="s">
        <v>398</v>
      </c>
      <c r="G293" s="190" t="s">
        <v>228</v>
      </c>
      <c r="H293" s="191">
        <v>0.31</v>
      </c>
      <c r="I293" s="192"/>
      <c r="J293" s="193">
        <f>ROUND(I293*H293,2)</f>
        <v>0</v>
      </c>
      <c r="K293" s="194"/>
      <c r="L293" s="39"/>
      <c r="M293" s="195" t="s">
        <v>1</v>
      </c>
      <c r="N293" s="196" t="s">
        <v>46</v>
      </c>
      <c r="O293" s="71"/>
      <c r="P293" s="197">
        <f>O293*H293</f>
        <v>0</v>
      </c>
      <c r="Q293" s="197">
        <v>0</v>
      </c>
      <c r="R293" s="197">
        <f>Q293*H293</f>
        <v>0</v>
      </c>
      <c r="S293" s="197">
        <v>0</v>
      </c>
      <c r="T293" s="198">
        <f>S293*H293</f>
        <v>0</v>
      </c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R293" s="199" t="s">
        <v>156</v>
      </c>
      <c r="AT293" s="199" t="s">
        <v>152</v>
      </c>
      <c r="AU293" s="199" t="s">
        <v>91</v>
      </c>
      <c r="AY293" s="17" t="s">
        <v>150</v>
      </c>
      <c r="BE293" s="200">
        <f>IF(N293="základní",J293,0)</f>
        <v>0</v>
      </c>
      <c r="BF293" s="200">
        <f>IF(N293="snížená",J293,0)</f>
        <v>0</v>
      </c>
      <c r="BG293" s="200">
        <f>IF(N293="zákl. přenesená",J293,0)</f>
        <v>0</v>
      </c>
      <c r="BH293" s="200">
        <f>IF(N293="sníž. přenesená",J293,0)</f>
        <v>0</v>
      </c>
      <c r="BI293" s="200">
        <f>IF(N293="nulová",J293,0)</f>
        <v>0</v>
      </c>
      <c r="BJ293" s="17" t="s">
        <v>89</v>
      </c>
      <c r="BK293" s="200">
        <f>ROUND(I293*H293,2)</f>
        <v>0</v>
      </c>
      <c r="BL293" s="17" t="s">
        <v>156</v>
      </c>
      <c r="BM293" s="199" t="s">
        <v>1162</v>
      </c>
    </row>
    <row r="294" spans="1:65" s="13" customFormat="1">
      <c r="B294" s="201"/>
      <c r="C294" s="202"/>
      <c r="D294" s="203" t="s">
        <v>158</v>
      </c>
      <c r="E294" s="204" t="s">
        <v>1</v>
      </c>
      <c r="F294" s="205" t="s">
        <v>400</v>
      </c>
      <c r="G294" s="202"/>
      <c r="H294" s="204" t="s">
        <v>1</v>
      </c>
      <c r="I294" s="206"/>
      <c r="J294" s="202"/>
      <c r="K294" s="202"/>
      <c r="L294" s="207"/>
      <c r="M294" s="208"/>
      <c r="N294" s="209"/>
      <c r="O294" s="209"/>
      <c r="P294" s="209"/>
      <c r="Q294" s="209"/>
      <c r="R294" s="209"/>
      <c r="S294" s="209"/>
      <c r="T294" s="210"/>
      <c r="AT294" s="211" t="s">
        <v>158</v>
      </c>
      <c r="AU294" s="211" t="s">
        <v>91</v>
      </c>
      <c r="AV294" s="13" t="s">
        <v>89</v>
      </c>
      <c r="AW294" s="13" t="s">
        <v>35</v>
      </c>
      <c r="AX294" s="13" t="s">
        <v>81</v>
      </c>
      <c r="AY294" s="211" t="s">
        <v>150</v>
      </c>
    </row>
    <row r="295" spans="1:65" s="14" customFormat="1">
      <c r="B295" s="212"/>
      <c r="C295" s="213"/>
      <c r="D295" s="203" t="s">
        <v>158</v>
      </c>
      <c r="E295" s="214" t="s">
        <v>1</v>
      </c>
      <c r="F295" s="215" t="s">
        <v>1163</v>
      </c>
      <c r="G295" s="213"/>
      <c r="H295" s="216">
        <v>0.31</v>
      </c>
      <c r="I295" s="217"/>
      <c r="J295" s="213"/>
      <c r="K295" s="213"/>
      <c r="L295" s="218"/>
      <c r="M295" s="219"/>
      <c r="N295" s="220"/>
      <c r="O295" s="220"/>
      <c r="P295" s="220"/>
      <c r="Q295" s="220"/>
      <c r="R295" s="220"/>
      <c r="S295" s="220"/>
      <c r="T295" s="221"/>
      <c r="AT295" s="222" t="s">
        <v>158</v>
      </c>
      <c r="AU295" s="222" t="s">
        <v>91</v>
      </c>
      <c r="AV295" s="14" t="s">
        <v>91</v>
      </c>
      <c r="AW295" s="14" t="s">
        <v>35</v>
      </c>
      <c r="AX295" s="14" t="s">
        <v>81</v>
      </c>
      <c r="AY295" s="222" t="s">
        <v>150</v>
      </c>
    </row>
    <row r="296" spans="1:65" s="15" customFormat="1">
      <c r="B296" s="223"/>
      <c r="C296" s="224"/>
      <c r="D296" s="203" t="s">
        <v>158</v>
      </c>
      <c r="E296" s="225" t="s">
        <v>1</v>
      </c>
      <c r="F296" s="226" t="s">
        <v>161</v>
      </c>
      <c r="G296" s="224"/>
      <c r="H296" s="227">
        <v>0.31</v>
      </c>
      <c r="I296" s="228"/>
      <c r="J296" s="224"/>
      <c r="K296" s="224"/>
      <c r="L296" s="229"/>
      <c r="M296" s="230"/>
      <c r="N296" s="231"/>
      <c r="O296" s="231"/>
      <c r="P296" s="231"/>
      <c r="Q296" s="231"/>
      <c r="R296" s="231"/>
      <c r="S296" s="231"/>
      <c r="T296" s="232"/>
      <c r="AT296" s="233" t="s">
        <v>158</v>
      </c>
      <c r="AU296" s="233" t="s">
        <v>91</v>
      </c>
      <c r="AV296" s="15" t="s">
        <v>156</v>
      </c>
      <c r="AW296" s="15" t="s">
        <v>35</v>
      </c>
      <c r="AX296" s="15" t="s">
        <v>89</v>
      </c>
      <c r="AY296" s="233" t="s">
        <v>150</v>
      </c>
    </row>
    <row r="297" spans="1:65" s="2" customFormat="1" ht="44.25" customHeight="1">
      <c r="A297" s="34"/>
      <c r="B297" s="35"/>
      <c r="C297" s="187" t="s">
        <v>379</v>
      </c>
      <c r="D297" s="187" t="s">
        <v>152</v>
      </c>
      <c r="E297" s="188" t="s">
        <v>403</v>
      </c>
      <c r="F297" s="189" t="s">
        <v>404</v>
      </c>
      <c r="G297" s="190" t="s">
        <v>228</v>
      </c>
      <c r="H297" s="191">
        <v>1.802</v>
      </c>
      <c r="I297" s="192"/>
      <c r="J297" s="193">
        <f>ROUND(I297*H297,2)</f>
        <v>0</v>
      </c>
      <c r="K297" s="194"/>
      <c r="L297" s="39"/>
      <c r="M297" s="195" t="s">
        <v>1</v>
      </c>
      <c r="N297" s="196" t="s">
        <v>46</v>
      </c>
      <c r="O297" s="71"/>
      <c r="P297" s="197">
        <f>O297*H297</f>
        <v>0</v>
      </c>
      <c r="Q297" s="197">
        <v>0</v>
      </c>
      <c r="R297" s="197">
        <f>Q297*H297</f>
        <v>0</v>
      </c>
      <c r="S297" s="197">
        <v>0</v>
      </c>
      <c r="T297" s="198">
        <f>S297*H297</f>
        <v>0</v>
      </c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R297" s="199" t="s">
        <v>156</v>
      </c>
      <c r="AT297" s="199" t="s">
        <v>152</v>
      </c>
      <c r="AU297" s="199" t="s">
        <v>91</v>
      </c>
      <c r="AY297" s="17" t="s">
        <v>150</v>
      </c>
      <c r="BE297" s="200">
        <f>IF(N297="základní",J297,0)</f>
        <v>0</v>
      </c>
      <c r="BF297" s="200">
        <f>IF(N297="snížená",J297,0)</f>
        <v>0</v>
      </c>
      <c r="BG297" s="200">
        <f>IF(N297="zákl. přenesená",J297,0)</f>
        <v>0</v>
      </c>
      <c r="BH297" s="200">
        <f>IF(N297="sníž. přenesená",J297,0)</f>
        <v>0</v>
      </c>
      <c r="BI297" s="200">
        <f>IF(N297="nulová",J297,0)</f>
        <v>0</v>
      </c>
      <c r="BJ297" s="17" t="s">
        <v>89</v>
      </c>
      <c r="BK297" s="200">
        <f>ROUND(I297*H297,2)</f>
        <v>0</v>
      </c>
      <c r="BL297" s="17" t="s">
        <v>156</v>
      </c>
      <c r="BM297" s="199" t="s">
        <v>1164</v>
      </c>
    </row>
    <row r="298" spans="1:65" s="14" customFormat="1">
      <c r="B298" s="212"/>
      <c r="C298" s="213"/>
      <c r="D298" s="203" t="s">
        <v>158</v>
      </c>
      <c r="E298" s="214" t="s">
        <v>1</v>
      </c>
      <c r="F298" s="215" t="s">
        <v>1165</v>
      </c>
      <c r="G298" s="213"/>
      <c r="H298" s="216">
        <v>1.802</v>
      </c>
      <c r="I298" s="217"/>
      <c r="J298" s="213"/>
      <c r="K298" s="213"/>
      <c r="L298" s="218"/>
      <c r="M298" s="219"/>
      <c r="N298" s="220"/>
      <c r="O298" s="220"/>
      <c r="P298" s="220"/>
      <c r="Q298" s="220"/>
      <c r="R298" s="220"/>
      <c r="S298" s="220"/>
      <c r="T298" s="221"/>
      <c r="AT298" s="222" t="s">
        <v>158</v>
      </c>
      <c r="AU298" s="222" t="s">
        <v>91</v>
      </c>
      <c r="AV298" s="14" t="s">
        <v>91</v>
      </c>
      <c r="AW298" s="14" t="s">
        <v>35</v>
      </c>
      <c r="AX298" s="14" t="s">
        <v>81</v>
      </c>
      <c r="AY298" s="222" t="s">
        <v>150</v>
      </c>
    </row>
    <row r="299" spans="1:65" s="15" customFormat="1">
      <c r="B299" s="223"/>
      <c r="C299" s="224"/>
      <c r="D299" s="203" t="s">
        <v>158</v>
      </c>
      <c r="E299" s="225" t="s">
        <v>1</v>
      </c>
      <c r="F299" s="226" t="s">
        <v>161</v>
      </c>
      <c r="G299" s="224"/>
      <c r="H299" s="227">
        <v>1.802</v>
      </c>
      <c r="I299" s="228"/>
      <c r="J299" s="224"/>
      <c r="K299" s="224"/>
      <c r="L299" s="229"/>
      <c r="M299" s="230"/>
      <c r="N299" s="231"/>
      <c r="O299" s="231"/>
      <c r="P299" s="231"/>
      <c r="Q299" s="231"/>
      <c r="R299" s="231"/>
      <c r="S299" s="231"/>
      <c r="T299" s="232"/>
      <c r="AT299" s="233" t="s">
        <v>158</v>
      </c>
      <c r="AU299" s="233" t="s">
        <v>91</v>
      </c>
      <c r="AV299" s="15" t="s">
        <v>156</v>
      </c>
      <c r="AW299" s="15" t="s">
        <v>35</v>
      </c>
      <c r="AX299" s="15" t="s">
        <v>89</v>
      </c>
      <c r="AY299" s="233" t="s">
        <v>150</v>
      </c>
    </row>
    <row r="300" spans="1:65" s="2" customFormat="1" ht="44.25" customHeight="1">
      <c r="A300" s="34"/>
      <c r="B300" s="35"/>
      <c r="C300" s="187" t="s">
        <v>385</v>
      </c>
      <c r="D300" s="187" t="s">
        <v>152</v>
      </c>
      <c r="E300" s="188" t="s">
        <v>408</v>
      </c>
      <c r="F300" s="189" t="s">
        <v>409</v>
      </c>
      <c r="G300" s="190" t="s">
        <v>228</v>
      </c>
      <c r="H300" s="191">
        <v>1.2529999999999999</v>
      </c>
      <c r="I300" s="192"/>
      <c r="J300" s="193">
        <f>ROUND(I300*H300,2)</f>
        <v>0</v>
      </c>
      <c r="K300" s="194"/>
      <c r="L300" s="39"/>
      <c r="M300" s="195" t="s">
        <v>1</v>
      </c>
      <c r="N300" s="196" t="s">
        <v>46</v>
      </c>
      <c r="O300" s="71"/>
      <c r="P300" s="197">
        <f>O300*H300</f>
        <v>0</v>
      </c>
      <c r="Q300" s="197">
        <v>0</v>
      </c>
      <c r="R300" s="197">
        <f>Q300*H300</f>
        <v>0</v>
      </c>
      <c r="S300" s="197">
        <v>0</v>
      </c>
      <c r="T300" s="198">
        <f>S300*H300</f>
        <v>0</v>
      </c>
      <c r="U300" s="34"/>
      <c r="V300" s="34"/>
      <c r="W300" s="34"/>
      <c r="X300" s="34"/>
      <c r="Y300" s="34"/>
      <c r="Z300" s="34"/>
      <c r="AA300" s="34"/>
      <c r="AB300" s="34"/>
      <c r="AC300" s="34"/>
      <c r="AD300" s="34"/>
      <c r="AE300" s="34"/>
      <c r="AR300" s="199" t="s">
        <v>156</v>
      </c>
      <c r="AT300" s="199" t="s">
        <v>152</v>
      </c>
      <c r="AU300" s="199" t="s">
        <v>91</v>
      </c>
      <c r="AY300" s="17" t="s">
        <v>150</v>
      </c>
      <c r="BE300" s="200">
        <f>IF(N300="základní",J300,0)</f>
        <v>0</v>
      </c>
      <c r="BF300" s="200">
        <f>IF(N300="snížená",J300,0)</f>
        <v>0</v>
      </c>
      <c r="BG300" s="200">
        <f>IF(N300="zákl. přenesená",J300,0)</f>
        <v>0</v>
      </c>
      <c r="BH300" s="200">
        <f>IF(N300="sníž. přenesená",J300,0)</f>
        <v>0</v>
      </c>
      <c r="BI300" s="200">
        <f>IF(N300="nulová",J300,0)</f>
        <v>0</v>
      </c>
      <c r="BJ300" s="17" t="s">
        <v>89</v>
      </c>
      <c r="BK300" s="200">
        <f>ROUND(I300*H300,2)</f>
        <v>0</v>
      </c>
      <c r="BL300" s="17" t="s">
        <v>156</v>
      </c>
      <c r="BM300" s="199" t="s">
        <v>1166</v>
      </c>
    </row>
    <row r="301" spans="1:65" s="14" customFormat="1">
      <c r="B301" s="212"/>
      <c r="C301" s="213"/>
      <c r="D301" s="203" t="s">
        <v>158</v>
      </c>
      <c r="E301" s="214" t="s">
        <v>1</v>
      </c>
      <c r="F301" s="215" t="s">
        <v>1167</v>
      </c>
      <c r="G301" s="213"/>
      <c r="H301" s="216">
        <v>1.2529999999999999</v>
      </c>
      <c r="I301" s="217"/>
      <c r="J301" s="213"/>
      <c r="K301" s="213"/>
      <c r="L301" s="218"/>
      <c r="M301" s="219"/>
      <c r="N301" s="220"/>
      <c r="O301" s="220"/>
      <c r="P301" s="220"/>
      <c r="Q301" s="220"/>
      <c r="R301" s="220"/>
      <c r="S301" s="220"/>
      <c r="T301" s="221"/>
      <c r="AT301" s="222" t="s">
        <v>158</v>
      </c>
      <c r="AU301" s="222" t="s">
        <v>91</v>
      </c>
      <c r="AV301" s="14" t="s">
        <v>91</v>
      </c>
      <c r="AW301" s="14" t="s">
        <v>35</v>
      </c>
      <c r="AX301" s="14" t="s">
        <v>81</v>
      </c>
      <c r="AY301" s="222" t="s">
        <v>150</v>
      </c>
    </row>
    <row r="302" spans="1:65" s="15" customFormat="1">
      <c r="B302" s="223"/>
      <c r="C302" s="224"/>
      <c r="D302" s="203" t="s">
        <v>158</v>
      </c>
      <c r="E302" s="225" t="s">
        <v>1</v>
      </c>
      <c r="F302" s="226" t="s">
        <v>161</v>
      </c>
      <c r="G302" s="224"/>
      <c r="H302" s="227">
        <v>1.2529999999999999</v>
      </c>
      <c r="I302" s="228"/>
      <c r="J302" s="224"/>
      <c r="K302" s="224"/>
      <c r="L302" s="229"/>
      <c r="M302" s="230"/>
      <c r="N302" s="231"/>
      <c r="O302" s="231"/>
      <c r="P302" s="231"/>
      <c r="Q302" s="231"/>
      <c r="R302" s="231"/>
      <c r="S302" s="231"/>
      <c r="T302" s="232"/>
      <c r="AT302" s="233" t="s">
        <v>158</v>
      </c>
      <c r="AU302" s="233" t="s">
        <v>91</v>
      </c>
      <c r="AV302" s="15" t="s">
        <v>156</v>
      </c>
      <c r="AW302" s="15" t="s">
        <v>35</v>
      </c>
      <c r="AX302" s="15" t="s">
        <v>89</v>
      </c>
      <c r="AY302" s="233" t="s">
        <v>150</v>
      </c>
    </row>
    <row r="303" spans="1:65" s="12" customFormat="1" ht="22.9" customHeight="1">
      <c r="B303" s="171"/>
      <c r="C303" s="172"/>
      <c r="D303" s="173" t="s">
        <v>80</v>
      </c>
      <c r="E303" s="185" t="s">
        <v>412</v>
      </c>
      <c r="F303" s="185" t="s">
        <v>413</v>
      </c>
      <c r="G303" s="172"/>
      <c r="H303" s="172"/>
      <c r="I303" s="175"/>
      <c r="J303" s="186">
        <f>BK303</f>
        <v>0</v>
      </c>
      <c r="K303" s="172"/>
      <c r="L303" s="177"/>
      <c r="M303" s="178"/>
      <c r="N303" s="179"/>
      <c r="O303" s="179"/>
      <c r="P303" s="180">
        <f>P304</f>
        <v>0</v>
      </c>
      <c r="Q303" s="179"/>
      <c r="R303" s="180">
        <f>R304</f>
        <v>0</v>
      </c>
      <c r="S303" s="179"/>
      <c r="T303" s="181">
        <f>T304</f>
        <v>0</v>
      </c>
      <c r="AR303" s="182" t="s">
        <v>89</v>
      </c>
      <c r="AT303" s="183" t="s">
        <v>80</v>
      </c>
      <c r="AU303" s="183" t="s">
        <v>89</v>
      </c>
      <c r="AY303" s="182" t="s">
        <v>150</v>
      </c>
      <c r="BK303" s="184">
        <f>BK304</f>
        <v>0</v>
      </c>
    </row>
    <row r="304" spans="1:65" s="2" customFormat="1" ht="24.2" customHeight="1">
      <c r="A304" s="34"/>
      <c r="B304" s="35"/>
      <c r="C304" s="187" t="s">
        <v>390</v>
      </c>
      <c r="D304" s="187" t="s">
        <v>152</v>
      </c>
      <c r="E304" s="188" t="s">
        <v>415</v>
      </c>
      <c r="F304" s="189" t="s">
        <v>416</v>
      </c>
      <c r="G304" s="190" t="s">
        <v>228</v>
      </c>
      <c r="H304" s="191">
        <v>23.652999999999999</v>
      </c>
      <c r="I304" s="192"/>
      <c r="J304" s="193">
        <f>ROUND(I304*H304,2)</f>
        <v>0</v>
      </c>
      <c r="K304" s="194"/>
      <c r="L304" s="39"/>
      <c r="M304" s="195" t="s">
        <v>1</v>
      </c>
      <c r="N304" s="196" t="s">
        <v>46</v>
      </c>
      <c r="O304" s="71"/>
      <c r="P304" s="197">
        <f>O304*H304</f>
        <v>0</v>
      </c>
      <c r="Q304" s="197">
        <v>0</v>
      </c>
      <c r="R304" s="197">
        <f>Q304*H304</f>
        <v>0</v>
      </c>
      <c r="S304" s="197">
        <v>0</v>
      </c>
      <c r="T304" s="198">
        <f>S304*H304</f>
        <v>0</v>
      </c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R304" s="199" t="s">
        <v>156</v>
      </c>
      <c r="AT304" s="199" t="s">
        <v>152</v>
      </c>
      <c r="AU304" s="199" t="s">
        <v>91</v>
      </c>
      <c r="AY304" s="17" t="s">
        <v>150</v>
      </c>
      <c r="BE304" s="200">
        <f>IF(N304="základní",J304,0)</f>
        <v>0</v>
      </c>
      <c r="BF304" s="200">
        <f>IF(N304="snížená",J304,0)</f>
        <v>0</v>
      </c>
      <c r="BG304" s="200">
        <f>IF(N304="zákl. přenesená",J304,0)</f>
        <v>0</v>
      </c>
      <c r="BH304" s="200">
        <f>IF(N304="sníž. přenesená",J304,0)</f>
        <v>0</v>
      </c>
      <c r="BI304" s="200">
        <f>IF(N304="nulová",J304,0)</f>
        <v>0</v>
      </c>
      <c r="BJ304" s="17" t="s">
        <v>89</v>
      </c>
      <c r="BK304" s="200">
        <f>ROUND(I304*H304,2)</f>
        <v>0</v>
      </c>
      <c r="BL304" s="17" t="s">
        <v>156</v>
      </c>
      <c r="BM304" s="199" t="s">
        <v>1168</v>
      </c>
    </row>
    <row r="305" spans="1:65" s="12" customFormat="1" ht="25.9" customHeight="1">
      <c r="B305" s="171"/>
      <c r="C305" s="172"/>
      <c r="D305" s="173" t="s">
        <v>80</v>
      </c>
      <c r="E305" s="174" t="s">
        <v>418</v>
      </c>
      <c r="F305" s="174" t="s">
        <v>419</v>
      </c>
      <c r="G305" s="172"/>
      <c r="H305" s="172"/>
      <c r="I305" s="175"/>
      <c r="J305" s="176">
        <f>BK305</f>
        <v>0</v>
      </c>
      <c r="K305" s="172"/>
      <c r="L305" s="177"/>
      <c r="M305" s="178"/>
      <c r="N305" s="179"/>
      <c r="O305" s="179"/>
      <c r="P305" s="180">
        <f>P306</f>
        <v>0</v>
      </c>
      <c r="Q305" s="179"/>
      <c r="R305" s="180">
        <f>R306</f>
        <v>2.5</v>
      </c>
      <c r="S305" s="179"/>
      <c r="T305" s="181">
        <f>T306</f>
        <v>0</v>
      </c>
      <c r="AR305" s="182" t="s">
        <v>91</v>
      </c>
      <c r="AT305" s="183" t="s">
        <v>80</v>
      </c>
      <c r="AU305" s="183" t="s">
        <v>81</v>
      </c>
      <c r="AY305" s="182" t="s">
        <v>150</v>
      </c>
      <c r="BK305" s="184">
        <f>BK306</f>
        <v>0</v>
      </c>
    </row>
    <row r="306" spans="1:65" s="12" customFormat="1" ht="22.9" customHeight="1">
      <c r="B306" s="171"/>
      <c r="C306" s="172"/>
      <c r="D306" s="173" t="s">
        <v>80</v>
      </c>
      <c r="E306" s="185" t="s">
        <v>420</v>
      </c>
      <c r="F306" s="185" t="s">
        <v>421</v>
      </c>
      <c r="G306" s="172"/>
      <c r="H306" s="172"/>
      <c r="I306" s="175"/>
      <c r="J306" s="186">
        <f>BK306</f>
        <v>0</v>
      </c>
      <c r="K306" s="172"/>
      <c r="L306" s="177"/>
      <c r="M306" s="178"/>
      <c r="N306" s="179"/>
      <c r="O306" s="179"/>
      <c r="P306" s="180">
        <f>SUM(P307:P309)</f>
        <v>0</v>
      </c>
      <c r="Q306" s="179"/>
      <c r="R306" s="180">
        <f>SUM(R307:R309)</f>
        <v>2.5</v>
      </c>
      <c r="S306" s="179"/>
      <c r="T306" s="181">
        <f>SUM(T307:T309)</f>
        <v>0</v>
      </c>
      <c r="AR306" s="182" t="s">
        <v>91</v>
      </c>
      <c r="AT306" s="183" t="s">
        <v>80</v>
      </c>
      <c r="AU306" s="183" t="s">
        <v>89</v>
      </c>
      <c r="AY306" s="182" t="s">
        <v>150</v>
      </c>
      <c r="BK306" s="184">
        <f>SUM(BK307:BK309)</f>
        <v>0</v>
      </c>
    </row>
    <row r="307" spans="1:65" s="2" customFormat="1" ht="24.2" customHeight="1">
      <c r="A307" s="34"/>
      <c r="B307" s="35"/>
      <c r="C307" s="187" t="s">
        <v>396</v>
      </c>
      <c r="D307" s="187" t="s">
        <v>152</v>
      </c>
      <c r="E307" s="188" t="s">
        <v>423</v>
      </c>
      <c r="F307" s="189" t="s">
        <v>424</v>
      </c>
      <c r="G307" s="190" t="s">
        <v>285</v>
      </c>
      <c r="H307" s="191">
        <v>1</v>
      </c>
      <c r="I307" s="192"/>
      <c r="J307" s="193">
        <f>ROUND(I307*H307,2)</f>
        <v>0</v>
      </c>
      <c r="K307" s="194"/>
      <c r="L307" s="39"/>
      <c r="M307" s="195" t="s">
        <v>1</v>
      </c>
      <c r="N307" s="196" t="s">
        <v>46</v>
      </c>
      <c r="O307" s="71"/>
      <c r="P307" s="197">
        <f>O307*H307</f>
        <v>0</v>
      </c>
      <c r="Q307" s="197">
        <v>1.25</v>
      </c>
      <c r="R307" s="197">
        <f>Q307*H307</f>
        <v>1.25</v>
      </c>
      <c r="S307" s="197">
        <v>0</v>
      </c>
      <c r="T307" s="198">
        <f>S307*H307</f>
        <v>0</v>
      </c>
      <c r="U307" s="34"/>
      <c r="V307" s="34"/>
      <c r="W307" s="34"/>
      <c r="X307" s="34"/>
      <c r="Y307" s="34"/>
      <c r="Z307" s="34"/>
      <c r="AA307" s="34"/>
      <c r="AB307" s="34"/>
      <c r="AC307" s="34"/>
      <c r="AD307" s="34"/>
      <c r="AE307" s="34"/>
      <c r="AR307" s="199" t="s">
        <v>243</v>
      </c>
      <c r="AT307" s="199" t="s">
        <v>152</v>
      </c>
      <c r="AU307" s="199" t="s">
        <v>91</v>
      </c>
      <c r="AY307" s="17" t="s">
        <v>150</v>
      </c>
      <c r="BE307" s="200">
        <f>IF(N307="základní",J307,0)</f>
        <v>0</v>
      </c>
      <c r="BF307" s="200">
        <f>IF(N307="snížená",J307,0)</f>
        <v>0</v>
      </c>
      <c r="BG307" s="200">
        <f>IF(N307="zákl. přenesená",J307,0)</f>
        <v>0</v>
      </c>
      <c r="BH307" s="200">
        <f>IF(N307="sníž. přenesená",J307,0)</f>
        <v>0</v>
      </c>
      <c r="BI307" s="200">
        <f>IF(N307="nulová",J307,0)</f>
        <v>0</v>
      </c>
      <c r="BJ307" s="17" t="s">
        <v>89</v>
      </c>
      <c r="BK307" s="200">
        <f>ROUND(I307*H307,2)</f>
        <v>0</v>
      </c>
      <c r="BL307" s="17" t="s">
        <v>243</v>
      </c>
      <c r="BM307" s="199" t="s">
        <v>1169</v>
      </c>
    </row>
    <row r="308" spans="1:65" s="2" customFormat="1" ht="16.5" customHeight="1">
      <c r="A308" s="34"/>
      <c r="B308" s="35"/>
      <c r="C308" s="234" t="s">
        <v>402</v>
      </c>
      <c r="D308" s="234" t="s">
        <v>211</v>
      </c>
      <c r="E308" s="235" t="s">
        <v>427</v>
      </c>
      <c r="F308" s="236" t="s">
        <v>428</v>
      </c>
      <c r="G308" s="237" t="s">
        <v>285</v>
      </c>
      <c r="H308" s="238">
        <v>1</v>
      </c>
      <c r="I308" s="239"/>
      <c r="J308" s="240">
        <f>ROUND(I308*H308,2)</f>
        <v>0</v>
      </c>
      <c r="K308" s="241"/>
      <c r="L308" s="242"/>
      <c r="M308" s="243" t="s">
        <v>1</v>
      </c>
      <c r="N308" s="244" t="s">
        <v>46</v>
      </c>
      <c r="O308" s="71"/>
      <c r="P308" s="197">
        <f>O308*H308</f>
        <v>0</v>
      </c>
      <c r="Q308" s="197">
        <v>1.25</v>
      </c>
      <c r="R308" s="197">
        <f>Q308*H308</f>
        <v>1.25</v>
      </c>
      <c r="S308" s="197">
        <v>0</v>
      </c>
      <c r="T308" s="198">
        <f>S308*H308</f>
        <v>0</v>
      </c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R308" s="199" t="s">
        <v>193</v>
      </c>
      <c r="AT308" s="199" t="s">
        <v>211</v>
      </c>
      <c r="AU308" s="199" t="s">
        <v>91</v>
      </c>
      <c r="AY308" s="17" t="s">
        <v>150</v>
      </c>
      <c r="BE308" s="200">
        <f>IF(N308="základní",J308,0)</f>
        <v>0</v>
      </c>
      <c r="BF308" s="200">
        <f>IF(N308="snížená",J308,0)</f>
        <v>0</v>
      </c>
      <c r="BG308" s="200">
        <f>IF(N308="zákl. přenesená",J308,0)</f>
        <v>0</v>
      </c>
      <c r="BH308" s="200">
        <f>IF(N308="sníž. přenesená",J308,0)</f>
        <v>0</v>
      </c>
      <c r="BI308" s="200">
        <f>IF(N308="nulová",J308,0)</f>
        <v>0</v>
      </c>
      <c r="BJ308" s="17" t="s">
        <v>89</v>
      </c>
      <c r="BK308" s="200">
        <f>ROUND(I308*H308,2)</f>
        <v>0</v>
      </c>
      <c r="BL308" s="17" t="s">
        <v>156</v>
      </c>
      <c r="BM308" s="199" t="s">
        <v>1170</v>
      </c>
    </row>
    <row r="309" spans="1:65" s="2" customFormat="1" ht="24.2" customHeight="1">
      <c r="A309" s="34"/>
      <c r="B309" s="35"/>
      <c r="C309" s="187" t="s">
        <v>407</v>
      </c>
      <c r="D309" s="187" t="s">
        <v>152</v>
      </c>
      <c r="E309" s="188" t="s">
        <v>431</v>
      </c>
      <c r="F309" s="189" t="s">
        <v>432</v>
      </c>
      <c r="G309" s="190" t="s">
        <v>228</v>
      </c>
      <c r="H309" s="191">
        <v>1.25</v>
      </c>
      <c r="I309" s="192"/>
      <c r="J309" s="193">
        <f>ROUND(I309*H309,2)</f>
        <v>0</v>
      </c>
      <c r="K309" s="194"/>
      <c r="L309" s="39"/>
      <c r="M309" s="251" t="s">
        <v>1</v>
      </c>
      <c r="N309" s="252" t="s">
        <v>46</v>
      </c>
      <c r="O309" s="253"/>
      <c r="P309" s="254">
        <f>O309*H309</f>
        <v>0</v>
      </c>
      <c r="Q309" s="254">
        <v>0</v>
      </c>
      <c r="R309" s="254">
        <f>Q309*H309</f>
        <v>0</v>
      </c>
      <c r="S309" s="254">
        <v>0</v>
      </c>
      <c r="T309" s="255">
        <f>S309*H309</f>
        <v>0</v>
      </c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R309" s="199" t="s">
        <v>243</v>
      </c>
      <c r="AT309" s="199" t="s">
        <v>152</v>
      </c>
      <c r="AU309" s="199" t="s">
        <v>91</v>
      </c>
      <c r="AY309" s="17" t="s">
        <v>150</v>
      </c>
      <c r="BE309" s="200">
        <f>IF(N309="základní",J309,0)</f>
        <v>0</v>
      </c>
      <c r="BF309" s="200">
        <f>IF(N309="snížená",J309,0)</f>
        <v>0</v>
      </c>
      <c r="BG309" s="200">
        <f>IF(N309="zákl. přenesená",J309,0)</f>
        <v>0</v>
      </c>
      <c r="BH309" s="200">
        <f>IF(N309="sníž. přenesená",J309,0)</f>
        <v>0</v>
      </c>
      <c r="BI309" s="200">
        <f>IF(N309="nulová",J309,0)</f>
        <v>0</v>
      </c>
      <c r="BJ309" s="17" t="s">
        <v>89</v>
      </c>
      <c r="BK309" s="200">
        <f>ROUND(I309*H309,2)</f>
        <v>0</v>
      </c>
      <c r="BL309" s="17" t="s">
        <v>243</v>
      </c>
      <c r="BM309" s="199" t="s">
        <v>1171</v>
      </c>
    </row>
    <row r="310" spans="1:65" s="2" customFormat="1" ht="6.95" customHeight="1">
      <c r="A310" s="34"/>
      <c r="B310" s="54"/>
      <c r="C310" s="55"/>
      <c r="D310" s="55"/>
      <c r="E310" s="55"/>
      <c r="F310" s="55"/>
      <c r="G310" s="55"/>
      <c r="H310" s="55"/>
      <c r="I310" s="55"/>
      <c r="J310" s="55"/>
      <c r="K310" s="55"/>
      <c r="L310" s="39"/>
      <c r="M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  <c r="AA310" s="34"/>
      <c r="AB310" s="34"/>
      <c r="AC310" s="34"/>
      <c r="AD310" s="34"/>
      <c r="AE310" s="34"/>
    </row>
  </sheetData>
  <sheetProtection password="CC35" sheet="1" objects="1" scenarios="1" formatColumns="0" formatRows="0" autoFilter="0"/>
  <autoFilter ref="C124:K309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20</vt:i4>
      </vt:variant>
    </vt:vector>
  </HeadingPairs>
  <TitlesOfParts>
    <vt:vector size="30" baseType="lpstr">
      <vt:lpstr>Rekapitulace stavby</vt:lpstr>
      <vt:lpstr>01 - SO 01 - parc.č. 1415...</vt:lpstr>
      <vt:lpstr>02 - SO 02 - parc.č. 1106...</vt:lpstr>
      <vt:lpstr>03 - SO 03 - parc.č.78-1,...</vt:lpstr>
      <vt:lpstr>04 - SO 04 - parc.č. 385-...</vt:lpstr>
      <vt:lpstr>05 - SO 05 - parc.č. 104,...</vt:lpstr>
      <vt:lpstr>06 - SO 06 - parc.č. 419-...</vt:lpstr>
      <vt:lpstr>07 - SO 07 - parc.č. 507-...</vt:lpstr>
      <vt:lpstr>08 - SO 08 - parc.č. 236,...</vt:lpstr>
      <vt:lpstr>09 - Vedlejší rozpočtové ...</vt:lpstr>
      <vt:lpstr>'01 - SO 01 - parc.č. 1415...'!Názvy_tisku</vt:lpstr>
      <vt:lpstr>'02 - SO 02 - parc.č. 1106...'!Názvy_tisku</vt:lpstr>
      <vt:lpstr>'03 - SO 03 - parc.č.78-1,...'!Názvy_tisku</vt:lpstr>
      <vt:lpstr>'04 - SO 04 - parc.č. 385-...'!Názvy_tisku</vt:lpstr>
      <vt:lpstr>'05 - SO 05 - parc.č. 104,...'!Názvy_tisku</vt:lpstr>
      <vt:lpstr>'06 - SO 06 - parc.č. 419-...'!Názvy_tisku</vt:lpstr>
      <vt:lpstr>'07 - SO 07 - parc.č. 507-...'!Názvy_tisku</vt:lpstr>
      <vt:lpstr>'08 - SO 08 - parc.č. 236,...'!Názvy_tisku</vt:lpstr>
      <vt:lpstr>'09 - Vedlejší rozpočtové ...'!Názvy_tisku</vt:lpstr>
      <vt:lpstr>'Rekapitulace stavby'!Názvy_tisku</vt:lpstr>
      <vt:lpstr>'01 - SO 01 - parc.č. 1415...'!Oblast_tisku</vt:lpstr>
      <vt:lpstr>'02 - SO 02 - parc.č. 1106...'!Oblast_tisku</vt:lpstr>
      <vt:lpstr>'03 - SO 03 - parc.č.78-1,...'!Oblast_tisku</vt:lpstr>
      <vt:lpstr>'04 - SO 04 - parc.č. 385-...'!Oblast_tisku</vt:lpstr>
      <vt:lpstr>'05 - SO 05 - parc.č. 104,...'!Oblast_tisku</vt:lpstr>
      <vt:lpstr>'06 - SO 06 - parc.č. 419-...'!Oblast_tisku</vt:lpstr>
      <vt:lpstr>'07 - SO 07 - parc.č. 507-...'!Oblast_tisku</vt:lpstr>
      <vt:lpstr>'08 - SO 08 - parc.č. 236,...'!Oblast_tisku</vt:lpstr>
      <vt:lpstr>'09 - Vedlejší rozpočtové ...'!Oblast_tisku</vt:lpstr>
      <vt:lpstr>'Rekapitulace stavby'!Oblast_tisku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LAPTOP-H4KURVOL\StavoBeran</dc:creator>
  <cp:lastModifiedBy>Anna Rutarová</cp:lastModifiedBy>
  <cp:lastPrinted>2025-04-24T11:02:53Z</cp:lastPrinted>
  <dcterms:created xsi:type="dcterms:W3CDTF">2025-04-24T11:00:19Z</dcterms:created>
  <dcterms:modified xsi:type="dcterms:W3CDTF">2025-06-02T11:17:45Z</dcterms:modified>
</cp:coreProperties>
</file>