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480" yWindow="855" windowWidth="28215" windowHeight="11670" activeTab="3"/>
  </bookViews>
  <sheets>
    <sheet name="Rekapitulace stavby" sheetId="1" r:id="rId1"/>
    <sheet name="01 - Výstavba polozapuště..." sheetId="2" r:id="rId2"/>
    <sheet name="02 - Výstavba polozapuště..." sheetId="3" r:id="rId3"/>
    <sheet name="03 - Vedlejší rozpočtové ..." sheetId="4" r:id="rId4"/>
  </sheets>
  <definedNames>
    <definedName name="_xlnm._FilterDatabase" localSheetId="1" hidden="1">'01 - Výstavba polozapuště...'!$C$126:$K$352</definedName>
    <definedName name="_xlnm._FilterDatabase" localSheetId="2" hidden="1">'02 - Výstavba polozapuště...'!$C$126:$K$365</definedName>
    <definedName name="_xlnm._FilterDatabase" localSheetId="3" hidden="1">'03 - Vedlejší rozpočtové ...'!$C$120:$K$130</definedName>
    <definedName name="_xlnm.Print_Titles" localSheetId="1">'01 - Výstavba polozapuště...'!$126:$126</definedName>
    <definedName name="_xlnm.Print_Titles" localSheetId="2">'02 - Výstavba polozapuště...'!$126:$126</definedName>
    <definedName name="_xlnm.Print_Titles" localSheetId="3">'03 - Vedlejší rozpočtové ...'!$120:$120</definedName>
    <definedName name="_xlnm.Print_Titles" localSheetId="0">'Rekapitulace stavby'!$92:$92</definedName>
    <definedName name="_xlnm.Print_Area" localSheetId="1">'01 - Výstavba polozapuště...'!$C$4:$J$76,'01 - Výstavba polozapuště...'!$C$82:$J$108,'01 - Výstavba polozapuště...'!$C$114:$J$352</definedName>
    <definedName name="_xlnm.Print_Area" localSheetId="2">'02 - Výstavba polozapuště...'!$C$4:$J$76,'02 - Výstavba polozapuště...'!$C$82:$J$108,'02 - Výstavba polozapuště...'!$C$114:$J$365</definedName>
    <definedName name="_xlnm.Print_Area" localSheetId="3">'03 - Vedlejší rozpočtové ...'!$C$4:$J$76,'03 - Vedlejší rozpočtové ...'!$C$82:$J$102,'03 - Vedlejší rozpočtové ...'!$C$108:$J$130</definedName>
    <definedName name="_xlnm.Print_Area" localSheetId="0">'Rekapitulace stavby'!$D$4:$AO$76,'Rekapitulace stavby'!$C$82:$AQ$98</definedName>
  </definedNames>
  <calcPr calcId="124519" iterateCount="1" calcOnSave="0"/>
</workbook>
</file>

<file path=xl/calcChain.xml><?xml version="1.0" encoding="utf-8"?>
<calcChain xmlns="http://schemas.openxmlformats.org/spreadsheetml/2006/main">
  <c r="J37" i="4"/>
  <c r="J36"/>
  <c r="AY97" i="1"/>
  <c r="J35" i="4"/>
  <c r="AX97" i="1" s="1"/>
  <c r="BI130" i="4"/>
  <c r="BH130"/>
  <c r="BG130"/>
  <c r="BF130"/>
  <c r="T130"/>
  <c r="T129"/>
  <c r="R130"/>
  <c r="R129" s="1"/>
  <c r="P130"/>
  <c r="P129"/>
  <c r="BI128"/>
  <c r="BH128"/>
  <c r="BG128"/>
  <c r="BF128"/>
  <c r="T128"/>
  <c r="T127" s="1"/>
  <c r="R128"/>
  <c r="R127"/>
  <c r="P128"/>
  <c r="P127"/>
  <c r="BI126"/>
  <c r="BH126"/>
  <c r="BG126"/>
  <c r="BF126"/>
  <c r="T126"/>
  <c r="T125"/>
  <c r="R126"/>
  <c r="R125"/>
  <c r="P126"/>
  <c r="P125" s="1"/>
  <c r="P122" s="1"/>
  <c r="P121" s="1"/>
  <c r="AU97" i="1" s="1"/>
  <c r="BI124" i="4"/>
  <c r="BH124"/>
  <c r="BG124"/>
  <c r="BF124"/>
  <c r="T124"/>
  <c r="T123"/>
  <c r="R124"/>
  <c r="R123" s="1"/>
  <c r="P124"/>
  <c r="P123"/>
  <c r="J118"/>
  <c r="J117"/>
  <c r="F117"/>
  <c r="F115"/>
  <c r="E113"/>
  <c r="J92"/>
  <c r="J91"/>
  <c r="F91"/>
  <c r="F89"/>
  <c r="E87"/>
  <c r="J18"/>
  <c r="E18"/>
  <c r="F92"/>
  <c r="J17"/>
  <c r="J12"/>
  <c r="J115" s="1"/>
  <c r="E7"/>
  <c r="E111"/>
  <c r="J37" i="3"/>
  <c r="J36"/>
  <c r="AY96" i="1"/>
  <c r="J35" i="3"/>
  <c r="AX96" i="1"/>
  <c r="BI363" i="3"/>
  <c r="BH363"/>
  <c r="BG363"/>
  <c r="BF363"/>
  <c r="T363"/>
  <c r="T362"/>
  <c r="T361"/>
  <c r="R363"/>
  <c r="R362"/>
  <c r="R361" s="1"/>
  <c r="P363"/>
  <c r="P362" s="1"/>
  <c r="BI360"/>
  <c r="BH360"/>
  <c r="BG360"/>
  <c r="BF360"/>
  <c r="T360"/>
  <c r="R360"/>
  <c r="P360"/>
  <c r="BI359"/>
  <c r="BH359"/>
  <c r="BG359"/>
  <c r="BF359"/>
  <c r="T359"/>
  <c r="R359"/>
  <c r="P359"/>
  <c r="BI358"/>
  <c r="BH358"/>
  <c r="BG358"/>
  <c r="BF358"/>
  <c r="T358"/>
  <c r="R358"/>
  <c r="P358"/>
  <c r="BI355"/>
  <c r="BH355"/>
  <c r="BG355"/>
  <c r="BF355"/>
  <c r="T355"/>
  <c r="R355"/>
  <c r="P355"/>
  <c r="BI352"/>
  <c r="BH352"/>
  <c r="BG352"/>
  <c r="BF352"/>
  <c r="T352"/>
  <c r="T351" s="1"/>
  <c r="R352"/>
  <c r="R351"/>
  <c r="P352"/>
  <c r="P351" s="1"/>
  <c r="BI348"/>
  <c r="BH348"/>
  <c r="BG348"/>
  <c r="BF348"/>
  <c r="T348"/>
  <c r="R348"/>
  <c r="P348"/>
  <c r="BI345"/>
  <c r="BH345"/>
  <c r="BG345"/>
  <c r="BF345"/>
  <c r="T345"/>
  <c r="R345"/>
  <c r="P345"/>
  <c r="BI343"/>
  <c r="BH343"/>
  <c r="BG343"/>
  <c r="BF343"/>
  <c r="T343"/>
  <c r="R343"/>
  <c r="P343"/>
  <c r="BI342"/>
  <c r="BH342"/>
  <c r="BG342"/>
  <c r="BF342"/>
  <c r="T342"/>
  <c r="R342"/>
  <c r="P342"/>
  <c r="BI337"/>
  <c r="BH337"/>
  <c r="BG337"/>
  <c r="BF337"/>
  <c r="T337"/>
  <c r="R337"/>
  <c r="P337"/>
  <c r="BI329"/>
  <c r="BH329"/>
  <c r="BG329"/>
  <c r="BF329"/>
  <c r="T329"/>
  <c r="R329"/>
  <c r="P329"/>
  <c r="BI325"/>
  <c r="BH325"/>
  <c r="BG325"/>
  <c r="BF325"/>
  <c r="T325"/>
  <c r="R325"/>
  <c r="P325"/>
  <c r="BI321"/>
  <c r="BH321"/>
  <c r="BG321"/>
  <c r="BF321"/>
  <c r="T321"/>
  <c r="R321"/>
  <c r="P321"/>
  <c r="BI317"/>
  <c r="BH317"/>
  <c r="BG317"/>
  <c r="BF317"/>
  <c r="T317"/>
  <c r="R317"/>
  <c r="P317"/>
  <c r="BI312"/>
  <c r="BH312"/>
  <c r="BG312"/>
  <c r="BF312"/>
  <c r="T312"/>
  <c r="R312"/>
  <c r="P312"/>
  <c r="BI308"/>
  <c r="BH308"/>
  <c r="BG308"/>
  <c r="BF308"/>
  <c r="T308"/>
  <c r="R308"/>
  <c r="P308"/>
  <c r="BI304"/>
  <c r="BH304"/>
  <c r="BG304"/>
  <c r="BF304"/>
  <c r="T304"/>
  <c r="R304"/>
  <c r="P304"/>
  <c r="BI300"/>
  <c r="BH300"/>
  <c r="BG300"/>
  <c r="BF300"/>
  <c r="T300"/>
  <c r="R300"/>
  <c r="P300"/>
  <c r="BI299"/>
  <c r="BH299"/>
  <c r="BG299"/>
  <c r="BF299"/>
  <c r="T299"/>
  <c r="R299"/>
  <c r="P299"/>
  <c r="BI298"/>
  <c r="BH298"/>
  <c r="BG298"/>
  <c r="BF298"/>
  <c r="T298"/>
  <c r="R298"/>
  <c r="P298"/>
  <c r="BI297"/>
  <c r="BH297"/>
  <c r="BG297"/>
  <c r="BF297"/>
  <c r="T297"/>
  <c r="R297"/>
  <c r="P297"/>
  <c r="BI294"/>
  <c r="BH294"/>
  <c r="BG294"/>
  <c r="BF294"/>
  <c r="T294"/>
  <c r="R294"/>
  <c r="P294"/>
  <c r="BI290"/>
  <c r="BH290"/>
  <c r="BG290"/>
  <c r="BF290"/>
  <c r="T290"/>
  <c r="R290"/>
  <c r="P290"/>
  <c r="BI285"/>
  <c r="BH285"/>
  <c r="BG285"/>
  <c r="BF285"/>
  <c r="T285"/>
  <c r="R285"/>
  <c r="P285"/>
  <c r="BI281"/>
  <c r="BH281"/>
  <c r="BG281"/>
  <c r="BF281"/>
  <c r="T281"/>
  <c r="R281"/>
  <c r="P281"/>
  <c r="BI277"/>
  <c r="BH277"/>
  <c r="BG277"/>
  <c r="BF277"/>
  <c r="T277"/>
  <c r="R277"/>
  <c r="P277"/>
  <c r="BI273"/>
  <c r="BH273"/>
  <c r="BG273"/>
  <c r="BF273"/>
  <c r="T273"/>
  <c r="R273"/>
  <c r="P273"/>
  <c r="BI265"/>
  <c r="BH265"/>
  <c r="BG265"/>
  <c r="BF265"/>
  <c r="T265"/>
  <c r="R265"/>
  <c r="P265"/>
  <c r="BI261"/>
  <c r="BH261"/>
  <c r="BG261"/>
  <c r="BF261"/>
  <c r="T261"/>
  <c r="R261"/>
  <c r="P261"/>
  <c r="BI257"/>
  <c r="BH257"/>
  <c r="BG257"/>
  <c r="BF257"/>
  <c r="T257"/>
  <c r="R257"/>
  <c r="P257"/>
  <c r="BI248"/>
  <c r="BH248"/>
  <c r="BG248"/>
  <c r="BF248"/>
  <c r="T248"/>
  <c r="R248"/>
  <c r="P248"/>
  <c r="BI237"/>
  <c r="BH237"/>
  <c r="BG237"/>
  <c r="BF237"/>
  <c r="T237"/>
  <c r="R237"/>
  <c r="P237"/>
  <c r="BI233"/>
  <c r="BH233"/>
  <c r="BG233"/>
  <c r="BF233"/>
  <c r="T233"/>
  <c r="R233"/>
  <c r="P233"/>
  <c r="BI230"/>
  <c r="BH230"/>
  <c r="BG230"/>
  <c r="BF230"/>
  <c r="T230"/>
  <c r="R230"/>
  <c r="P230"/>
  <c r="BI226"/>
  <c r="BH226"/>
  <c r="BG226"/>
  <c r="BF226"/>
  <c r="T226"/>
  <c r="R226"/>
  <c r="P226"/>
  <c r="BI221"/>
  <c r="BH221"/>
  <c r="BG221"/>
  <c r="BF221"/>
  <c r="T221"/>
  <c r="R221"/>
  <c r="P221"/>
  <c r="BI218"/>
  <c r="BH218"/>
  <c r="BG218"/>
  <c r="BF218"/>
  <c r="T218"/>
  <c r="R218"/>
  <c r="P218"/>
  <c r="BI213"/>
  <c r="BH213"/>
  <c r="BG213"/>
  <c r="BF213"/>
  <c r="T213"/>
  <c r="R213"/>
  <c r="P213"/>
  <c r="BI208"/>
  <c r="BH208"/>
  <c r="BG208"/>
  <c r="BF208"/>
  <c r="T208"/>
  <c r="R208"/>
  <c r="P208"/>
  <c r="BI204"/>
  <c r="BH204"/>
  <c r="BG204"/>
  <c r="BF204"/>
  <c r="T204"/>
  <c r="R204"/>
  <c r="P204"/>
  <c r="BI199"/>
  <c r="BH199"/>
  <c r="BG199"/>
  <c r="BF199"/>
  <c r="T199"/>
  <c r="R199"/>
  <c r="P199"/>
  <c r="BI195"/>
  <c r="BH195"/>
  <c r="BG195"/>
  <c r="BF195"/>
  <c r="T195"/>
  <c r="R195"/>
  <c r="P195"/>
  <c r="BI191"/>
  <c r="BH191"/>
  <c r="BG191"/>
  <c r="BF191"/>
  <c r="T191"/>
  <c r="R191"/>
  <c r="P191"/>
  <c r="BI187"/>
  <c r="BH187"/>
  <c r="BG187"/>
  <c r="BF187"/>
  <c r="T187"/>
  <c r="R187"/>
  <c r="P187"/>
  <c r="BI183"/>
  <c r="BH183"/>
  <c r="BG183"/>
  <c r="BF183"/>
  <c r="T183"/>
  <c r="R183"/>
  <c r="P183"/>
  <c r="BI176"/>
  <c r="BH176"/>
  <c r="BG176"/>
  <c r="BF176"/>
  <c r="T176"/>
  <c r="R176"/>
  <c r="P176"/>
  <c r="BI172"/>
  <c r="BH172"/>
  <c r="BG172"/>
  <c r="BF172"/>
  <c r="T172"/>
  <c r="R172"/>
  <c r="P172"/>
  <c r="BI163"/>
  <c r="BH163"/>
  <c r="BG163"/>
  <c r="BF163"/>
  <c r="T163"/>
  <c r="R163"/>
  <c r="P163"/>
  <c r="BI159"/>
  <c r="BH159"/>
  <c r="BG159"/>
  <c r="BF159"/>
  <c r="T159"/>
  <c r="R159"/>
  <c r="P159"/>
  <c r="BI156"/>
  <c r="BH156"/>
  <c r="BG156"/>
  <c r="BF156"/>
  <c r="T156"/>
  <c r="R156"/>
  <c r="P156"/>
  <c r="BI152"/>
  <c r="BH152"/>
  <c r="BG152"/>
  <c r="BF152"/>
  <c r="T152"/>
  <c r="R152"/>
  <c r="P152"/>
  <c r="BI148"/>
  <c r="BH148"/>
  <c r="BG148"/>
  <c r="BF148"/>
  <c r="T148"/>
  <c r="R148"/>
  <c r="P148"/>
  <c r="BI138"/>
  <c r="BH138"/>
  <c r="BG138"/>
  <c r="BF138"/>
  <c r="T138"/>
  <c r="R138"/>
  <c r="P138"/>
  <c r="BI130"/>
  <c r="BH130"/>
  <c r="BG130"/>
  <c r="BF130"/>
  <c r="T130"/>
  <c r="R130"/>
  <c r="P130"/>
  <c r="J124"/>
  <c r="J123"/>
  <c r="F123"/>
  <c r="F121"/>
  <c r="E119"/>
  <c r="J92"/>
  <c r="J91"/>
  <c r="F91"/>
  <c r="F89"/>
  <c r="E87"/>
  <c r="J18"/>
  <c r="E18"/>
  <c r="F124" s="1"/>
  <c r="J17"/>
  <c r="J12"/>
  <c r="J121" s="1"/>
  <c r="E7"/>
  <c r="E117" s="1"/>
  <c r="J37" i="2"/>
  <c r="J36"/>
  <c r="AY95" i="1" s="1"/>
  <c r="J35" i="2"/>
  <c r="AX95" i="1"/>
  <c r="BI350" i="2"/>
  <c r="BH350"/>
  <c r="BG350"/>
  <c r="BF350"/>
  <c r="T350"/>
  <c r="T349" s="1"/>
  <c r="T348" s="1"/>
  <c r="R350"/>
  <c r="R349" s="1"/>
  <c r="R348" s="1"/>
  <c r="P350"/>
  <c r="P349" s="1"/>
  <c r="P348" s="1"/>
  <c r="BI347"/>
  <c r="BH347"/>
  <c r="BG347"/>
  <c r="BF347"/>
  <c r="T347"/>
  <c r="R347"/>
  <c r="P347"/>
  <c r="BI344"/>
  <c r="BH344"/>
  <c r="BG344"/>
  <c r="BF344"/>
  <c r="T344"/>
  <c r="R344"/>
  <c r="P344"/>
  <c r="BI340"/>
  <c r="BH340"/>
  <c r="BG340"/>
  <c r="BF340"/>
  <c r="T340"/>
  <c r="R340"/>
  <c r="P340"/>
  <c r="BI337"/>
  <c r="BH337"/>
  <c r="BG337"/>
  <c r="BF337"/>
  <c r="T337"/>
  <c r="R337"/>
  <c r="P337"/>
  <c r="BI334"/>
  <c r="BH334"/>
  <c r="BG334"/>
  <c r="BF334"/>
  <c r="T334"/>
  <c r="T333" s="1"/>
  <c r="R334"/>
  <c r="R333" s="1"/>
  <c r="P334"/>
  <c r="P333"/>
  <c r="BI330"/>
  <c r="BH330"/>
  <c r="BG330"/>
  <c r="BF330"/>
  <c r="T330"/>
  <c r="R330"/>
  <c r="P330"/>
  <c r="BI327"/>
  <c r="BH327"/>
  <c r="BG327"/>
  <c r="BF327"/>
  <c r="T327"/>
  <c r="R327"/>
  <c r="P327"/>
  <c r="BI325"/>
  <c r="BH325"/>
  <c r="BG325"/>
  <c r="BF325"/>
  <c r="T325"/>
  <c r="R325"/>
  <c r="P325"/>
  <c r="BI324"/>
  <c r="BH324"/>
  <c r="BG324"/>
  <c r="BF324"/>
  <c r="T324"/>
  <c r="R324"/>
  <c r="P324"/>
  <c r="BI319"/>
  <c r="BH319"/>
  <c r="BG319"/>
  <c r="BF319"/>
  <c r="T319"/>
  <c r="R319"/>
  <c r="P319"/>
  <c r="BI316"/>
  <c r="BH316"/>
  <c r="BG316"/>
  <c r="BF316"/>
  <c r="T316"/>
  <c r="R316"/>
  <c r="P316"/>
  <c r="BI313"/>
  <c r="BH313"/>
  <c r="BG313"/>
  <c r="BF313"/>
  <c r="T313"/>
  <c r="R313"/>
  <c r="P313"/>
  <c r="BI309"/>
  <c r="BH309"/>
  <c r="BG309"/>
  <c r="BF309"/>
  <c r="T309"/>
  <c r="R309"/>
  <c r="P309"/>
  <c r="BI306"/>
  <c r="BH306"/>
  <c r="BG306"/>
  <c r="BF306"/>
  <c r="T306"/>
  <c r="R306"/>
  <c r="P306"/>
  <c r="BI303"/>
  <c r="BH303"/>
  <c r="BG303"/>
  <c r="BF303"/>
  <c r="T303"/>
  <c r="R303"/>
  <c r="P303"/>
  <c r="BI296"/>
  <c r="BH296"/>
  <c r="BG296"/>
  <c r="BF296"/>
  <c r="T296"/>
  <c r="R296"/>
  <c r="P296"/>
  <c r="BI288"/>
  <c r="BH288"/>
  <c r="BG288"/>
  <c r="BF288"/>
  <c r="T288"/>
  <c r="R288"/>
  <c r="P288"/>
  <c r="BI284"/>
  <c r="BH284"/>
  <c r="BG284"/>
  <c r="BF284"/>
  <c r="T284"/>
  <c r="R284"/>
  <c r="P284"/>
  <c r="BI278"/>
  <c r="BH278"/>
  <c r="BG278"/>
  <c r="BF278"/>
  <c r="T278"/>
  <c r="R278"/>
  <c r="P278"/>
  <c r="BI272"/>
  <c r="BH272"/>
  <c r="BG272"/>
  <c r="BF272"/>
  <c r="T272"/>
  <c r="R272"/>
  <c r="P272"/>
  <c r="BI266"/>
  <c r="BH266"/>
  <c r="BG266"/>
  <c r="BF266"/>
  <c r="T266"/>
  <c r="R266"/>
  <c r="P266"/>
  <c r="BI255"/>
  <c r="BH255"/>
  <c r="BG255"/>
  <c r="BF255"/>
  <c r="T255"/>
  <c r="R255"/>
  <c r="P255"/>
  <c r="BI250"/>
  <c r="BH250"/>
  <c r="BG250"/>
  <c r="BF250"/>
  <c r="T250"/>
  <c r="R250"/>
  <c r="P250"/>
  <c r="BI246"/>
  <c r="BH246"/>
  <c r="BG246"/>
  <c r="BF246"/>
  <c r="T246"/>
  <c r="R246"/>
  <c r="P246"/>
  <c r="BI242"/>
  <c r="BH242"/>
  <c r="BG242"/>
  <c r="BF242"/>
  <c r="T242"/>
  <c r="R242"/>
  <c r="P242"/>
  <c r="BI237"/>
  <c r="BH237"/>
  <c r="BG237"/>
  <c r="BF237"/>
  <c r="T237"/>
  <c r="R237"/>
  <c r="P237"/>
  <c r="BI234"/>
  <c r="BH234"/>
  <c r="BG234"/>
  <c r="BF234"/>
  <c r="T234"/>
  <c r="R234"/>
  <c r="P234"/>
  <c r="BI229"/>
  <c r="BH229"/>
  <c r="BG229"/>
  <c r="BF229"/>
  <c r="T229"/>
  <c r="R229"/>
  <c r="P229"/>
  <c r="BI223"/>
  <c r="BH223"/>
  <c r="BG223"/>
  <c r="BF223"/>
  <c r="T223"/>
  <c r="R223"/>
  <c r="P223"/>
  <c r="BI218"/>
  <c r="BH218"/>
  <c r="BG218"/>
  <c r="BF218"/>
  <c r="T218"/>
  <c r="R218"/>
  <c r="P218"/>
  <c r="BI212"/>
  <c r="BH212"/>
  <c r="BG212"/>
  <c r="BF212"/>
  <c r="T212"/>
  <c r="R212"/>
  <c r="P212"/>
  <c r="BI208"/>
  <c r="BH208"/>
  <c r="BG208"/>
  <c r="BF208"/>
  <c r="T208"/>
  <c r="R208"/>
  <c r="P208"/>
  <c r="BI205"/>
  <c r="BH205"/>
  <c r="BG205"/>
  <c r="BF205"/>
  <c r="T205"/>
  <c r="R205"/>
  <c r="P205"/>
  <c r="BI201"/>
  <c r="BH201"/>
  <c r="BG201"/>
  <c r="BF201"/>
  <c r="T201"/>
  <c r="R201"/>
  <c r="P201"/>
  <c r="BI197"/>
  <c r="BH197"/>
  <c r="BG197"/>
  <c r="BF197"/>
  <c r="T197"/>
  <c r="R197"/>
  <c r="P197"/>
  <c r="BI190"/>
  <c r="BH190"/>
  <c r="BG190"/>
  <c r="BF190"/>
  <c r="T190"/>
  <c r="R190"/>
  <c r="P190"/>
  <c r="BI186"/>
  <c r="BH186"/>
  <c r="BG186"/>
  <c r="BF186"/>
  <c r="T186"/>
  <c r="R186"/>
  <c r="P186"/>
  <c r="BI169"/>
  <c r="BH169"/>
  <c r="BG169"/>
  <c r="BF169"/>
  <c r="T169"/>
  <c r="R169"/>
  <c r="P169"/>
  <c r="BI165"/>
  <c r="BH165"/>
  <c r="BG165"/>
  <c r="BF165"/>
  <c r="T165"/>
  <c r="R165"/>
  <c r="P165"/>
  <c r="BI162"/>
  <c r="BH162"/>
  <c r="BG162"/>
  <c r="BF162"/>
  <c r="T162"/>
  <c r="R162"/>
  <c r="P162"/>
  <c r="BI159"/>
  <c r="BH159"/>
  <c r="BG159"/>
  <c r="BF159"/>
  <c r="T159"/>
  <c r="R159"/>
  <c r="P159"/>
  <c r="BI155"/>
  <c r="BH155"/>
  <c r="BG155"/>
  <c r="BF155"/>
  <c r="T155"/>
  <c r="R155"/>
  <c r="P155"/>
  <c r="BI146"/>
  <c r="BH146"/>
  <c r="BG146"/>
  <c r="BF146"/>
  <c r="T146"/>
  <c r="R146"/>
  <c r="P146"/>
  <c r="BI134"/>
  <c r="BH134"/>
  <c r="BG134"/>
  <c r="BF134"/>
  <c r="T134"/>
  <c r="R134"/>
  <c r="P134"/>
  <c r="BI130"/>
  <c r="BH130"/>
  <c r="BG130"/>
  <c r="BF130"/>
  <c r="T130"/>
  <c r="R130"/>
  <c r="P130"/>
  <c r="J124"/>
  <c r="J123"/>
  <c r="F123"/>
  <c r="F121"/>
  <c r="E119"/>
  <c r="J92"/>
  <c r="J91"/>
  <c r="F91"/>
  <c r="F89"/>
  <c r="E87"/>
  <c r="J18"/>
  <c r="E18"/>
  <c r="F124" s="1"/>
  <c r="J17"/>
  <c r="J12"/>
  <c r="J121" s="1"/>
  <c r="E7"/>
  <c r="E117"/>
  <c r="L90" i="1"/>
  <c r="AM90"/>
  <c r="AM89"/>
  <c r="L89"/>
  <c r="AM87"/>
  <c r="L87"/>
  <c r="L85"/>
  <c r="L84"/>
  <c r="J34" i="2"/>
  <c r="BK208"/>
  <c r="J201"/>
  <c r="BK169"/>
  <c r="J155"/>
  <c r="BK363" i="3"/>
  <c r="J298"/>
  <c r="J213"/>
  <c r="BK285"/>
  <c r="J183"/>
  <c r="J233"/>
  <c r="J163"/>
  <c r="J312"/>
  <c r="J359"/>
  <c r="BK148"/>
  <c r="BK273"/>
  <c r="BK358"/>
  <c r="BK308"/>
  <c r="BK221"/>
  <c r="F35" i="2"/>
  <c r="J212"/>
  <c r="BK186"/>
  <c r="BK162"/>
  <c r="J134"/>
  <c r="J355" i="3"/>
  <c r="J299"/>
  <c r="J257"/>
  <c r="BK342"/>
  <c r="J130"/>
  <c r="J237"/>
  <c r="BK172"/>
  <c r="J337"/>
  <c r="J352"/>
  <c r="BK218"/>
  <c r="BK297"/>
  <c r="BK156"/>
  <c r="BK348"/>
  <c r="BK299"/>
  <c r="BK163"/>
  <c r="J126" i="4"/>
  <c r="BK229" i="2"/>
  <c r="BK197"/>
  <c r="BK165"/>
  <c r="BK134"/>
  <c r="J329" i="3"/>
  <c r="BK281"/>
  <c r="J156"/>
  <c r="J230"/>
  <c r="J308"/>
  <c r="J204"/>
  <c r="BK130"/>
  <c r="J321"/>
  <c r="BK355"/>
  <c r="BK208"/>
  <c r="J300"/>
  <c r="J248"/>
  <c r="BK130" i="4"/>
  <c r="BK347" i="2"/>
  <c r="J347"/>
  <c r="J340"/>
  <c r="J337"/>
  <c r="BK330"/>
  <c r="BK325"/>
  <c r="J324"/>
  <c r="BK316"/>
  <c r="J313"/>
  <c r="BK306"/>
  <c r="J303"/>
  <c r="J288"/>
  <c r="J278"/>
  <c r="BK266"/>
  <c r="J255"/>
  <c r="BK246"/>
  <c r="J242"/>
  <c r="BK234"/>
  <c r="J223"/>
  <c r="BK212"/>
  <c r="J208"/>
  <c r="J197"/>
  <c r="J165"/>
  <c r="BK146"/>
  <c r="F34"/>
  <c r="BK195" i="3"/>
  <c r="J261"/>
  <c r="J195"/>
  <c r="BK359"/>
  <c r="BK159"/>
  <c r="BK176"/>
  <c r="J304"/>
  <c r="J363"/>
  <c r="BK337"/>
  <c r="J297"/>
  <c r="J138"/>
  <c r="F34" i="4"/>
  <c r="BK350" i="2"/>
  <c r="J344"/>
  <c r="BK337"/>
  <c r="BK334"/>
  <c r="BK327"/>
  <c r="J325"/>
  <c r="BK319"/>
  <c r="J316"/>
  <c r="BK309"/>
  <c r="J306"/>
  <c r="BK296"/>
  <c r="BK288"/>
  <c r="J284"/>
  <c r="BK272"/>
  <c r="BK255"/>
  <c r="J250"/>
  <c r="BK242"/>
  <c r="J237"/>
  <c r="J229"/>
  <c r="BK218"/>
  <c r="BK205"/>
  <c r="BK190"/>
  <c r="J169"/>
  <c r="BK155"/>
  <c r="J130"/>
  <c r="BK325" i="3"/>
  <c r="J277"/>
  <c r="BK360"/>
  <c r="BK237"/>
  <c r="BK329"/>
  <c r="BK199"/>
  <c r="BK345"/>
  <c r="J199"/>
  <c r="BK298"/>
  <c r="J343"/>
  <c r="BK183"/>
  <c r="BK352"/>
  <c r="BK277"/>
  <c r="BK128" i="4"/>
  <c r="J124"/>
  <c r="F36" i="2"/>
  <c r="BK201"/>
  <c r="J162"/>
  <c r="J146"/>
  <c r="J317" i="3"/>
  <c r="J265"/>
  <c r="J345"/>
  <c r="J221"/>
  <c r="BK294"/>
  <c r="BK191"/>
  <c r="J285"/>
  <c r="BK248"/>
  <c r="BK230"/>
  <c r="J226"/>
  <c r="BK213"/>
  <c r="BK204"/>
  <c r="J176"/>
  <c r="J290"/>
  <c r="J358"/>
  <c r="BK257"/>
  <c r="BK312"/>
  <c r="BK317"/>
  <c r="BK265"/>
  <c r="BK187"/>
  <c r="BK124" i="4"/>
  <c r="F37" i="2"/>
  <c r="J190"/>
  <c r="BK159"/>
  <c r="AS94" i="1"/>
  <c r="J172" i="3"/>
  <c r="J218"/>
  <c r="J325"/>
  <c r="BK226"/>
  <c r="J152"/>
  <c r="BK300"/>
  <c r="J360"/>
  <c r="BK233"/>
  <c r="BK138"/>
  <c r="BK304"/>
  <c r="J191"/>
  <c r="BK126" i="4"/>
  <c r="J350" i="2"/>
  <c r="BK344"/>
  <c r="BK340"/>
  <c r="J334"/>
  <c r="J330"/>
  <c r="J327"/>
  <c r="BK324"/>
  <c r="J319"/>
  <c r="BK313"/>
  <c r="J309"/>
  <c r="BK303"/>
  <c r="J296"/>
  <c r="BK284"/>
  <c r="BK278"/>
  <c r="J272"/>
  <c r="J266"/>
  <c r="BK250"/>
  <c r="J246"/>
  <c r="BK237"/>
  <c r="J234"/>
  <c r="BK223"/>
  <c r="J218"/>
  <c r="J205"/>
  <c r="J186"/>
  <c r="J159"/>
  <c r="BK130"/>
  <c r="J348" i="3"/>
  <c r="BK290"/>
  <c r="J208"/>
  <c r="J273"/>
  <c r="BK152"/>
  <c r="J281"/>
  <c r="J187"/>
  <c r="BK321"/>
  <c r="J148"/>
  <c r="BK261"/>
  <c r="J342"/>
  <c r="J159"/>
  <c r="BK343"/>
  <c r="J294"/>
  <c r="J130" i="4"/>
  <c r="J128"/>
  <c r="T122" l="1"/>
  <c r="T121" s="1"/>
  <c r="R122"/>
  <c r="R121" s="1"/>
  <c r="BK129" i="2"/>
  <c r="J129" s="1"/>
  <c r="J98" s="1"/>
  <c r="BK254"/>
  <c r="J254" s="1"/>
  <c r="J100" s="1"/>
  <c r="P323"/>
  <c r="P217"/>
  <c r="T302"/>
  <c r="T336"/>
  <c r="T335" s="1"/>
  <c r="BK129" i="3"/>
  <c r="BK236"/>
  <c r="J236" s="1"/>
  <c r="J100" s="1"/>
  <c r="T284"/>
  <c r="BK354"/>
  <c r="J354" s="1"/>
  <c r="J105" s="1"/>
  <c r="P129" i="2"/>
  <c r="P254"/>
  <c r="BK323"/>
  <c r="J323"/>
  <c r="J102"/>
  <c r="R129" i="3"/>
  <c r="T236"/>
  <c r="T129" i="2"/>
  <c r="R254"/>
  <c r="R323"/>
  <c r="P129" i="3"/>
  <c r="R203"/>
  <c r="P284"/>
  <c r="R354"/>
  <c r="R353" s="1"/>
  <c r="R129" i="2"/>
  <c r="T254"/>
  <c r="BK336"/>
  <c r="J336" s="1"/>
  <c r="J105" s="1"/>
  <c r="T129" i="3"/>
  <c r="P236"/>
  <c r="T341"/>
  <c r="T217" i="2"/>
  <c r="R302"/>
  <c r="R336"/>
  <c r="R335" s="1"/>
  <c r="T203" i="3"/>
  <c r="R284"/>
  <c r="P341"/>
  <c r="T354"/>
  <c r="T353"/>
  <c r="R217" i="2"/>
  <c r="P302"/>
  <c r="P336"/>
  <c r="P335"/>
  <c r="P203" i="3"/>
  <c r="BK284"/>
  <c r="J284" s="1"/>
  <c r="J101" s="1"/>
  <c r="R341"/>
  <c r="BK217" i="2"/>
  <c r="J217" s="1"/>
  <c r="J99" s="1"/>
  <c r="BK302"/>
  <c r="J302" s="1"/>
  <c r="J101" s="1"/>
  <c r="T323"/>
  <c r="BK203" i="3"/>
  <c r="J203" s="1"/>
  <c r="J99" s="1"/>
  <c r="R236"/>
  <c r="BK341"/>
  <c r="J341" s="1"/>
  <c r="J102" s="1"/>
  <c r="P354"/>
  <c r="P353"/>
  <c r="BK333" i="2"/>
  <c r="J333" s="1"/>
  <c r="J103" s="1"/>
  <c r="BK349"/>
  <c r="BK348" s="1"/>
  <c r="J348" s="1"/>
  <c r="J106" s="1"/>
  <c r="BK351" i="3"/>
  <c r="J351"/>
  <c r="J103" s="1"/>
  <c r="BK362"/>
  <c r="J362"/>
  <c r="J107"/>
  <c r="BK123" i="4"/>
  <c r="J123" s="1"/>
  <c r="J98" s="1"/>
  <c r="BK125"/>
  <c r="J125" s="1"/>
  <c r="J99" s="1"/>
  <c r="BK127"/>
  <c r="J127"/>
  <c r="J100" s="1"/>
  <c r="BK129"/>
  <c r="J129"/>
  <c r="J101"/>
  <c r="P361" i="3"/>
  <c r="J129"/>
  <c r="J98"/>
  <c r="BK361"/>
  <c r="J361" s="1"/>
  <c r="J106" s="1"/>
  <c r="BE130" i="4"/>
  <c r="BK353" i="3"/>
  <c r="J353" s="1"/>
  <c r="J104" s="1"/>
  <c r="E85" i="4"/>
  <c r="BE126"/>
  <c r="BE128"/>
  <c r="J89"/>
  <c r="F118"/>
  <c r="BE124"/>
  <c r="BA97" i="1"/>
  <c r="BE152" i="3"/>
  <c r="BE156"/>
  <c r="BE159"/>
  <c r="BE176"/>
  <c r="BE183"/>
  <c r="BE199"/>
  <c r="BE204"/>
  <c r="BE208"/>
  <c r="BE213"/>
  <c r="BE218"/>
  <c r="BE355"/>
  <c r="BE358"/>
  <c r="BE360"/>
  <c r="E85"/>
  <c r="BE148"/>
  <c r="BE290"/>
  <c r="BE297"/>
  <c r="BE304"/>
  <c r="BE352"/>
  <c r="BE230"/>
  <c r="BE248"/>
  <c r="BE265"/>
  <c r="BE285"/>
  <c r="F92"/>
  <c r="BE130"/>
  <c r="BE187"/>
  <c r="BE191"/>
  <c r="BE237"/>
  <c r="BE277"/>
  <c r="BE312"/>
  <c r="BE337"/>
  <c r="BE345"/>
  <c r="BE348"/>
  <c r="BK335" i="2"/>
  <c r="J335"/>
  <c r="J104"/>
  <c r="J89" i="3"/>
  <c r="BE294"/>
  <c r="BE325"/>
  <c r="BE342"/>
  <c r="BE138"/>
  <c r="BE299"/>
  <c r="BE300"/>
  <c r="BE321"/>
  <c r="BE363"/>
  <c r="BE163"/>
  <c r="BE172"/>
  <c r="BE233"/>
  <c r="BE257"/>
  <c r="BE261"/>
  <c r="BE281"/>
  <c r="BE298"/>
  <c r="BE317"/>
  <c r="BE329"/>
  <c r="BE359"/>
  <c r="BE195"/>
  <c r="BE221"/>
  <c r="BE226"/>
  <c r="BE273"/>
  <c r="BE308"/>
  <c r="BE343"/>
  <c r="BC95" i="1"/>
  <c r="E85" i="2"/>
  <c r="J89"/>
  <c r="F92"/>
  <c r="BE130"/>
  <c r="BE134"/>
  <c r="BE146"/>
  <c r="BE155"/>
  <c r="BE159"/>
  <c r="BE162"/>
  <c r="BE165"/>
  <c r="BE169"/>
  <c r="BE186"/>
  <c r="BE190"/>
  <c r="BE197"/>
  <c r="BE201"/>
  <c r="BE205"/>
  <c r="BE208"/>
  <c r="BE212"/>
  <c r="BE218"/>
  <c r="BE223"/>
  <c r="BE229"/>
  <c r="BE234"/>
  <c r="BE237"/>
  <c r="BE242"/>
  <c r="BE246"/>
  <c r="BE250"/>
  <c r="BE255"/>
  <c r="BE266"/>
  <c r="BE272"/>
  <c r="BE278"/>
  <c r="BE284"/>
  <c r="BE288"/>
  <c r="BE296"/>
  <c r="BE303"/>
  <c r="BE306"/>
  <c r="BE309"/>
  <c r="BE313"/>
  <c r="BE316"/>
  <c r="BE319"/>
  <c r="BE324"/>
  <c r="BE325"/>
  <c r="BE327"/>
  <c r="BE330"/>
  <c r="BE334"/>
  <c r="BE337"/>
  <c r="BE340"/>
  <c r="BE344"/>
  <c r="BE347"/>
  <c r="BE350"/>
  <c r="BA95" i="1"/>
  <c r="BA94" s="1"/>
  <c r="W30" s="1"/>
  <c r="BB95"/>
  <c r="AW95"/>
  <c r="BD95"/>
  <c r="F35" i="3"/>
  <c r="BB96" i="1" s="1"/>
  <c r="F37" i="3"/>
  <c r="BD96" i="1"/>
  <c r="J34" i="3"/>
  <c r="AW96" i="1" s="1"/>
  <c r="F37" i="4"/>
  <c r="BD97" i="1"/>
  <c r="F36" i="4"/>
  <c r="BC97" i="1" s="1"/>
  <c r="F35" i="4"/>
  <c r="BB97" i="1"/>
  <c r="F36" i="3"/>
  <c r="BC96" i="1" s="1"/>
  <c r="F34" i="3"/>
  <c r="BA96" i="1" s="1"/>
  <c r="J34" i="4"/>
  <c r="AW97" i="1"/>
  <c r="J349" i="2" l="1"/>
  <c r="J107" s="1"/>
  <c r="P128"/>
  <c r="P127" s="1"/>
  <c r="AU95" i="1" s="1"/>
  <c r="T128" i="3"/>
  <c r="T127" s="1"/>
  <c r="T128" i="2"/>
  <c r="T127" s="1"/>
  <c r="R128" i="3"/>
  <c r="R127"/>
  <c r="BK128"/>
  <c r="J128" s="1"/>
  <c r="J97" s="1"/>
  <c r="P128"/>
  <c r="P127" s="1"/>
  <c r="AU96" i="1" s="1"/>
  <c r="R128" i="2"/>
  <c r="R127"/>
  <c r="BK128"/>
  <c r="J128" s="1"/>
  <c r="J97" s="1"/>
  <c r="BK122" i="4"/>
  <c r="J122" s="1"/>
  <c r="J97" s="1"/>
  <c r="BK127" i="2"/>
  <c r="J127"/>
  <c r="J96" s="1"/>
  <c r="BB94" i="1"/>
  <c r="W31" s="1"/>
  <c r="J33" i="4"/>
  <c r="AV97" i="1" s="1"/>
  <c r="AT97" s="1"/>
  <c r="BC94"/>
  <c r="W32" s="1"/>
  <c r="F33" i="4"/>
  <c r="AZ97" i="1" s="1"/>
  <c r="AW94"/>
  <c r="AK30" s="1"/>
  <c r="J33" i="2"/>
  <c r="AV95" i="1" s="1"/>
  <c r="AT95" s="1"/>
  <c r="J33" i="3"/>
  <c r="AV96" i="1" s="1"/>
  <c r="AT96" s="1"/>
  <c r="F33" i="3"/>
  <c r="AZ96" i="1" s="1"/>
  <c r="F33" i="2"/>
  <c r="AZ95" i="1" s="1"/>
  <c r="BD94"/>
  <c r="W33" s="1"/>
  <c r="BK121" i="4" l="1"/>
  <c r="J121" s="1"/>
  <c r="J30" s="1"/>
  <c r="AG97" i="1" s="1"/>
  <c r="BK127" i="3"/>
  <c r="J127" s="1"/>
  <c r="J30" s="1"/>
  <c r="AG96" i="1" s="1"/>
  <c r="AU94"/>
  <c r="J30" i="2"/>
  <c r="AG95" i="1"/>
  <c r="AY94"/>
  <c r="AZ94"/>
  <c r="W29" s="1"/>
  <c r="AX94"/>
  <c r="J39" i="3" l="1"/>
  <c r="J39" i="4"/>
  <c r="J96" i="3"/>
  <c r="J96" i="4"/>
  <c r="J39" i="2"/>
  <c r="AN95" i="1"/>
  <c r="AN97"/>
  <c r="AN96"/>
  <c r="AG94"/>
  <c r="AK26" s="1"/>
  <c r="AK35" s="1"/>
  <c r="AV94"/>
  <c r="AK29" s="1"/>
  <c r="AT94" l="1"/>
  <c r="AN94"/>
</calcChain>
</file>

<file path=xl/sharedStrings.xml><?xml version="1.0" encoding="utf-8"?>
<sst xmlns="http://schemas.openxmlformats.org/spreadsheetml/2006/main" count="5316" uniqueCount="635">
  <si>
    <t>Export Komplet</t>
  </si>
  <si>
    <t/>
  </si>
  <si>
    <t>2.0</t>
  </si>
  <si>
    <t>ZAMOK</t>
  </si>
  <si>
    <t>False</t>
  </si>
  <si>
    <t>{b323c514-602f-4314-9977-c57135912330}</t>
  </si>
  <si>
    <t>0,01</t>
  </si>
  <si>
    <t>21</t>
  </si>
  <si>
    <t>15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</si>
  <si>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</si>
  <si>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</si>
  <si>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</si>
  <si>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</si>
  <si>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</si>
  <si>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2025-11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</si>
  <si>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</si>
  <si>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</si>
  <si>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Polozapuštěné kontejnery Lovosice II.</t>
  </si>
  <si>
    <t>KSO:</t>
  </si>
  <si>
    <t>CC-CZ:</t>
  </si>
  <si>
    <t>Místo:</t>
  </si>
  <si>
    <t>p.p.č. 533, k.ú. Lovosice</t>
  </si>
  <si>
    <t>Datum:</t>
  </si>
  <si>
    <t>11. 3. 2025</t>
  </si>
  <si>
    <t>Zadavatel:</t>
  </si>
  <si>
    <t>IČ:</t>
  </si>
  <si>
    <t>00263991</t>
  </si>
  <si>
    <t>Město Lovosice</t>
  </si>
  <si>
    <t>DIČ:</t>
  </si>
  <si>
    <t>CZ00263991</t>
  </si>
  <si>
    <t>Uchazeč:</t>
  </si>
  <si>
    <t>Vyplň údaj</t>
  </si>
  <si>
    <t>Projektant:</t>
  </si>
  <si>
    <t>87289831</t>
  </si>
  <si>
    <t>aut.ing.Mgr. Karel Štrupl</t>
  </si>
  <si>
    <t>True</t>
  </si>
  <si>
    <t>Zpracovatel:</t>
  </si>
  <si>
    <t>11461527</t>
  </si>
  <si>
    <t>Josef Beran-STAVO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</si>
  <si>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</si>
  <si>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</si>
  <si>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</si>
  <si>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</si>
  <si>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</si>
  <si>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</si>
  <si>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</si>
  <si>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</si>
  <si>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</si>
  <si>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</si>
  <si>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</si>
  <si>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</si>
  <si>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</si>
  <si>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</si>
  <si>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</si>
  <si>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</si>
  <si>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</si>
  <si>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</si>
  <si>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</si>
  <si>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</si>
  <si>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</si>
  <si>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</si>
  <si>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</si>
  <si>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</si>
  <si>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</si>
  <si>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</si>
  <si>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</si>
  <si>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</si>
  <si>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</si>
  <si>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</si>
  <si>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</si>
  <si>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</si>
  <si>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</si>
  <si>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</si>
  <si>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</si>
  <si>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</si>
  <si>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</si>
  <si>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</si>
  <si>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</si>
  <si>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</si>
  <si>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</si>
  <si>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</si>
  <si>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</si>
  <si>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</si>
  <si>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</si>
  <si>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</si>
  <si>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01</t>
  </si>
  <si>
    <t>Výstavba polozapuštěných kontejnerů Žižkova 357, Lovosice</t>
  </si>
  <si>
    <t>STA</t>
  </si>
  <si>
    <t>1</t>
  </si>
  <si>
    <t>{ce0fc7e4-b0be-49c9-9099-e3bd2f84ba92}</t>
  </si>
  <si>
    <t>2</t>
  </si>
  <si>
    <t>02</t>
  </si>
  <si>
    <t>Výstavba polozapuštěných kontejnerů v ul. Dlouhá</t>
  </si>
  <si>
    <t>{d8d9f7e1-4d19-4a67-9a48-3ac1f8f6738d}</t>
  </si>
  <si>
    <t>03</t>
  </si>
  <si>
    <t>Vedlejší rozpočtové náklady</t>
  </si>
  <si>
    <t>{b4069c52-1829-47c4-aa13-df5c9683f10c}</t>
  </si>
  <si>
    <t>KRYCÍ LIST SOUPISU PRACÍ</t>
  </si>
  <si>
    <t>Objekt:</t>
  </si>
  <si>
    <t>01 - Výstavba polozapuštěných kontejnerů Žižkova 357, Lovosice</t>
  </si>
  <si>
    <t>aut.Ing. Mgr. Karel Štrupl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</si>
  <si>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</si>
  <si>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</si>
  <si>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</si>
  <si>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</si>
  <si>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</si>
  <si>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</si>
  <si>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</si>
  <si>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2 - Zakládání</t>
  </si>
  <si>
    <t xml:space="preserve">    5 - Komunikace pozemní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</si>
  <si>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</si>
  <si>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</si>
  <si>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</si>
  <si>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</si>
  <si>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767 - Konstrukce zámečnické</t>
  </si>
  <si>
    <t>M - Práce a dodávky M</t>
  </si>
  <si>
    <t xml:space="preserve">    46-M - Zemní práce při extr.mont.pracích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</si>
  <si>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</si>
  <si>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</si>
  <si>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</si>
  <si>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</si>
  <si>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</si>
  <si>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</si>
  <si>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</si>
  <si>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</si>
  <si>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</si>
  <si>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</si>
  <si>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</si>
  <si>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</si>
  <si>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</si>
  <si>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</si>
  <si>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</si>
  <si>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</si>
  <si>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</si>
  <si>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</si>
  <si>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113106123</t>
  </si>
  <si>
    <t>Rozebrání dlažeb ze zámkových dlaždic komunikací pro pěší ručně</t>
  </si>
  <si>
    <t>m2</t>
  </si>
  <si>
    <t>4</t>
  </si>
  <si>
    <t>-350291685</t>
  </si>
  <si>
    <t>VV</t>
  </si>
  <si>
    <t>rozebrání části dlažby chodníku pro další využití</t>
  </si>
  <si>
    <t>4,63*2,20</t>
  </si>
  <si>
    <t>Součet</t>
  </si>
  <si>
    <t>113107312</t>
  </si>
  <si>
    <t>Odstranění podkladu z kameniva těženého tl 200 mm strojně pl do 50 m2</t>
  </si>
  <si>
    <t>1126348928</t>
  </si>
  <si>
    <t>vytěžení podkladu v plné ploše odstraněných panelů, betonu a zámkové dlažby</t>
  </si>
  <si>
    <t xml:space="preserve">plocha dlažby chodníku </t>
  </si>
  <si>
    <t>plocha opraveného překopu</t>
  </si>
  <si>
    <t>3*1</t>
  </si>
  <si>
    <t>plocha dobetonávky komunikace k okapovému chodníku, který bude zachován</t>
  </si>
  <si>
    <t>0,50*9,80</t>
  </si>
  <si>
    <t>plochy dobetonávky u vrat</t>
  </si>
  <si>
    <t>1,5*9</t>
  </si>
  <si>
    <t>0,60*9</t>
  </si>
  <si>
    <t>3</t>
  </si>
  <si>
    <t>113107331</t>
  </si>
  <si>
    <t>Odstranění podkladu z betonu prostého tl 150 mm strojně pl do 50 m2</t>
  </si>
  <si>
    <t>-1230285003</t>
  </si>
  <si>
    <t>vybourání betonové plochy opraveného překopu</t>
  </si>
  <si>
    <t>odstranění dobetonávky komunikace k okapovému chodníku, který bude zachován</t>
  </si>
  <si>
    <t>odstranění dobetonávky u vrat</t>
  </si>
  <si>
    <t>113151111</t>
  </si>
  <si>
    <t>Rozebrání zpevněných ploch ze silničních dílců</t>
  </si>
  <si>
    <t>169868294</t>
  </si>
  <si>
    <t>panelová plocha komunikace ke zrušení</t>
  </si>
  <si>
    <t>3*1*7</t>
  </si>
  <si>
    <t>5</t>
  </si>
  <si>
    <t>113204111</t>
  </si>
  <si>
    <t>Vytrhání obrub záhonových</t>
  </si>
  <si>
    <t>m</t>
  </si>
  <si>
    <t>1326638310</t>
  </si>
  <si>
    <t>6</t>
  </si>
  <si>
    <t>119001421</t>
  </si>
  <si>
    <t>Dočasné zajištění kabelů a kabelových tratí ze 3 volně ložených kabelů</t>
  </si>
  <si>
    <t>-1433916863</t>
  </si>
  <si>
    <t>25</t>
  </si>
  <si>
    <t>7</t>
  </si>
  <si>
    <t>121151103</t>
  </si>
  <si>
    <t>Sejmutí ornice plochy do 100 m2 tl vrstvy do 200 mm strojně</t>
  </si>
  <si>
    <t>-617194468</t>
  </si>
  <si>
    <t>odstranění ornice ze zatravněné plochy</t>
  </si>
  <si>
    <t>20*3</t>
  </si>
  <si>
    <t>8</t>
  </si>
  <si>
    <t>131151104</t>
  </si>
  <si>
    <t>Hloubení jam nezapažených v hornině třídy těžitelnosti I, skupiny 1 a 2 objem do 500 m3 strojně</t>
  </si>
  <si>
    <t>m3</t>
  </si>
  <si>
    <t>-275772488</t>
  </si>
  <si>
    <t xml:space="preserve">jámy pro polozapuštěné kontejnery </t>
  </si>
  <si>
    <t>sestava 3 kontejnerů</t>
  </si>
  <si>
    <t>4,95*1,65*(1,65+0,30-0,10)</t>
  </si>
  <si>
    <t>skosení stěn jámy</t>
  </si>
  <si>
    <t>((0,50+1)/2)*(0,30+1,65+0,30)*(1,65+0,30-0,10)*2</t>
  </si>
  <si>
    <t>((0,50+1)/2)*(0,30+4,95+0,30)*(1,65+0,30-0,10)*2</t>
  </si>
  <si>
    <t>mezera mezi kontejnery</t>
  </si>
  <si>
    <t>2,75*1,65*(1,65+0,30+10)</t>
  </si>
  <si>
    <t>((0,50+1)/2)*(0,30+2,75+0,30)*(1,65+0,30-0,10)*2</t>
  </si>
  <si>
    <t>sestava 2 kontejnerů</t>
  </si>
  <si>
    <t>3,30*1,65*(1,60+0,30-0,10)</t>
  </si>
  <si>
    <t>((0,50+1)/2)*(0,30+3,30+0,30)*(1,65+0,30-0,10)*2</t>
  </si>
  <si>
    <t>9</t>
  </si>
  <si>
    <t>162211311</t>
  </si>
  <si>
    <t>Vodorovné přemístění výkopku z horniny třídy těžitelnosti I, skupiny 1 až 3 stavebním kolečkem do 10 m</t>
  </si>
  <si>
    <t>1988843803</t>
  </si>
  <si>
    <t>přemístění ornice na meziskládku na stavbě</t>
  </si>
  <si>
    <t>60*0,10</t>
  </si>
  <si>
    <t>10</t>
  </si>
  <si>
    <t>175151201</t>
  </si>
  <si>
    <t>Obsypání objektu podzemní části kontejneru sypaninou bez prohození, uloženou do 3 m strojně</t>
  </si>
  <si>
    <t>-992227164</t>
  </si>
  <si>
    <t>obsyp podzemní části kontejnerů</t>
  </si>
  <si>
    <t>objem výkopku - ten bude odvezen na recyklaci</t>
  </si>
  <si>
    <t>136,299</t>
  </si>
  <si>
    <t>odpočet objemu podzemní částí kontejnerů</t>
  </si>
  <si>
    <t>(-1,65*1,65*1,70)*5</t>
  </si>
  <si>
    <t>11</t>
  </si>
  <si>
    <t>M</t>
  </si>
  <si>
    <t>58331200</t>
  </si>
  <si>
    <t>štěrkopísek netříděný zásypový</t>
  </si>
  <si>
    <t>t</t>
  </si>
  <si>
    <t>-672266594</t>
  </si>
  <si>
    <t>113,158</t>
  </si>
  <si>
    <t>113,158*1,7 'Přepočtené koeficientem množství</t>
  </si>
  <si>
    <t>12</t>
  </si>
  <si>
    <t>181311103</t>
  </si>
  <si>
    <t>Rozprostření ornice tl vrstvy do 200 mm v rovině nebo ve svahu do 1:5 ručně</t>
  </si>
  <si>
    <t>-900115118</t>
  </si>
  <si>
    <t>plochy okolo dlažby a úprava terénu okolo vjezdu do vrat</t>
  </si>
  <si>
    <t>0,60*(0,50+1,65+0,50+3,30+3,37+9)</t>
  </si>
  <si>
    <t>13</t>
  </si>
  <si>
    <t>181411121</t>
  </si>
  <si>
    <t>Založení lučního trávníku výsevem plochy do 1000 m2 v rovině a ve svahu do 1:5</t>
  </si>
  <si>
    <t>-1940134264</t>
  </si>
  <si>
    <t>10,992</t>
  </si>
  <si>
    <t>14</t>
  </si>
  <si>
    <t>00572100</t>
  </si>
  <si>
    <t>osivo jetelotráva intenzivní víceletá</t>
  </si>
  <si>
    <t>kg</t>
  </si>
  <si>
    <t>411012656</t>
  </si>
  <si>
    <t>10,992*0,02 'Přepočtené koeficientem množství</t>
  </si>
  <si>
    <t>181911102</t>
  </si>
  <si>
    <t>Úprava pláně v hornině třídy těžitelnosti I, skupiny 1 až 2 se zhutněním ručně</t>
  </si>
  <si>
    <t>-236310917</t>
  </si>
  <si>
    <t>úprava pláně základové spáry jámy</t>
  </si>
  <si>
    <t>(0,50+1,65+0,50)*(0,50+4,95+0,50)</t>
  </si>
  <si>
    <t>(0,50+1,65+0,50)*(0,50+3,30+0,50)</t>
  </si>
  <si>
    <t>Zakládání</t>
  </si>
  <si>
    <t>16</t>
  </si>
  <si>
    <t>271532212</t>
  </si>
  <si>
    <t>Podsyp pod základové konstrukce se zhutněním z hrubého kameniva frakce 0-32 mm</t>
  </si>
  <si>
    <t>1796188095</t>
  </si>
  <si>
    <t>podsyp pod základovou desku</t>
  </si>
  <si>
    <t>(0,50+1,65+0,50)*(0,50+4,95+0,50)*0,15</t>
  </si>
  <si>
    <t>(0,50+1,65+0,50)*(0,50+3,30+0,50)*0,15</t>
  </si>
  <si>
    <t>17</t>
  </si>
  <si>
    <t>273321511</t>
  </si>
  <si>
    <t>Základové desky ze ŽB bez zvýšených nároků na prostředí tř. C 25/30</t>
  </si>
  <si>
    <t>496504943</t>
  </si>
  <si>
    <t>tl. desky 150 mm nastavena podle stavební připravenosti dodavatele kontejnerů</t>
  </si>
  <si>
    <t>základová  deska</t>
  </si>
  <si>
    <t>18</t>
  </si>
  <si>
    <t>273356021</t>
  </si>
  <si>
    <t>Bednění základových desek ploch rovinných zřízení</t>
  </si>
  <si>
    <t>-182039491</t>
  </si>
  <si>
    <t>(((0,50+1,65+0,50)+(0,50+4,95+0,50))*0,20)*2</t>
  </si>
  <si>
    <t>(((0,50+1,65+0,50)+(0,50+3,30+0,50))*0,20)*2</t>
  </si>
  <si>
    <t>19</t>
  </si>
  <si>
    <t>273356022</t>
  </si>
  <si>
    <t>Bednění základových desek ploch rovinných odstranění</t>
  </si>
  <si>
    <t>-630736658</t>
  </si>
  <si>
    <t>6,22</t>
  </si>
  <si>
    <t>20</t>
  </si>
  <si>
    <t>273362021</t>
  </si>
  <si>
    <t>Výztuž základových desek svařovanými sítěmi Kari</t>
  </si>
  <si>
    <t>-1447566208</t>
  </si>
  <si>
    <t>výztuž KARI 100/100/6 - KH 30 = 4,44 kg/m2</t>
  </si>
  <si>
    <t>(4,44*(0,50+1,65+0,50)*(0,50+4,95+0,50)*1,15)/1000</t>
  </si>
  <si>
    <t>(4,44*(0,50+1,65+0,50)*(0,50+3,30+0,50)*1,15)/1000</t>
  </si>
  <si>
    <t>275261142</t>
  </si>
  <si>
    <t>Osazování bloků ze ŽB do objemu 5 m3 - podzemní část kontejneru</t>
  </si>
  <si>
    <t>kus</t>
  </si>
  <si>
    <t>1560638089</t>
  </si>
  <si>
    <t>osazení podzemní části kontejnerů</t>
  </si>
  <si>
    <t>22</t>
  </si>
  <si>
    <t>562416866</t>
  </si>
  <si>
    <t xml:space="preserve">podzemní část kontejneru, ŽB prefabrikát o obejmu 5 m3 a rozměru 1600x1600x1600 mm- plasty, papír, směsný odpad a sklo </t>
  </si>
  <si>
    <t>1842756778</t>
  </si>
  <si>
    <t>tzv. betonová jímka</t>
  </si>
  <si>
    <t>23</t>
  </si>
  <si>
    <t>562416867</t>
  </si>
  <si>
    <t>polozapuštěné  kontejnery, ŽB prefabrikát o objemu 5 m3 a rozměru 1650x1650x2930 mm - rozdělený na dvě části, kov a BIO</t>
  </si>
  <si>
    <t>1034297643</t>
  </si>
  <si>
    <t>Komunikace pozemní</t>
  </si>
  <si>
    <t>24</t>
  </si>
  <si>
    <t>564801112</t>
  </si>
  <si>
    <t>Podklad ze štěrkodrtě ŠD tl 40 mm</t>
  </si>
  <si>
    <t>-740505247</t>
  </si>
  <si>
    <t>nová skladba okolo kontejnerů</t>
  </si>
  <si>
    <t>(0,50+1,65+0,50)*(0,50+4,95+2,75+3,30)</t>
  </si>
  <si>
    <t>odpočet plochy kontejnerů</t>
  </si>
  <si>
    <t>-1,65*1,65*5</t>
  </si>
  <si>
    <t>plocha s dlažbou 80 mm</t>
  </si>
  <si>
    <t>komunikace nová skladba</t>
  </si>
  <si>
    <t>((4,63+0,50+3+1,5)/2)*16,73</t>
  </si>
  <si>
    <t>plocha demontované dlažby k opakovanému použití</t>
  </si>
  <si>
    <t>10,186</t>
  </si>
  <si>
    <t>564851111</t>
  </si>
  <si>
    <t>Podklad ze štěrkodrtě ŠD tl 150 mm</t>
  </si>
  <si>
    <t>2107311964</t>
  </si>
  <si>
    <t>(0,50+1,65+0,50+0,30)*(0,50+4,95+2,75+3,30+0,30)</t>
  </si>
  <si>
    <t>26</t>
  </si>
  <si>
    <t>564871111</t>
  </si>
  <si>
    <t>Podklad ze štěrkodrtě ŠD tl 250 mm</t>
  </si>
  <si>
    <t>234950279</t>
  </si>
  <si>
    <t>27</t>
  </si>
  <si>
    <t>596211110</t>
  </si>
  <si>
    <t>Kladení zámkové dlažby komunikací pro pěší tl 60 mm skupiny A pl do 50 m2</t>
  </si>
  <si>
    <t>1088181314</t>
  </si>
  <si>
    <t>28</t>
  </si>
  <si>
    <t>59245015</t>
  </si>
  <si>
    <t>dlažba zámková tvaru I 200x165x60mm přírodní</t>
  </si>
  <si>
    <t>315893369</t>
  </si>
  <si>
    <t>16,682</t>
  </si>
  <si>
    <t>16,682*1,1 'Přepočtené koeficientem množství</t>
  </si>
  <si>
    <t>29</t>
  </si>
  <si>
    <t>596211210</t>
  </si>
  <si>
    <t>Kladení zámkové dlažby komunikací pro pěší tl 80 mm skupiny A pl do 50 m2</t>
  </si>
  <si>
    <t>1852387311</t>
  </si>
  <si>
    <t xml:space="preserve">montáž demontované plochy zámkové dlažby bez dodávky </t>
  </si>
  <si>
    <t>další využití</t>
  </si>
  <si>
    <t>30</t>
  </si>
  <si>
    <t>59245013</t>
  </si>
  <si>
    <t>dlažba zámková tvaru I 200x165x80mm přírodní</t>
  </si>
  <si>
    <t>2104456943</t>
  </si>
  <si>
    <t>90,741</t>
  </si>
  <si>
    <t>odpočet opakovaně použité dlažby</t>
  </si>
  <si>
    <t>-10,186</t>
  </si>
  <si>
    <t>80,555*1,1 'Přepočtené koeficientem množství</t>
  </si>
  <si>
    <t>Ostatní konstrukce a práce, bourání</t>
  </si>
  <si>
    <t>31</t>
  </si>
  <si>
    <t>916131213</t>
  </si>
  <si>
    <t>Osazení silničního obrubníku betonového stojatého s boční opěrou do lože z betonu prostého</t>
  </si>
  <si>
    <t>-552539094</t>
  </si>
  <si>
    <t>16,73+4,63+4,5</t>
  </si>
  <si>
    <t>32</t>
  </si>
  <si>
    <t>59217032</t>
  </si>
  <si>
    <t>obrubník betonový silniční 1000x150x150mm ABO 2-15N</t>
  </si>
  <si>
    <t>-1335497345</t>
  </si>
  <si>
    <t>25,86</t>
  </si>
  <si>
    <t>33</t>
  </si>
  <si>
    <t>916231213</t>
  </si>
  <si>
    <t>Osazení chodníkového obrubníku betonového stojatého s boční opěrou do lože z betonu prostého</t>
  </si>
  <si>
    <t>-814796922</t>
  </si>
  <si>
    <t>nové obrubníky okolo zámkové dlažby</t>
  </si>
  <si>
    <t>4,63+0,50+1,65+0,50+4,95+2,75+3,30+0,50+1,65+0,50+3,30+2,75+4,95</t>
  </si>
  <si>
    <t>34</t>
  </si>
  <si>
    <t>59217019</t>
  </si>
  <si>
    <t>obrubník betonový chodníkový 1000x100x200mm</t>
  </si>
  <si>
    <t>-2035516159</t>
  </si>
  <si>
    <t>31,93</t>
  </si>
  <si>
    <t>35</t>
  </si>
  <si>
    <t>916991121</t>
  </si>
  <si>
    <t>Lože pod obrubníky, krajníky nebo obruby z dlažebních kostek z betonu prostého</t>
  </si>
  <si>
    <t>1923479282</t>
  </si>
  <si>
    <t>0,30*(25,86+31,93)*0,15</t>
  </si>
  <si>
    <t>36</t>
  </si>
  <si>
    <t>979054451</t>
  </si>
  <si>
    <t>Očištění vybouraných zámkových dlaždic s původním spárováním z kameniva těženého</t>
  </si>
  <si>
    <t>985403943</t>
  </si>
  <si>
    <t>očištění rozebráné části dlažby chodníku pro další využití</t>
  </si>
  <si>
    <t>997</t>
  </si>
  <si>
    <t>Přesun sutě</t>
  </si>
  <si>
    <t>37</t>
  </si>
  <si>
    <t>997013501</t>
  </si>
  <si>
    <t>Odvoz suti a vybouraných hmot na skládku nebo meziskládku do 1 km se složením</t>
  </si>
  <si>
    <t>1848161535</t>
  </si>
  <si>
    <t>38</t>
  </si>
  <si>
    <t>997013509</t>
  </si>
  <si>
    <t>Příplatek k odvozu suti a vybouraných hmot na skládku ZKD 1 km přes 1 km</t>
  </si>
  <si>
    <t>1326555367</t>
  </si>
  <si>
    <t>204,61*8 'Přepočtené koeficientem množství</t>
  </si>
  <si>
    <t>39</t>
  </si>
  <si>
    <t>997013861</t>
  </si>
  <si>
    <t>Poplatek za uložení stavebního odpadu na recyklační skládce (skládkovné) z prostého betonu kód odpadu 17 01 01</t>
  </si>
  <si>
    <t>-297625988</t>
  </si>
  <si>
    <t>8,710+7,455+0,160</t>
  </si>
  <si>
    <t>40</t>
  </si>
  <si>
    <t>997013873</t>
  </si>
  <si>
    <t>Poplatek za uložení stavebního odpadu na recyklační skládce (skládkovné) zeminy a kamení zatříděného do Katalogu odpadů pod kódem 17 05 04</t>
  </si>
  <si>
    <t>-427921061</t>
  </si>
  <si>
    <t>11,096+177,189</t>
  </si>
  <si>
    <t>998</t>
  </si>
  <si>
    <t>Přesun hmot</t>
  </si>
  <si>
    <t>41</t>
  </si>
  <si>
    <t>998142251</t>
  </si>
  <si>
    <t>Přesun hmot pro nádrže, jímky, zásobníky a jámy betonové monolitické v do 25 m</t>
  </si>
  <si>
    <t>-1749703880</t>
  </si>
  <si>
    <t>PSV</t>
  </si>
  <si>
    <t>Práce a dodávky PSV</t>
  </si>
  <si>
    <t>767</t>
  </si>
  <si>
    <t>Konstrukce zámečnické</t>
  </si>
  <si>
    <t>42</t>
  </si>
  <si>
    <t>767211012</t>
  </si>
  <si>
    <t>Montáž nadzemní části kontejneru z kompozitních materiálů</t>
  </si>
  <si>
    <t>1890477875</t>
  </si>
  <si>
    <t>43</t>
  </si>
  <si>
    <t>562416868</t>
  </si>
  <si>
    <t xml:space="preserve">nadzemní část kontejneru, betonový + kompozitový výrobek </t>
  </si>
  <si>
    <t>-677207799</t>
  </si>
  <si>
    <t>kontejnery na papí, sklo a plasty</t>
  </si>
  <si>
    <t>44</t>
  </si>
  <si>
    <t>562416869</t>
  </si>
  <si>
    <t>nadzemní část kontejneru, betonový + kompozitový výrobek - dělený na 2 části</t>
  </si>
  <si>
    <t>-815340364</t>
  </si>
  <si>
    <t>45</t>
  </si>
  <si>
    <t>998767101</t>
  </si>
  <si>
    <t>Přesun hmot tonážní pro zámečnické konstrukce v objektech v do 6 m</t>
  </si>
  <si>
    <t>651675665</t>
  </si>
  <si>
    <t>Práce a dodávky M</t>
  </si>
  <si>
    <t>46-M</t>
  </si>
  <si>
    <t>Zemní práce při extr.mont.pracích</t>
  </si>
  <si>
    <t>46</t>
  </si>
  <si>
    <t>460010025</t>
  </si>
  <si>
    <t>Vytyčení trasy inženýrských sítí v zastavěném prostoru</t>
  </si>
  <si>
    <t>km</t>
  </si>
  <si>
    <t>64</t>
  </si>
  <si>
    <t>968837378</t>
  </si>
  <si>
    <t>0,10</t>
  </si>
  <si>
    <t>02 - Výstavba polozapuštěných kontejnerů v ul. Dlouhá</t>
  </si>
  <si>
    <t>p.p.č. 1453/5, k.ú. Lovosice</t>
  </si>
  <si>
    <t>2103205470</t>
  </si>
  <si>
    <t>rozebrání zámkové dlažby chodníku p.p.č. 1080/2</t>
  </si>
  <si>
    <t>((2,04+1,70)/2)*9,26</t>
  </si>
  <si>
    <t>rozebrání zámkové  dlažby pod bývalou čekárnou p.p.č. 1453/5</t>
  </si>
  <si>
    <t>3*3,40</t>
  </si>
  <si>
    <t>rozebrání dlažby na chodníku p.p.č. 1453/4 a 1453/5</t>
  </si>
  <si>
    <t>5*1</t>
  </si>
  <si>
    <t>431396987</t>
  </si>
  <si>
    <t>((2,15+1,70)/2)*9,26</t>
  </si>
  <si>
    <t>3*3,60</t>
  </si>
  <si>
    <t>5*1,20</t>
  </si>
  <si>
    <t>plocha po odříznutí komunikace</t>
  </si>
  <si>
    <t>10*0,25</t>
  </si>
  <si>
    <t>113202111</t>
  </si>
  <si>
    <t>Vytrhání obrub krajníků obrubníků stojatých</t>
  </si>
  <si>
    <t>-1863560884</t>
  </si>
  <si>
    <t>obrubníky podél komunikace</t>
  </si>
  <si>
    <t>1289764492</t>
  </si>
  <si>
    <t>vytrhání zahradních obrubníků p.p.č. 1453/5 a 1453/4</t>
  </si>
  <si>
    <t>14,5+8+1,5</t>
  </si>
  <si>
    <t>-1591196017</t>
  </si>
  <si>
    <t>121112003</t>
  </si>
  <si>
    <t>Sejmutí ornice tl vrstvy do 200 mm ručně</t>
  </si>
  <si>
    <t>1834878369</t>
  </si>
  <si>
    <t>plocha zeleně za zastávkou/v parčíku</t>
  </si>
  <si>
    <t>14,5*3</t>
  </si>
  <si>
    <t>131151103</t>
  </si>
  <si>
    <t>Hloubení jam nezapažených v hornině třídy těžitelnosti I, skupiny 1 a 2 objem do 100 m3 strojně</t>
  </si>
  <si>
    <t>538759527</t>
  </si>
  <si>
    <t>jáma pro osazení prefabrikátů vč. stavební připravenosti - šíře prefabrikátů 1,65x1,65m</t>
  </si>
  <si>
    <t>výkopek se odveze na recyklační skládku</t>
  </si>
  <si>
    <t>hloubka výkopu bez tl. dlažby 60 mm a podkladu 200mm</t>
  </si>
  <si>
    <t>4,8*5,58*(1,65+0,30-0,06-0,20)</t>
  </si>
  <si>
    <t>((0,50+1)/2)*(0,30+4,8+0,30)*(1,65+0,30-0,10)*2</t>
  </si>
  <si>
    <t>((0,50+1)/2)*(0,30+5,58+0,30)*(1,65+0,30-0,10)*2</t>
  </si>
  <si>
    <t>-1729661610</t>
  </si>
  <si>
    <t>14,5*3*0,20</t>
  </si>
  <si>
    <t>-1605687276</t>
  </si>
  <si>
    <t>77,40</t>
  </si>
  <si>
    <t>-1533868706</t>
  </si>
  <si>
    <t>54,259</t>
  </si>
  <si>
    <t>54,259*1,7 'Přepočtené koeficientem množství</t>
  </si>
  <si>
    <t>-761751661</t>
  </si>
  <si>
    <t>plocha okolo chodníku a plochy s kontejnery - využití sejmuté ornice</t>
  </si>
  <si>
    <t>498850136</t>
  </si>
  <si>
    <t>plocha okolo chodníku a okolo plochy s kontejnery - využití sejmuté ornice</t>
  </si>
  <si>
    <t>761486679</t>
  </si>
  <si>
    <t>35*0,02 'Přepočtené koeficientem množství</t>
  </si>
  <si>
    <t>-470233948</t>
  </si>
  <si>
    <t>úprava pláně - základové spáry jámy</t>
  </si>
  <si>
    <t>(0,50+4,8+0,50)*(0,50+5,58+0,50)</t>
  </si>
  <si>
    <t>Podsyp pod základové konstrukce se zhutněním z hrubého kameniva frakce 16 až 32 mm</t>
  </si>
  <si>
    <t>-1979947518</t>
  </si>
  <si>
    <t>(0,50+4,8+0,50)*(0,50+5,58+0,50)*0,15</t>
  </si>
  <si>
    <t>1879810754</t>
  </si>
  <si>
    <t>základová deska pod kontejnery</t>
  </si>
  <si>
    <t>-559279497</t>
  </si>
  <si>
    <t>((0,15+1,65+1,65+0,15)+(0,15+1,65+1,65+0,15)*2)*0,25</t>
  </si>
  <si>
    <t>((1,65+0,15)+(0,15+1,65+0,15)+(1,65+0,15))*0,25</t>
  </si>
  <si>
    <t>133485061</t>
  </si>
  <si>
    <t>4,088</t>
  </si>
  <si>
    <t>-715602302</t>
  </si>
  <si>
    <t>(4,44*(0,50+1,65+1,65+0,50)*(0,50+1,65+1,65+0,50))*1,15/1000</t>
  </si>
  <si>
    <t>(4,44*(1,65+0,50)*(0,50+1,65+0,50))*1,15/1000</t>
  </si>
  <si>
    <t>Osazování bloků ze ŽB do objemu 5 m3 - polozapuštěné kontejnery</t>
  </si>
  <si>
    <t>928769828</t>
  </si>
  <si>
    <t>počet sestav pro ul. Dlouhou včetně ceny jeřábu na uložení</t>
  </si>
  <si>
    <t>polozapuštěné  kontejnery, ŽB prefabrikát o objemu 5 m3 a rozměru 1650x1650x2930 mm - plasty, papír, směsný odpad a sklo</t>
  </si>
  <si>
    <t>-1290335360</t>
  </si>
  <si>
    <t>polozapuštěné  kontejnery, ŽB prefabrikát o objemu 5 m3 a rozměru 1650x1650x2930 mm -  rozdělený na dvě části, kov a BIO</t>
  </si>
  <si>
    <t>-1171098195</t>
  </si>
  <si>
    <t>-908844666</t>
  </si>
  <si>
    <t>lože pod zámkovou dlažbu</t>
  </si>
  <si>
    <t>chodník</t>
  </si>
  <si>
    <t>plocha okolo kontejnerů</t>
  </si>
  <si>
    <t>4,8*5,58</t>
  </si>
  <si>
    <t>odpočet kontejnerů</t>
  </si>
  <si>
    <t>odpočet rohu nedlážděnéhé plochy</t>
  </si>
  <si>
    <t>-2,65*(5,58-4,36)</t>
  </si>
  <si>
    <t>1346948511</t>
  </si>
  <si>
    <t>4,80*5,58</t>
  </si>
  <si>
    <t>odočet kontejnerů</t>
  </si>
  <si>
    <t>odpočet vyříznuté plochy</t>
  </si>
  <si>
    <t>1911169871</t>
  </si>
  <si>
    <t>(1,70+0,30)*(0,30+9,26+0,30)</t>
  </si>
  <si>
    <t>572340112</t>
  </si>
  <si>
    <t>Vyspravení krytu komunikací po překopech plochy do 15 m2 asfaltovým betonem ACO (AB) tl 70 mm</t>
  </si>
  <si>
    <t>-237083785</t>
  </si>
  <si>
    <t>podél chodníku</t>
  </si>
  <si>
    <t>10*0,30</t>
  </si>
  <si>
    <t>-1466609049</t>
  </si>
  <si>
    <t>-833631032</t>
  </si>
  <si>
    <t>9,938</t>
  </si>
  <si>
    <t>9,938*1,1 'Přepočtené koeficientem množství</t>
  </si>
  <si>
    <t>226314286</t>
  </si>
  <si>
    <t>plocha chodníku</t>
  </si>
  <si>
    <t>((1,70+2,04)/2)*9,26</t>
  </si>
  <si>
    <t>-781189627</t>
  </si>
  <si>
    <t>17,316</t>
  </si>
  <si>
    <t>17,316*1,1 'Přepočtené koeficientem množství</t>
  </si>
  <si>
    <t>914111111</t>
  </si>
  <si>
    <t>Montáž svislé dopravní značky do velikosti 1 m2 objímkami na sloupek nebo konzolu</t>
  </si>
  <si>
    <t>-1591826444</t>
  </si>
  <si>
    <t>osazení označení zastávky autobusu</t>
  </si>
  <si>
    <t>dopravní značení původní demontované</t>
  </si>
  <si>
    <t>914511111</t>
  </si>
  <si>
    <t>Montáž sloupku dopravních značek délky do 3,5 m s betonovým základem</t>
  </si>
  <si>
    <t>1629747696</t>
  </si>
  <si>
    <t>část 1</t>
  </si>
  <si>
    <t>40445225</t>
  </si>
  <si>
    <t>sloupek pro dopravní značku Zn D 60mm v 3,5m</t>
  </si>
  <si>
    <t>1908237442</t>
  </si>
  <si>
    <t>40445240</t>
  </si>
  <si>
    <t>patka pro sloupek Al D 60mm</t>
  </si>
  <si>
    <t>-1196162174</t>
  </si>
  <si>
    <t>40445256</t>
  </si>
  <si>
    <t>svorka upínací na sloupek dopravní značky D 60mm</t>
  </si>
  <si>
    <t>-1794198572</t>
  </si>
  <si>
    <t>40445253</t>
  </si>
  <si>
    <t>víčko plastové na sloupek D 60mm</t>
  </si>
  <si>
    <t>487475596</t>
  </si>
  <si>
    <t>-1251075314</t>
  </si>
  <si>
    <t>nové obrobníky u chodníku</t>
  </si>
  <si>
    <t>-1338986710</t>
  </si>
  <si>
    <t>10*1,02 'Přepočtené koeficientem množství</t>
  </si>
  <si>
    <t>-1666070786</t>
  </si>
  <si>
    <t>obrubníky okolo zpevněné plochy kontejnerů</t>
  </si>
  <si>
    <t>5,58+2,63+2,65+4,36+4,8</t>
  </si>
  <si>
    <t>-2114349662</t>
  </si>
  <si>
    <t>20,02*1,02 'Přepočtené koeficientem množství</t>
  </si>
  <si>
    <t>1303648163</t>
  </si>
  <si>
    <t>lože pod obrubníky</t>
  </si>
  <si>
    <t>0,30*(10+20,02)*0,15</t>
  </si>
  <si>
    <t>919121211</t>
  </si>
  <si>
    <t>Těsnění spár zálivkou za studena pro komůrky š 10 mm hl 15 mm bez těsnicího profilu</t>
  </si>
  <si>
    <t>-1564538944</t>
  </si>
  <si>
    <t>řez podél chodníku v komunikaci pro opěru nově osazených obrubníků</t>
  </si>
  <si>
    <t>0,30+10+0,30</t>
  </si>
  <si>
    <t>919735113</t>
  </si>
  <si>
    <t>Řezání stávajícího živičného krytu hl do 150 mm</t>
  </si>
  <si>
    <t>-170196624</t>
  </si>
  <si>
    <t>řez podél chodníku v komunikaci</t>
  </si>
  <si>
    <t>962071711</t>
  </si>
  <si>
    <t>Bourání kovových, litinových nebo nýtovaných sloupů s patkou a hlavicí</t>
  </si>
  <si>
    <t>-120716447</t>
  </si>
  <si>
    <t>odstranění označení zastávky autobusu</t>
  </si>
  <si>
    <t>odstranění sloupů čekárny</t>
  </si>
  <si>
    <t>0,080*4</t>
  </si>
  <si>
    <t>odstranění nožiček lavičky</t>
  </si>
  <si>
    <t>0,030*2</t>
  </si>
  <si>
    <t>966006211</t>
  </si>
  <si>
    <t>Odstranění svislých dopravních značek ze sloupů, sloupků nebo konzol</t>
  </si>
  <si>
    <t>-2031620644</t>
  </si>
  <si>
    <t>odtranění označení zastávky BUS</t>
  </si>
  <si>
    <t>-1427624241</t>
  </si>
  <si>
    <t>47</t>
  </si>
  <si>
    <t>-1156150062</t>
  </si>
  <si>
    <t>123,706*8 'Přepočtené koeficientem množství</t>
  </si>
  <si>
    <t>48</t>
  </si>
  <si>
    <t>940088608</t>
  </si>
  <si>
    <t>8,454+2,050+0,96</t>
  </si>
  <si>
    <t>49</t>
  </si>
  <si>
    <t>-640620638</t>
  </si>
  <si>
    <t>11,138+100,62</t>
  </si>
  <si>
    <t>50</t>
  </si>
  <si>
    <t>1789593351</t>
  </si>
  <si>
    <t>51</t>
  </si>
  <si>
    <t>1042342128</t>
  </si>
  <si>
    <t>52</t>
  </si>
  <si>
    <t>-481840760</t>
  </si>
  <si>
    <t>53</t>
  </si>
  <si>
    <t>nadzemní část kontejneru, betonový +  kompozitový výrobek - dělený na 2 části</t>
  </si>
  <si>
    <t>-844920166</t>
  </si>
  <si>
    <t>54</t>
  </si>
  <si>
    <t>-1088216210</t>
  </si>
  <si>
    <t>55</t>
  </si>
  <si>
    <t>-589854469</t>
  </si>
  <si>
    <t>0,1</t>
  </si>
  <si>
    <t>03 - Vedlejší rozpočtové náklady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</si>
  <si>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</si>
  <si>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</si>
  <si>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</si>
  <si>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VRN6 - Územní vlivy</t>
  </si>
  <si>
    <t xml:space="preserve">    VRN7 - Provozní vlivy</t>
  </si>
  <si>
    <t>VRN</t>
  </si>
  <si>
    <t>VRN1</t>
  </si>
  <si>
    <t>Průzkumné, geodetické a projektové práce</t>
  </si>
  <si>
    <t>012002000</t>
  </si>
  <si>
    <t>Geodetické práce</t>
  </si>
  <si>
    <t>%</t>
  </si>
  <si>
    <t>1024</t>
  </si>
  <si>
    <t>868985558</t>
  </si>
  <si>
    <t>VRN3</t>
  </si>
  <si>
    <t>Zařízení staveniště</t>
  </si>
  <si>
    <t>030001000</t>
  </si>
  <si>
    <t>1565339027</t>
  </si>
  <si>
    <t>VRN6</t>
  </si>
  <si>
    <t>Územní vlivy</t>
  </si>
  <si>
    <t>060001000</t>
  </si>
  <si>
    <t>-633176204</t>
  </si>
  <si>
    <t>VRN7</t>
  </si>
  <si>
    <t>Provozní vlivy</t>
  </si>
  <si>
    <t>070001000</t>
  </si>
  <si>
    <t>-403301652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</si>
</sst>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8">
    <font>
      <sz val="8"/>
      <name val="Arial CE"/>
      <family val="2"/>
    </font>
    <font>
      <sz val="10"/>
      <color rgb="FF969696"/>
      <name val="Arial CE"/>
      <family val="2"/>
      <charset val="238"/>
    </font>
    <font>
      <sz val="10"/>
      <name val="Arial CE"/>
      <family val="2"/>
      <charset val="238"/>
    </font>
    <font>
      <b/>
      <sz val="11"/>
      <name val="Arial CE"/>
      <family val="2"/>
      <charset val="238"/>
    </font>
    <font>
      <b/>
      <sz val="12"/>
      <name val="Arial CE"/>
      <family val="2"/>
      <charset val="238"/>
    </font>
    <font>
      <sz val="11"/>
      <name val="Arial CE"/>
      <family val="2"/>
      <charset val="238"/>
    </font>
    <font>
      <sz val="12"/>
      <color rgb="FF003366"/>
      <name val="Arial CE"/>
      <family val="2"/>
      <charset val="238"/>
    </font>
    <font>
      <sz val="10"/>
      <color rgb="FF003366"/>
      <name val="Arial CE"/>
      <family val="2"/>
      <charset val="238"/>
    </font>
    <font>
      <sz val="8"/>
      <color rgb="FF003366"/>
      <name val="Arial CE"/>
      <family val="2"/>
      <charset val="238"/>
    </font>
    <font>
      <sz val="8"/>
      <color rgb="FF800080"/>
      <name val="Arial CE"/>
      <family val="2"/>
      <charset val="238"/>
    </font>
    <font>
      <sz val="8"/>
      <color rgb="FF505050"/>
      <name val="Arial CE"/>
      <family val="2"/>
      <charset val="238"/>
    </font>
    <font>
      <sz val="8"/>
      <color rgb="FFFF0000"/>
      <name val="Arial CE"/>
      <family val="2"/>
      <charset val="238"/>
    </font>
    <font>
      <sz val="8"/>
      <color rgb="FFFFFFFF"/>
      <name val="Arial CE"/>
      <family val="2"/>
      <charset val="238"/>
    </font>
    <font>
      <b/>
      <sz val="14"/>
      <name val="Arial CE"/>
      <family val="2"/>
      <charset val="238"/>
    </font>
    <font>
      <sz val="8"/>
      <color rgb="FF3366FF"/>
      <name val="Arial CE"/>
      <family val="2"/>
      <charset val="238"/>
    </font>
    <font>
      <b/>
      <sz val="12"/>
      <color rgb="FF969696"/>
      <name val="Arial CE"/>
      <family val="2"/>
      <charset val="238"/>
    </font>
    <font>
      <b/>
      <sz val="8"/>
      <color rgb="FF969696"/>
      <name val="Arial CE"/>
      <family val="2"/>
      <charset val="238"/>
    </font>
    <font>
      <b/>
      <sz val="10"/>
      <name val="Arial CE"/>
      <family val="2"/>
      <charset val="238"/>
    </font>
    <font>
      <b/>
      <sz val="10"/>
      <color rgb="FF969696"/>
      <name val="Arial CE"/>
      <family val="2"/>
      <charset val="238"/>
    </font>
    <font>
      <b/>
      <sz val="10"/>
      <color rgb="FF464646"/>
      <name val="Arial CE"/>
      <family val="2"/>
      <charset val="238"/>
    </font>
    <font>
      <sz val="12"/>
      <color rgb="FF969696"/>
      <name val="Arial CE"/>
      <family val="2"/>
      <charset val="238"/>
    </font>
    <font>
      <sz val="8"/>
      <color rgb="FF969696"/>
      <name val="Arial CE"/>
      <family val="2"/>
      <charset val="238"/>
    </font>
    <font>
      <sz val="9"/>
      <name val="Arial CE"/>
      <family val="2"/>
      <charset val="238"/>
    </font>
    <font>
      <sz val="9"/>
      <color rgb="FF969696"/>
      <name val="Arial CE"/>
      <family val="2"/>
      <charset val="238"/>
    </font>
    <font>
      <b/>
      <sz val="12"/>
      <color rgb="FF960000"/>
      <name val="Arial CE"/>
      <family val="2"/>
      <charset val="238"/>
    </font>
    <font>
      <sz val="12"/>
      <name val="Arial CE"/>
      <family val="2"/>
      <charset val="238"/>
    </font>
    <font>
      <sz val="18"/>
      <color theme="10"/>
      <name val="Wingdings 2"/>
      <family val="1"/>
      <charset val="2"/>
    </font>
    <font>
      <b/>
      <sz val="11"/>
      <color rgb="FF003366"/>
      <name val="Arial CE"/>
      <family val="2"/>
      <charset val="238"/>
    </font>
    <font>
      <sz val="11"/>
      <color rgb="FF003366"/>
      <name val="Arial CE"/>
      <family val="2"/>
      <charset val="238"/>
    </font>
    <font>
      <sz val="11"/>
      <color rgb="FF969696"/>
      <name val="Arial CE"/>
      <family val="2"/>
      <charset val="238"/>
    </font>
    <font>
      <sz val="10"/>
      <color rgb="FF3366FF"/>
      <name val="Arial CE"/>
      <family val="2"/>
      <charset val="238"/>
    </font>
    <font>
      <b/>
      <sz val="12"/>
      <color rgb="FF800000"/>
      <name val="Arial CE"/>
      <family val="2"/>
      <charset val="238"/>
    </font>
    <font>
      <sz val="8"/>
      <color rgb="FF960000"/>
      <name val="Arial CE"/>
      <family val="2"/>
      <charset val="238"/>
    </font>
    <font>
      <b/>
      <sz val="8"/>
      <name val="Arial CE"/>
      <family val="2"/>
      <charset val="238"/>
    </font>
    <font>
      <sz val="7"/>
      <color rgb="FF969696"/>
      <name val="Arial CE"/>
      <family val="2"/>
      <charset val="238"/>
    </font>
    <font>
      <i/>
      <sz val="9"/>
      <color rgb="FF0000FF"/>
      <name val="Arial CE"/>
      <family val="2"/>
      <charset val="238"/>
    </font>
    <font>
      <i/>
      <sz val="8"/>
      <color rgb="FF0000FF"/>
      <name val="Arial CE"/>
      <family val="2"/>
      <charset val="238"/>
    </font>
    <font>
      <u/>
      <sz val="11"/>
      <color theme="1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7" fillId="0" borderId="0" applyNumberFormat="0" applyFill="0" applyBorder="0" applyAlignment="0" applyProtection="0"/>
  </cellStyleXfs>
  <cellXfs count="305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top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7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9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3" xfId="0" applyFont="1" applyBorder="1" applyAlignment="1">
      <alignment vertical="center"/>
    </xf>
    <xf numFmtId="0" fontId="17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0" fillId="4" borderId="7" xfId="0" applyFont="1" applyFill="1" applyBorder="1" applyAlignment="1" applyProtection="1">
      <alignment vertical="center"/>
    </xf>
    <xf numFmtId="0" fontId="22" fillId="4" borderId="0" xfId="0" applyFont="1" applyFill="1" applyAlignment="1" applyProtection="1">
      <alignment horizontal="center" vertical="center"/>
    </xf>
    <xf numFmtId="0" fontId="23" fillId="0" borderId="16" xfId="0" applyFont="1" applyBorder="1" applyAlignment="1" applyProtection="1">
      <alignment horizontal="center" vertical="center" wrapText="1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20" fillId="0" borderId="14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8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9" fillId="0" borderId="14" xfId="0" applyNumberFormat="1" applyFont="1" applyBorder="1" applyAlignment="1" applyProtection="1">
      <alignment vertical="center"/>
    </xf>
    <xf numFmtId="4" fontId="29" fillId="0" borderId="0" xfId="0" applyNumberFormat="1" applyFont="1" applyBorder="1" applyAlignment="1" applyProtection="1">
      <alignment vertical="center"/>
    </xf>
    <xf numFmtId="166" fontId="29" fillId="0" borderId="0" xfId="0" applyNumberFormat="1" applyFont="1" applyBorder="1" applyAlignment="1" applyProtection="1">
      <alignment vertical="center"/>
    </xf>
    <xf numFmtId="4" fontId="29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9" fillId="0" borderId="19" xfId="0" applyNumberFormat="1" applyFont="1" applyBorder="1" applyAlignment="1" applyProtection="1">
      <alignment vertical="center"/>
    </xf>
    <xf numFmtId="4" fontId="29" fillId="0" borderId="20" xfId="0" applyNumberFormat="1" applyFont="1" applyBorder="1" applyAlignment="1" applyProtection="1">
      <alignment vertical="center"/>
    </xf>
    <xf numFmtId="166" fontId="29" fillId="0" borderId="20" xfId="0" applyNumberFormat="1" applyFont="1" applyBorder="1" applyAlignment="1" applyProtection="1">
      <alignment vertical="center"/>
    </xf>
    <xf numFmtId="4" fontId="29" fillId="0" borderId="21" xfId="0" applyNumberFormat="1" applyFont="1" applyBorder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3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right" vertical="center"/>
    </xf>
    <xf numFmtId="0" fontId="31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2" fillId="4" borderId="16" xfId="0" applyFont="1" applyFill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22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2" fillId="0" borderId="12" xfId="0" applyNumberFormat="1" applyFont="1" applyBorder="1" applyAlignment="1" applyProtection="1"/>
    <xf numFmtId="166" fontId="32" fillId="0" borderId="13" xfId="0" applyNumberFormat="1" applyFont="1" applyBorder="1" applyAlignment="1" applyProtection="1"/>
    <xf numFmtId="4" fontId="33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0" borderId="22" xfId="0" applyFont="1" applyBorder="1" applyAlignment="1" applyProtection="1">
      <alignment horizontal="center" vertical="center"/>
    </xf>
    <xf numFmtId="49" fontId="22" fillId="0" borderId="22" xfId="0" applyNumberFormat="1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center" vertical="center" wrapText="1"/>
    </xf>
    <xf numFmtId="167" fontId="22" fillId="0" borderId="22" xfId="0" applyNumberFormat="1" applyFont="1" applyBorder="1" applyAlignment="1" applyProtection="1">
      <alignment vertical="center"/>
    </xf>
    <xf numFmtId="4" fontId="22" fillId="2" borderId="22" xfId="0" applyNumberFormat="1" applyFont="1" applyFill="1" applyBorder="1" applyAlignment="1" applyProtection="1">
      <alignment vertical="center"/>
      <protection locked="0"/>
    </xf>
    <xf numFmtId="4" fontId="22" fillId="0" borderId="22" xfId="0" applyNumberFormat="1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3" fillId="2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5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4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3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3" xfId="0" applyFont="1" applyBorder="1" applyAlignment="1">
      <alignment vertical="center"/>
    </xf>
    <xf numFmtId="0" fontId="11" fillId="0" borderId="14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35" fillId="0" borderId="22" xfId="0" applyFont="1" applyBorder="1" applyAlignment="1" applyProtection="1">
      <alignment horizontal="center" vertical="center"/>
    </xf>
    <xf numFmtId="49" fontId="35" fillId="0" borderId="22" xfId="0" applyNumberFormat="1" applyFont="1" applyBorder="1" applyAlignment="1" applyProtection="1">
      <alignment horizontal="left" vertical="center" wrapText="1"/>
    </xf>
    <xf numFmtId="0" fontId="35" fillId="0" borderId="22" xfId="0" applyFont="1" applyBorder="1" applyAlignment="1" applyProtection="1">
      <alignment horizontal="left" vertical="center" wrapText="1"/>
    </xf>
    <xf numFmtId="0" fontId="35" fillId="0" borderId="22" xfId="0" applyFont="1" applyBorder="1" applyAlignment="1" applyProtection="1">
      <alignment horizontal="center" vertical="center" wrapText="1"/>
    </xf>
    <xf numFmtId="167" fontId="35" fillId="0" borderId="22" xfId="0" applyNumberFormat="1" applyFont="1" applyBorder="1" applyAlignment="1" applyProtection="1">
      <alignment vertical="center"/>
    </xf>
    <xf numFmtId="4" fontId="35" fillId="2" borderId="22" xfId="0" applyNumberFormat="1" applyFont="1" applyFill="1" applyBorder="1" applyAlignment="1" applyProtection="1">
      <alignment vertical="center"/>
      <protection locked="0"/>
    </xf>
    <xf numFmtId="4" fontId="35" fillId="0" borderId="22" xfId="0" applyNumberFormat="1" applyFont="1" applyBorder="1" applyAlignment="1" applyProtection="1">
      <alignment vertical="center"/>
    </xf>
    <xf numFmtId="0" fontId="36" fillId="0" borderId="22" xfId="0" applyFont="1" applyBorder="1" applyAlignment="1" applyProtection="1">
      <alignment vertical="center"/>
    </xf>
    <xf numFmtId="0" fontId="36" fillId="0" borderId="3" xfId="0" applyFont="1" applyBorder="1" applyAlignment="1">
      <alignment vertical="center"/>
    </xf>
    <xf numFmtId="0" fontId="35" fillId="2" borderId="14" xfId="0" applyFont="1" applyFill="1" applyBorder="1" applyAlignment="1" applyProtection="1">
      <alignment horizontal="left" vertical="center"/>
      <protection locked="0"/>
    </xf>
    <xf numFmtId="0" fontId="35" fillId="0" borderId="0" xfId="0" applyFont="1" applyBorder="1" applyAlignment="1" applyProtection="1">
      <alignment horizontal="center" vertical="center"/>
    </xf>
    <xf numFmtId="0" fontId="11" fillId="0" borderId="19" xfId="0" applyFont="1" applyBorder="1" applyAlignment="1" applyProtection="1">
      <alignment vertical="center"/>
    </xf>
    <xf numFmtId="0" fontId="11" fillId="0" borderId="20" xfId="0" applyFont="1" applyBorder="1" applyAlignment="1" applyProtection="1">
      <alignment vertical="center"/>
    </xf>
    <xf numFmtId="0" fontId="11" fillId="0" borderId="21" xfId="0" applyFont="1" applyBorder="1" applyAlignment="1" applyProtection="1">
      <alignment vertical="center"/>
    </xf>
    <xf numFmtId="167" fontId="22" fillId="2" borderId="22" xfId="0" applyNumberFormat="1" applyFont="1" applyFill="1" applyBorder="1" applyAlignment="1" applyProtection="1">
      <alignment vertical="center"/>
      <protection locked="0"/>
    </xf>
    <xf numFmtId="0" fontId="23" fillId="2" borderId="19" xfId="0" applyFont="1" applyFill="1" applyBorder="1" applyAlignment="1" applyProtection="1">
      <alignment horizontal="left" vertical="center"/>
      <protection locked="0"/>
    </xf>
    <xf numFmtId="0" fontId="23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3" fillId="0" borderId="20" xfId="0" applyNumberFormat="1" applyFont="1" applyBorder="1" applyAlignment="1" applyProtection="1">
      <alignment vertical="center"/>
    </xf>
    <xf numFmtId="166" fontId="23" fillId="0" borderId="21" xfId="0" applyNumberFormat="1" applyFont="1" applyBorder="1" applyAlignment="1" applyProtection="1">
      <alignment vertical="center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0" fillId="0" borderId="0" xfId="0" applyProtection="1"/>
    <xf numFmtId="0" fontId="3" fillId="0" borderId="0" xfId="0" applyFont="1" applyAlignment="1" applyProtection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4" fontId="17" fillId="0" borderId="5" xfId="0" applyNumberFormat="1" applyFont="1" applyBorder="1" applyAlignment="1" applyProtection="1">
      <alignment vertical="center"/>
    </xf>
    <xf numFmtId="0" fontId="0" fillId="0" borderId="5" xfId="0" applyFont="1" applyBorder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4" fontId="18" fillId="0" borderId="0" xfId="0" applyNumberFormat="1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21" fillId="0" borderId="14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22" fillId="4" borderId="6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left"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right" vertical="center"/>
    </xf>
    <xf numFmtId="0" fontId="22" fillId="4" borderId="8" xfId="0" applyFont="1" applyFill="1" applyBorder="1" applyAlignment="1" applyProtection="1">
      <alignment horizontal="left" vertical="center"/>
    </xf>
    <xf numFmtId="4" fontId="28" fillId="0" borderId="0" xfId="0" applyNumberFormat="1" applyFont="1" applyAlignment="1" applyProtection="1">
      <alignment vertical="center"/>
    </xf>
    <xf numFmtId="0" fontId="28" fillId="0" borderId="0" xfId="0" applyFont="1" applyAlignment="1" applyProtection="1">
      <alignment vertical="center"/>
    </xf>
    <xf numFmtId="0" fontId="27" fillId="0" borderId="0" xfId="0" applyFont="1" applyAlignment="1" applyProtection="1">
      <alignment horizontal="left" vertical="center" wrapText="1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0" fillId="0" borderId="0" xfId="0"/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horizontal="left" vertical="center"/>
    </xf>
    <xf numFmtId="0" fontId="0" fillId="0" borderId="0" xfId="0" applyFont="1" applyAlignment="1" applyProtection="1">
      <alignment vertical="center"/>
    </xf>
  </cellXfs>
  <cellStyles count="2">
    <cellStyle name="Hypertextový odkaz" xfId="1" builtinId="8"/>
    <cellStyle name="normální" xfId="0" builtinId="0" customBuiltin="1"/>
  </cellStyles>
  <dxfs count="0"/>
  <tableStyles count="0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M99"/>
  <sheetViews>
    <sheetView showGridLines="0" workbookViewId="0"/>
  </sheetViews>
  <sheetFormatPr defaultRowHeight="1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 ht="11.25">
      <c r="A1" s="16" t="s">
        <v>0</v>
      </c>
      <c r="AZ1" s="16" t="s">
        <v>1</v>
      </c>
      <c r="BA1" s="16" t="s">
        <v>2</v>
      </c>
      <c r="BB1" s="16" t="s">
        <v>3</v>
      </c>
      <c r="BT1" s="16" t="s">
        <v>4</v>
      </c>
      <c r="BU1" s="16" t="s">
        <v>4</v>
      </c>
      <c r="BV1" s="16" t="s">
        <v>5</v>
      </c>
    </row>
    <row r="2" spans="1:74" s="1" customFormat="1" ht="36.950000000000003" customHeight="1">
      <c r="AR2" s="294"/>
      <c r="AS2" s="294"/>
      <c r="AT2" s="294"/>
      <c r="AU2" s="294"/>
      <c r="AV2" s="294"/>
      <c r="AW2" s="294"/>
      <c r="AX2" s="294"/>
      <c r="AY2" s="294"/>
      <c r="AZ2" s="294"/>
      <c r="BA2" s="294"/>
      <c r="BB2" s="294"/>
      <c r="BC2" s="294"/>
      <c r="BD2" s="294"/>
      <c r="BE2" s="294"/>
      <c r="BS2" s="17" t="s">
        <v>6</v>
      </c>
      <c r="BT2" s="17" t="s">
        <v>7</v>
      </c>
    </row>
    <row r="3" spans="1:74" s="1" customFormat="1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8</v>
      </c>
    </row>
    <row r="4" spans="1:74" s="1" customFormat="1" ht="24.95" customHeight="1">
      <c r="B4" s="21"/>
      <c r="C4" s="22"/>
      <c r="D4" s="23" t="s">
        <v>9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0"/>
      <c r="AS4" s="24" t="s">
        <v>10</v>
      </c>
      <c r="BE4" s="25" t="s">
        <v>11</v>
      </c>
      <c r="BS4" s="17" t="s">
        <v>12</v>
      </c>
    </row>
    <row r="5" spans="1:74" s="1" customFormat="1" ht="12" customHeight="1">
      <c r="B5" s="21"/>
      <c r="C5" s="22"/>
      <c r="D5" s="26" t="s">
        <v>13</v>
      </c>
      <c r="E5" s="22"/>
      <c r="F5" s="22"/>
      <c r="G5" s="22"/>
      <c r="H5" s="22"/>
      <c r="I5" s="22"/>
      <c r="J5" s="22"/>
      <c r="K5" s="257" t="s">
        <v>14</v>
      </c>
      <c r="L5" s="258"/>
      <c r="M5" s="258"/>
      <c r="N5" s="258"/>
      <c r="O5" s="258"/>
      <c r="P5" s="258"/>
      <c r="Q5" s="258"/>
      <c r="R5" s="258"/>
      <c r="S5" s="258"/>
      <c r="T5" s="258"/>
      <c r="U5" s="258"/>
      <c r="V5" s="258"/>
      <c r="W5" s="258"/>
      <c r="X5" s="258"/>
      <c r="Y5" s="258"/>
      <c r="Z5" s="258"/>
      <c r="AA5" s="258"/>
      <c r="AB5" s="258"/>
      <c r="AC5" s="258"/>
      <c r="AD5" s="258"/>
      <c r="AE5" s="258"/>
      <c r="AF5" s="258"/>
      <c r="AG5" s="258"/>
      <c r="AH5" s="258"/>
      <c r="AI5" s="258"/>
      <c r="AJ5" s="258"/>
      <c r="AK5" s="258"/>
      <c r="AL5" s="258"/>
      <c r="AM5" s="258"/>
      <c r="AN5" s="258"/>
      <c r="AO5" s="258"/>
      <c r="AP5" s="22"/>
      <c r="AQ5" s="22"/>
      <c r="AR5" s="20"/>
      <c r="BE5" s="254" t="s">
        <v>15</v>
      </c>
      <c r="BS5" s="17" t="s">
        <v>6</v>
      </c>
    </row>
    <row r="6" spans="1:74" s="1" customFormat="1" ht="36.950000000000003" customHeight="1">
      <c r="B6" s="21"/>
      <c r="C6" s="22"/>
      <c r="D6" s="28" t="s">
        <v>16</v>
      </c>
      <c r="E6" s="22"/>
      <c r="F6" s="22"/>
      <c r="G6" s="22"/>
      <c r="H6" s="22"/>
      <c r="I6" s="22"/>
      <c r="J6" s="22"/>
      <c r="K6" s="259" t="s">
        <v>17</v>
      </c>
      <c r="L6" s="258"/>
      <c r="M6" s="258"/>
      <c r="N6" s="258"/>
      <c r="O6" s="258"/>
      <c r="P6" s="258"/>
      <c r="Q6" s="258"/>
      <c r="R6" s="258"/>
      <c r="S6" s="258"/>
      <c r="T6" s="258"/>
      <c r="U6" s="258"/>
      <c r="V6" s="258"/>
      <c r="W6" s="258"/>
      <c r="X6" s="258"/>
      <c r="Y6" s="258"/>
      <c r="Z6" s="258"/>
      <c r="AA6" s="258"/>
      <c r="AB6" s="258"/>
      <c r="AC6" s="258"/>
      <c r="AD6" s="258"/>
      <c r="AE6" s="258"/>
      <c r="AF6" s="258"/>
      <c r="AG6" s="258"/>
      <c r="AH6" s="258"/>
      <c r="AI6" s="258"/>
      <c r="AJ6" s="258"/>
      <c r="AK6" s="258"/>
      <c r="AL6" s="258"/>
      <c r="AM6" s="258"/>
      <c r="AN6" s="258"/>
      <c r="AO6" s="258"/>
      <c r="AP6" s="22"/>
      <c r="AQ6" s="22"/>
      <c r="AR6" s="20"/>
      <c r="BE6" s="255"/>
      <c r="BS6" s="17" t="s">
        <v>6</v>
      </c>
    </row>
    <row r="7" spans="1:74" s="1" customFormat="1" ht="12" customHeight="1">
      <c r="B7" s="21"/>
      <c r="C7" s="22"/>
      <c r="D7" s="29" t="s">
        <v>18</v>
      </c>
      <c r="E7" s="22"/>
      <c r="F7" s="22"/>
      <c r="G7" s="22"/>
      <c r="H7" s="22"/>
      <c r="I7" s="22"/>
      <c r="J7" s="22"/>
      <c r="K7" s="27" t="s">
        <v>1</v>
      </c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9" t="s">
        <v>19</v>
      </c>
      <c r="AL7" s="22"/>
      <c r="AM7" s="22"/>
      <c r="AN7" s="27" t="s">
        <v>1</v>
      </c>
      <c r="AO7" s="22"/>
      <c r="AP7" s="22"/>
      <c r="AQ7" s="22"/>
      <c r="AR7" s="20"/>
      <c r="BE7" s="255"/>
      <c r="BS7" s="17" t="s">
        <v>6</v>
      </c>
    </row>
    <row r="8" spans="1:74" s="1" customFormat="1" ht="12" customHeight="1">
      <c r="B8" s="21"/>
      <c r="C8" s="22"/>
      <c r="D8" s="29" t="s">
        <v>20</v>
      </c>
      <c r="E8" s="22"/>
      <c r="F8" s="22"/>
      <c r="G8" s="22"/>
      <c r="H8" s="22"/>
      <c r="I8" s="22"/>
      <c r="J8" s="22"/>
      <c r="K8" s="27" t="s">
        <v>21</v>
      </c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9" t="s">
        <v>22</v>
      </c>
      <c r="AL8" s="22"/>
      <c r="AM8" s="22"/>
      <c r="AN8" s="30" t="s">
        <v>23</v>
      </c>
      <c r="AO8" s="22"/>
      <c r="AP8" s="22"/>
      <c r="AQ8" s="22"/>
      <c r="AR8" s="20"/>
      <c r="BE8" s="255"/>
      <c r="BS8" s="17" t="s">
        <v>6</v>
      </c>
    </row>
    <row r="9" spans="1:74" s="1" customFormat="1" ht="14.45" customHeight="1">
      <c r="B9" s="21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0"/>
      <c r="BE9" s="255"/>
      <c r="BS9" s="17" t="s">
        <v>6</v>
      </c>
    </row>
    <row r="10" spans="1:74" s="1" customFormat="1" ht="12" customHeight="1">
      <c r="B10" s="21"/>
      <c r="C10" s="22"/>
      <c r="D10" s="29" t="s">
        <v>24</v>
      </c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9" t="s">
        <v>25</v>
      </c>
      <c r="AL10" s="22"/>
      <c r="AM10" s="22"/>
      <c r="AN10" s="27" t="s">
        <v>26</v>
      </c>
      <c r="AO10" s="22"/>
      <c r="AP10" s="22"/>
      <c r="AQ10" s="22"/>
      <c r="AR10" s="20"/>
      <c r="BE10" s="255"/>
      <c r="BS10" s="17" t="s">
        <v>6</v>
      </c>
    </row>
    <row r="11" spans="1:74" s="1" customFormat="1" ht="18.399999999999999" customHeight="1">
      <c r="B11" s="21"/>
      <c r="C11" s="22"/>
      <c r="D11" s="22"/>
      <c r="E11" s="27" t="s">
        <v>27</v>
      </c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9" t="s">
        <v>28</v>
      </c>
      <c r="AL11" s="22"/>
      <c r="AM11" s="22"/>
      <c r="AN11" s="27" t="s">
        <v>29</v>
      </c>
      <c r="AO11" s="22"/>
      <c r="AP11" s="22"/>
      <c r="AQ11" s="22"/>
      <c r="AR11" s="20"/>
      <c r="BE11" s="255"/>
      <c r="BS11" s="17" t="s">
        <v>6</v>
      </c>
    </row>
    <row r="12" spans="1:74" s="1" customFormat="1" ht="6.95" customHeight="1">
      <c r="B12" s="21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0"/>
      <c r="BE12" s="255"/>
      <c r="BS12" s="17" t="s">
        <v>6</v>
      </c>
    </row>
    <row r="13" spans="1:74" s="1" customFormat="1" ht="12" customHeight="1">
      <c r="B13" s="21"/>
      <c r="C13" s="22"/>
      <c r="D13" s="29" t="s">
        <v>30</v>
      </c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9" t="s">
        <v>25</v>
      </c>
      <c r="AL13" s="22"/>
      <c r="AM13" s="22"/>
      <c r="AN13" s="31" t="s">
        <v>31</v>
      </c>
      <c r="AO13" s="22"/>
      <c r="AP13" s="22"/>
      <c r="AQ13" s="22"/>
      <c r="AR13" s="20"/>
      <c r="BE13" s="255"/>
      <c r="BS13" s="17" t="s">
        <v>6</v>
      </c>
    </row>
    <row r="14" spans="1:74" ht="12.75">
      <c r="B14" s="21"/>
      <c r="C14" s="22"/>
      <c r="D14" s="22"/>
      <c r="E14" s="260" t="s">
        <v>31</v>
      </c>
      <c r="F14" s="261"/>
      <c r="G14" s="261"/>
      <c r="H14" s="261"/>
      <c r="I14" s="261"/>
      <c r="J14" s="261"/>
      <c r="K14" s="261"/>
      <c r="L14" s="261"/>
      <c r="M14" s="261"/>
      <c r="N14" s="261"/>
      <c r="O14" s="261"/>
      <c r="P14" s="261"/>
      <c r="Q14" s="261"/>
      <c r="R14" s="261"/>
      <c r="S14" s="261"/>
      <c r="T14" s="261"/>
      <c r="U14" s="261"/>
      <c r="V14" s="261"/>
      <c r="W14" s="261"/>
      <c r="X14" s="261"/>
      <c r="Y14" s="261"/>
      <c r="Z14" s="261"/>
      <c r="AA14" s="261"/>
      <c r="AB14" s="261"/>
      <c r="AC14" s="261"/>
      <c r="AD14" s="261"/>
      <c r="AE14" s="261"/>
      <c r="AF14" s="261"/>
      <c r="AG14" s="261"/>
      <c r="AH14" s="261"/>
      <c r="AI14" s="261"/>
      <c r="AJ14" s="261"/>
      <c r="AK14" s="29" t="s">
        <v>28</v>
      </c>
      <c r="AL14" s="22"/>
      <c r="AM14" s="22"/>
      <c r="AN14" s="31" t="s">
        <v>31</v>
      </c>
      <c r="AO14" s="22"/>
      <c r="AP14" s="22"/>
      <c r="AQ14" s="22"/>
      <c r="AR14" s="20"/>
      <c r="BE14" s="255"/>
      <c r="BS14" s="17" t="s">
        <v>6</v>
      </c>
    </row>
    <row r="15" spans="1:74" s="1" customFormat="1" ht="6.95" customHeight="1">
      <c r="B15" s="21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0"/>
      <c r="BE15" s="255"/>
      <c r="BS15" s="17" t="s">
        <v>4</v>
      </c>
    </row>
    <row r="16" spans="1:74" s="1" customFormat="1" ht="12" customHeight="1">
      <c r="B16" s="21"/>
      <c r="C16" s="22"/>
      <c r="D16" s="29" t="s">
        <v>32</v>
      </c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9" t="s">
        <v>25</v>
      </c>
      <c r="AL16" s="22"/>
      <c r="AM16" s="22"/>
      <c r="AN16" s="27" t="s">
        <v>33</v>
      </c>
      <c r="AO16" s="22"/>
      <c r="AP16" s="22"/>
      <c r="AQ16" s="22"/>
      <c r="AR16" s="20"/>
      <c r="BE16" s="255"/>
      <c r="BS16" s="17" t="s">
        <v>4</v>
      </c>
    </row>
    <row r="17" spans="1:71" s="1" customFormat="1" ht="18.399999999999999" customHeight="1">
      <c r="B17" s="21"/>
      <c r="C17" s="22"/>
      <c r="D17" s="22"/>
      <c r="E17" s="27" t="s">
        <v>34</v>
      </c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9" t="s">
        <v>28</v>
      </c>
      <c r="AL17" s="22"/>
      <c r="AM17" s="22"/>
      <c r="AN17" s="27" t="s">
        <v>1</v>
      </c>
      <c r="AO17" s="22"/>
      <c r="AP17" s="22"/>
      <c r="AQ17" s="22"/>
      <c r="AR17" s="20"/>
      <c r="BE17" s="255"/>
      <c r="BS17" s="17" t="s">
        <v>35</v>
      </c>
    </row>
    <row r="18" spans="1:71" s="1" customFormat="1" ht="6.95" customHeight="1">
      <c r="B18" s="21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0"/>
      <c r="BE18" s="255"/>
      <c r="BS18" s="17" t="s">
        <v>6</v>
      </c>
    </row>
    <row r="19" spans="1:71" s="1" customFormat="1" ht="12" customHeight="1">
      <c r="B19" s="21"/>
      <c r="C19" s="22"/>
      <c r="D19" s="29" t="s">
        <v>36</v>
      </c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9" t="s">
        <v>25</v>
      </c>
      <c r="AL19" s="22"/>
      <c r="AM19" s="22"/>
      <c r="AN19" s="27" t="s">
        <v>37</v>
      </c>
      <c r="AO19" s="22"/>
      <c r="AP19" s="22"/>
      <c r="AQ19" s="22"/>
      <c r="AR19" s="20"/>
      <c r="BE19" s="255"/>
      <c r="BS19" s="17" t="s">
        <v>6</v>
      </c>
    </row>
    <row r="20" spans="1:71" s="1" customFormat="1" ht="18.399999999999999" customHeight="1">
      <c r="B20" s="21"/>
      <c r="C20" s="22"/>
      <c r="D20" s="22"/>
      <c r="E20" s="27" t="s">
        <v>38</v>
      </c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9" t="s">
        <v>28</v>
      </c>
      <c r="AL20" s="22"/>
      <c r="AM20" s="22"/>
      <c r="AN20" s="27" t="s">
        <v>1</v>
      </c>
      <c r="AO20" s="22"/>
      <c r="AP20" s="22"/>
      <c r="AQ20" s="22"/>
      <c r="AR20" s="20"/>
      <c r="BE20" s="255"/>
      <c r="BS20" s="17" t="s">
        <v>35</v>
      </c>
    </row>
    <row r="21" spans="1:71" s="1" customFormat="1" ht="6.95" customHeight="1">
      <c r="B21" s="21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0"/>
      <c r="BE21" s="255"/>
    </row>
    <row r="22" spans="1:71" s="1" customFormat="1" ht="12" customHeight="1">
      <c r="B22" s="21"/>
      <c r="C22" s="22"/>
      <c r="D22" s="29" t="s">
        <v>39</v>
      </c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0"/>
      <c r="BE22" s="255"/>
    </row>
    <row r="23" spans="1:71" s="1" customFormat="1" ht="16.5" customHeight="1">
      <c r="B23" s="21"/>
      <c r="C23" s="22"/>
      <c r="D23" s="22"/>
      <c r="E23" s="262" t="s">
        <v>1</v>
      </c>
      <c r="F23" s="262"/>
      <c r="G23" s="262"/>
      <c r="H23" s="262"/>
      <c r="I23" s="262"/>
      <c r="J23" s="262"/>
      <c r="K23" s="262"/>
      <c r="L23" s="262"/>
      <c r="M23" s="262"/>
      <c r="N23" s="262"/>
      <c r="O23" s="262"/>
      <c r="P23" s="262"/>
      <c r="Q23" s="262"/>
      <c r="R23" s="262"/>
      <c r="S23" s="262"/>
      <c r="T23" s="262"/>
      <c r="U23" s="262"/>
      <c r="V23" s="262"/>
      <c r="W23" s="262"/>
      <c r="X23" s="262"/>
      <c r="Y23" s="262"/>
      <c r="Z23" s="262"/>
      <c r="AA23" s="262"/>
      <c r="AB23" s="262"/>
      <c r="AC23" s="262"/>
      <c r="AD23" s="262"/>
      <c r="AE23" s="262"/>
      <c r="AF23" s="262"/>
      <c r="AG23" s="262"/>
      <c r="AH23" s="262"/>
      <c r="AI23" s="262"/>
      <c r="AJ23" s="262"/>
      <c r="AK23" s="262"/>
      <c r="AL23" s="262"/>
      <c r="AM23" s="262"/>
      <c r="AN23" s="262"/>
      <c r="AO23" s="22"/>
      <c r="AP23" s="22"/>
      <c r="AQ23" s="22"/>
      <c r="AR23" s="20"/>
      <c r="BE23" s="255"/>
    </row>
    <row r="24" spans="1:71" s="1" customFormat="1" ht="6.95" customHeight="1">
      <c r="B24" s="21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0"/>
      <c r="BE24" s="255"/>
    </row>
    <row r="25" spans="1:71" s="1" customFormat="1" ht="6.95" customHeight="1">
      <c r="B25" s="21"/>
      <c r="C25" s="22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22"/>
      <c r="AQ25" s="22"/>
      <c r="AR25" s="20"/>
      <c r="BE25" s="255"/>
    </row>
    <row r="26" spans="1:71" s="2" customFormat="1" ht="25.9" customHeight="1">
      <c r="A26" s="34"/>
      <c r="B26" s="35"/>
      <c r="C26" s="36"/>
      <c r="D26" s="37" t="s">
        <v>40</v>
      </c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263">
        <f>ROUND(AG94,2)</f>
        <v>0</v>
      </c>
      <c r="AL26" s="264"/>
      <c r="AM26" s="264"/>
      <c r="AN26" s="264"/>
      <c r="AO26" s="264"/>
      <c r="AP26" s="36"/>
      <c r="AQ26" s="36"/>
      <c r="AR26" s="39"/>
      <c r="BE26" s="255"/>
    </row>
    <row r="27" spans="1:71" s="2" customFormat="1" ht="6.95" customHeight="1">
      <c r="A27" s="34"/>
      <c r="B27" s="35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  <c r="AM27" s="36"/>
      <c r="AN27" s="36"/>
      <c r="AO27" s="36"/>
      <c r="AP27" s="36"/>
      <c r="AQ27" s="36"/>
      <c r="AR27" s="39"/>
      <c r="BE27" s="255"/>
    </row>
    <row r="28" spans="1:71" s="2" customFormat="1" ht="12.75">
      <c r="A28" s="34"/>
      <c r="B28" s="35"/>
      <c r="C28" s="36"/>
      <c r="D28" s="36"/>
      <c r="E28" s="36"/>
      <c r="F28" s="36"/>
      <c r="G28" s="36"/>
      <c r="H28" s="36"/>
      <c r="I28" s="36"/>
      <c r="J28" s="36"/>
      <c r="K28" s="36"/>
      <c r="L28" s="265" t="s">
        <v>41</v>
      </c>
      <c r="M28" s="265"/>
      <c r="N28" s="265"/>
      <c r="O28" s="265"/>
      <c r="P28" s="265"/>
      <c r="Q28" s="36"/>
      <c r="R28" s="36"/>
      <c r="S28" s="36"/>
      <c r="T28" s="36"/>
      <c r="U28" s="36"/>
      <c r="V28" s="36"/>
      <c r="W28" s="265" t="s">
        <v>42</v>
      </c>
      <c r="X28" s="265"/>
      <c r="Y28" s="265"/>
      <c r="Z28" s="265"/>
      <c r="AA28" s="265"/>
      <c r="AB28" s="265"/>
      <c r="AC28" s="265"/>
      <c r="AD28" s="265"/>
      <c r="AE28" s="265"/>
      <c r="AF28" s="36"/>
      <c r="AG28" s="36"/>
      <c r="AH28" s="36"/>
      <c r="AI28" s="36"/>
      <c r="AJ28" s="36"/>
      <c r="AK28" s="265" t="s">
        <v>43</v>
      </c>
      <c r="AL28" s="265"/>
      <c r="AM28" s="265"/>
      <c r="AN28" s="265"/>
      <c r="AO28" s="265"/>
      <c r="AP28" s="36"/>
      <c r="AQ28" s="36"/>
      <c r="AR28" s="39"/>
      <c r="BE28" s="255"/>
    </row>
    <row r="29" spans="1:71" s="3" customFormat="1" ht="14.45" customHeight="1">
      <c r="B29" s="40"/>
      <c r="C29" s="41"/>
      <c r="D29" s="29" t="s">
        <v>44</v>
      </c>
      <c r="E29" s="41"/>
      <c r="F29" s="29" t="s">
        <v>45</v>
      </c>
      <c r="G29" s="41"/>
      <c r="H29" s="41"/>
      <c r="I29" s="41"/>
      <c r="J29" s="41"/>
      <c r="K29" s="41"/>
      <c r="L29" s="268">
        <v>0.21</v>
      </c>
      <c r="M29" s="267"/>
      <c r="N29" s="267"/>
      <c r="O29" s="267"/>
      <c r="P29" s="267"/>
      <c r="Q29" s="41"/>
      <c r="R29" s="41"/>
      <c r="S29" s="41"/>
      <c r="T29" s="41"/>
      <c r="U29" s="41"/>
      <c r="V29" s="41"/>
      <c r="W29" s="266">
        <f>ROUND(AZ94, 2)</f>
        <v>0</v>
      </c>
      <c r="X29" s="267"/>
      <c r="Y29" s="267"/>
      <c r="Z29" s="267"/>
      <c r="AA29" s="267"/>
      <c r="AB29" s="267"/>
      <c r="AC29" s="267"/>
      <c r="AD29" s="267"/>
      <c r="AE29" s="267"/>
      <c r="AF29" s="41"/>
      <c r="AG29" s="41"/>
      <c r="AH29" s="41"/>
      <c r="AI29" s="41"/>
      <c r="AJ29" s="41"/>
      <c r="AK29" s="266">
        <f>ROUND(AV94, 2)</f>
        <v>0</v>
      </c>
      <c r="AL29" s="267"/>
      <c r="AM29" s="267"/>
      <c r="AN29" s="267"/>
      <c r="AO29" s="267"/>
      <c r="AP29" s="41"/>
      <c r="AQ29" s="41"/>
      <c r="AR29" s="42"/>
      <c r="BE29" s="256"/>
    </row>
    <row r="30" spans="1:71" s="3" customFormat="1" ht="14.45" customHeight="1">
      <c r="B30" s="40"/>
      <c r="C30" s="41"/>
      <c r="D30" s="41"/>
      <c r="E30" s="41"/>
      <c r="F30" s="29" t="s">
        <v>46</v>
      </c>
      <c r="G30" s="41"/>
      <c r="H30" s="41"/>
      <c r="I30" s="41"/>
      <c r="J30" s="41"/>
      <c r="K30" s="41"/>
      <c r="L30" s="268">
        <v>0.15</v>
      </c>
      <c r="M30" s="267"/>
      <c r="N30" s="267"/>
      <c r="O30" s="267"/>
      <c r="P30" s="267"/>
      <c r="Q30" s="41"/>
      <c r="R30" s="41"/>
      <c r="S30" s="41"/>
      <c r="T30" s="41"/>
      <c r="U30" s="41"/>
      <c r="V30" s="41"/>
      <c r="W30" s="266">
        <f>ROUND(BA94, 2)</f>
        <v>0</v>
      </c>
      <c r="X30" s="267"/>
      <c r="Y30" s="267"/>
      <c r="Z30" s="267"/>
      <c r="AA30" s="267"/>
      <c r="AB30" s="267"/>
      <c r="AC30" s="267"/>
      <c r="AD30" s="267"/>
      <c r="AE30" s="267"/>
      <c r="AF30" s="41"/>
      <c r="AG30" s="41"/>
      <c r="AH30" s="41"/>
      <c r="AI30" s="41"/>
      <c r="AJ30" s="41"/>
      <c r="AK30" s="266">
        <f>ROUND(AW94, 2)</f>
        <v>0</v>
      </c>
      <c r="AL30" s="267"/>
      <c r="AM30" s="267"/>
      <c r="AN30" s="267"/>
      <c r="AO30" s="267"/>
      <c r="AP30" s="41"/>
      <c r="AQ30" s="41"/>
      <c r="AR30" s="42"/>
      <c r="BE30" s="256"/>
    </row>
    <row r="31" spans="1:71" s="3" customFormat="1" ht="14.45" hidden="1" customHeight="1">
      <c r="B31" s="40"/>
      <c r="C31" s="41"/>
      <c r="D31" s="41"/>
      <c r="E31" s="41"/>
      <c r="F31" s="29" t="s">
        <v>47</v>
      </c>
      <c r="G31" s="41"/>
      <c r="H31" s="41"/>
      <c r="I31" s="41"/>
      <c r="J31" s="41"/>
      <c r="K31" s="41"/>
      <c r="L31" s="268">
        <v>0.21</v>
      </c>
      <c r="M31" s="267"/>
      <c r="N31" s="267"/>
      <c r="O31" s="267"/>
      <c r="P31" s="267"/>
      <c r="Q31" s="41"/>
      <c r="R31" s="41"/>
      <c r="S31" s="41"/>
      <c r="T31" s="41"/>
      <c r="U31" s="41"/>
      <c r="V31" s="41"/>
      <c r="W31" s="266">
        <f>ROUND(BB94, 2)</f>
        <v>0</v>
      </c>
      <c r="X31" s="267"/>
      <c r="Y31" s="267"/>
      <c r="Z31" s="267"/>
      <c r="AA31" s="267"/>
      <c r="AB31" s="267"/>
      <c r="AC31" s="267"/>
      <c r="AD31" s="267"/>
      <c r="AE31" s="267"/>
      <c r="AF31" s="41"/>
      <c r="AG31" s="41"/>
      <c r="AH31" s="41"/>
      <c r="AI31" s="41"/>
      <c r="AJ31" s="41"/>
      <c r="AK31" s="266">
        <v>0</v>
      </c>
      <c r="AL31" s="267"/>
      <c r="AM31" s="267"/>
      <c r="AN31" s="267"/>
      <c r="AO31" s="267"/>
      <c r="AP31" s="41"/>
      <c r="AQ31" s="41"/>
      <c r="AR31" s="42"/>
      <c r="BE31" s="256"/>
    </row>
    <row r="32" spans="1:71" s="3" customFormat="1" ht="14.45" hidden="1" customHeight="1">
      <c r="B32" s="40"/>
      <c r="C32" s="41"/>
      <c r="D32" s="41"/>
      <c r="E32" s="41"/>
      <c r="F32" s="29" t="s">
        <v>48</v>
      </c>
      <c r="G32" s="41"/>
      <c r="H32" s="41"/>
      <c r="I32" s="41"/>
      <c r="J32" s="41"/>
      <c r="K32" s="41"/>
      <c r="L32" s="268">
        <v>0.15</v>
      </c>
      <c r="M32" s="267"/>
      <c r="N32" s="267"/>
      <c r="O32" s="267"/>
      <c r="P32" s="267"/>
      <c r="Q32" s="41"/>
      <c r="R32" s="41"/>
      <c r="S32" s="41"/>
      <c r="T32" s="41"/>
      <c r="U32" s="41"/>
      <c r="V32" s="41"/>
      <c r="W32" s="266">
        <f>ROUND(BC94, 2)</f>
        <v>0</v>
      </c>
      <c r="X32" s="267"/>
      <c r="Y32" s="267"/>
      <c r="Z32" s="267"/>
      <c r="AA32" s="267"/>
      <c r="AB32" s="267"/>
      <c r="AC32" s="267"/>
      <c r="AD32" s="267"/>
      <c r="AE32" s="267"/>
      <c r="AF32" s="41"/>
      <c r="AG32" s="41"/>
      <c r="AH32" s="41"/>
      <c r="AI32" s="41"/>
      <c r="AJ32" s="41"/>
      <c r="AK32" s="266">
        <v>0</v>
      </c>
      <c r="AL32" s="267"/>
      <c r="AM32" s="267"/>
      <c r="AN32" s="267"/>
      <c r="AO32" s="267"/>
      <c r="AP32" s="41"/>
      <c r="AQ32" s="41"/>
      <c r="AR32" s="42"/>
      <c r="BE32" s="256"/>
    </row>
    <row r="33" spans="1:57" s="3" customFormat="1" ht="14.45" hidden="1" customHeight="1">
      <c r="B33" s="40"/>
      <c r="C33" s="41"/>
      <c r="D33" s="41"/>
      <c r="E33" s="41"/>
      <c r="F33" s="29" t="s">
        <v>49</v>
      </c>
      <c r="G33" s="41"/>
      <c r="H33" s="41"/>
      <c r="I33" s="41"/>
      <c r="J33" s="41"/>
      <c r="K33" s="41"/>
      <c r="L33" s="268">
        <v>0</v>
      </c>
      <c r="M33" s="267"/>
      <c r="N33" s="267"/>
      <c r="O33" s="267"/>
      <c r="P33" s="267"/>
      <c r="Q33" s="41"/>
      <c r="R33" s="41"/>
      <c r="S33" s="41"/>
      <c r="T33" s="41"/>
      <c r="U33" s="41"/>
      <c r="V33" s="41"/>
      <c r="W33" s="266">
        <f>ROUND(BD94, 2)</f>
        <v>0</v>
      </c>
      <c r="X33" s="267"/>
      <c r="Y33" s="267"/>
      <c r="Z33" s="267"/>
      <c r="AA33" s="267"/>
      <c r="AB33" s="267"/>
      <c r="AC33" s="267"/>
      <c r="AD33" s="267"/>
      <c r="AE33" s="267"/>
      <c r="AF33" s="41"/>
      <c r="AG33" s="41"/>
      <c r="AH33" s="41"/>
      <c r="AI33" s="41"/>
      <c r="AJ33" s="41"/>
      <c r="AK33" s="266">
        <v>0</v>
      </c>
      <c r="AL33" s="267"/>
      <c r="AM33" s="267"/>
      <c r="AN33" s="267"/>
      <c r="AO33" s="267"/>
      <c r="AP33" s="41"/>
      <c r="AQ33" s="41"/>
      <c r="AR33" s="42"/>
      <c r="BE33" s="256"/>
    </row>
    <row r="34" spans="1:57" s="2" customFormat="1" ht="6.95" customHeight="1">
      <c r="A34" s="34"/>
      <c r="B34" s="35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6"/>
      <c r="AL34" s="36"/>
      <c r="AM34" s="36"/>
      <c r="AN34" s="36"/>
      <c r="AO34" s="36"/>
      <c r="AP34" s="36"/>
      <c r="AQ34" s="36"/>
      <c r="AR34" s="39"/>
      <c r="BE34" s="255"/>
    </row>
    <row r="35" spans="1:57" s="2" customFormat="1" ht="25.9" customHeight="1">
      <c r="A35" s="34"/>
      <c r="B35" s="35"/>
      <c r="C35" s="43"/>
      <c r="D35" s="44" t="s">
        <v>50</v>
      </c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6" t="s">
        <v>51</v>
      </c>
      <c r="U35" s="45"/>
      <c r="V35" s="45"/>
      <c r="W35" s="45"/>
      <c r="X35" s="269" t="s">
        <v>52</v>
      </c>
      <c r="Y35" s="270"/>
      <c r="Z35" s="270"/>
      <c r="AA35" s="270"/>
      <c r="AB35" s="270"/>
      <c r="AC35" s="45"/>
      <c r="AD35" s="45"/>
      <c r="AE35" s="45"/>
      <c r="AF35" s="45"/>
      <c r="AG35" s="45"/>
      <c r="AH35" s="45"/>
      <c r="AI35" s="45"/>
      <c r="AJ35" s="45"/>
      <c r="AK35" s="271">
        <f>SUM(AK26:AK33)</f>
        <v>0</v>
      </c>
      <c r="AL35" s="270"/>
      <c r="AM35" s="270"/>
      <c r="AN35" s="270"/>
      <c r="AO35" s="272"/>
      <c r="AP35" s="43"/>
      <c r="AQ35" s="43"/>
      <c r="AR35" s="39"/>
      <c r="BE35" s="34"/>
    </row>
    <row r="36" spans="1:57" s="2" customFormat="1" ht="6.95" customHeight="1">
      <c r="A36" s="34"/>
      <c r="B36" s="35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36"/>
      <c r="AK36" s="36"/>
      <c r="AL36" s="36"/>
      <c r="AM36" s="36"/>
      <c r="AN36" s="36"/>
      <c r="AO36" s="36"/>
      <c r="AP36" s="36"/>
      <c r="AQ36" s="36"/>
      <c r="AR36" s="39"/>
      <c r="BE36" s="34"/>
    </row>
    <row r="37" spans="1:57" s="2" customFormat="1" ht="14.45" customHeight="1">
      <c r="A37" s="34"/>
      <c r="B37" s="35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  <c r="AJ37" s="36"/>
      <c r="AK37" s="36"/>
      <c r="AL37" s="36"/>
      <c r="AM37" s="36"/>
      <c r="AN37" s="36"/>
      <c r="AO37" s="36"/>
      <c r="AP37" s="36"/>
      <c r="AQ37" s="36"/>
      <c r="AR37" s="39"/>
      <c r="BE37" s="34"/>
    </row>
    <row r="38" spans="1:57" s="1" customFormat="1" ht="14.45" customHeight="1">
      <c r="B38" s="21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0"/>
    </row>
    <row r="39" spans="1:57" s="1" customFormat="1" ht="14.45" customHeight="1">
      <c r="B39" s="21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0"/>
    </row>
    <row r="40" spans="1:57" s="1" customFormat="1" ht="14.45" customHeight="1">
      <c r="B40" s="21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0"/>
    </row>
    <row r="41" spans="1:57" s="1" customFormat="1" ht="14.45" customHeight="1">
      <c r="B41" s="21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0"/>
    </row>
    <row r="42" spans="1:57" s="1" customFormat="1" ht="14.45" customHeight="1">
      <c r="B42" s="21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0"/>
    </row>
    <row r="43" spans="1:57" s="1" customFormat="1" ht="14.45" customHeight="1">
      <c r="B43" s="21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0"/>
    </row>
    <row r="44" spans="1:57" s="1" customFormat="1" ht="14.45" customHeight="1">
      <c r="B44" s="21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0"/>
    </row>
    <row r="45" spans="1:57" s="1" customFormat="1" ht="14.45" customHeight="1">
      <c r="B45" s="21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0"/>
    </row>
    <row r="46" spans="1:57" s="1" customFormat="1" ht="14.45" customHeight="1">
      <c r="B46" s="21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0"/>
    </row>
    <row r="47" spans="1:57" s="1" customFormat="1" ht="14.45" customHeight="1">
      <c r="B47" s="21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0"/>
    </row>
    <row r="48" spans="1:57" s="1" customFormat="1" ht="14.45" customHeight="1">
      <c r="B48" s="21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0"/>
    </row>
    <row r="49" spans="1:57" s="2" customFormat="1" ht="14.45" customHeight="1">
      <c r="B49" s="47"/>
      <c r="C49" s="48"/>
      <c r="D49" s="49" t="s">
        <v>53</v>
      </c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49" t="s">
        <v>54</v>
      </c>
      <c r="AI49" s="50"/>
      <c r="AJ49" s="50"/>
      <c r="AK49" s="50"/>
      <c r="AL49" s="50"/>
      <c r="AM49" s="50"/>
      <c r="AN49" s="50"/>
      <c r="AO49" s="50"/>
      <c r="AP49" s="48"/>
      <c r="AQ49" s="48"/>
      <c r="AR49" s="51"/>
    </row>
    <row r="50" spans="1:57" ht="11.25">
      <c r="B50" s="21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0"/>
    </row>
    <row r="51" spans="1:57" ht="11.25">
      <c r="B51" s="21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0"/>
    </row>
    <row r="52" spans="1:57" ht="11.25">
      <c r="B52" s="21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0"/>
    </row>
    <row r="53" spans="1:57" ht="11.25">
      <c r="B53" s="21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0"/>
    </row>
    <row r="54" spans="1:57" ht="11.25">
      <c r="B54" s="21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0"/>
    </row>
    <row r="55" spans="1:57" ht="11.25">
      <c r="B55" s="21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0"/>
    </row>
    <row r="56" spans="1:57" ht="11.25">
      <c r="B56" s="21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0"/>
    </row>
    <row r="57" spans="1:57" ht="11.25">
      <c r="B57" s="21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0"/>
    </row>
    <row r="58" spans="1:57" ht="11.25">
      <c r="B58" s="21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0"/>
    </row>
    <row r="59" spans="1:57" ht="11.25"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0"/>
    </row>
    <row r="60" spans="1:57" s="2" customFormat="1" ht="12.75">
      <c r="A60" s="34"/>
      <c r="B60" s="35"/>
      <c r="C60" s="36"/>
      <c r="D60" s="52" t="s">
        <v>55</v>
      </c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52" t="s">
        <v>56</v>
      </c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52" t="s">
        <v>55</v>
      </c>
      <c r="AI60" s="38"/>
      <c r="AJ60" s="38"/>
      <c r="AK60" s="38"/>
      <c r="AL60" s="38"/>
      <c r="AM60" s="52" t="s">
        <v>56</v>
      </c>
      <c r="AN60" s="38"/>
      <c r="AO60" s="38"/>
      <c r="AP60" s="36"/>
      <c r="AQ60" s="36"/>
      <c r="AR60" s="39"/>
      <c r="BE60" s="34"/>
    </row>
    <row r="61" spans="1:57" ht="11.25">
      <c r="B61" s="21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0"/>
    </row>
    <row r="62" spans="1:57" ht="11.25">
      <c r="B62" s="21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  <c r="AR62" s="20"/>
    </row>
    <row r="63" spans="1:57" ht="11.25">
      <c r="B63" s="21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0"/>
    </row>
    <row r="64" spans="1:57" s="2" customFormat="1" ht="12.75">
      <c r="A64" s="34"/>
      <c r="B64" s="35"/>
      <c r="C64" s="36"/>
      <c r="D64" s="49" t="s">
        <v>57</v>
      </c>
      <c r="E64" s="53"/>
      <c r="F64" s="53"/>
      <c r="G64" s="53"/>
      <c r="H64" s="53"/>
      <c r="I64" s="53"/>
      <c r="J64" s="53"/>
      <c r="K64" s="53"/>
      <c r="L64" s="53"/>
      <c r="M64" s="53"/>
      <c r="N64" s="53"/>
      <c r="O64" s="53"/>
      <c r="P64" s="53"/>
      <c r="Q64" s="53"/>
      <c r="R64" s="53"/>
      <c r="S64" s="53"/>
      <c r="T64" s="53"/>
      <c r="U64" s="53"/>
      <c r="V64" s="53"/>
      <c r="W64" s="53"/>
      <c r="X64" s="53"/>
      <c r="Y64" s="53"/>
      <c r="Z64" s="53"/>
      <c r="AA64" s="53"/>
      <c r="AB64" s="53"/>
      <c r="AC64" s="53"/>
      <c r="AD64" s="53"/>
      <c r="AE64" s="53"/>
      <c r="AF64" s="53"/>
      <c r="AG64" s="53"/>
      <c r="AH64" s="49" t="s">
        <v>58</v>
      </c>
      <c r="AI64" s="53"/>
      <c r="AJ64" s="53"/>
      <c r="AK64" s="53"/>
      <c r="AL64" s="53"/>
      <c r="AM64" s="53"/>
      <c r="AN64" s="53"/>
      <c r="AO64" s="53"/>
      <c r="AP64" s="36"/>
      <c r="AQ64" s="36"/>
      <c r="AR64" s="39"/>
      <c r="BE64" s="34"/>
    </row>
    <row r="65" spans="1:57" ht="11.25">
      <c r="B65" s="21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  <c r="AR65" s="20"/>
    </row>
    <row r="66" spans="1:57" ht="11.25">
      <c r="B66" s="21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22"/>
      <c r="AR66" s="20"/>
    </row>
    <row r="67" spans="1:57" ht="11.25">
      <c r="B67" s="21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  <c r="AR67" s="20"/>
    </row>
    <row r="68" spans="1:57" ht="11.25">
      <c r="B68" s="21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  <c r="AQ68" s="22"/>
      <c r="AR68" s="20"/>
    </row>
    <row r="69" spans="1:57" ht="11.25">
      <c r="B69" s="21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  <c r="AR69" s="20"/>
    </row>
    <row r="70" spans="1:57" ht="11.25">
      <c r="B70" s="21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  <c r="AR70" s="20"/>
    </row>
    <row r="71" spans="1:57" ht="11.25">
      <c r="B71" s="21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  <c r="AQ71" s="22"/>
      <c r="AR71" s="20"/>
    </row>
    <row r="72" spans="1:57" ht="11.25">
      <c r="B72" s="21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  <c r="AQ72" s="22"/>
      <c r="AR72" s="20"/>
    </row>
    <row r="73" spans="1:57" ht="11.25">
      <c r="B73" s="21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  <c r="AQ73" s="22"/>
      <c r="AR73" s="20"/>
    </row>
    <row r="74" spans="1:57" ht="11.25">
      <c r="B74" s="21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  <c r="AQ74" s="22"/>
      <c r="AR74" s="20"/>
    </row>
    <row r="75" spans="1:57" s="2" customFormat="1" ht="12.75">
      <c r="A75" s="34"/>
      <c r="B75" s="35"/>
      <c r="C75" s="36"/>
      <c r="D75" s="52" t="s">
        <v>55</v>
      </c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38"/>
      <c r="S75" s="38"/>
      <c r="T75" s="38"/>
      <c r="U75" s="38"/>
      <c r="V75" s="52" t="s">
        <v>56</v>
      </c>
      <c r="W75" s="38"/>
      <c r="X75" s="38"/>
      <c r="Y75" s="38"/>
      <c r="Z75" s="38"/>
      <c r="AA75" s="38"/>
      <c r="AB75" s="38"/>
      <c r="AC75" s="38"/>
      <c r="AD75" s="38"/>
      <c r="AE75" s="38"/>
      <c r="AF75" s="38"/>
      <c r="AG75" s="38"/>
      <c r="AH75" s="52" t="s">
        <v>55</v>
      </c>
      <c r="AI75" s="38"/>
      <c r="AJ75" s="38"/>
      <c r="AK75" s="38"/>
      <c r="AL75" s="38"/>
      <c r="AM75" s="52" t="s">
        <v>56</v>
      </c>
      <c r="AN75" s="38"/>
      <c r="AO75" s="38"/>
      <c r="AP75" s="36"/>
      <c r="AQ75" s="36"/>
      <c r="AR75" s="39"/>
      <c r="BE75" s="34"/>
    </row>
    <row r="76" spans="1:57" s="2" customFormat="1" ht="11.25">
      <c r="A76" s="34"/>
      <c r="B76" s="35"/>
      <c r="C76" s="36"/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36"/>
      <c r="O76" s="36"/>
      <c r="P76" s="36"/>
      <c r="Q76" s="36"/>
      <c r="R76" s="36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  <c r="AF76" s="36"/>
      <c r="AG76" s="36"/>
      <c r="AH76" s="36"/>
      <c r="AI76" s="36"/>
      <c r="AJ76" s="36"/>
      <c r="AK76" s="36"/>
      <c r="AL76" s="36"/>
      <c r="AM76" s="36"/>
      <c r="AN76" s="36"/>
      <c r="AO76" s="36"/>
      <c r="AP76" s="36"/>
      <c r="AQ76" s="36"/>
      <c r="AR76" s="39"/>
      <c r="BE76" s="34"/>
    </row>
    <row r="77" spans="1:57" s="2" customFormat="1" ht="6.95" customHeight="1">
      <c r="A77" s="34"/>
      <c r="B77" s="54"/>
      <c r="C77" s="55"/>
      <c r="D77" s="55"/>
      <c r="E77" s="55"/>
      <c r="F77" s="55"/>
      <c r="G77" s="55"/>
      <c r="H77" s="55"/>
      <c r="I77" s="55"/>
      <c r="J77" s="55"/>
      <c r="K77" s="55"/>
      <c r="L77" s="55"/>
      <c r="M77" s="55"/>
      <c r="N77" s="55"/>
      <c r="O77" s="55"/>
      <c r="P77" s="55"/>
      <c r="Q77" s="55"/>
      <c r="R77" s="55"/>
      <c r="S77" s="55"/>
      <c r="T77" s="55"/>
      <c r="U77" s="55"/>
      <c r="V77" s="55"/>
      <c r="W77" s="55"/>
      <c r="X77" s="55"/>
      <c r="Y77" s="55"/>
      <c r="Z77" s="55"/>
      <c r="AA77" s="55"/>
      <c r="AB77" s="55"/>
      <c r="AC77" s="55"/>
      <c r="AD77" s="55"/>
      <c r="AE77" s="55"/>
      <c r="AF77" s="55"/>
      <c r="AG77" s="55"/>
      <c r="AH77" s="55"/>
      <c r="AI77" s="55"/>
      <c r="AJ77" s="55"/>
      <c r="AK77" s="55"/>
      <c r="AL77" s="55"/>
      <c r="AM77" s="55"/>
      <c r="AN77" s="55"/>
      <c r="AO77" s="55"/>
      <c r="AP77" s="55"/>
      <c r="AQ77" s="55"/>
      <c r="AR77" s="39"/>
      <c r="BE77" s="34"/>
    </row>
    <row r="81" spans="1:91" s="2" customFormat="1" ht="6.95" customHeight="1">
      <c r="A81" s="34"/>
      <c r="B81" s="56"/>
      <c r="C81" s="57"/>
      <c r="D81" s="57"/>
      <c r="E81" s="57"/>
      <c r="F81" s="57"/>
      <c r="G81" s="57"/>
      <c r="H81" s="57"/>
      <c r="I81" s="57"/>
      <c r="J81" s="57"/>
      <c r="K81" s="57"/>
      <c r="L81" s="57"/>
      <c r="M81" s="57"/>
      <c r="N81" s="57"/>
      <c r="O81" s="57"/>
      <c r="P81" s="57"/>
      <c r="Q81" s="57"/>
      <c r="R81" s="57"/>
      <c r="S81" s="57"/>
      <c r="T81" s="57"/>
      <c r="U81" s="57"/>
      <c r="V81" s="57"/>
      <c r="W81" s="57"/>
      <c r="X81" s="57"/>
      <c r="Y81" s="57"/>
      <c r="Z81" s="57"/>
      <c r="AA81" s="57"/>
      <c r="AB81" s="57"/>
      <c r="AC81" s="57"/>
      <c r="AD81" s="57"/>
      <c r="AE81" s="57"/>
      <c r="AF81" s="57"/>
      <c r="AG81" s="57"/>
      <c r="AH81" s="57"/>
      <c r="AI81" s="57"/>
      <c r="AJ81" s="57"/>
      <c r="AK81" s="57"/>
      <c r="AL81" s="57"/>
      <c r="AM81" s="57"/>
      <c r="AN81" s="57"/>
      <c r="AO81" s="57"/>
      <c r="AP81" s="57"/>
      <c r="AQ81" s="57"/>
      <c r="AR81" s="39"/>
      <c r="BE81" s="34"/>
    </row>
    <row r="82" spans="1:91" s="2" customFormat="1" ht="24.95" customHeight="1">
      <c r="A82" s="34"/>
      <c r="B82" s="35"/>
      <c r="C82" s="23" t="s">
        <v>59</v>
      </c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  <c r="AF82" s="36"/>
      <c r="AG82" s="36"/>
      <c r="AH82" s="36"/>
      <c r="AI82" s="36"/>
      <c r="AJ82" s="36"/>
      <c r="AK82" s="36"/>
      <c r="AL82" s="36"/>
      <c r="AM82" s="36"/>
      <c r="AN82" s="36"/>
      <c r="AO82" s="36"/>
      <c r="AP82" s="36"/>
      <c r="AQ82" s="36"/>
      <c r="AR82" s="39"/>
      <c r="BE82" s="34"/>
    </row>
    <row r="83" spans="1:91" s="2" customFormat="1" ht="6.95" customHeight="1">
      <c r="A83" s="34"/>
      <c r="B83" s="35"/>
      <c r="C83" s="36"/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6"/>
      <c r="O83" s="36"/>
      <c r="P83" s="36"/>
      <c r="Q83" s="36"/>
      <c r="R83" s="36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  <c r="AF83" s="36"/>
      <c r="AG83" s="36"/>
      <c r="AH83" s="36"/>
      <c r="AI83" s="36"/>
      <c r="AJ83" s="36"/>
      <c r="AK83" s="36"/>
      <c r="AL83" s="36"/>
      <c r="AM83" s="36"/>
      <c r="AN83" s="36"/>
      <c r="AO83" s="36"/>
      <c r="AP83" s="36"/>
      <c r="AQ83" s="36"/>
      <c r="AR83" s="39"/>
      <c r="BE83" s="34"/>
    </row>
    <row r="84" spans="1:91" s="4" customFormat="1" ht="12" customHeight="1">
      <c r="B84" s="58"/>
      <c r="C84" s="29" t="s">
        <v>13</v>
      </c>
      <c r="D84" s="59"/>
      <c r="E84" s="59"/>
      <c r="F84" s="59"/>
      <c r="G84" s="59"/>
      <c r="H84" s="59"/>
      <c r="I84" s="59"/>
      <c r="J84" s="59"/>
      <c r="K84" s="59"/>
      <c r="L84" s="59" t="str">
        <f>K5</f>
        <v>2025-11</v>
      </c>
      <c r="M84" s="59"/>
      <c r="N84" s="59"/>
      <c r="O84" s="59"/>
      <c r="P84" s="59"/>
      <c r="Q84" s="59"/>
      <c r="R84" s="59"/>
      <c r="S84" s="59"/>
      <c r="T84" s="59"/>
      <c r="U84" s="59"/>
      <c r="V84" s="59"/>
      <c r="W84" s="59"/>
      <c r="X84" s="59"/>
      <c r="Y84" s="59"/>
      <c r="Z84" s="59"/>
      <c r="AA84" s="59"/>
      <c r="AB84" s="59"/>
      <c r="AC84" s="59"/>
      <c r="AD84" s="59"/>
      <c r="AE84" s="59"/>
      <c r="AF84" s="59"/>
      <c r="AG84" s="59"/>
      <c r="AH84" s="59"/>
      <c r="AI84" s="59"/>
      <c r="AJ84" s="59"/>
      <c r="AK84" s="59"/>
      <c r="AL84" s="59"/>
      <c r="AM84" s="59"/>
      <c r="AN84" s="59"/>
      <c r="AO84" s="59"/>
      <c r="AP84" s="59"/>
      <c r="AQ84" s="59"/>
      <c r="AR84" s="60"/>
    </row>
    <row r="85" spans="1:91" s="5" customFormat="1" ht="36.950000000000003" customHeight="1">
      <c r="B85" s="61"/>
      <c r="C85" s="62" t="s">
        <v>16</v>
      </c>
      <c r="D85" s="63"/>
      <c r="E85" s="63"/>
      <c r="F85" s="63"/>
      <c r="G85" s="63"/>
      <c r="H85" s="63"/>
      <c r="I85" s="63"/>
      <c r="J85" s="63"/>
      <c r="K85" s="63"/>
      <c r="L85" s="273" t="str">
        <f>K6</f>
        <v>Polozapuštěné kontejnery Lovosice II.</v>
      </c>
      <c r="M85" s="274"/>
      <c r="N85" s="274"/>
      <c r="O85" s="274"/>
      <c r="P85" s="274"/>
      <c r="Q85" s="274"/>
      <c r="R85" s="274"/>
      <c r="S85" s="274"/>
      <c r="T85" s="274"/>
      <c r="U85" s="274"/>
      <c r="V85" s="274"/>
      <c r="W85" s="274"/>
      <c r="X85" s="274"/>
      <c r="Y85" s="274"/>
      <c r="Z85" s="274"/>
      <c r="AA85" s="274"/>
      <c r="AB85" s="274"/>
      <c r="AC85" s="274"/>
      <c r="AD85" s="274"/>
      <c r="AE85" s="274"/>
      <c r="AF85" s="274"/>
      <c r="AG85" s="274"/>
      <c r="AH85" s="274"/>
      <c r="AI85" s="274"/>
      <c r="AJ85" s="274"/>
      <c r="AK85" s="274"/>
      <c r="AL85" s="274"/>
      <c r="AM85" s="274"/>
      <c r="AN85" s="274"/>
      <c r="AO85" s="274"/>
      <c r="AP85" s="63"/>
      <c r="AQ85" s="63"/>
      <c r="AR85" s="64"/>
    </row>
    <row r="86" spans="1:91" s="2" customFormat="1" ht="6.95" customHeight="1">
      <c r="A86" s="34"/>
      <c r="B86" s="35"/>
      <c r="C86" s="36"/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36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  <c r="AF86" s="36"/>
      <c r="AG86" s="36"/>
      <c r="AH86" s="36"/>
      <c r="AI86" s="36"/>
      <c r="AJ86" s="36"/>
      <c r="AK86" s="36"/>
      <c r="AL86" s="36"/>
      <c r="AM86" s="36"/>
      <c r="AN86" s="36"/>
      <c r="AO86" s="36"/>
      <c r="AP86" s="36"/>
      <c r="AQ86" s="36"/>
      <c r="AR86" s="39"/>
      <c r="BE86" s="34"/>
    </row>
    <row r="87" spans="1:91" s="2" customFormat="1" ht="12" customHeight="1">
      <c r="A87" s="34"/>
      <c r="B87" s="35"/>
      <c r="C87" s="29" t="s">
        <v>20</v>
      </c>
      <c r="D87" s="36"/>
      <c r="E87" s="36"/>
      <c r="F87" s="36"/>
      <c r="G87" s="36"/>
      <c r="H87" s="36"/>
      <c r="I87" s="36"/>
      <c r="J87" s="36"/>
      <c r="K87" s="36"/>
      <c r="L87" s="65" t="str">
        <f>IF(K8="","",K8)</f>
        <v>p.p.č. 533, k.ú. Lovosice</v>
      </c>
      <c r="M87" s="36"/>
      <c r="N87" s="36"/>
      <c r="O87" s="36"/>
      <c r="P87" s="36"/>
      <c r="Q87" s="36"/>
      <c r="R87" s="36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  <c r="AF87" s="36"/>
      <c r="AG87" s="36"/>
      <c r="AH87" s="36"/>
      <c r="AI87" s="29" t="s">
        <v>22</v>
      </c>
      <c r="AJ87" s="36"/>
      <c r="AK87" s="36"/>
      <c r="AL87" s="36"/>
      <c r="AM87" s="275" t="str">
        <f>IF(AN8= "","",AN8)</f>
        <v>11. 3. 2025</v>
      </c>
      <c r="AN87" s="275"/>
      <c r="AO87" s="36"/>
      <c r="AP87" s="36"/>
      <c r="AQ87" s="36"/>
      <c r="AR87" s="39"/>
      <c r="BE87" s="34"/>
    </row>
    <row r="88" spans="1:91" s="2" customFormat="1" ht="6.95" customHeight="1">
      <c r="A88" s="34"/>
      <c r="B88" s="35"/>
      <c r="C88" s="36"/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36"/>
      <c r="O88" s="36"/>
      <c r="P88" s="36"/>
      <c r="Q88" s="36"/>
      <c r="R88" s="36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F88" s="36"/>
      <c r="AG88" s="36"/>
      <c r="AH88" s="36"/>
      <c r="AI88" s="36"/>
      <c r="AJ88" s="36"/>
      <c r="AK88" s="36"/>
      <c r="AL88" s="36"/>
      <c r="AM88" s="36"/>
      <c r="AN88" s="36"/>
      <c r="AO88" s="36"/>
      <c r="AP88" s="36"/>
      <c r="AQ88" s="36"/>
      <c r="AR88" s="39"/>
      <c r="BE88" s="34"/>
    </row>
    <row r="89" spans="1:91" s="2" customFormat="1" ht="15.2" customHeight="1">
      <c r="A89" s="34"/>
      <c r="B89" s="35"/>
      <c r="C89" s="29" t="s">
        <v>24</v>
      </c>
      <c r="D89" s="36"/>
      <c r="E89" s="36"/>
      <c r="F89" s="36"/>
      <c r="G89" s="36"/>
      <c r="H89" s="36"/>
      <c r="I89" s="36"/>
      <c r="J89" s="36"/>
      <c r="K89" s="36"/>
      <c r="L89" s="59" t="str">
        <f>IF(E11= "","",E11)</f>
        <v>Město Lovosice</v>
      </c>
      <c r="M89" s="36"/>
      <c r="N89" s="36"/>
      <c r="O89" s="36"/>
      <c r="P89" s="36"/>
      <c r="Q89" s="36"/>
      <c r="R89" s="36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F89" s="36"/>
      <c r="AG89" s="36"/>
      <c r="AH89" s="36"/>
      <c r="AI89" s="29" t="s">
        <v>32</v>
      </c>
      <c r="AJ89" s="36"/>
      <c r="AK89" s="36"/>
      <c r="AL89" s="36"/>
      <c r="AM89" s="276" t="str">
        <f>IF(E17="","",E17)</f>
        <v>aut.ing.Mgr. Karel Štrupl</v>
      </c>
      <c r="AN89" s="277"/>
      <c r="AO89" s="277"/>
      <c r="AP89" s="277"/>
      <c r="AQ89" s="36"/>
      <c r="AR89" s="39"/>
      <c r="AS89" s="278" t="s">
        <v>60</v>
      </c>
      <c r="AT89" s="279"/>
      <c r="AU89" s="67"/>
      <c r="AV89" s="67"/>
      <c r="AW89" s="67"/>
      <c r="AX89" s="67"/>
      <c r="AY89" s="67"/>
      <c r="AZ89" s="67"/>
      <c r="BA89" s="67"/>
      <c r="BB89" s="67"/>
      <c r="BC89" s="67"/>
      <c r="BD89" s="68"/>
      <c r="BE89" s="34"/>
    </row>
    <row r="90" spans="1:91" s="2" customFormat="1" ht="15.2" customHeight="1">
      <c r="A90" s="34"/>
      <c r="B90" s="35"/>
      <c r="C90" s="29" t="s">
        <v>30</v>
      </c>
      <c r="D90" s="36"/>
      <c r="E90" s="36"/>
      <c r="F90" s="36"/>
      <c r="G90" s="36"/>
      <c r="H90" s="36"/>
      <c r="I90" s="36"/>
      <c r="J90" s="36"/>
      <c r="K90" s="36"/>
      <c r="L90" s="59" t="str">
        <f>IF(E14= "Vyplň údaj","",E14)</f>
        <v/>
      </c>
      <c r="M90" s="36"/>
      <c r="N90" s="36"/>
      <c r="O90" s="36"/>
      <c r="P90" s="36"/>
      <c r="Q90" s="36"/>
      <c r="R90" s="36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F90" s="36"/>
      <c r="AG90" s="36"/>
      <c r="AH90" s="36"/>
      <c r="AI90" s="29" t="s">
        <v>36</v>
      </c>
      <c r="AJ90" s="36"/>
      <c r="AK90" s="36"/>
      <c r="AL90" s="36"/>
      <c r="AM90" s="276" t="str">
        <f>IF(E20="","",E20)</f>
        <v>Josef Beran-STAVO</v>
      </c>
      <c r="AN90" s="277"/>
      <c r="AO90" s="277"/>
      <c r="AP90" s="277"/>
      <c r="AQ90" s="36"/>
      <c r="AR90" s="39"/>
      <c r="AS90" s="280"/>
      <c r="AT90" s="281"/>
      <c r="AU90" s="69"/>
      <c r="AV90" s="69"/>
      <c r="AW90" s="69"/>
      <c r="AX90" s="69"/>
      <c r="AY90" s="69"/>
      <c r="AZ90" s="69"/>
      <c r="BA90" s="69"/>
      <c r="BB90" s="69"/>
      <c r="BC90" s="69"/>
      <c r="BD90" s="70"/>
      <c r="BE90" s="34"/>
    </row>
    <row r="91" spans="1:91" s="2" customFormat="1" ht="10.9" customHeight="1">
      <c r="A91" s="34"/>
      <c r="B91" s="35"/>
      <c r="C91" s="36"/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6"/>
      <c r="O91" s="36"/>
      <c r="P91" s="36"/>
      <c r="Q91" s="36"/>
      <c r="R91" s="36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F91" s="36"/>
      <c r="AG91" s="36"/>
      <c r="AH91" s="36"/>
      <c r="AI91" s="36"/>
      <c r="AJ91" s="36"/>
      <c r="AK91" s="36"/>
      <c r="AL91" s="36"/>
      <c r="AM91" s="36"/>
      <c r="AN91" s="36"/>
      <c r="AO91" s="36"/>
      <c r="AP91" s="36"/>
      <c r="AQ91" s="36"/>
      <c r="AR91" s="39"/>
      <c r="AS91" s="282"/>
      <c r="AT91" s="283"/>
      <c r="AU91" s="71"/>
      <c r="AV91" s="71"/>
      <c r="AW91" s="71"/>
      <c r="AX91" s="71"/>
      <c r="AY91" s="71"/>
      <c r="AZ91" s="71"/>
      <c r="BA91" s="71"/>
      <c r="BB91" s="71"/>
      <c r="BC91" s="71"/>
      <c r="BD91" s="72"/>
      <c r="BE91" s="34"/>
    </row>
    <row r="92" spans="1:91" s="2" customFormat="1" ht="29.25" customHeight="1">
      <c r="A92" s="34"/>
      <c r="B92" s="35"/>
      <c r="C92" s="284" t="s">
        <v>61</v>
      </c>
      <c r="D92" s="285"/>
      <c r="E92" s="285"/>
      <c r="F92" s="285"/>
      <c r="G92" s="285"/>
      <c r="H92" s="73"/>
      <c r="I92" s="286" t="s">
        <v>62</v>
      </c>
      <c r="J92" s="285"/>
      <c r="K92" s="285"/>
      <c r="L92" s="285"/>
      <c r="M92" s="285"/>
      <c r="N92" s="285"/>
      <c r="O92" s="285"/>
      <c r="P92" s="285"/>
      <c r="Q92" s="285"/>
      <c r="R92" s="285"/>
      <c r="S92" s="285"/>
      <c r="T92" s="285"/>
      <c r="U92" s="285"/>
      <c r="V92" s="285"/>
      <c r="W92" s="285"/>
      <c r="X92" s="285"/>
      <c r="Y92" s="285"/>
      <c r="Z92" s="285"/>
      <c r="AA92" s="285"/>
      <c r="AB92" s="285"/>
      <c r="AC92" s="285"/>
      <c r="AD92" s="285"/>
      <c r="AE92" s="285"/>
      <c r="AF92" s="285"/>
      <c r="AG92" s="287" t="s">
        <v>63</v>
      </c>
      <c r="AH92" s="285"/>
      <c r="AI92" s="285"/>
      <c r="AJ92" s="285"/>
      <c r="AK92" s="285"/>
      <c r="AL92" s="285"/>
      <c r="AM92" s="285"/>
      <c r="AN92" s="286" t="s">
        <v>64</v>
      </c>
      <c r="AO92" s="285"/>
      <c r="AP92" s="288"/>
      <c r="AQ92" s="74" t="s">
        <v>65</v>
      </c>
      <c r="AR92" s="39"/>
      <c r="AS92" s="75" t="s">
        <v>66</v>
      </c>
      <c r="AT92" s="76" t="s">
        <v>67</v>
      </c>
      <c r="AU92" s="76" t="s">
        <v>68</v>
      </c>
      <c r="AV92" s="76" t="s">
        <v>69</v>
      </c>
      <c r="AW92" s="76" t="s">
        <v>70</v>
      </c>
      <c r="AX92" s="76" t="s">
        <v>71</v>
      </c>
      <c r="AY92" s="76" t="s">
        <v>72</v>
      </c>
      <c r="AZ92" s="76" t="s">
        <v>73</v>
      </c>
      <c r="BA92" s="76" t="s">
        <v>74</v>
      </c>
      <c r="BB92" s="76" t="s">
        <v>75</v>
      </c>
      <c r="BC92" s="76" t="s">
        <v>76</v>
      </c>
      <c r="BD92" s="77" t="s">
        <v>77</v>
      </c>
      <c r="BE92" s="34"/>
    </row>
    <row r="93" spans="1:91" s="2" customFormat="1" ht="10.9" customHeight="1">
      <c r="A93" s="34"/>
      <c r="B93" s="35"/>
      <c r="C93" s="36"/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36"/>
      <c r="O93" s="36"/>
      <c r="P93" s="36"/>
      <c r="Q93" s="36"/>
      <c r="R93" s="36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F93" s="36"/>
      <c r="AG93" s="36"/>
      <c r="AH93" s="36"/>
      <c r="AI93" s="36"/>
      <c r="AJ93" s="36"/>
      <c r="AK93" s="36"/>
      <c r="AL93" s="36"/>
      <c r="AM93" s="36"/>
      <c r="AN93" s="36"/>
      <c r="AO93" s="36"/>
      <c r="AP93" s="36"/>
      <c r="AQ93" s="36"/>
      <c r="AR93" s="39"/>
      <c r="AS93" s="78"/>
      <c r="AT93" s="79"/>
      <c r="AU93" s="79"/>
      <c r="AV93" s="79"/>
      <c r="AW93" s="79"/>
      <c r="AX93" s="79"/>
      <c r="AY93" s="79"/>
      <c r="AZ93" s="79"/>
      <c r="BA93" s="79"/>
      <c r="BB93" s="79"/>
      <c r="BC93" s="79"/>
      <c r="BD93" s="80"/>
      <c r="BE93" s="34"/>
    </row>
    <row r="94" spans="1:91" s="6" customFormat="1" ht="32.450000000000003" customHeight="1">
      <c r="B94" s="81"/>
      <c r="C94" s="82" t="s">
        <v>78</v>
      </c>
      <c r="D94" s="83"/>
      <c r="E94" s="83"/>
      <c r="F94" s="83"/>
      <c r="G94" s="83"/>
      <c r="H94" s="83"/>
      <c r="I94" s="83"/>
      <c r="J94" s="83"/>
      <c r="K94" s="83"/>
      <c r="L94" s="83"/>
      <c r="M94" s="83"/>
      <c r="N94" s="83"/>
      <c r="O94" s="83"/>
      <c r="P94" s="83"/>
      <c r="Q94" s="83"/>
      <c r="R94" s="83"/>
      <c r="S94" s="83"/>
      <c r="T94" s="83"/>
      <c r="U94" s="83"/>
      <c r="V94" s="83"/>
      <c r="W94" s="83"/>
      <c r="X94" s="83"/>
      <c r="Y94" s="83"/>
      <c r="Z94" s="83"/>
      <c r="AA94" s="83"/>
      <c r="AB94" s="83"/>
      <c r="AC94" s="83"/>
      <c r="AD94" s="83"/>
      <c r="AE94" s="83"/>
      <c r="AF94" s="83"/>
      <c r="AG94" s="292">
        <f>ROUND(SUM(AG95:AG97),2)</f>
        <v>0</v>
      </c>
      <c r="AH94" s="292"/>
      <c r="AI94" s="292"/>
      <c r="AJ94" s="292"/>
      <c r="AK94" s="292"/>
      <c r="AL94" s="292"/>
      <c r="AM94" s="292"/>
      <c r="AN94" s="293">
        <f>SUM(AG94,AT94)</f>
        <v>0</v>
      </c>
      <c r="AO94" s="293"/>
      <c r="AP94" s="293"/>
      <c r="AQ94" s="85" t="s">
        <v>1</v>
      </c>
      <c r="AR94" s="86"/>
      <c r="AS94" s="87">
        <f>ROUND(SUM(AS95:AS97),2)</f>
        <v>0</v>
      </c>
      <c r="AT94" s="88">
        <f>ROUND(SUM(AV94:AW94),2)</f>
        <v>0</v>
      </c>
      <c r="AU94" s="89">
        <f>ROUND(SUM(AU95:AU97),5)</f>
        <v>0</v>
      </c>
      <c r="AV94" s="88">
        <f>ROUND(AZ94*L29,2)</f>
        <v>0</v>
      </c>
      <c r="AW94" s="88">
        <f>ROUND(BA94*L30,2)</f>
        <v>0</v>
      </c>
      <c r="AX94" s="88">
        <f>ROUND(BB94*L29,2)</f>
        <v>0</v>
      </c>
      <c r="AY94" s="88">
        <f>ROUND(BC94*L30,2)</f>
        <v>0</v>
      </c>
      <c r="AZ94" s="88">
        <f>ROUND(SUM(AZ95:AZ97),2)</f>
        <v>0</v>
      </c>
      <c r="BA94" s="88">
        <f>ROUND(SUM(BA95:BA97),2)</f>
        <v>0</v>
      </c>
      <c r="BB94" s="88">
        <f>ROUND(SUM(BB95:BB97),2)</f>
        <v>0</v>
      </c>
      <c r="BC94" s="88">
        <f>ROUND(SUM(BC95:BC97),2)</f>
        <v>0</v>
      </c>
      <c r="BD94" s="90">
        <f>ROUND(SUM(BD95:BD97),2)</f>
        <v>0</v>
      </c>
      <c r="BS94" s="91" t="s">
        <v>79</v>
      </c>
      <c r="BT94" s="91" t="s">
        <v>80</v>
      </c>
      <c r="BU94" s="92" t="s">
        <v>81</v>
      </c>
      <c r="BV94" s="91" t="s">
        <v>82</v>
      </c>
      <c r="BW94" s="91" t="s">
        <v>5</v>
      </c>
      <c r="BX94" s="91" t="s">
        <v>83</v>
      </c>
      <c r="CL94" s="91" t="s">
        <v>1</v>
      </c>
    </row>
    <row r="95" spans="1:91" s="7" customFormat="1" ht="24.75" customHeight="1">
      <c r="A95" s="93" t="s">
        <v>84</v>
      </c>
      <c r="B95" s="94"/>
      <c r="C95" s="95"/>
      <c r="D95" s="291" t="s">
        <v>85</v>
      </c>
      <c r="E95" s="291"/>
      <c r="F95" s="291"/>
      <c r="G95" s="291"/>
      <c r="H95" s="291"/>
      <c r="I95" s="96"/>
      <c r="J95" s="291" t="s">
        <v>86</v>
      </c>
      <c r="K95" s="291"/>
      <c r="L95" s="291"/>
      <c r="M95" s="291"/>
      <c r="N95" s="291"/>
      <c r="O95" s="291"/>
      <c r="P95" s="291"/>
      <c r="Q95" s="291"/>
      <c r="R95" s="291"/>
      <c r="S95" s="291"/>
      <c r="T95" s="291"/>
      <c r="U95" s="291"/>
      <c r="V95" s="291"/>
      <c r="W95" s="291"/>
      <c r="X95" s="291"/>
      <c r="Y95" s="291"/>
      <c r="Z95" s="291"/>
      <c r="AA95" s="291"/>
      <c r="AB95" s="291"/>
      <c r="AC95" s="291"/>
      <c r="AD95" s="291"/>
      <c r="AE95" s="291"/>
      <c r="AF95" s="291"/>
      <c r="AG95" s="289">
        <f>'01 - Výstavba polozapuště...'!J30</f>
        <v>0</v>
      </c>
      <c r="AH95" s="290"/>
      <c r="AI95" s="290"/>
      <c r="AJ95" s="290"/>
      <c r="AK95" s="290"/>
      <c r="AL95" s="290"/>
      <c r="AM95" s="290"/>
      <c r="AN95" s="289">
        <f>SUM(AG95,AT95)</f>
        <v>0</v>
      </c>
      <c r="AO95" s="290"/>
      <c r="AP95" s="290"/>
      <c r="AQ95" s="97" t="s">
        <v>87</v>
      </c>
      <c r="AR95" s="98"/>
      <c r="AS95" s="99">
        <v>0</v>
      </c>
      <c r="AT95" s="100">
        <f>ROUND(SUM(AV95:AW95),2)</f>
        <v>0</v>
      </c>
      <c r="AU95" s="101">
        <f>'01 - Výstavba polozapuště...'!P127</f>
        <v>0</v>
      </c>
      <c r="AV95" s="100">
        <f>'01 - Výstavba polozapuště...'!J33</f>
        <v>0</v>
      </c>
      <c r="AW95" s="100">
        <f>'01 - Výstavba polozapuště...'!J34</f>
        <v>0</v>
      </c>
      <c r="AX95" s="100">
        <f>'01 - Výstavba polozapuště...'!J35</f>
        <v>0</v>
      </c>
      <c r="AY95" s="100">
        <f>'01 - Výstavba polozapuště...'!J36</f>
        <v>0</v>
      </c>
      <c r="AZ95" s="100">
        <f>'01 - Výstavba polozapuště...'!F33</f>
        <v>0</v>
      </c>
      <c r="BA95" s="100">
        <f>'01 - Výstavba polozapuště...'!F34</f>
        <v>0</v>
      </c>
      <c r="BB95" s="100">
        <f>'01 - Výstavba polozapuště...'!F35</f>
        <v>0</v>
      </c>
      <c r="BC95" s="100">
        <f>'01 - Výstavba polozapuště...'!F36</f>
        <v>0</v>
      </c>
      <c r="BD95" s="102">
        <f>'01 - Výstavba polozapuště...'!F37</f>
        <v>0</v>
      </c>
      <c r="BT95" s="103" t="s">
        <v>88</v>
      </c>
      <c r="BV95" s="103" t="s">
        <v>82</v>
      </c>
      <c r="BW95" s="103" t="s">
        <v>89</v>
      </c>
      <c r="BX95" s="103" t="s">
        <v>5</v>
      </c>
      <c r="CL95" s="103" t="s">
        <v>1</v>
      </c>
      <c r="CM95" s="103" t="s">
        <v>90</v>
      </c>
    </row>
    <row r="96" spans="1:91" s="7" customFormat="1" ht="24.75" customHeight="1">
      <c r="A96" s="93" t="s">
        <v>84</v>
      </c>
      <c r="B96" s="94"/>
      <c r="C96" s="95"/>
      <c r="D96" s="291" t="s">
        <v>91</v>
      </c>
      <c r="E96" s="291"/>
      <c r="F96" s="291"/>
      <c r="G96" s="291"/>
      <c r="H96" s="291"/>
      <c r="I96" s="96"/>
      <c r="J96" s="291" t="s">
        <v>92</v>
      </c>
      <c r="K96" s="291"/>
      <c r="L96" s="291"/>
      <c r="M96" s="291"/>
      <c r="N96" s="291"/>
      <c r="O96" s="291"/>
      <c r="P96" s="291"/>
      <c r="Q96" s="291"/>
      <c r="R96" s="291"/>
      <c r="S96" s="291"/>
      <c r="T96" s="291"/>
      <c r="U96" s="291"/>
      <c r="V96" s="291"/>
      <c r="W96" s="291"/>
      <c r="X96" s="291"/>
      <c r="Y96" s="291"/>
      <c r="Z96" s="291"/>
      <c r="AA96" s="291"/>
      <c r="AB96" s="291"/>
      <c r="AC96" s="291"/>
      <c r="AD96" s="291"/>
      <c r="AE96" s="291"/>
      <c r="AF96" s="291"/>
      <c r="AG96" s="289">
        <f>'02 - Výstavba polozapuště...'!J30</f>
        <v>0</v>
      </c>
      <c r="AH96" s="290"/>
      <c r="AI96" s="290"/>
      <c r="AJ96" s="290"/>
      <c r="AK96" s="290"/>
      <c r="AL96" s="290"/>
      <c r="AM96" s="290"/>
      <c r="AN96" s="289">
        <f>SUM(AG96,AT96)</f>
        <v>0</v>
      </c>
      <c r="AO96" s="290"/>
      <c r="AP96" s="290"/>
      <c r="AQ96" s="97" t="s">
        <v>87</v>
      </c>
      <c r="AR96" s="98"/>
      <c r="AS96" s="99">
        <v>0</v>
      </c>
      <c r="AT96" s="100">
        <f>ROUND(SUM(AV96:AW96),2)</f>
        <v>0</v>
      </c>
      <c r="AU96" s="101">
        <f>'02 - Výstavba polozapuště...'!P127</f>
        <v>0</v>
      </c>
      <c r="AV96" s="100">
        <f>'02 - Výstavba polozapuště...'!J33</f>
        <v>0</v>
      </c>
      <c r="AW96" s="100">
        <f>'02 - Výstavba polozapuště...'!J34</f>
        <v>0</v>
      </c>
      <c r="AX96" s="100">
        <f>'02 - Výstavba polozapuště...'!J35</f>
        <v>0</v>
      </c>
      <c r="AY96" s="100">
        <f>'02 - Výstavba polozapuště...'!J36</f>
        <v>0</v>
      </c>
      <c r="AZ96" s="100">
        <f>'02 - Výstavba polozapuště...'!F33</f>
        <v>0</v>
      </c>
      <c r="BA96" s="100">
        <f>'02 - Výstavba polozapuště...'!F34</f>
        <v>0</v>
      </c>
      <c r="BB96" s="100">
        <f>'02 - Výstavba polozapuště...'!F35</f>
        <v>0</v>
      </c>
      <c r="BC96" s="100">
        <f>'02 - Výstavba polozapuště...'!F36</f>
        <v>0</v>
      </c>
      <c r="BD96" s="102">
        <f>'02 - Výstavba polozapuště...'!F37</f>
        <v>0</v>
      </c>
      <c r="BT96" s="103" t="s">
        <v>88</v>
      </c>
      <c r="BV96" s="103" t="s">
        <v>82</v>
      </c>
      <c r="BW96" s="103" t="s">
        <v>93</v>
      </c>
      <c r="BX96" s="103" t="s">
        <v>5</v>
      </c>
      <c r="CL96" s="103" t="s">
        <v>1</v>
      </c>
      <c r="CM96" s="103" t="s">
        <v>90</v>
      </c>
    </row>
    <row r="97" spans="1:91" s="7" customFormat="1" ht="16.5" customHeight="1">
      <c r="A97" s="93" t="s">
        <v>84</v>
      </c>
      <c r="B97" s="94"/>
      <c r="C97" s="95"/>
      <c r="D97" s="291" t="s">
        <v>94</v>
      </c>
      <c r="E97" s="291"/>
      <c r="F97" s="291"/>
      <c r="G97" s="291"/>
      <c r="H97" s="291"/>
      <c r="I97" s="96"/>
      <c r="J97" s="291" t="s">
        <v>95</v>
      </c>
      <c r="K97" s="291"/>
      <c r="L97" s="291"/>
      <c r="M97" s="291"/>
      <c r="N97" s="291"/>
      <c r="O97" s="291"/>
      <c r="P97" s="291"/>
      <c r="Q97" s="291"/>
      <c r="R97" s="291"/>
      <c r="S97" s="291"/>
      <c r="T97" s="291"/>
      <c r="U97" s="291"/>
      <c r="V97" s="291"/>
      <c r="W97" s="291"/>
      <c r="X97" s="291"/>
      <c r="Y97" s="291"/>
      <c r="Z97" s="291"/>
      <c r="AA97" s="291"/>
      <c r="AB97" s="291"/>
      <c r="AC97" s="291"/>
      <c r="AD97" s="291"/>
      <c r="AE97" s="291"/>
      <c r="AF97" s="291"/>
      <c r="AG97" s="289">
        <f>'03 - Vedlejší rozpočtové ...'!J30</f>
        <v>0</v>
      </c>
      <c r="AH97" s="290"/>
      <c r="AI97" s="290"/>
      <c r="AJ97" s="290"/>
      <c r="AK97" s="290"/>
      <c r="AL97" s="290"/>
      <c r="AM97" s="290"/>
      <c r="AN97" s="289">
        <f>SUM(AG97,AT97)</f>
        <v>0</v>
      </c>
      <c r="AO97" s="290"/>
      <c r="AP97" s="290"/>
      <c r="AQ97" s="97" t="s">
        <v>87</v>
      </c>
      <c r="AR97" s="98"/>
      <c r="AS97" s="104">
        <v>0</v>
      </c>
      <c r="AT97" s="105">
        <f>ROUND(SUM(AV97:AW97),2)</f>
        <v>0</v>
      </c>
      <c r="AU97" s="106">
        <f>'03 - Vedlejší rozpočtové ...'!P121</f>
        <v>0</v>
      </c>
      <c r="AV97" s="105">
        <f>'03 - Vedlejší rozpočtové ...'!J33</f>
        <v>0</v>
      </c>
      <c r="AW97" s="105">
        <f>'03 - Vedlejší rozpočtové ...'!J34</f>
        <v>0</v>
      </c>
      <c r="AX97" s="105">
        <f>'03 - Vedlejší rozpočtové ...'!J35</f>
        <v>0</v>
      </c>
      <c r="AY97" s="105">
        <f>'03 - Vedlejší rozpočtové ...'!J36</f>
        <v>0</v>
      </c>
      <c r="AZ97" s="105">
        <f>'03 - Vedlejší rozpočtové ...'!F33</f>
        <v>0</v>
      </c>
      <c r="BA97" s="105">
        <f>'03 - Vedlejší rozpočtové ...'!F34</f>
        <v>0</v>
      </c>
      <c r="BB97" s="105">
        <f>'03 - Vedlejší rozpočtové ...'!F35</f>
        <v>0</v>
      </c>
      <c r="BC97" s="105">
        <f>'03 - Vedlejší rozpočtové ...'!F36</f>
        <v>0</v>
      </c>
      <c r="BD97" s="107">
        <f>'03 - Vedlejší rozpočtové ...'!F37</f>
        <v>0</v>
      </c>
      <c r="BT97" s="103" t="s">
        <v>88</v>
      </c>
      <c r="BV97" s="103" t="s">
        <v>82</v>
      </c>
      <c r="BW97" s="103" t="s">
        <v>96</v>
      </c>
      <c r="BX97" s="103" t="s">
        <v>5</v>
      </c>
      <c r="CL97" s="103" t="s">
        <v>1</v>
      </c>
      <c r="CM97" s="103" t="s">
        <v>90</v>
      </c>
    </row>
    <row r="98" spans="1:91" s="2" customFormat="1" ht="30" customHeight="1">
      <c r="A98" s="34"/>
      <c r="B98" s="35"/>
      <c r="C98" s="36"/>
      <c r="D98" s="36"/>
      <c r="E98" s="36"/>
      <c r="F98" s="36"/>
      <c r="G98" s="36"/>
      <c r="H98" s="36"/>
      <c r="I98" s="36"/>
      <c r="J98" s="36"/>
      <c r="K98" s="36"/>
      <c r="L98" s="36"/>
      <c r="M98" s="36"/>
      <c r="N98" s="36"/>
      <c r="O98" s="36"/>
      <c r="P98" s="36"/>
      <c r="Q98" s="36"/>
      <c r="R98" s="36"/>
      <c r="S98" s="36"/>
      <c r="T98" s="36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F98" s="36"/>
      <c r="AG98" s="36"/>
      <c r="AH98" s="36"/>
      <c r="AI98" s="36"/>
      <c r="AJ98" s="36"/>
      <c r="AK98" s="36"/>
      <c r="AL98" s="36"/>
      <c r="AM98" s="36"/>
      <c r="AN98" s="36"/>
      <c r="AO98" s="36"/>
      <c r="AP98" s="36"/>
      <c r="AQ98" s="36"/>
      <c r="AR98" s="39"/>
      <c r="AS98" s="34"/>
      <c r="AT98" s="34"/>
      <c r="AU98" s="34"/>
      <c r="AV98" s="34"/>
      <c r="AW98" s="34"/>
      <c r="AX98" s="34"/>
      <c r="AY98" s="34"/>
      <c r="AZ98" s="34"/>
      <c r="BA98" s="34"/>
      <c r="BB98" s="34"/>
      <c r="BC98" s="34"/>
      <c r="BD98" s="34"/>
      <c r="BE98" s="34"/>
    </row>
    <row r="99" spans="1:91" s="2" customFormat="1" ht="6.95" customHeight="1">
      <c r="A99" s="34"/>
      <c r="B99" s="54"/>
      <c r="C99" s="55"/>
      <c r="D99" s="55"/>
      <c r="E99" s="55"/>
      <c r="F99" s="55"/>
      <c r="G99" s="55"/>
      <c r="H99" s="55"/>
      <c r="I99" s="55"/>
      <c r="J99" s="55"/>
      <c r="K99" s="55"/>
      <c r="L99" s="55"/>
      <c r="M99" s="55"/>
      <c r="N99" s="55"/>
      <c r="O99" s="55"/>
      <c r="P99" s="55"/>
      <c r="Q99" s="55"/>
      <c r="R99" s="55"/>
      <c r="S99" s="55"/>
      <c r="T99" s="55"/>
      <c r="U99" s="55"/>
      <c r="V99" s="55"/>
      <c r="W99" s="55"/>
      <c r="X99" s="55"/>
      <c r="Y99" s="55"/>
      <c r="Z99" s="55"/>
      <c r="AA99" s="55"/>
      <c r="AB99" s="55"/>
      <c r="AC99" s="55"/>
      <c r="AD99" s="55"/>
      <c r="AE99" s="55"/>
      <c r="AF99" s="55"/>
      <c r="AG99" s="55"/>
      <c r="AH99" s="55"/>
      <c r="AI99" s="55"/>
      <c r="AJ99" s="55"/>
      <c r="AK99" s="55"/>
      <c r="AL99" s="55"/>
      <c r="AM99" s="55"/>
      <c r="AN99" s="55"/>
      <c r="AO99" s="55"/>
      <c r="AP99" s="55"/>
      <c r="AQ99" s="55"/>
      <c r="AR99" s="39"/>
      <c r="AS99" s="34"/>
      <c r="AT99" s="34"/>
      <c r="AU99" s="34"/>
      <c r="AV99" s="34"/>
      <c r="AW99" s="34"/>
      <c r="AX99" s="34"/>
      <c r="AY99" s="34"/>
      <c r="AZ99" s="34"/>
      <c r="BA99" s="34"/>
      <c r="BB99" s="34"/>
      <c r="BC99" s="34"/>
      <c r="BD99" s="34"/>
      <c r="BE99" s="34"/>
    </row>
  </sheetData>
  <sheetProtection password="CC35" sheet="1" objects="1" scenarios="1" formatColumns="0" formatRows="0"/>
  <mergeCells count="50">
    <mergeCell ref="AR2:BE2"/>
    <mergeCell ref="AN96:AP96"/>
    <mergeCell ref="AG96:AM96"/>
    <mergeCell ref="D96:H96"/>
    <mergeCell ref="J96:AF96"/>
    <mergeCell ref="AN97:AP97"/>
    <mergeCell ref="AG97:AM97"/>
    <mergeCell ref="D97:H97"/>
    <mergeCell ref="J97:AF97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L85:AO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AK31:AO31"/>
    <mergeCell ref="L31:P31"/>
    <mergeCell ref="W32:AE32"/>
    <mergeCell ref="AK32:AO32"/>
    <mergeCell ref="L32:P32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</mergeCells>
  <hyperlinks>
    <hyperlink ref="A95" location="'01 - Výstavba polozapuště...'!C2" display="/"/>
    <hyperlink ref="A96" location="'02 - Výstavba polozapuště...'!C2" display="/"/>
    <hyperlink ref="A97" location="'03 - Vedlejší rozpočtové ...'!C2" display="/"/>
  </hyperlinks>
  <pageMargins left="0.39370078740157483" right="0.39370078740157483" top="0.39370078740157483" bottom="0.39370078740157483" header="0" footer="0"/>
  <pageSetup paperSize="9" scale="75" fitToHeight="100" orientation="portrait" r:id="rId1"/>
  <headerFooter>
    <oddFooter>&amp;CStrana &amp;P z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2:BM353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94"/>
      <c r="M2" s="294"/>
      <c r="N2" s="294"/>
      <c r="O2" s="294"/>
      <c r="P2" s="294"/>
      <c r="Q2" s="294"/>
      <c r="R2" s="294"/>
      <c r="S2" s="294"/>
      <c r="T2" s="294"/>
      <c r="U2" s="294"/>
      <c r="V2" s="294"/>
      <c r="AT2" s="17" t="s">
        <v>89</v>
      </c>
    </row>
    <row r="3" spans="1:46" s="1" customFormat="1" ht="6.95" customHeight="1">
      <c r="B3" s="108"/>
      <c r="C3" s="109"/>
      <c r="D3" s="109"/>
      <c r="E3" s="109"/>
      <c r="F3" s="109"/>
      <c r="G3" s="109"/>
      <c r="H3" s="109"/>
      <c r="I3" s="109"/>
      <c r="J3" s="109"/>
      <c r="K3" s="109"/>
      <c r="L3" s="20"/>
      <c r="AT3" s="17" t="s">
        <v>90</v>
      </c>
    </row>
    <row r="4" spans="1:46" s="1" customFormat="1" ht="24.95" customHeight="1">
      <c r="B4" s="20"/>
      <c r="D4" s="110" t="s">
        <v>97</v>
      </c>
      <c r="L4" s="20"/>
      <c r="M4" s="111" t="s">
        <v>10</v>
      </c>
      <c r="AT4" s="17" t="s">
        <v>4</v>
      </c>
    </row>
    <row r="5" spans="1:46" s="1" customFormat="1" ht="6.95" customHeight="1">
      <c r="B5" s="20"/>
      <c r="L5" s="20"/>
    </row>
    <row r="6" spans="1:46" s="1" customFormat="1" ht="12" customHeight="1">
      <c r="B6" s="20"/>
      <c r="D6" s="112" t="s">
        <v>16</v>
      </c>
      <c r="L6" s="20"/>
    </row>
    <row r="7" spans="1:46" s="1" customFormat="1" ht="16.5" customHeight="1">
      <c r="B7" s="20"/>
      <c r="E7" s="295" t="str">
        <f>'Rekapitulace stavby'!K6</f>
        <v>Polozapuštěné kontejnery Lovosice II.</v>
      </c>
      <c r="F7" s="296"/>
      <c r="G7" s="296"/>
      <c r="H7" s="296"/>
      <c r="L7" s="20"/>
    </row>
    <row r="8" spans="1:46" s="2" customFormat="1" ht="12" customHeight="1">
      <c r="A8" s="34"/>
      <c r="B8" s="39"/>
      <c r="C8" s="34"/>
      <c r="D8" s="112" t="s">
        <v>98</v>
      </c>
      <c r="E8" s="34"/>
      <c r="F8" s="34"/>
      <c r="G8" s="34"/>
      <c r="H8" s="34"/>
      <c r="I8" s="34"/>
      <c r="J8" s="34"/>
      <c r="K8" s="34"/>
      <c r="L8" s="51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</row>
    <row r="9" spans="1:46" s="2" customFormat="1" ht="30" customHeight="1">
      <c r="A9" s="34"/>
      <c r="B9" s="39"/>
      <c r="C9" s="34"/>
      <c r="D9" s="34"/>
      <c r="E9" s="297" t="s">
        <v>99</v>
      </c>
      <c r="F9" s="298"/>
      <c r="G9" s="298"/>
      <c r="H9" s="298"/>
      <c r="I9" s="34"/>
      <c r="J9" s="34"/>
      <c r="K9" s="34"/>
      <c r="L9" s="51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pans="1:46" s="2" customFormat="1" ht="11.25">
      <c r="A10" s="34"/>
      <c r="B10" s="39"/>
      <c r="C10" s="34"/>
      <c r="D10" s="34"/>
      <c r="E10" s="34"/>
      <c r="F10" s="34"/>
      <c r="G10" s="34"/>
      <c r="H10" s="34"/>
      <c r="I10" s="34"/>
      <c r="J10" s="34"/>
      <c r="K10" s="34"/>
      <c r="L10" s="51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pans="1:46" s="2" customFormat="1" ht="12" customHeight="1">
      <c r="A11" s="34"/>
      <c r="B11" s="39"/>
      <c r="C11" s="34"/>
      <c r="D11" s="112" t="s">
        <v>18</v>
      </c>
      <c r="E11" s="34"/>
      <c r="F11" s="113" t="s">
        <v>1</v>
      </c>
      <c r="G11" s="34"/>
      <c r="H11" s="34"/>
      <c r="I11" s="112" t="s">
        <v>19</v>
      </c>
      <c r="J11" s="113" t="s">
        <v>1</v>
      </c>
      <c r="K11" s="34"/>
      <c r="L11" s="51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pans="1:46" s="2" customFormat="1" ht="12" customHeight="1">
      <c r="A12" s="34"/>
      <c r="B12" s="39"/>
      <c r="C12" s="34"/>
      <c r="D12" s="112" t="s">
        <v>20</v>
      </c>
      <c r="E12" s="34"/>
      <c r="F12" s="113" t="s">
        <v>21</v>
      </c>
      <c r="G12" s="34"/>
      <c r="H12" s="34"/>
      <c r="I12" s="112" t="s">
        <v>22</v>
      </c>
      <c r="J12" s="114" t="str">
        <f>'Rekapitulace stavby'!AN8</f>
        <v>11. 3. 2025</v>
      </c>
      <c r="K12" s="34"/>
      <c r="L12" s="51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pans="1:46" s="2" customFormat="1" ht="10.9" customHeight="1">
      <c r="A13" s="34"/>
      <c r="B13" s="39"/>
      <c r="C13" s="34"/>
      <c r="D13" s="34"/>
      <c r="E13" s="34"/>
      <c r="F13" s="34"/>
      <c r="G13" s="34"/>
      <c r="H13" s="34"/>
      <c r="I13" s="34"/>
      <c r="J13" s="34"/>
      <c r="K13" s="34"/>
      <c r="L13" s="51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pans="1:46" s="2" customFormat="1" ht="12" customHeight="1">
      <c r="A14" s="34"/>
      <c r="B14" s="39"/>
      <c r="C14" s="34"/>
      <c r="D14" s="112" t="s">
        <v>24</v>
      </c>
      <c r="E14" s="34"/>
      <c r="F14" s="34"/>
      <c r="G14" s="34"/>
      <c r="H14" s="34"/>
      <c r="I14" s="112" t="s">
        <v>25</v>
      </c>
      <c r="J14" s="113" t="s">
        <v>26</v>
      </c>
      <c r="K14" s="34"/>
      <c r="L14" s="51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pans="1:46" s="2" customFormat="1" ht="18" customHeight="1">
      <c r="A15" s="34"/>
      <c r="B15" s="39"/>
      <c r="C15" s="34"/>
      <c r="D15" s="34"/>
      <c r="E15" s="113" t="s">
        <v>27</v>
      </c>
      <c r="F15" s="34"/>
      <c r="G15" s="34"/>
      <c r="H15" s="34"/>
      <c r="I15" s="112" t="s">
        <v>28</v>
      </c>
      <c r="J15" s="113" t="s">
        <v>1</v>
      </c>
      <c r="K15" s="34"/>
      <c r="L15" s="51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pans="1:46" s="2" customFormat="1" ht="6.95" customHeight="1">
      <c r="A16" s="34"/>
      <c r="B16" s="39"/>
      <c r="C16" s="34"/>
      <c r="D16" s="34"/>
      <c r="E16" s="34"/>
      <c r="F16" s="34"/>
      <c r="G16" s="34"/>
      <c r="H16" s="34"/>
      <c r="I16" s="34"/>
      <c r="J16" s="34"/>
      <c r="K16" s="34"/>
      <c r="L16" s="51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pans="1:31" s="2" customFormat="1" ht="12" customHeight="1">
      <c r="A17" s="34"/>
      <c r="B17" s="39"/>
      <c r="C17" s="34"/>
      <c r="D17" s="112" t="s">
        <v>30</v>
      </c>
      <c r="E17" s="34"/>
      <c r="F17" s="34"/>
      <c r="G17" s="34"/>
      <c r="H17" s="34"/>
      <c r="I17" s="112" t="s">
        <v>25</v>
      </c>
      <c r="J17" s="30" t="str">
        <f>'Rekapitulace stavby'!AN13</f>
        <v>Vyplň údaj</v>
      </c>
      <c r="K17" s="34"/>
      <c r="L17" s="51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pans="1:31" s="2" customFormat="1" ht="18" customHeight="1">
      <c r="A18" s="34"/>
      <c r="B18" s="39"/>
      <c r="C18" s="34"/>
      <c r="D18" s="34"/>
      <c r="E18" s="299" t="str">
        <f>'Rekapitulace stavby'!E14</f>
        <v>Vyplň údaj</v>
      </c>
      <c r="F18" s="300"/>
      <c r="G18" s="300"/>
      <c r="H18" s="300"/>
      <c r="I18" s="112" t="s">
        <v>28</v>
      </c>
      <c r="J18" s="30" t="str">
        <f>'Rekapitulace stavby'!AN14</f>
        <v>Vyplň údaj</v>
      </c>
      <c r="K18" s="34"/>
      <c r="L18" s="51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pans="1:31" s="2" customFormat="1" ht="6.95" customHeight="1">
      <c r="A19" s="34"/>
      <c r="B19" s="39"/>
      <c r="C19" s="34"/>
      <c r="D19" s="34"/>
      <c r="E19" s="34"/>
      <c r="F19" s="34"/>
      <c r="G19" s="34"/>
      <c r="H19" s="34"/>
      <c r="I19" s="34"/>
      <c r="J19" s="34"/>
      <c r="K19" s="34"/>
      <c r="L19" s="51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pans="1:31" s="2" customFormat="1" ht="12" customHeight="1">
      <c r="A20" s="34"/>
      <c r="B20" s="39"/>
      <c r="C20" s="34"/>
      <c r="D20" s="112" t="s">
        <v>32</v>
      </c>
      <c r="E20" s="34"/>
      <c r="F20" s="34"/>
      <c r="G20" s="34"/>
      <c r="H20" s="34"/>
      <c r="I20" s="112" t="s">
        <v>25</v>
      </c>
      <c r="J20" s="113" t="s">
        <v>33</v>
      </c>
      <c r="K20" s="34"/>
      <c r="L20" s="51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pans="1:31" s="2" customFormat="1" ht="18" customHeight="1">
      <c r="A21" s="34"/>
      <c r="B21" s="39"/>
      <c r="C21" s="34"/>
      <c r="D21" s="34"/>
      <c r="E21" s="113" t="s">
        <v>100</v>
      </c>
      <c r="F21" s="34"/>
      <c r="G21" s="34"/>
      <c r="H21" s="34"/>
      <c r="I21" s="112" t="s">
        <v>28</v>
      </c>
      <c r="J21" s="113" t="s">
        <v>1</v>
      </c>
      <c r="K21" s="34"/>
      <c r="L21" s="51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pans="1:31" s="2" customFormat="1" ht="6.95" customHeight="1">
      <c r="A22" s="34"/>
      <c r="B22" s="39"/>
      <c r="C22" s="34"/>
      <c r="D22" s="34"/>
      <c r="E22" s="34"/>
      <c r="F22" s="34"/>
      <c r="G22" s="34"/>
      <c r="H22" s="34"/>
      <c r="I22" s="34"/>
      <c r="J22" s="34"/>
      <c r="K22" s="34"/>
      <c r="L22" s="51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pans="1:31" s="2" customFormat="1" ht="12" customHeight="1">
      <c r="A23" s="34"/>
      <c r="B23" s="39"/>
      <c r="C23" s="34"/>
      <c r="D23" s="112" t="s">
        <v>36</v>
      </c>
      <c r="E23" s="34"/>
      <c r="F23" s="34"/>
      <c r="G23" s="34"/>
      <c r="H23" s="34"/>
      <c r="I23" s="112" t="s">
        <v>25</v>
      </c>
      <c r="J23" s="113" t="s">
        <v>37</v>
      </c>
      <c r="K23" s="34"/>
      <c r="L23" s="51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pans="1:31" s="2" customFormat="1" ht="18" customHeight="1">
      <c r="A24" s="34"/>
      <c r="B24" s="39"/>
      <c r="C24" s="34"/>
      <c r="D24" s="34"/>
      <c r="E24" s="113" t="s">
        <v>38</v>
      </c>
      <c r="F24" s="34"/>
      <c r="G24" s="34"/>
      <c r="H24" s="34"/>
      <c r="I24" s="112" t="s">
        <v>28</v>
      </c>
      <c r="J24" s="113" t="s">
        <v>1</v>
      </c>
      <c r="K24" s="34"/>
      <c r="L24" s="51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pans="1:31" s="2" customFormat="1" ht="6.95" customHeight="1">
      <c r="A25" s="34"/>
      <c r="B25" s="39"/>
      <c r="C25" s="34"/>
      <c r="D25" s="34"/>
      <c r="E25" s="34"/>
      <c r="F25" s="34"/>
      <c r="G25" s="34"/>
      <c r="H25" s="34"/>
      <c r="I25" s="34"/>
      <c r="J25" s="34"/>
      <c r="K25" s="34"/>
      <c r="L25" s="51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pans="1:31" s="2" customFormat="1" ht="12" customHeight="1">
      <c r="A26" s="34"/>
      <c r="B26" s="39"/>
      <c r="C26" s="34"/>
      <c r="D26" s="112" t="s">
        <v>39</v>
      </c>
      <c r="E26" s="34"/>
      <c r="F26" s="34"/>
      <c r="G26" s="34"/>
      <c r="H26" s="34"/>
      <c r="I26" s="34"/>
      <c r="J26" s="34"/>
      <c r="K26" s="34"/>
      <c r="L26" s="51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pans="1:31" s="8" customFormat="1" ht="16.5" customHeight="1">
      <c r="A27" s="115"/>
      <c r="B27" s="116"/>
      <c r="C27" s="115"/>
      <c r="D27" s="115"/>
      <c r="E27" s="301" t="s">
        <v>1</v>
      </c>
      <c r="F27" s="301"/>
      <c r="G27" s="301"/>
      <c r="H27" s="301"/>
      <c r="I27" s="115"/>
      <c r="J27" s="115"/>
      <c r="K27" s="115"/>
      <c r="L27" s="117"/>
      <c r="S27" s="115"/>
      <c r="T27" s="115"/>
      <c r="U27" s="115"/>
      <c r="V27" s="115"/>
      <c r="W27" s="115"/>
      <c r="X27" s="115"/>
      <c r="Y27" s="115"/>
      <c r="Z27" s="115"/>
      <c r="AA27" s="115"/>
      <c r="AB27" s="115"/>
      <c r="AC27" s="115"/>
      <c r="AD27" s="115"/>
      <c r="AE27" s="115"/>
    </row>
    <row r="28" spans="1:31" s="2" customFormat="1" ht="6.95" customHeight="1">
      <c r="A28" s="34"/>
      <c r="B28" s="39"/>
      <c r="C28" s="34"/>
      <c r="D28" s="34"/>
      <c r="E28" s="34"/>
      <c r="F28" s="34"/>
      <c r="G28" s="34"/>
      <c r="H28" s="34"/>
      <c r="I28" s="34"/>
      <c r="J28" s="34"/>
      <c r="K28" s="34"/>
      <c r="L28" s="51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pans="1:31" s="2" customFormat="1" ht="6.95" customHeight="1">
      <c r="A29" s="34"/>
      <c r="B29" s="39"/>
      <c r="C29" s="34"/>
      <c r="D29" s="118"/>
      <c r="E29" s="118"/>
      <c r="F29" s="118"/>
      <c r="G29" s="118"/>
      <c r="H29" s="118"/>
      <c r="I29" s="118"/>
      <c r="J29" s="118"/>
      <c r="K29" s="118"/>
      <c r="L29" s="51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spans="1:31" s="2" customFormat="1" ht="25.35" customHeight="1">
      <c r="A30" s="34"/>
      <c r="B30" s="39"/>
      <c r="C30" s="34"/>
      <c r="D30" s="119" t="s">
        <v>40</v>
      </c>
      <c r="E30" s="34"/>
      <c r="F30" s="34"/>
      <c r="G30" s="34"/>
      <c r="H30" s="34"/>
      <c r="I30" s="34"/>
      <c r="J30" s="120">
        <f>ROUND(J127, 2)</f>
        <v>0</v>
      </c>
      <c r="K30" s="34"/>
      <c r="L30" s="51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pans="1:31" s="2" customFormat="1" ht="6.95" customHeight="1">
      <c r="A31" s="34"/>
      <c r="B31" s="39"/>
      <c r="C31" s="34"/>
      <c r="D31" s="118"/>
      <c r="E31" s="118"/>
      <c r="F31" s="118"/>
      <c r="G31" s="118"/>
      <c r="H31" s="118"/>
      <c r="I31" s="118"/>
      <c r="J31" s="118"/>
      <c r="K31" s="118"/>
      <c r="L31" s="51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pans="1:31" s="2" customFormat="1" ht="14.45" customHeight="1">
      <c r="A32" s="34"/>
      <c r="B32" s="39"/>
      <c r="C32" s="34"/>
      <c r="D32" s="34"/>
      <c r="E32" s="34"/>
      <c r="F32" s="121" t="s">
        <v>42</v>
      </c>
      <c r="G32" s="34"/>
      <c r="H32" s="34"/>
      <c r="I32" s="121" t="s">
        <v>41</v>
      </c>
      <c r="J32" s="121" t="s">
        <v>43</v>
      </c>
      <c r="K32" s="34"/>
      <c r="L32" s="51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pans="1:31" s="2" customFormat="1" ht="14.45" customHeight="1">
      <c r="A33" s="34"/>
      <c r="B33" s="39"/>
      <c r="C33" s="34"/>
      <c r="D33" s="122" t="s">
        <v>44</v>
      </c>
      <c r="E33" s="112" t="s">
        <v>45</v>
      </c>
      <c r="F33" s="123">
        <f>ROUND((SUM(BE127:BE352)),  2)</f>
        <v>0</v>
      </c>
      <c r="G33" s="34"/>
      <c r="H33" s="34"/>
      <c r="I33" s="124">
        <v>0.21</v>
      </c>
      <c r="J33" s="123">
        <f>ROUND(((SUM(BE127:BE352))*I33),  2)</f>
        <v>0</v>
      </c>
      <c r="K33" s="34"/>
      <c r="L33" s="51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pans="1:31" s="2" customFormat="1" ht="14.45" customHeight="1">
      <c r="A34" s="34"/>
      <c r="B34" s="39"/>
      <c r="C34" s="34"/>
      <c r="D34" s="34"/>
      <c r="E34" s="112" t="s">
        <v>46</v>
      </c>
      <c r="F34" s="123">
        <f>ROUND((SUM(BF127:BF352)),  2)</f>
        <v>0</v>
      </c>
      <c r="G34" s="34"/>
      <c r="H34" s="34"/>
      <c r="I34" s="124">
        <v>0.15</v>
      </c>
      <c r="J34" s="123">
        <f>ROUND(((SUM(BF127:BF352))*I34),  2)</f>
        <v>0</v>
      </c>
      <c r="K34" s="34"/>
      <c r="L34" s="51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spans="1:31" s="2" customFormat="1" ht="14.45" hidden="1" customHeight="1">
      <c r="A35" s="34"/>
      <c r="B35" s="39"/>
      <c r="C35" s="34"/>
      <c r="D35" s="34"/>
      <c r="E35" s="112" t="s">
        <v>47</v>
      </c>
      <c r="F35" s="123">
        <f>ROUND((SUM(BG127:BG352)),  2)</f>
        <v>0</v>
      </c>
      <c r="G35" s="34"/>
      <c r="H35" s="34"/>
      <c r="I35" s="124">
        <v>0.21</v>
      </c>
      <c r="J35" s="123">
        <f>0</f>
        <v>0</v>
      </c>
      <c r="K35" s="34"/>
      <c r="L35" s="51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spans="1:31" s="2" customFormat="1" ht="14.45" hidden="1" customHeight="1">
      <c r="A36" s="34"/>
      <c r="B36" s="39"/>
      <c r="C36" s="34"/>
      <c r="D36" s="34"/>
      <c r="E36" s="112" t="s">
        <v>48</v>
      </c>
      <c r="F36" s="123">
        <f>ROUND((SUM(BH127:BH352)),  2)</f>
        <v>0</v>
      </c>
      <c r="G36" s="34"/>
      <c r="H36" s="34"/>
      <c r="I36" s="124">
        <v>0.15</v>
      </c>
      <c r="J36" s="123">
        <f>0</f>
        <v>0</v>
      </c>
      <c r="K36" s="34"/>
      <c r="L36" s="51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spans="1:31" s="2" customFormat="1" ht="14.45" hidden="1" customHeight="1">
      <c r="A37" s="34"/>
      <c r="B37" s="39"/>
      <c r="C37" s="34"/>
      <c r="D37" s="34"/>
      <c r="E37" s="112" t="s">
        <v>49</v>
      </c>
      <c r="F37" s="123">
        <f>ROUND((SUM(BI127:BI352)),  2)</f>
        <v>0</v>
      </c>
      <c r="G37" s="34"/>
      <c r="H37" s="34"/>
      <c r="I37" s="124">
        <v>0</v>
      </c>
      <c r="J37" s="123">
        <f>0</f>
        <v>0</v>
      </c>
      <c r="K37" s="34"/>
      <c r="L37" s="51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spans="1:31" s="2" customFormat="1" ht="6.95" customHeight="1">
      <c r="A38" s="34"/>
      <c r="B38" s="39"/>
      <c r="C38" s="34"/>
      <c r="D38" s="34"/>
      <c r="E38" s="34"/>
      <c r="F38" s="34"/>
      <c r="G38" s="34"/>
      <c r="H38" s="34"/>
      <c r="I38" s="34"/>
      <c r="J38" s="34"/>
      <c r="K38" s="34"/>
      <c r="L38" s="51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spans="1:31" s="2" customFormat="1" ht="25.35" customHeight="1">
      <c r="A39" s="34"/>
      <c r="B39" s="39"/>
      <c r="C39" s="125"/>
      <c r="D39" s="126" t="s">
        <v>50</v>
      </c>
      <c r="E39" s="127"/>
      <c r="F39" s="127"/>
      <c r="G39" s="128" t="s">
        <v>51</v>
      </c>
      <c r="H39" s="129" t="s">
        <v>52</v>
      </c>
      <c r="I39" s="127"/>
      <c r="J39" s="130">
        <f>SUM(J30:J37)</f>
        <v>0</v>
      </c>
      <c r="K39" s="131"/>
      <c r="L39" s="51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spans="1:31" s="2" customFormat="1" ht="14.45" customHeight="1">
      <c r="A40" s="34"/>
      <c r="B40" s="39"/>
      <c r="C40" s="34"/>
      <c r="D40" s="34"/>
      <c r="E40" s="34"/>
      <c r="F40" s="34"/>
      <c r="G40" s="34"/>
      <c r="H40" s="34"/>
      <c r="I40" s="34"/>
      <c r="J40" s="34"/>
      <c r="K40" s="34"/>
      <c r="L40" s="51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spans="1:31" s="1" customFormat="1" ht="14.45" customHeight="1">
      <c r="B41" s="20"/>
      <c r="L41" s="20"/>
    </row>
    <row r="42" spans="1:31" s="1" customFormat="1" ht="14.45" customHeight="1">
      <c r="B42" s="20"/>
      <c r="L42" s="20"/>
    </row>
    <row r="43" spans="1:31" s="1" customFormat="1" ht="14.45" customHeight="1">
      <c r="B43" s="20"/>
      <c r="L43" s="20"/>
    </row>
    <row r="44" spans="1:31" s="1" customFormat="1" ht="14.45" customHeight="1">
      <c r="B44" s="20"/>
      <c r="L44" s="20"/>
    </row>
    <row r="45" spans="1:31" s="1" customFormat="1" ht="14.45" customHeight="1">
      <c r="B45" s="20"/>
      <c r="L45" s="20"/>
    </row>
    <row r="46" spans="1:31" s="1" customFormat="1" ht="14.45" customHeight="1">
      <c r="B46" s="20"/>
      <c r="L46" s="20"/>
    </row>
    <row r="47" spans="1:31" s="1" customFormat="1" ht="14.45" customHeight="1">
      <c r="B47" s="20"/>
      <c r="L47" s="20"/>
    </row>
    <row r="48" spans="1:31" s="1" customFormat="1" ht="14.45" customHeight="1">
      <c r="B48" s="20"/>
      <c r="L48" s="20"/>
    </row>
    <row r="49" spans="1:31" s="1" customFormat="1" ht="14.45" customHeight="1">
      <c r="B49" s="20"/>
      <c r="L49" s="20"/>
    </row>
    <row r="50" spans="1:31" s="2" customFormat="1" ht="14.45" customHeight="1">
      <c r="B50" s="51"/>
      <c r="D50" s="132" t="s">
        <v>53</v>
      </c>
      <c r="E50" s="133"/>
      <c r="F50" s="133"/>
      <c r="G50" s="132" t="s">
        <v>54</v>
      </c>
      <c r="H50" s="133"/>
      <c r="I50" s="133"/>
      <c r="J50" s="133"/>
      <c r="K50" s="133"/>
      <c r="L50" s="51"/>
    </row>
    <row r="51" spans="1:31" ht="11.25">
      <c r="B51" s="20"/>
      <c r="L51" s="20"/>
    </row>
    <row r="52" spans="1:31" ht="11.25">
      <c r="B52" s="20"/>
      <c r="L52" s="20"/>
    </row>
    <row r="53" spans="1:31" ht="11.25">
      <c r="B53" s="20"/>
      <c r="L53" s="20"/>
    </row>
    <row r="54" spans="1:31" ht="11.25">
      <c r="B54" s="20"/>
      <c r="L54" s="20"/>
    </row>
    <row r="55" spans="1:31" ht="11.25">
      <c r="B55" s="20"/>
      <c r="L55" s="20"/>
    </row>
    <row r="56" spans="1:31" ht="11.25">
      <c r="B56" s="20"/>
      <c r="L56" s="20"/>
    </row>
    <row r="57" spans="1:31" ht="11.25">
      <c r="B57" s="20"/>
      <c r="L57" s="20"/>
    </row>
    <row r="58" spans="1:31" ht="11.25">
      <c r="B58" s="20"/>
      <c r="L58" s="20"/>
    </row>
    <row r="59" spans="1:31" ht="11.25">
      <c r="B59" s="20"/>
      <c r="L59" s="20"/>
    </row>
    <row r="60" spans="1:31" ht="11.25">
      <c r="B60" s="20"/>
      <c r="L60" s="20"/>
    </row>
    <row r="61" spans="1:31" s="2" customFormat="1" ht="12.75">
      <c r="A61" s="34"/>
      <c r="B61" s="39"/>
      <c r="C61" s="34"/>
      <c r="D61" s="134" t="s">
        <v>55</v>
      </c>
      <c r="E61" s="135"/>
      <c r="F61" s="136" t="s">
        <v>56</v>
      </c>
      <c r="G61" s="134" t="s">
        <v>55</v>
      </c>
      <c r="H61" s="135"/>
      <c r="I61" s="135"/>
      <c r="J61" s="137" t="s">
        <v>56</v>
      </c>
      <c r="K61" s="135"/>
      <c r="L61" s="51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 spans="1:31" ht="11.25">
      <c r="B62" s="20"/>
      <c r="L62" s="20"/>
    </row>
    <row r="63" spans="1:31" ht="11.25">
      <c r="B63" s="20"/>
      <c r="L63" s="20"/>
    </row>
    <row r="64" spans="1:31" ht="11.25">
      <c r="B64" s="20"/>
      <c r="L64" s="20"/>
    </row>
    <row r="65" spans="1:31" s="2" customFormat="1" ht="12.75">
      <c r="A65" s="34"/>
      <c r="B65" s="39"/>
      <c r="C65" s="34"/>
      <c r="D65" s="132" t="s">
        <v>57</v>
      </c>
      <c r="E65" s="138"/>
      <c r="F65" s="138"/>
      <c r="G65" s="132" t="s">
        <v>58</v>
      </c>
      <c r="H65" s="138"/>
      <c r="I65" s="138"/>
      <c r="J65" s="138"/>
      <c r="K65" s="138"/>
      <c r="L65" s="51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 spans="1:31" ht="11.25">
      <c r="B66" s="20"/>
      <c r="L66" s="20"/>
    </row>
    <row r="67" spans="1:31" ht="11.25">
      <c r="B67" s="20"/>
      <c r="L67" s="20"/>
    </row>
    <row r="68" spans="1:31" ht="11.25">
      <c r="B68" s="20"/>
      <c r="L68" s="20"/>
    </row>
    <row r="69" spans="1:31" ht="11.25">
      <c r="B69" s="20"/>
      <c r="L69" s="20"/>
    </row>
    <row r="70" spans="1:31" ht="11.25">
      <c r="B70" s="20"/>
      <c r="L70" s="20"/>
    </row>
    <row r="71" spans="1:31" ht="11.25">
      <c r="B71" s="20"/>
      <c r="L71" s="20"/>
    </row>
    <row r="72" spans="1:31" ht="11.25">
      <c r="B72" s="20"/>
      <c r="L72" s="20"/>
    </row>
    <row r="73" spans="1:31" ht="11.25">
      <c r="B73" s="20"/>
      <c r="L73" s="20"/>
    </row>
    <row r="74" spans="1:31" ht="11.25">
      <c r="B74" s="20"/>
      <c r="L74" s="20"/>
    </row>
    <row r="75" spans="1:31" ht="11.25">
      <c r="B75" s="20"/>
      <c r="L75" s="20"/>
    </row>
    <row r="76" spans="1:31" s="2" customFormat="1" ht="12.75">
      <c r="A76" s="34"/>
      <c r="B76" s="39"/>
      <c r="C76" s="34"/>
      <c r="D76" s="134" t="s">
        <v>55</v>
      </c>
      <c r="E76" s="135"/>
      <c r="F76" s="136" t="s">
        <v>56</v>
      </c>
      <c r="G76" s="134" t="s">
        <v>55</v>
      </c>
      <c r="H76" s="135"/>
      <c r="I76" s="135"/>
      <c r="J76" s="137" t="s">
        <v>56</v>
      </c>
      <c r="K76" s="135"/>
      <c r="L76" s="51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pans="1:31" s="2" customFormat="1" ht="14.45" customHeight="1">
      <c r="A77" s="34"/>
      <c r="B77" s="139"/>
      <c r="C77" s="140"/>
      <c r="D77" s="140"/>
      <c r="E77" s="140"/>
      <c r="F77" s="140"/>
      <c r="G77" s="140"/>
      <c r="H77" s="140"/>
      <c r="I77" s="140"/>
      <c r="J77" s="140"/>
      <c r="K77" s="140"/>
      <c r="L77" s="51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81" spans="1:47" s="2" customFormat="1" ht="6.95" customHeight="1">
      <c r="A81" s="34"/>
      <c r="B81" s="141"/>
      <c r="C81" s="142"/>
      <c r="D81" s="142"/>
      <c r="E81" s="142"/>
      <c r="F81" s="142"/>
      <c r="G81" s="142"/>
      <c r="H81" s="142"/>
      <c r="I81" s="142"/>
      <c r="J81" s="142"/>
      <c r="K81" s="142"/>
      <c r="L81" s="51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pans="1:47" s="2" customFormat="1" ht="24.95" customHeight="1">
      <c r="A82" s="34"/>
      <c r="B82" s="35"/>
      <c r="C82" s="23" t="s">
        <v>101</v>
      </c>
      <c r="D82" s="36"/>
      <c r="E82" s="36"/>
      <c r="F82" s="36"/>
      <c r="G82" s="36"/>
      <c r="H82" s="36"/>
      <c r="I82" s="36"/>
      <c r="J82" s="36"/>
      <c r="K82" s="36"/>
      <c r="L82" s="51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spans="1:47" s="2" customFormat="1" ht="6.95" customHeight="1">
      <c r="A83" s="34"/>
      <c r="B83" s="35"/>
      <c r="C83" s="36"/>
      <c r="D83" s="36"/>
      <c r="E83" s="36"/>
      <c r="F83" s="36"/>
      <c r="G83" s="36"/>
      <c r="H83" s="36"/>
      <c r="I83" s="36"/>
      <c r="J83" s="36"/>
      <c r="K83" s="36"/>
      <c r="L83" s="51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spans="1:47" s="2" customFormat="1" ht="12" customHeight="1">
      <c r="A84" s="34"/>
      <c r="B84" s="35"/>
      <c r="C84" s="29" t="s">
        <v>16</v>
      </c>
      <c r="D84" s="36"/>
      <c r="E84" s="36"/>
      <c r="F84" s="36"/>
      <c r="G84" s="36"/>
      <c r="H84" s="36"/>
      <c r="I84" s="36"/>
      <c r="J84" s="36"/>
      <c r="K84" s="36"/>
      <c r="L84" s="51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spans="1:47" s="2" customFormat="1" ht="16.5" customHeight="1">
      <c r="A85" s="34"/>
      <c r="B85" s="35"/>
      <c r="C85" s="36"/>
      <c r="D85" s="36"/>
      <c r="E85" s="302" t="str">
        <f>E7</f>
        <v>Polozapuštěné kontejnery Lovosice II.</v>
      </c>
      <c r="F85" s="303"/>
      <c r="G85" s="303"/>
      <c r="H85" s="303"/>
      <c r="I85" s="36"/>
      <c r="J85" s="36"/>
      <c r="K85" s="36"/>
      <c r="L85" s="51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spans="1:47" s="2" customFormat="1" ht="12" customHeight="1">
      <c r="A86" s="34"/>
      <c r="B86" s="35"/>
      <c r="C86" s="29" t="s">
        <v>98</v>
      </c>
      <c r="D86" s="36"/>
      <c r="E86" s="36"/>
      <c r="F86" s="36"/>
      <c r="G86" s="36"/>
      <c r="H86" s="36"/>
      <c r="I86" s="36"/>
      <c r="J86" s="36"/>
      <c r="K86" s="36"/>
      <c r="L86" s="51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</row>
    <row r="87" spans="1:47" s="2" customFormat="1" ht="30" customHeight="1">
      <c r="A87" s="34"/>
      <c r="B87" s="35"/>
      <c r="C87" s="36"/>
      <c r="D87" s="36"/>
      <c r="E87" s="273" t="str">
        <f>E9</f>
        <v>01 - Výstavba polozapuštěných kontejnerů Žižkova 357, Lovosice</v>
      </c>
      <c r="F87" s="304"/>
      <c r="G87" s="304"/>
      <c r="H87" s="304"/>
      <c r="I87" s="36"/>
      <c r="J87" s="36"/>
      <c r="K87" s="36"/>
      <c r="L87" s="51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spans="1:47" s="2" customFormat="1" ht="6.95" customHeight="1">
      <c r="A88" s="34"/>
      <c r="B88" s="35"/>
      <c r="C88" s="36"/>
      <c r="D88" s="36"/>
      <c r="E88" s="36"/>
      <c r="F88" s="36"/>
      <c r="G88" s="36"/>
      <c r="H88" s="36"/>
      <c r="I88" s="36"/>
      <c r="J88" s="36"/>
      <c r="K88" s="36"/>
      <c r="L88" s="51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spans="1:47" s="2" customFormat="1" ht="12" customHeight="1">
      <c r="A89" s="34"/>
      <c r="B89" s="35"/>
      <c r="C89" s="29" t="s">
        <v>20</v>
      </c>
      <c r="D89" s="36"/>
      <c r="E89" s="36"/>
      <c r="F89" s="27" t="str">
        <f>F12</f>
        <v>p.p.č. 533, k.ú. Lovosice</v>
      </c>
      <c r="G89" s="36"/>
      <c r="H89" s="36"/>
      <c r="I89" s="29" t="s">
        <v>22</v>
      </c>
      <c r="J89" s="66" t="str">
        <f>IF(J12="","",J12)</f>
        <v>11. 3. 2025</v>
      </c>
      <c r="K89" s="36"/>
      <c r="L89" s="51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spans="1:47" s="2" customFormat="1" ht="6.95" customHeight="1">
      <c r="A90" s="34"/>
      <c r="B90" s="35"/>
      <c r="C90" s="36"/>
      <c r="D90" s="36"/>
      <c r="E90" s="36"/>
      <c r="F90" s="36"/>
      <c r="G90" s="36"/>
      <c r="H90" s="36"/>
      <c r="I90" s="36"/>
      <c r="J90" s="36"/>
      <c r="K90" s="36"/>
      <c r="L90" s="51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spans="1:47" s="2" customFormat="1" ht="25.7" customHeight="1">
      <c r="A91" s="34"/>
      <c r="B91" s="35"/>
      <c r="C91" s="29" t="s">
        <v>24</v>
      </c>
      <c r="D91" s="36"/>
      <c r="E91" s="36"/>
      <c r="F91" s="27" t="str">
        <f>E15</f>
        <v>Město Lovosice</v>
      </c>
      <c r="G91" s="36"/>
      <c r="H91" s="36"/>
      <c r="I91" s="29" t="s">
        <v>32</v>
      </c>
      <c r="J91" s="32" t="str">
        <f>E21</f>
        <v>aut.Ing. Mgr. Karel Štrupl</v>
      </c>
      <c r="K91" s="36"/>
      <c r="L91" s="51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spans="1:47" s="2" customFormat="1" ht="15.2" customHeight="1">
      <c r="A92" s="34"/>
      <c r="B92" s="35"/>
      <c r="C92" s="29" t="s">
        <v>30</v>
      </c>
      <c r="D92" s="36"/>
      <c r="E92" s="36"/>
      <c r="F92" s="27" t="str">
        <f>IF(E18="","",E18)</f>
        <v>Vyplň údaj</v>
      </c>
      <c r="G92" s="36"/>
      <c r="H92" s="36"/>
      <c r="I92" s="29" t="s">
        <v>36</v>
      </c>
      <c r="J92" s="32" t="str">
        <f>E24</f>
        <v>Josef Beran-STAVO</v>
      </c>
      <c r="K92" s="36"/>
      <c r="L92" s="51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spans="1:47" s="2" customFormat="1" ht="10.35" customHeight="1">
      <c r="A93" s="34"/>
      <c r="B93" s="35"/>
      <c r="C93" s="36"/>
      <c r="D93" s="36"/>
      <c r="E93" s="36"/>
      <c r="F93" s="36"/>
      <c r="G93" s="36"/>
      <c r="H93" s="36"/>
      <c r="I93" s="36"/>
      <c r="J93" s="36"/>
      <c r="K93" s="36"/>
      <c r="L93" s="51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spans="1:47" s="2" customFormat="1" ht="29.25" customHeight="1">
      <c r="A94" s="34"/>
      <c r="B94" s="35"/>
      <c r="C94" s="143" t="s">
        <v>102</v>
      </c>
      <c r="D94" s="144"/>
      <c r="E94" s="144"/>
      <c r="F94" s="144"/>
      <c r="G94" s="144"/>
      <c r="H94" s="144"/>
      <c r="I94" s="144"/>
      <c r="J94" s="145" t="s">
        <v>103</v>
      </c>
      <c r="K94" s="144"/>
      <c r="L94" s="51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spans="1:47" s="2" customFormat="1" ht="10.35" customHeight="1">
      <c r="A95" s="34"/>
      <c r="B95" s="35"/>
      <c r="C95" s="36"/>
      <c r="D95" s="36"/>
      <c r="E95" s="36"/>
      <c r="F95" s="36"/>
      <c r="G95" s="36"/>
      <c r="H95" s="36"/>
      <c r="I95" s="36"/>
      <c r="J95" s="36"/>
      <c r="K95" s="36"/>
      <c r="L95" s="51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</row>
    <row r="96" spans="1:47" s="2" customFormat="1" ht="22.9" customHeight="1">
      <c r="A96" s="34"/>
      <c r="B96" s="35"/>
      <c r="C96" s="146" t="s">
        <v>104</v>
      </c>
      <c r="D96" s="36"/>
      <c r="E96" s="36"/>
      <c r="F96" s="36"/>
      <c r="G96" s="36"/>
      <c r="H96" s="36"/>
      <c r="I96" s="36"/>
      <c r="J96" s="84">
        <f>J127</f>
        <v>0</v>
      </c>
      <c r="K96" s="36"/>
      <c r="L96" s="51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U96" s="17" t="s">
        <v>105</v>
      </c>
    </row>
    <row r="97" spans="1:31" s="9" customFormat="1" ht="24.95" customHeight="1">
      <c r="B97" s="147"/>
      <c r="C97" s="148"/>
      <c r="D97" s="149" t="s">
        <v>106</v>
      </c>
      <c r="E97" s="150"/>
      <c r="F97" s="150"/>
      <c r="G97" s="150"/>
      <c r="H97" s="150"/>
      <c r="I97" s="150"/>
      <c r="J97" s="151">
        <f>J128</f>
        <v>0</v>
      </c>
      <c r="K97" s="148"/>
      <c r="L97" s="152"/>
    </row>
    <row r="98" spans="1:31" s="10" customFormat="1" ht="19.899999999999999" customHeight="1">
      <c r="B98" s="153"/>
      <c r="C98" s="154"/>
      <c r="D98" s="155" t="s">
        <v>107</v>
      </c>
      <c r="E98" s="156"/>
      <c r="F98" s="156"/>
      <c r="G98" s="156"/>
      <c r="H98" s="156"/>
      <c r="I98" s="156"/>
      <c r="J98" s="157">
        <f>J129</f>
        <v>0</v>
      </c>
      <c r="K98" s="154"/>
      <c r="L98" s="158"/>
    </row>
    <row r="99" spans="1:31" s="10" customFormat="1" ht="19.899999999999999" customHeight="1">
      <c r="B99" s="153"/>
      <c r="C99" s="154"/>
      <c r="D99" s="155" t="s">
        <v>108</v>
      </c>
      <c r="E99" s="156"/>
      <c r="F99" s="156"/>
      <c r="G99" s="156"/>
      <c r="H99" s="156"/>
      <c r="I99" s="156"/>
      <c r="J99" s="157">
        <f>J217</f>
        <v>0</v>
      </c>
      <c r="K99" s="154"/>
      <c r="L99" s="158"/>
    </row>
    <row r="100" spans="1:31" s="10" customFormat="1" ht="19.899999999999999" customHeight="1">
      <c r="B100" s="153"/>
      <c r="C100" s="154"/>
      <c r="D100" s="155" t="s">
        <v>109</v>
      </c>
      <c r="E100" s="156"/>
      <c r="F100" s="156"/>
      <c r="G100" s="156"/>
      <c r="H100" s="156"/>
      <c r="I100" s="156"/>
      <c r="J100" s="157">
        <f>J254</f>
        <v>0</v>
      </c>
      <c r="K100" s="154"/>
      <c r="L100" s="158"/>
    </row>
    <row r="101" spans="1:31" s="10" customFormat="1" ht="19.899999999999999" customHeight="1">
      <c r="B101" s="153"/>
      <c r="C101" s="154"/>
      <c r="D101" s="155" t="s">
        <v>110</v>
      </c>
      <c r="E101" s="156"/>
      <c r="F101" s="156"/>
      <c r="G101" s="156"/>
      <c r="H101" s="156"/>
      <c r="I101" s="156"/>
      <c r="J101" s="157">
        <f>J302</f>
        <v>0</v>
      </c>
      <c r="K101" s="154"/>
      <c r="L101" s="158"/>
    </row>
    <row r="102" spans="1:31" s="10" customFormat="1" ht="19.899999999999999" customHeight="1">
      <c r="B102" s="153"/>
      <c r="C102" s="154"/>
      <c r="D102" s="155" t="s">
        <v>111</v>
      </c>
      <c r="E102" s="156"/>
      <c r="F102" s="156"/>
      <c r="G102" s="156"/>
      <c r="H102" s="156"/>
      <c r="I102" s="156"/>
      <c r="J102" s="157">
        <f>J323</f>
        <v>0</v>
      </c>
      <c r="K102" s="154"/>
      <c r="L102" s="158"/>
    </row>
    <row r="103" spans="1:31" s="10" customFormat="1" ht="19.899999999999999" customHeight="1">
      <c r="B103" s="153"/>
      <c r="C103" s="154"/>
      <c r="D103" s="155" t="s">
        <v>112</v>
      </c>
      <c r="E103" s="156"/>
      <c r="F103" s="156"/>
      <c r="G103" s="156"/>
      <c r="H103" s="156"/>
      <c r="I103" s="156"/>
      <c r="J103" s="157">
        <f>J333</f>
        <v>0</v>
      </c>
      <c r="K103" s="154"/>
      <c r="L103" s="158"/>
    </row>
    <row r="104" spans="1:31" s="9" customFormat="1" ht="24.95" customHeight="1">
      <c r="B104" s="147"/>
      <c r="C104" s="148"/>
      <c r="D104" s="149" t="s">
        <v>113</v>
      </c>
      <c r="E104" s="150"/>
      <c r="F104" s="150"/>
      <c r="G104" s="150"/>
      <c r="H104" s="150"/>
      <c r="I104" s="150"/>
      <c r="J104" s="151">
        <f>J335</f>
        <v>0</v>
      </c>
      <c r="K104" s="148"/>
      <c r="L104" s="152"/>
    </row>
    <row r="105" spans="1:31" s="10" customFormat="1" ht="19.899999999999999" customHeight="1">
      <c r="B105" s="153"/>
      <c r="C105" s="154"/>
      <c r="D105" s="155" t="s">
        <v>114</v>
      </c>
      <c r="E105" s="156"/>
      <c r="F105" s="156"/>
      <c r="G105" s="156"/>
      <c r="H105" s="156"/>
      <c r="I105" s="156"/>
      <c r="J105" s="157">
        <f>J336</f>
        <v>0</v>
      </c>
      <c r="K105" s="154"/>
      <c r="L105" s="158"/>
    </row>
    <row r="106" spans="1:31" s="9" customFormat="1" ht="24.95" customHeight="1">
      <c r="B106" s="147"/>
      <c r="C106" s="148"/>
      <c r="D106" s="149" t="s">
        <v>115</v>
      </c>
      <c r="E106" s="150"/>
      <c r="F106" s="150"/>
      <c r="G106" s="150"/>
      <c r="H106" s="150"/>
      <c r="I106" s="150"/>
      <c r="J106" s="151">
        <f>J348</f>
        <v>0</v>
      </c>
      <c r="K106" s="148"/>
      <c r="L106" s="152"/>
    </row>
    <row r="107" spans="1:31" s="10" customFormat="1" ht="19.899999999999999" customHeight="1">
      <c r="B107" s="153"/>
      <c r="C107" s="154"/>
      <c r="D107" s="155" t="s">
        <v>116</v>
      </c>
      <c r="E107" s="156"/>
      <c r="F107" s="156"/>
      <c r="G107" s="156"/>
      <c r="H107" s="156"/>
      <c r="I107" s="156"/>
      <c r="J107" s="157">
        <f>J349</f>
        <v>0</v>
      </c>
      <c r="K107" s="154"/>
      <c r="L107" s="158"/>
    </row>
    <row r="108" spans="1:31" s="2" customFormat="1" ht="21.75" customHeight="1">
      <c r="A108" s="34"/>
      <c r="B108" s="35"/>
      <c r="C108" s="36"/>
      <c r="D108" s="36"/>
      <c r="E108" s="36"/>
      <c r="F108" s="36"/>
      <c r="G108" s="36"/>
      <c r="H108" s="36"/>
      <c r="I108" s="36"/>
      <c r="J108" s="36"/>
      <c r="K108" s="36"/>
      <c r="L108" s="51"/>
      <c r="S108" s="34"/>
      <c r="T108" s="34"/>
      <c r="U108" s="34"/>
      <c r="V108" s="34"/>
      <c r="W108" s="34"/>
      <c r="X108" s="34"/>
      <c r="Y108" s="34"/>
      <c r="Z108" s="34"/>
      <c r="AA108" s="34"/>
      <c r="AB108" s="34"/>
      <c r="AC108" s="34"/>
      <c r="AD108" s="34"/>
      <c r="AE108" s="34"/>
    </row>
    <row r="109" spans="1:31" s="2" customFormat="1" ht="6.95" customHeight="1">
      <c r="A109" s="34"/>
      <c r="B109" s="54"/>
      <c r="C109" s="55"/>
      <c r="D109" s="55"/>
      <c r="E109" s="55"/>
      <c r="F109" s="55"/>
      <c r="G109" s="55"/>
      <c r="H109" s="55"/>
      <c r="I109" s="55"/>
      <c r="J109" s="55"/>
      <c r="K109" s="55"/>
      <c r="L109" s="51"/>
      <c r="S109" s="34"/>
      <c r="T109" s="34"/>
      <c r="U109" s="34"/>
      <c r="V109" s="34"/>
      <c r="W109" s="34"/>
      <c r="X109" s="34"/>
      <c r="Y109" s="34"/>
      <c r="Z109" s="34"/>
      <c r="AA109" s="34"/>
      <c r="AB109" s="34"/>
      <c r="AC109" s="34"/>
      <c r="AD109" s="34"/>
      <c r="AE109" s="34"/>
    </row>
    <row r="113" spans="1:63" s="2" customFormat="1" ht="6.95" customHeight="1">
      <c r="A113" s="34"/>
      <c r="B113" s="56"/>
      <c r="C113" s="57"/>
      <c r="D113" s="57"/>
      <c r="E113" s="57"/>
      <c r="F113" s="57"/>
      <c r="G113" s="57"/>
      <c r="H113" s="57"/>
      <c r="I113" s="57"/>
      <c r="J113" s="57"/>
      <c r="K113" s="57"/>
      <c r="L113" s="51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</row>
    <row r="114" spans="1:63" s="2" customFormat="1" ht="24.95" customHeight="1">
      <c r="A114" s="34"/>
      <c r="B114" s="35"/>
      <c r="C114" s="23" t="s">
        <v>117</v>
      </c>
      <c r="D114" s="36"/>
      <c r="E114" s="36"/>
      <c r="F114" s="36"/>
      <c r="G114" s="36"/>
      <c r="H114" s="36"/>
      <c r="I114" s="36"/>
      <c r="J114" s="36"/>
      <c r="K114" s="36"/>
      <c r="L114" s="51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</row>
    <row r="115" spans="1:63" s="2" customFormat="1" ht="6.95" customHeight="1">
      <c r="A115" s="34"/>
      <c r="B115" s="35"/>
      <c r="C115" s="36"/>
      <c r="D115" s="36"/>
      <c r="E115" s="36"/>
      <c r="F115" s="36"/>
      <c r="G115" s="36"/>
      <c r="H115" s="36"/>
      <c r="I115" s="36"/>
      <c r="J115" s="36"/>
      <c r="K115" s="36"/>
      <c r="L115" s="51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</row>
    <row r="116" spans="1:63" s="2" customFormat="1" ht="12" customHeight="1">
      <c r="A116" s="34"/>
      <c r="B116" s="35"/>
      <c r="C116" s="29" t="s">
        <v>16</v>
      </c>
      <c r="D116" s="36"/>
      <c r="E116" s="36"/>
      <c r="F116" s="36"/>
      <c r="G116" s="36"/>
      <c r="H116" s="36"/>
      <c r="I116" s="36"/>
      <c r="J116" s="36"/>
      <c r="K116" s="36"/>
      <c r="L116" s="51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</row>
    <row r="117" spans="1:63" s="2" customFormat="1" ht="16.5" customHeight="1">
      <c r="A117" s="34"/>
      <c r="B117" s="35"/>
      <c r="C117" s="36"/>
      <c r="D117" s="36"/>
      <c r="E117" s="302" t="str">
        <f>E7</f>
        <v>Polozapuštěné kontejnery Lovosice II.</v>
      </c>
      <c r="F117" s="303"/>
      <c r="G117" s="303"/>
      <c r="H117" s="303"/>
      <c r="I117" s="36"/>
      <c r="J117" s="36"/>
      <c r="K117" s="36"/>
      <c r="L117" s="51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</row>
    <row r="118" spans="1:63" s="2" customFormat="1" ht="12" customHeight="1">
      <c r="A118" s="34"/>
      <c r="B118" s="35"/>
      <c r="C118" s="29" t="s">
        <v>98</v>
      </c>
      <c r="D118" s="36"/>
      <c r="E118" s="36"/>
      <c r="F118" s="36"/>
      <c r="G118" s="36"/>
      <c r="H118" s="36"/>
      <c r="I118" s="36"/>
      <c r="J118" s="36"/>
      <c r="K118" s="36"/>
      <c r="L118" s="51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</row>
    <row r="119" spans="1:63" s="2" customFormat="1" ht="30" customHeight="1">
      <c r="A119" s="34"/>
      <c r="B119" s="35"/>
      <c r="C119" s="36"/>
      <c r="D119" s="36"/>
      <c r="E119" s="273" t="str">
        <f>E9</f>
        <v>01 - Výstavba polozapuštěných kontejnerů Žižkova 357, Lovosice</v>
      </c>
      <c r="F119" s="304"/>
      <c r="G119" s="304"/>
      <c r="H119" s="304"/>
      <c r="I119" s="36"/>
      <c r="J119" s="36"/>
      <c r="K119" s="36"/>
      <c r="L119" s="51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</row>
    <row r="120" spans="1:63" s="2" customFormat="1" ht="6.95" customHeight="1">
      <c r="A120" s="34"/>
      <c r="B120" s="35"/>
      <c r="C120" s="36"/>
      <c r="D120" s="36"/>
      <c r="E120" s="36"/>
      <c r="F120" s="36"/>
      <c r="G120" s="36"/>
      <c r="H120" s="36"/>
      <c r="I120" s="36"/>
      <c r="J120" s="36"/>
      <c r="K120" s="36"/>
      <c r="L120" s="51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</row>
    <row r="121" spans="1:63" s="2" customFormat="1" ht="12" customHeight="1">
      <c r="A121" s="34"/>
      <c r="B121" s="35"/>
      <c r="C121" s="29" t="s">
        <v>20</v>
      </c>
      <c r="D121" s="36"/>
      <c r="E121" s="36"/>
      <c r="F121" s="27" t="str">
        <f>F12</f>
        <v>p.p.č. 533, k.ú. Lovosice</v>
      </c>
      <c r="G121" s="36"/>
      <c r="H121" s="36"/>
      <c r="I121" s="29" t="s">
        <v>22</v>
      </c>
      <c r="J121" s="66" t="str">
        <f>IF(J12="","",J12)</f>
        <v>11. 3. 2025</v>
      </c>
      <c r="K121" s="36"/>
      <c r="L121" s="51"/>
      <c r="S121" s="34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</row>
    <row r="122" spans="1:63" s="2" customFormat="1" ht="6.95" customHeight="1">
      <c r="A122" s="34"/>
      <c r="B122" s="35"/>
      <c r="C122" s="36"/>
      <c r="D122" s="36"/>
      <c r="E122" s="36"/>
      <c r="F122" s="36"/>
      <c r="G122" s="36"/>
      <c r="H122" s="36"/>
      <c r="I122" s="36"/>
      <c r="J122" s="36"/>
      <c r="K122" s="36"/>
      <c r="L122" s="51"/>
      <c r="S122" s="34"/>
      <c r="T122" s="34"/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</row>
    <row r="123" spans="1:63" s="2" customFormat="1" ht="25.7" customHeight="1">
      <c r="A123" s="34"/>
      <c r="B123" s="35"/>
      <c r="C123" s="29" t="s">
        <v>24</v>
      </c>
      <c r="D123" s="36"/>
      <c r="E123" s="36"/>
      <c r="F123" s="27" t="str">
        <f>E15</f>
        <v>Město Lovosice</v>
      </c>
      <c r="G123" s="36"/>
      <c r="H123" s="36"/>
      <c r="I123" s="29" t="s">
        <v>32</v>
      </c>
      <c r="J123" s="32" t="str">
        <f>E21</f>
        <v>aut.Ing. Mgr. Karel Štrupl</v>
      </c>
      <c r="K123" s="36"/>
      <c r="L123" s="51"/>
      <c r="S123" s="34"/>
      <c r="T123" s="34"/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</row>
    <row r="124" spans="1:63" s="2" customFormat="1" ht="15.2" customHeight="1">
      <c r="A124" s="34"/>
      <c r="B124" s="35"/>
      <c r="C124" s="29" t="s">
        <v>30</v>
      </c>
      <c r="D124" s="36"/>
      <c r="E124" s="36"/>
      <c r="F124" s="27" t="str">
        <f>IF(E18="","",E18)</f>
        <v>Vyplň údaj</v>
      </c>
      <c r="G124" s="36"/>
      <c r="H124" s="36"/>
      <c r="I124" s="29" t="s">
        <v>36</v>
      </c>
      <c r="J124" s="32" t="str">
        <f>E24</f>
        <v>Josef Beran-STAVO</v>
      </c>
      <c r="K124" s="36"/>
      <c r="L124" s="51"/>
      <c r="S124" s="34"/>
      <c r="T124" s="34"/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</row>
    <row r="125" spans="1:63" s="2" customFormat="1" ht="10.35" customHeight="1">
      <c r="A125" s="34"/>
      <c r="B125" s="35"/>
      <c r="C125" s="36"/>
      <c r="D125" s="36"/>
      <c r="E125" s="36"/>
      <c r="F125" s="36"/>
      <c r="G125" s="36"/>
      <c r="H125" s="36"/>
      <c r="I125" s="36"/>
      <c r="J125" s="36"/>
      <c r="K125" s="36"/>
      <c r="L125" s="51"/>
      <c r="S125" s="34"/>
      <c r="T125" s="34"/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</row>
    <row r="126" spans="1:63" s="11" customFormat="1" ht="29.25" customHeight="1">
      <c r="A126" s="159"/>
      <c r="B126" s="160"/>
      <c r="C126" s="161" t="s">
        <v>118</v>
      </c>
      <c r="D126" s="162" t="s">
        <v>65</v>
      </c>
      <c r="E126" s="162" t="s">
        <v>61</v>
      </c>
      <c r="F126" s="162" t="s">
        <v>62</v>
      </c>
      <c r="G126" s="162" t="s">
        <v>119</v>
      </c>
      <c r="H126" s="162" t="s">
        <v>120</v>
      </c>
      <c r="I126" s="162" t="s">
        <v>121</v>
      </c>
      <c r="J126" s="163" t="s">
        <v>103</v>
      </c>
      <c r="K126" s="164" t="s">
        <v>122</v>
      </c>
      <c r="L126" s="165"/>
      <c r="M126" s="75" t="s">
        <v>1</v>
      </c>
      <c r="N126" s="76" t="s">
        <v>44</v>
      </c>
      <c r="O126" s="76" t="s">
        <v>123</v>
      </c>
      <c r="P126" s="76" t="s">
        <v>124</v>
      </c>
      <c r="Q126" s="76" t="s">
        <v>125</v>
      </c>
      <c r="R126" s="76" t="s">
        <v>126</v>
      </c>
      <c r="S126" s="76" t="s">
        <v>127</v>
      </c>
      <c r="T126" s="77" t="s">
        <v>128</v>
      </c>
      <c r="U126" s="159"/>
      <c r="V126" s="159"/>
      <c r="W126" s="159"/>
      <c r="X126" s="159"/>
      <c r="Y126" s="159"/>
      <c r="Z126" s="159"/>
      <c r="AA126" s="159"/>
      <c r="AB126" s="159"/>
      <c r="AC126" s="159"/>
      <c r="AD126" s="159"/>
      <c r="AE126" s="159"/>
    </row>
    <row r="127" spans="1:63" s="2" customFormat="1" ht="22.9" customHeight="1">
      <c r="A127" s="34"/>
      <c r="B127" s="35"/>
      <c r="C127" s="82" t="s">
        <v>129</v>
      </c>
      <c r="D127" s="36"/>
      <c r="E127" s="36"/>
      <c r="F127" s="36"/>
      <c r="G127" s="36"/>
      <c r="H127" s="36"/>
      <c r="I127" s="36"/>
      <c r="J127" s="166">
        <f>BK127</f>
        <v>0</v>
      </c>
      <c r="K127" s="36"/>
      <c r="L127" s="39"/>
      <c r="M127" s="78"/>
      <c r="N127" s="167"/>
      <c r="O127" s="79"/>
      <c r="P127" s="168">
        <f>P128+P335+P348</f>
        <v>0</v>
      </c>
      <c r="Q127" s="79"/>
      <c r="R127" s="168">
        <f>R128+R335+R348</f>
        <v>354.00209358000001</v>
      </c>
      <c r="S127" s="79"/>
      <c r="T127" s="169">
        <f>T128+T335+T348</f>
        <v>204.6095</v>
      </c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  <c r="AT127" s="17" t="s">
        <v>79</v>
      </c>
      <c r="AU127" s="17" t="s">
        <v>105</v>
      </c>
      <c r="BK127" s="170">
        <f>BK128+BK335+BK348</f>
        <v>0</v>
      </c>
    </row>
    <row r="128" spans="1:63" s="12" customFormat="1" ht="25.9" customHeight="1">
      <c r="B128" s="171"/>
      <c r="C128" s="172"/>
      <c r="D128" s="173" t="s">
        <v>79</v>
      </c>
      <c r="E128" s="174" t="s">
        <v>130</v>
      </c>
      <c r="F128" s="174" t="s">
        <v>131</v>
      </c>
      <c r="G128" s="172"/>
      <c r="H128" s="172"/>
      <c r="I128" s="175"/>
      <c r="J128" s="176">
        <f>BK128</f>
        <v>0</v>
      </c>
      <c r="K128" s="172"/>
      <c r="L128" s="177"/>
      <c r="M128" s="178"/>
      <c r="N128" s="179"/>
      <c r="O128" s="179"/>
      <c r="P128" s="180">
        <f>P129+P217+P254+P302+P323+P333</f>
        <v>0</v>
      </c>
      <c r="Q128" s="179"/>
      <c r="R128" s="180">
        <f>R129+R217+R254+R302+R323+R333</f>
        <v>341.50110358000001</v>
      </c>
      <c r="S128" s="179"/>
      <c r="T128" s="181">
        <f>T129+T217+T254+T302+T323+T333</f>
        <v>204.6095</v>
      </c>
      <c r="AR128" s="182" t="s">
        <v>88</v>
      </c>
      <c r="AT128" s="183" t="s">
        <v>79</v>
      </c>
      <c r="AU128" s="183" t="s">
        <v>80</v>
      </c>
      <c r="AY128" s="182" t="s">
        <v>132</v>
      </c>
      <c r="BK128" s="184">
        <f>BK129+BK217+BK254+BK302+BK323+BK333</f>
        <v>0</v>
      </c>
    </row>
    <row r="129" spans="1:65" s="12" customFormat="1" ht="22.9" customHeight="1">
      <c r="B129" s="171"/>
      <c r="C129" s="172"/>
      <c r="D129" s="173" t="s">
        <v>79</v>
      </c>
      <c r="E129" s="185" t="s">
        <v>88</v>
      </c>
      <c r="F129" s="185" t="s">
        <v>133</v>
      </c>
      <c r="G129" s="172"/>
      <c r="H129" s="172"/>
      <c r="I129" s="175"/>
      <c r="J129" s="186">
        <f>BK129</f>
        <v>0</v>
      </c>
      <c r="K129" s="172"/>
      <c r="L129" s="177"/>
      <c r="M129" s="178"/>
      <c r="N129" s="179"/>
      <c r="O129" s="179"/>
      <c r="P129" s="180">
        <f>SUM(P130:P216)</f>
        <v>0</v>
      </c>
      <c r="Q129" s="179"/>
      <c r="R129" s="180">
        <f>SUM(R130:R216)</f>
        <v>195.94052000000002</v>
      </c>
      <c r="S129" s="179"/>
      <c r="T129" s="181">
        <f>SUM(T130:T216)</f>
        <v>204.6095</v>
      </c>
      <c r="AR129" s="182" t="s">
        <v>88</v>
      </c>
      <c r="AT129" s="183" t="s">
        <v>79</v>
      </c>
      <c r="AU129" s="183" t="s">
        <v>88</v>
      </c>
      <c r="AY129" s="182" t="s">
        <v>132</v>
      </c>
      <c r="BK129" s="184">
        <f>SUM(BK130:BK216)</f>
        <v>0</v>
      </c>
    </row>
    <row r="130" spans="1:65" s="2" customFormat="1" ht="24.2" customHeight="1">
      <c r="A130" s="34"/>
      <c r="B130" s="35"/>
      <c r="C130" s="187" t="s">
        <v>88</v>
      </c>
      <c r="D130" s="187" t="s">
        <v>134</v>
      </c>
      <c r="E130" s="188" t="s">
        <v>135</v>
      </c>
      <c r="F130" s="189" t="s">
        <v>136</v>
      </c>
      <c r="G130" s="190" t="s">
        <v>137</v>
      </c>
      <c r="H130" s="191">
        <v>10.186</v>
      </c>
      <c r="I130" s="192"/>
      <c r="J130" s="193">
        <f>ROUND(I130*H130,2)</f>
        <v>0</v>
      </c>
      <c r="K130" s="194"/>
      <c r="L130" s="39"/>
      <c r="M130" s="195" t="s">
        <v>1</v>
      </c>
      <c r="N130" s="196" t="s">
        <v>45</v>
      </c>
      <c r="O130" s="71"/>
      <c r="P130" s="197">
        <f>O130*H130</f>
        <v>0</v>
      </c>
      <c r="Q130" s="197">
        <v>0.26</v>
      </c>
      <c r="R130" s="197">
        <f>Q130*H130</f>
        <v>2.6483600000000003</v>
      </c>
      <c r="S130" s="197">
        <v>0</v>
      </c>
      <c r="T130" s="198">
        <f>S130*H130</f>
        <v>0</v>
      </c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  <c r="AR130" s="199" t="s">
        <v>138</v>
      </c>
      <c r="AT130" s="199" t="s">
        <v>134</v>
      </c>
      <c r="AU130" s="199" t="s">
        <v>90</v>
      </c>
      <c r="AY130" s="17" t="s">
        <v>132</v>
      </c>
      <c r="BE130" s="200">
        <f>IF(N130="základní",J130,0)</f>
        <v>0</v>
      </c>
      <c r="BF130" s="200">
        <f>IF(N130="snížená",J130,0)</f>
        <v>0</v>
      </c>
      <c r="BG130" s="200">
        <f>IF(N130="zákl. přenesená",J130,0)</f>
        <v>0</v>
      </c>
      <c r="BH130" s="200">
        <f>IF(N130="sníž. přenesená",J130,0)</f>
        <v>0</v>
      </c>
      <c r="BI130" s="200">
        <f>IF(N130="nulová",J130,0)</f>
        <v>0</v>
      </c>
      <c r="BJ130" s="17" t="s">
        <v>88</v>
      </c>
      <c r="BK130" s="200">
        <f>ROUND(I130*H130,2)</f>
        <v>0</v>
      </c>
      <c r="BL130" s="17" t="s">
        <v>138</v>
      </c>
      <c r="BM130" s="199" t="s">
        <v>139</v>
      </c>
    </row>
    <row r="131" spans="1:65" s="13" customFormat="1" ht="11.25">
      <c r="B131" s="201"/>
      <c r="C131" s="202"/>
      <c r="D131" s="203" t="s">
        <v>140</v>
      </c>
      <c r="E131" s="204" t="s">
        <v>1</v>
      </c>
      <c r="F131" s="205" t="s">
        <v>141</v>
      </c>
      <c r="G131" s="202"/>
      <c r="H131" s="204" t="s">
        <v>1</v>
      </c>
      <c r="I131" s="206"/>
      <c r="J131" s="202"/>
      <c r="K131" s="202"/>
      <c r="L131" s="207"/>
      <c r="M131" s="208"/>
      <c r="N131" s="209"/>
      <c r="O131" s="209"/>
      <c r="P131" s="209"/>
      <c r="Q131" s="209"/>
      <c r="R131" s="209"/>
      <c r="S131" s="209"/>
      <c r="T131" s="210"/>
      <c r="AT131" s="211" t="s">
        <v>140</v>
      </c>
      <c r="AU131" s="211" t="s">
        <v>90</v>
      </c>
      <c r="AV131" s="13" t="s">
        <v>88</v>
      </c>
      <c r="AW131" s="13" t="s">
        <v>35</v>
      </c>
      <c r="AX131" s="13" t="s">
        <v>80</v>
      </c>
      <c r="AY131" s="211" t="s">
        <v>132</v>
      </c>
    </row>
    <row r="132" spans="1:65" s="14" customFormat="1" ht="11.25">
      <c r="B132" s="212"/>
      <c r="C132" s="213"/>
      <c r="D132" s="203" t="s">
        <v>140</v>
      </c>
      <c r="E132" s="214" t="s">
        <v>1</v>
      </c>
      <c r="F132" s="215" t="s">
        <v>142</v>
      </c>
      <c r="G132" s="213"/>
      <c r="H132" s="216">
        <v>10.186</v>
      </c>
      <c r="I132" s="217"/>
      <c r="J132" s="213"/>
      <c r="K132" s="213"/>
      <c r="L132" s="218"/>
      <c r="M132" s="219"/>
      <c r="N132" s="220"/>
      <c r="O132" s="220"/>
      <c r="P132" s="220"/>
      <c r="Q132" s="220"/>
      <c r="R132" s="220"/>
      <c r="S132" s="220"/>
      <c r="T132" s="221"/>
      <c r="AT132" s="222" t="s">
        <v>140</v>
      </c>
      <c r="AU132" s="222" t="s">
        <v>90</v>
      </c>
      <c r="AV132" s="14" t="s">
        <v>90</v>
      </c>
      <c r="AW132" s="14" t="s">
        <v>35</v>
      </c>
      <c r="AX132" s="14" t="s">
        <v>80</v>
      </c>
      <c r="AY132" s="222" t="s">
        <v>132</v>
      </c>
    </row>
    <row r="133" spans="1:65" s="15" customFormat="1" ht="11.25">
      <c r="B133" s="223"/>
      <c r="C133" s="224"/>
      <c r="D133" s="203" t="s">
        <v>140</v>
      </c>
      <c r="E133" s="225" t="s">
        <v>1</v>
      </c>
      <c r="F133" s="226" t="s">
        <v>143</v>
      </c>
      <c r="G133" s="224"/>
      <c r="H133" s="227">
        <v>10.186</v>
      </c>
      <c r="I133" s="228"/>
      <c r="J133" s="224"/>
      <c r="K133" s="224"/>
      <c r="L133" s="229"/>
      <c r="M133" s="230"/>
      <c r="N133" s="231"/>
      <c r="O133" s="231"/>
      <c r="P133" s="231"/>
      <c r="Q133" s="231"/>
      <c r="R133" s="231"/>
      <c r="S133" s="231"/>
      <c r="T133" s="232"/>
      <c r="AT133" s="233" t="s">
        <v>140</v>
      </c>
      <c r="AU133" s="233" t="s">
        <v>90</v>
      </c>
      <c r="AV133" s="15" t="s">
        <v>138</v>
      </c>
      <c r="AW133" s="15" t="s">
        <v>35</v>
      </c>
      <c r="AX133" s="15" t="s">
        <v>88</v>
      </c>
      <c r="AY133" s="233" t="s">
        <v>132</v>
      </c>
    </row>
    <row r="134" spans="1:65" s="2" customFormat="1" ht="24.2" customHeight="1">
      <c r="A134" s="34"/>
      <c r="B134" s="35"/>
      <c r="C134" s="187" t="s">
        <v>90</v>
      </c>
      <c r="D134" s="187" t="s">
        <v>134</v>
      </c>
      <c r="E134" s="188" t="s">
        <v>144</v>
      </c>
      <c r="F134" s="189" t="s">
        <v>145</v>
      </c>
      <c r="G134" s="190" t="s">
        <v>137</v>
      </c>
      <c r="H134" s="191">
        <v>36.985999999999997</v>
      </c>
      <c r="I134" s="192"/>
      <c r="J134" s="193">
        <f>ROUND(I134*H134,2)</f>
        <v>0</v>
      </c>
      <c r="K134" s="194"/>
      <c r="L134" s="39"/>
      <c r="M134" s="195" t="s">
        <v>1</v>
      </c>
      <c r="N134" s="196" t="s">
        <v>45</v>
      </c>
      <c r="O134" s="71"/>
      <c r="P134" s="197">
        <f>O134*H134</f>
        <v>0</v>
      </c>
      <c r="Q134" s="197">
        <v>0</v>
      </c>
      <c r="R134" s="197">
        <f>Q134*H134</f>
        <v>0</v>
      </c>
      <c r="S134" s="197">
        <v>0.3</v>
      </c>
      <c r="T134" s="198">
        <f>S134*H134</f>
        <v>11.095799999999999</v>
      </c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  <c r="AR134" s="199" t="s">
        <v>138</v>
      </c>
      <c r="AT134" s="199" t="s">
        <v>134</v>
      </c>
      <c r="AU134" s="199" t="s">
        <v>90</v>
      </c>
      <c r="AY134" s="17" t="s">
        <v>132</v>
      </c>
      <c r="BE134" s="200">
        <f>IF(N134="základní",J134,0)</f>
        <v>0</v>
      </c>
      <c r="BF134" s="200">
        <f>IF(N134="snížená",J134,0)</f>
        <v>0</v>
      </c>
      <c r="BG134" s="200">
        <f>IF(N134="zákl. přenesená",J134,0)</f>
        <v>0</v>
      </c>
      <c r="BH134" s="200">
        <f>IF(N134="sníž. přenesená",J134,0)</f>
        <v>0</v>
      </c>
      <c r="BI134" s="200">
        <f>IF(N134="nulová",J134,0)</f>
        <v>0</v>
      </c>
      <c r="BJ134" s="17" t="s">
        <v>88</v>
      </c>
      <c r="BK134" s="200">
        <f>ROUND(I134*H134,2)</f>
        <v>0</v>
      </c>
      <c r="BL134" s="17" t="s">
        <v>138</v>
      </c>
      <c r="BM134" s="199" t="s">
        <v>146</v>
      </c>
    </row>
    <row r="135" spans="1:65" s="13" customFormat="1" ht="22.5">
      <c r="B135" s="201"/>
      <c r="C135" s="202"/>
      <c r="D135" s="203" t="s">
        <v>140</v>
      </c>
      <c r="E135" s="204" t="s">
        <v>1</v>
      </c>
      <c r="F135" s="205" t="s">
        <v>147</v>
      </c>
      <c r="G135" s="202"/>
      <c r="H135" s="204" t="s">
        <v>1</v>
      </c>
      <c r="I135" s="206"/>
      <c r="J135" s="202"/>
      <c r="K135" s="202"/>
      <c r="L135" s="207"/>
      <c r="M135" s="208"/>
      <c r="N135" s="209"/>
      <c r="O135" s="209"/>
      <c r="P135" s="209"/>
      <c r="Q135" s="209"/>
      <c r="R135" s="209"/>
      <c r="S135" s="209"/>
      <c r="T135" s="210"/>
      <c r="AT135" s="211" t="s">
        <v>140</v>
      </c>
      <c r="AU135" s="211" t="s">
        <v>90</v>
      </c>
      <c r="AV135" s="13" t="s">
        <v>88</v>
      </c>
      <c r="AW135" s="13" t="s">
        <v>35</v>
      </c>
      <c r="AX135" s="13" t="s">
        <v>80</v>
      </c>
      <c r="AY135" s="211" t="s">
        <v>132</v>
      </c>
    </row>
    <row r="136" spans="1:65" s="13" customFormat="1" ht="11.25">
      <c r="B136" s="201"/>
      <c r="C136" s="202"/>
      <c r="D136" s="203" t="s">
        <v>140</v>
      </c>
      <c r="E136" s="204" t="s">
        <v>1</v>
      </c>
      <c r="F136" s="205" t="s">
        <v>148</v>
      </c>
      <c r="G136" s="202"/>
      <c r="H136" s="204" t="s">
        <v>1</v>
      </c>
      <c r="I136" s="206"/>
      <c r="J136" s="202"/>
      <c r="K136" s="202"/>
      <c r="L136" s="207"/>
      <c r="M136" s="208"/>
      <c r="N136" s="209"/>
      <c r="O136" s="209"/>
      <c r="P136" s="209"/>
      <c r="Q136" s="209"/>
      <c r="R136" s="209"/>
      <c r="S136" s="209"/>
      <c r="T136" s="210"/>
      <c r="AT136" s="211" t="s">
        <v>140</v>
      </c>
      <c r="AU136" s="211" t="s">
        <v>90</v>
      </c>
      <c r="AV136" s="13" t="s">
        <v>88</v>
      </c>
      <c r="AW136" s="13" t="s">
        <v>35</v>
      </c>
      <c r="AX136" s="13" t="s">
        <v>80</v>
      </c>
      <c r="AY136" s="211" t="s">
        <v>132</v>
      </c>
    </row>
    <row r="137" spans="1:65" s="14" customFormat="1" ht="11.25">
      <c r="B137" s="212"/>
      <c r="C137" s="213"/>
      <c r="D137" s="203" t="s">
        <v>140</v>
      </c>
      <c r="E137" s="214" t="s">
        <v>1</v>
      </c>
      <c r="F137" s="215" t="s">
        <v>142</v>
      </c>
      <c r="G137" s="213"/>
      <c r="H137" s="216">
        <v>10.186</v>
      </c>
      <c r="I137" s="217"/>
      <c r="J137" s="213"/>
      <c r="K137" s="213"/>
      <c r="L137" s="218"/>
      <c r="M137" s="219"/>
      <c r="N137" s="220"/>
      <c r="O137" s="220"/>
      <c r="P137" s="220"/>
      <c r="Q137" s="220"/>
      <c r="R137" s="220"/>
      <c r="S137" s="220"/>
      <c r="T137" s="221"/>
      <c r="AT137" s="222" t="s">
        <v>140</v>
      </c>
      <c r="AU137" s="222" t="s">
        <v>90</v>
      </c>
      <c r="AV137" s="14" t="s">
        <v>90</v>
      </c>
      <c r="AW137" s="14" t="s">
        <v>35</v>
      </c>
      <c r="AX137" s="14" t="s">
        <v>80</v>
      </c>
      <c r="AY137" s="222" t="s">
        <v>132</v>
      </c>
    </row>
    <row r="138" spans="1:65" s="13" customFormat="1" ht="11.25">
      <c r="B138" s="201"/>
      <c r="C138" s="202"/>
      <c r="D138" s="203" t="s">
        <v>140</v>
      </c>
      <c r="E138" s="204" t="s">
        <v>1</v>
      </c>
      <c r="F138" s="205" t="s">
        <v>149</v>
      </c>
      <c r="G138" s="202"/>
      <c r="H138" s="204" t="s">
        <v>1</v>
      </c>
      <c r="I138" s="206"/>
      <c r="J138" s="202"/>
      <c r="K138" s="202"/>
      <c r="L138" s="207"/>
      <c r="M138" s="208"/>
      <c r="N138" s="209"/>
      <c r="O138" s="209"/>
      <c r="P138" s="209"/>
      <c r="Q138" s="209"/>
      <c r="R138" s="209"/>
      <c r="S138" s="209"/>
      <c r="T138" s="210"/>
      <c r="AT138" s="211" t="s">
        <v>140</v>
      </c>
      <c r="AU138" s="211" t="s">
        <v>90</v>
      </c>
      <c r="AV138" s="13" t="s">
        <v>88</v>
      </c>
      <c r="AW138" s="13" t="s">
        <v>35</v>
      </c>
      <c r="AX138" s="13" t="s">
        <v>80</v>
      </c>
      <c r="AY138" s="211" t="s">
        <v>132</v>
      </c>
    </row>
    <row r="139" spans="1:65" s="14" customFormat="1" ht="11.25">
      <c r="B139" s="212"/>
      <c r="C139" s="213"/>
      <c r="D139" s="203" t="s">
        <v>140</v>
      </c>
      <c r="E139" s="214" t="s">
        <v>1</v>
      </c>
      <c r="F139" s="215" t="s">
        <v>150</v>
      </c>
      <c r="G139" s="213"/>
      <c r="H139" s="216">
        <v>3</v>
      </c>
      <c r="I139" s="217"/>
      <c r="J139" s="213"/>
      <c r="K139" s="213"/>
      <c r="L139" s="218"/>
      <c r="M139" s="219"/>
      <c r="N139" s="220"/>
      <c r="O139" s="220"/>
      <c r="P139" s="220"/>
      <c r="Q139" s="220"/>
      <c r="R139" s="220"/>
      <c r="S139" s="220"/>
      <c r="T139" s="221"/>
      <c r="AT139" s="222" t="s">
        <v>140</v>
      </c>
      <c r="AU139" s="222" t="s">
        <v>90</v>
      </c>
      <c r="AV139" s="14" t="s">
        <v>90</v>
      </c>
      <c r="AW139" s="14" t="s">
        <v>35</v>
      </c>
      <c r="AX139" s="14" t="s">
        <v>80</v>
      </c>
      <c r="AY139" s="222" t="s">
        <v>132</v>
      </c>
    </row>
    <row r="140" spans="1:65" s="13" customFormat="1" ht="22.5">
      <c r="B140" s="201"/>
      <c r="C140" s="202"/>
      <c r="D140" s="203" t="s">
        <v>140</v>
      </c>
      <c r="E140" s="204" t="s">
        <v>1</v>
      </c>
      <c r="F140" s="205" t="s">
        <v>151</v>
      </c>
      <c r="G140" s="202"/>
      <c r="H140" s="204" t="s">
        <v>1</v>
      </c>
      <c r="I140" s="206"/>
      <c r="J140" s="202"/>
      <c r="K140" s="202"/>
      <c r="L140" s="207"/>
      <c r="M140" s="208"/>
      <c r="N140" s="209"/>
      <c r="O140" s="209"/>
      <c r="P140" s="209"/>
      <c r="Q140" s="209"/>
      <c r="R140" s="209"/>
      <c r="S140" s="209"/>
      <c r="T140" s="210"/>
      <c r="AT140" s="211" t="s">
        <v>140</v>
      </c>
      <c r="AU140" s="211" t="s">
        <v>90</v>
      </c>
      <c r="AV140" s="13" t="s">
        <v>88</v>
      </c>
      <c r="AW140" s="13" t="s">
        <v>35</v>
      </c>
      <c r="AX140" s="13" t="s">
        <v>80</v>
      </c>
      <c r="AY140" s="211" t="s">
        <v>132</v>
      </c>
    </row>
    <row r="141" spans="1:65" s="14" customFormat="1" ht="11.25">
      <c r="B141" s="212"/>
      <c r="C141" s="213"/>
      <c r="D141" s="203" t="s">
        <v>140</v>
      </c>
      <c r="E141" s="214" t="s">
        <v>1</v>
      </c>
      <c r="F141" s="215" t="s">
        <v>152</v>
      </c>
      <c r="G141" s="213"/>
      <c r="H141" s="216">
        <v>4.9000000000000004</v>
      </c>
      <c r="I141" s="217"/>
      <c r="J141" s="213"/>
      <c r="K141" s="213"/>
      <c r="L141" s="218"/>
      <c r="M141" s="219"/>
      <c r="N141" s="220"/>
      <c r="O141" s="220"/>
      <c r="P141" s="220"/>
      <c r="Q141" s="220"/>
      <c r="R141" s="220"/>
      <c r="S141" s="220"/>
      <c r="T141" s="221"/>
      <c r="AT141" s="222" t="s">
        <v>140</v>
      </c>
      <c r="AU141" s="222" t="s">
        <v>90</v>
      </c>
      <c r="AV141" s="14" t="s">
        <v>90</v>
      </c>
      <c r="AW141" s="14" t="s">
        <v>35</v>
      </c>
      <c r="AX141" s="14" t="s">
        <v>80</v>
      </c>
      <c r="AY141" s="222" t="s">
        <v>132</v>
      </c>
    </row>
    <row r="142" spans="1:65" s="13" customFormat="1" ht="11.25">
      <c r="B142" s="201"/>
      <c r="C142" s="202"/>
      <c r="D142" s="203" t="s">
        <v>140</v>
      </c>
      <c r="E142" s="204" t="s">
        <v>1</v>
      </c>
      <c r="F142" s="205" t="s">
        <v>153</v>
      </c>
      <c r="G142" s="202"/>
      <c r="H142" s="204" t="s">
        <v>1</v>
      </c>
      <c r="I142" s="206"/>
      <c r="J142" s="202"/>
      <c r="K142" s="202"/>
      <c r="L142" s="207"/>
      <c r="M142" s="208"/>
      <c r="N142" s="209"/>
      <c r="O142" s="209"/>
      <c r="P142" s="209"/>
      <c r="Q142" s="209"/>
      <c r="R142" s="209"/>
      <c r="S142" s="209"/>
      <c r="T142" s="210"/>
      <c r="AT142" s="211" t="s">
        <v>140</v>
      </c>
      <c r="AU142" s="211" t="s">
        <v>90</v>
      </c>
      <c r="AV142" s="13" t="s">
        <v>88</v>
      </c>
      <c r="AW142" s="13" t="s">
        <v>35</v>
      </c>
      <c r="AX142" s="13" t="s">
        <v>80</v>
      </c>
      <c r="AY142" s="211" t="s">
        <v>132</v>
      </c>
    </row>
    <row r="143" spans="1:65" s="14" customFormat="1" ht="11.25">
      <c r="B143" s="212"/>
      <c r="C143" s="213"/>
      <c r="D143" s="203" t="s">
        <v>140</v>
      </c>
      <c r="E143" s="214" t="s">
        <v>1</v>
      </c>
      <c r="F143" s="215" t="s">
        <v>154</v>
      </c>
      <c r="G143" s="213"/>
      <c r="H143" s="216">
        <v>13.5</v>
      </c>
      <c r="I143" s="217"/>
      <c r="J143" s="213"/>
      <c r="K143" s="213"/>
      <c r="L143" s="218"/>
      <c r="M143" s="219"/>
      <c r="N143" s="220"/>
      <c r="O143" s="220"/>
      <c r="P143" s="220"/>
      <c r="Q143" s="220"/>
      <c r="R143" s="220"/>
      <c r="S143" s="220"/>
      <c r="T143" s="221"/>
      <c r="AT143" s="222" t="s">
        <v>140</v>
      </c>
      <c r="AU143" s="222" t="s">
        <v>90</v>
      </c>
      <c r="AV143" s="14" t="s">
        <v>90</v>
      </c>
      <c r="AW143" s="14" t="s">
        <v>35</v>
      </c>
      <c r="AX143" s="14" t="s">
        <v>80</v>
      </c>
      <c r="AY143" s="222" t="s">
        <v>132</v>
      </c>
    </row>
    <row r="144" spans="1:65" s="14" customFormat="1" ht="11.25">
      <c r="B144" s="212"/>
      <c r="C144" s="213"/>
      <c r="D144" s="203" t="s">
        <v>140</v>
      </c>
      <c r="E144" s="214" t="s">
        <v>1</v>
      </c>
      <c r="F144" s="215" t="s">
        <v>155</v>
      </c>
      <c r="G144" s="213"/>
      <c r="H144" s="216">
        <v>5.4</v>
      </c>
      <c r="I144" s="217"/>
      <c r="J144" s="213"/>
      <c r="K144" s="213"/>
      <c r="L144" s="218"/>
      <c r="M144" s="219"/>
      <c r="N144" s="220"/>
      <c r="O144" s="220"/>
      <c r="P144" s="220"/>
      <c r="Q144" s="220"/>
      <c r="R144" s="220"/>
      <c r="S144" s="220"/>
      <c r="T144" s="221"/>
      <c r="AT144" s="222" t="s">
        <v>140</v>
      </c>
      <c r="AU144" s="222" t="s">
        <v>90</v>
      </c>
      <c r="AV144" s="14" t="s">
        <v>90</v>
      </c>
      <c r="AW144" s="14" t="s">
        <v>35</v>
      </c>
      <c r="AX144" s="14" t="s">
        <v>80</v>
      </c>
      <c r="AY144" s="222" t="s">
        <v>132</v>
      </c>
    </row>
    <row r="145" spans="1:65" s="15" customFormat="1" ht="11.25">
      <c r="B145" s="223"/>
      <c r="C145" s="224"/>
      <c r="D145" s="203" t="s">
        <v>140</v>
      </c>
      <c r="E145" s="225" t="s">
        <v>1</v>
      </c>
      <c r="F145" s="226" t="s">
        <v>143</v>
      </c>
      <c r="G145" s="224"/>
      <c r="H145" s="227">
        <v>36.985999999999997</v>
      </c>
      <c r="I145" s="228"/>
      <c r="J145" s="224"/>
      <c r="K145" s="224"/>
      <c r="L145" s="229"/>
      <c r="M145" s="230"/>
      <c r="N145" s="231"/>
      <c r="O145" s="231"/>
      <c r="P145" s="231"/>
      <c r="Q145" s="231"/>
      <c r="R145" s="231"/>
      <c r="S145" s="231"/>
      <c r="T145" s="232"/>
      <c r="AT145" s="233" t="s">
        <v>140</v>
      </c>
      <c r="AU145" s="233" t="s">
        <v>90</v>
      </c>
      <c r="AV145" s="15" t="s">
        <v>138</v>
      </c>
      <c r="AW145" s="15" t="s">
        <v>35</v>
      </c>
      <c r="AX145" s="15" t="s">
        <v>88</v>
      </c>
      <c r="AY145" s="233" t="s">
        <v>132</v>
      </c>
    </row>
    <row r="146" spans="1:65" s="2" customFormat="1" ht="24.2" customHeight="1">
      <c r="A146" s="34"/>
      <c r="B146" s="35"/>
      <c r="C146" s="187" t="s">
        <v>156</v>
      </c>
      <c r="D146" s="187" t="s">
        <v>134</v>
      </c>
      <c r="E146" s="188" t="s">
        <v>157</v>
      </c>
      <c r="F146" s="189" t="s">
        <v>158</v>
      </c>
      <c r="G146" s="190" t="s">
        <v>137</v>
      </c>
      <c r="H146" s="191">
        <v>26.8</v>
      </c>
      <c r="I146" s="192"/>
      <c r="J146" s="193">
        <f>ROUND(I146*H146,2)</f>
        <v>0</v>
      </c>
      <c r="K146" s="194"/>
      <c r="L146" s="39"/>
      <c r="M146" s="195" t="s">
        <v>1</v>
      </c>
      <c r="N146" s="196" t="s">
        <v>45</v>
      </c>
      <c r="O146" s="71"/>
      <c r="P146" s="197">
        <f>O146*H146</f>
        <v>0</v>
      </c>
      <c r="Q146" s="197">
        <v>0</v>
      </c>
      <c r="R146" s="197">
        <f>Q146*H146</f>
        <v>0</v>
      </c>
      <c r="S146" s="197">
        <v>0.32500000000000001</v>
      </c>
      <c r="T146" s="198">
        <f>S146*H146</f>
        <v>8.7100000000000009</v>
      </c>
      <c r="U146" s="34"/>
      <c r="V146" s="34"/>
      <c r="W146" s="34"/>
      <c r="X146" s="34"/>
      <c r="Y146" s="34"/>
      <c r="Z146" s="34"/>
      <c r="AA146" s="34"/>
      <c r="AB146" s="34"/>
      <c r="AC146" s="34"/>
      <c r="AD146" s="34"/>
      <c r="AE146" s="34"/>
      <c r="AR146" s="199" t="s">
        <v>138</v>
      </c>
      <c r="AT146" s="199" t="s">
        <v>134</v>
      </c>
      <c r="AU146" s="199" t="s">
        <v>90</v>
      </c>
      <c r="AY146" s="17" t="s">
        <v>132</v>
      </c>
      <c r="BE146" s="200">
        <f>IF(N146="základní",J146,0)</f>
        <v>0</v>
      </c>
      <c r="BF146" s="200">
        <f>IF(N146="snížená",J146,0)</f>
        <v>0</v>
      </c>
      <c r="BG146" s="200">
        <f>IF(N146="zákl. přenesená",J146,0)</f>
        <v>0</v>
      </c>
      <c r="BH146" s="200">
        <f>IF(N146="sníž. přenesená",J146,0)</f>
        <v>0</v>
      </c>
      <c r="BI146" s="200">
        <f>IF(N146="nulová",J146,0)</f>
        <v>0</v>
      </c>
      <c r="BJ146" s="17" t="s">
        <v>88</v>
      </c>
      <c r="BK146" s="200">
        <f>ROUND(I146*H146,2)</f>
        <v>0</v>
      </c>
      <c r="BL146" s="17" t="s">
        <v>138</v>
      </c>
      <c r="BM146" s="199" t="s">
        <v>159</v>
      </c>
    </row>
    <row r="147" spans="1:65" s="13" customFormat="1" ht="11.25">
      <c r="B147" s="201"/>
      <c r="C147" s="202"/>
      <c r="D147" s="203" t="s">
        <v>140</v>
      </c>
      <c r="E147" s="204" t="s">
        <v>1</v>
      </c>
      <c r="F147" s="205" t="s">
        <v>160</v>
      </c>
      <c r="G147" s="202"/>
      <c r="H147" s="204" t="s">
        <v>1</v>
      </c>
      <c r="I147" s="206"/>
      <c r="J147" s="202"/>
      <c r="K147" s="202"/>
      <c r="L147" s="207"/>
      <c r="M147" s="208"/>
      <c r="N147" s="209"/>
      <c r="O147" s="209"/>
      <c r="P147" s="209"/>
      <c r="Q147" s="209"/>
      <c r="R147" s="209"/>
      <c r="S147" s="209"/>
      <c r="T147" s="210"/>
      <c r="AT147" s="211" t="s">
        <v>140</v>
      </c>
      <c r="AU147" s="211" t="s">
        <v>90</v>
      </c>
      <c r="AV147" s="13" t="s">
        <v>88</v>
      </c>
      <c r="AW147" s="13" t="s">
        <v>35</v>
      </c>
      <c r="AX147" s="13" t="s">
        <v>80</v>
      </c>
      <c r="AY147" s="211" t="s">
        <v>132</v>
      </c>
    </row>
    <row r="148" spans="1:65" s="14" customFormat="1" ht="11.25">
      <c r="B148" s="212"/>
      <c r="C148" s="213"/>
      <c r="D148" s="203" t="s">
        <v>140</v>
      </c>
      <c r="E148" s="214" t="s">
        <v>1</v>
      </c>
      <c r="F148" s="215" t="s">
        <v>150</v>
      </c>
      <c r="G148" s="213"/>
      <c r="H148" s="216">
        <v>3</v>
      </c>
      <c r="I148" s="217"/>
      <c r="J148" s="213"/>
      <c r="K148" s="213"/>
      <c r="L148" s="218"/>
      <c r="M148" s="219"/>
      <c r="N148" s="220"/>
      <c r="O148" s="220"/>
      <c r="P148" s="220"/>
      <c r="Q148" s="220"/>
      <c r="R148" s="220"/>
      <c r="S148" s="220"/>
      <c r="T148" s="221"/>
      <c r="AT148" s="222" t="s">
        <v>140</v>
      </c>
      <c r="AU148" s="222" t="s">
        <v>90</v>
      </c>
      <c r="AV148" s="14" t="s">
        <v>90</v>
      </c>
      <c r="AW148" s="14" t="s">
        <v>35</v>
      </c>
      <c r="AX148" s="14" t="s">
        <v>80</v>
      </c>
      <c r="AY148" s="222" t="s">
        <v>132</v>
      </c>
    </row>
    <row r="149" spans="1:65" s="13" customFormat="1" ht="22.5">
      <c r="B149" s="201"/>
      <c r="C149" s="202"/>
      <c r="D149" s="203" t="s">
        <v>140</v>
      </c>
      <c r="E149" s="204" t="s">
        <v>1</v>
      </c>
      <c r="F149" s="205" t="s">
        <v>161</v>
      </c>
      <c r="G149" s="202"/>
      <c r="H149" s="204" t="s">
        <v>1</v>
      </c>
      <c r="I149" s="206"/>
      <c r="J149" s="202"/>
      <c r="K149" s="202"/>
      <c r="L149" s="207"/>
      <c r="M149" s="208"/>
      <c r="N149" s="209"/>
      <c r="O149" s="209"/>
      <c r="P149" s="209"/>
      <c r="Q149" s="209"/>
      <c r="R149" s="209"/>
      <c r="S149" s="209"/>
      <c r="T149" s="210"/>
      <c r="AT149" s="211" t="s">
        <v>140</v>
      </c>
      <c r="AU149" s="211" t="s">
        <v>90</v>
      </c>
      <c r="AV149" s="13" t="s">
        <v>88</v>
      </c>
      <c r="AW149" s="13" t="s">
        <v>35</v>
      </c>
      <c r="AX149" s="13" t="s">
        <v>80</v>
      </c>
      <c r="AY149" s="211" t="s">
        <v>132</v>
      </c>
    </row>
    <row r="150" spans="1:65" s="14" customFormat="1" ht="11.25">
      <c r="B150" s="212"/>
      <c r="C150" s="213"/>
      <c r="D150" s="203" t="s">
        <v>140</v>
      </c>
      <c r="E150" s="214" t="s">
        <v>1</v>
      </c>
      <c r="F150" s="215" t="s">
        <v>152</v>
      </c>
      <c r="G150" s="213"/>
      <c r="H150" s="216">
        <v>4.9000000000000004</v>
      </c>
      <c r="I150" s="217"/>
      <c r="J150" s="213"/>
      <c r="K150" s="213"/>
      <c r="L150" s="218"/>
      <c r="M150" s="219"/>
      <c r="N150" s="220"/>
      <c r="O150" s="220"/>
      <c r="P150" s="220"/>
      <c r="Q150" s="220"/>
      <c r="R150" s="220"/>
      <c r="S150" s="220"/>
      <c r="T150" s="221"/>
      <c r="AT150" s="222" t="s">
        <v>140</v>
      </c>
      <c r="AU150" s="222" t="s">
        <v>90</v>
      </c>
      <c r="AV150" s="14" t="s">
        <v>90</v>
      </c>
      <c r="AW150" s="14" t="s">
        <v>35</v>
      </c>
      <c r="AX150" s="14" t="s">
        <v>80</v>
      </c>
      <c r="AY150" s="222" t="s">
        <v>132</v>
      </c>
    </row>
    <row r="151" spans="1:65" s="13" customFormat="1" ht="11.25">
      <c r="B151" s="201"/>
      <c r="C151" s="202"/>
      <c r="D151" s="203" t="s">
        <v>140</v>
      </c>
      <c r="E151" s="204" t="s">
        <v>1</v>
      </c>
      <c r="F151" s="205" t="s">
        <v>162</v>
      </c>
      <c r="G151" s="202"/>
      <c r="H151" s="204" t="s">
        <v>1</v>
      </c>
      <c r="I151" s="206"/>
      <c r="J151" s="202"/>
      <c r="K151" s="202"/>
      <c r="L151" s="207"/>
      <c r="M151" s="208"/>
      <c r="N151" s="209"/>
      <c r="O151" s="209"/>
      <c r="P151" s="209"/>
      <c r="Q151" s="209"/>
      <c r="R151" s="209"/>
      <c r="S151" s="209"/>
      <c r="T151" s="210"/>
      <c r="AT151" s="211" t="s">
        <v>140</v>
      </c>
      <c r="AU151" s="211" t="s">
        <v>90</v>
      </c>
      <c r="AV151" s="13" t="s">
        <v>88</v>
      </c>
      <c r="AW151" s="13" t="s">
        <v>35</v>
      </c>
      <c r="AX151" s="13" t="s">
        <v>80</v>
      </c>
      <c r="AY151" s="211" t="s">
        <v>132</v>
      </c>
    </row>
    <row r="152" spans="1:65" s="14" customFormat="1" ht="11.25">
      <c r="B152" s="212"/>
      <c r="C152" s="213"/>
      <c r="D152" s="203" t="s">
        <v>140</v>
      </c>
      <c r="E152" s="214" t="s">
        <v>1</v>
      </c>
      <c r="F152" s="215" t="s">
        <v>154</v>
      </c>
      <c r="G152" s="213"/>
      <c r="H152" s="216">
        <v>13.5</v>
      </c>
      <c r="I152" s="217"/>
      <c r="J152" s="213"/>
      <c r="K152" s="213"/>
      <c r="L152" s="218"/>
      <c r="M152" s="219"/>
      <c r="N152" s="220"/>
      <c r="O152" s="220"/>
      <c r="P152" s="220"/>
      <c r="Q152" s="220"/>
      <c r="R152" s="220"/>
      <c r="S152" s="220"/>
      <c r="T152" s="221"/>
      <c r="AT152" s="222" t="s">
        <v>140</v>
      </c>
      <c r="AU152" s="222" t="s">
        <v>90</v>
      </c>
      <c r="AV152" s="14" t="s">
        <v>90</v>
      </c>
      <c r="AW152" s="14" t="s">
        <v>35</v>
      </c>
      <c r="AX152" s="14" t="s">
        <v>80</v>
      </c>
      <c r="AY152" s="222" t="s">
        <v>132</v>
      </c>
    </row>
    <row r="153" spans="1:65" s="14" customFormat="1" ht="11.25">
      <c r="B153" s="212"/>
      <c r="C153" s="213"/>
      <c r="D153" s="203" t="s">
        <v>140</v>
      </c>
      <c r="E153" s="214" t="s">
        <v>1</v>
      </c>
      <c r="F153" s="215" t="s">
        <v>155</v>
      </c>
      <c r="G153" s="213"/>
      <c r="H153" s="216">
        <v>5.4</v>
      </c>
      <c r="I153" s="217"/>
      <c r="J153" s="213"/>
      <c r="K153" s="213"/>
      <c r="L153" s="218"/>
      <c r="M153" s="219"/>
      <c r="N153" s="220"/>
      <c r="O153" s="220"/>
      <c r="P153" s="220"/>
      <c r="Q153" s="220"/>
      <c r="R153" s="220"/>
      <c r="S153" s="220"/>
      <c r="T153" s="221"/>
      <c r="AT153" s="222" t="s">
        <v>140</v>
      </c>
      <c r="AU153" s="222" t="s">
        <v>90</v>
      </c>
      <c r="AV153" s="14" t="s">
        <v>90</v>
      </c>
      <c r="AW153" s="14" t="s">
        <v>35</v>
      </c>
      <c r="AX153" s="14" t="s">
        <v>80</v>
      </c>
      <c r="AY153" s="222" t="s">
        <v>132</v>
      </c>
    </row>
    <row r="154" spans="1:65" s="15" customFormat="1" ht="11.25">
      <c r="B154" s="223"/>
      <c r="C154" s="224"/>
      <c r="D154" s="203" t="s">
        <v>140</v>
      </c>
      <c r="E154" s="225" t="s">
        <v>1</v>
      </c>
      <c r="F154" s="226" t="s">
        <v>143</v>
      </c>
      <c r="G154" s="224"/>
      <c r="H154" s="227">
        <v>26.8</v>
      </c>
      <c r="I154" s="228"/>
      <c r="J154" s="224"/>
      <c r="K154" s="224"/>
      <c r="L154" s="229"/>
      <c r="M154" s="230"/>
      <c r="N154" s="231"/>
      <c r="O154" s="231"/>
      <c r="P154" s="231"/>
      <c r="Q154" s="231"/>
      <c r="R154" s="231"/>
      <c r="S154" s="231"/>
      <c r="T154" s="232"/>
      <c r="AT154" s="233" t="s">
        <v>140</v>
      </c>
      <c r="AU154" s="233" t="s">
        <v>90</v>
      </c>
      <c r="AV154" s="15" t="s">
        <v>138</v>
      </c>
      <c r="AW154" s="15" t="s">
        <v>35</v>
      </c>
      <c r="AX154" s="15" t="s">
        <v>88</v>
      </c>
      <c r="AY154" s="233" t="s">
        <v>132</v>
      </c>
    </row>
    <row r="155" spans="1:65" s="2" customFormat="1" ht="16.5" customHeight="1">
      <c r="A155" s="34"/>
      <c r="B155" s="35"/>
      <c r="C155" s="187" t="s">
        <v>138</v>
      </c>
      <c r="D155" s="187" t="s">
        <v>134</v>
      </c>
      <c r="E155" s="188" t="s">
        <v>163</v>
      </c>
      <c r="F155" s="189" t="s">
        <v>164</v>
      </c>
      <c r="G155" s="190" t="s">
        <v>137</v>
      </c>
      <c r="H155" s="191">
        <v>21</v>
      </c>
      <c r="I155" s="192"/>
      <c r="J155" s="193">
        <f>ROUND(I155*H155,2)</f>
        <v>0</v>
      </c>
      <c r="K155" s="194"/>
      <c r="L155" s="39"/>
      <c r="M155" s="195" t="s">
        <v>1</v>
      </c>
      <c r="N155" s="196" t="s">
        <v>45</v>
      </c>
      <c r="O155" s="71"/>
      <c r="P155" s="197">
        <f>O155*H155</f>
        <v>0</v>
      </c>
      <c r="Q155" s="197">
        <v>0</v>
      </c>
      <c r="R155" s="197">
        <f>Q155*H155</f>
        <v>0</v>
      </c>
      <c r="S155" s="197">
        <v>0.35499999999999998</v>
      </c>
      <c r="T155" s="198">
        <f>S155*H155</f>
        <v>7.4550000000000001</v>
      </c>
      <c r="U155" s="34"/>
      <c r="V155" s="34"/>
      <c r="W155" s="34"/>
      <c r="X155" s="34"/>
      <c r="Y155" s="34"/>
      <c r="Z155" s="34"/>
      <c r="AA155" s="34"/>
      <c r="AB155" s="34"/>
      <c r="AC155" s="34"/>
      <c r="AD155" s="34"/>
      <c r="AE155" s="34"/>
      <c r="AR155" s="199" t="s">
        <v>138</v>
      </c>
      <c r="AT155" s="199" t="s">
        <v>134</v>
      </c>
      <c r="AU155" s="199" t="s">
        <v>90</v>
      </c>
      <c r="AY155" s="17" t="s">
        <v>132</v>
      </c>
      <c r="BE155" s="200">
        <f>IF(N155="základní",J155,0)</f>
        <v>0</v>
      </c>
      <c r="BF155" s="200">
        <f>IF(N155="snížená",J155,0)</f>
        <v>0</v>
      </c>
      <c r="BG155" s="200">
        <f>IF(N155="zákl. přenesená",J155,0)</f>
        <v>0</v>
      </c>
      <c r="BH155" s="200">
        <f>IF(N155="sníž. přenesená",J155,0)</f>
        <v>0</v>
      </c>
      <c r="BI155" s="200">
        <f>IF(N155="nulová",J155,0)</f>
        <v>0</v>
      </c>
      <c r="BJ155" s="17" t="s">
        <v>88</v>
      </c>
      <c r="BK155" s="200">
        <f>ROUND(I155*H155,2)</f>
        <v>0</v>
      </c>
      <c r="BL155" s="17" t="s">
        <v>138</v>
      </c>
      <c r="BM155" s="199" t="s">
        <v>165</v>
      </c>
    </row>
    <row r="156" spans="1:65" s="13" customFormat="1" ht="11.25">
      <c r="B156" s="201"/>
      <c r="C156" s="202"/>
      <c r="D156" s="203" t="s">
        <v>140</v>
      </c>
      <c r="E156" s="204" t="s">
        <v>1</v>
      </c>
      <c r="F156" s="205" t="s">
        <v>166</v>
      </c>
      <c r="G156" s="202"/>
      <c r="H156" s="204" t="s">
        <v>1</v>
      </c>
      <c r="I156" s="206"/>
      <c r="J156" s="202"/>
      <c r="K156" s="202"/>
      <c r="L156" s="207"/>
      <c r="M156" s="208"/>
      <c r="N156" s="209"/>
      <c r="O156" s="209"/>
      <c r="P156" s="209"/>
      <c r="Q156" s="209"/>
      <c r="R156" s="209"/>
      <c r="S156" s="209"/>
      <c r="T156" s="210"/>
      <c r="AT156" s="211" t="s">
        <v>140</v>
      </c>
      <c r="AU156" s="211" t="s">
        <v>90</v>
      </c>
      <c r="AV156" s="13" t="s">
        <v>88</v>
      </c>
      <c r="AW156" s="13" t="s">
        <v>35</v>
      </c>
      <c r="AX156" s="13" t="s">
        <v>80</v>
      </c>
      <c r="AY156" s="211" t="s">
        <v>132</v>
      </c>
    </row>
    <row r="157" spans="1:65" s="14" customFormat="1" ht="11.25">
      <c r="B157" s="212"/>
      <c r="C157" s="213"/>
      <c r="D157" s="203" t="s">
        <v>140</v>
      </c>
      <c r="E157" s="214" t="s">
        <v>1</v>
      </c>
      <c r="F157" s="215" t="s">
        <v>167</v>
      </c>
      <c r="G157" s="213"/>
      <c r="H157" s="216">
        <v>21</v>
      </c>
      <c r="I157" s="217"/>
      <c r="J157" s="213"/>
      <c r="K157" s="213"/>
      <c r="L157" s="218"/>
      <c r="M157" s="219"/>
      <c r="N157" s="220"/>
      <c r="O157" s="220"/>
      <c r="P157" s="220"/>
      <c r="Q157" s="220"/>
      <c r="R157" s="220"/>
      <c r="S157" s="220"/>
      <c r="T157" s="221"/>
      <c r="AT157" s="222" t="s">
        <v>140</v>
      </c>
      <c r="AU157" s="222" t="s">
        <v>90</v>
      </c>
      <c r="AV157" s="14" t="s">
        <v>90</v>
      </c>
      <c r="AW157" s="14" t="s">
        <v>35</v>
      </c>
      <c r="AX157" s="14" t="s">
        <v>80</v>
      </c>
      <c r="AY157" s="222" t="s">
        <v>132</v>
      </c>
    </row>
    <row r="158" spans="1:65" s="15" customFormat="1" ht="11.25">
      <c r="B158" s="223"/>
      <c r="C158" s="224"/>
      <c r="D158" s="203" t="s">
        <v>140</v>
      </c>
      <c r="E158" s="225" t="s">
        <v>1</v>
      </c>
      <c r="F158" s="226" t="s">
        <v>143</v>
      </c>
      <c r="G158" s="224"/>
      <c r="H158" s="227">
        <v>21</v>
      </c>
      <c r="I158" s="228"/>
      <c r="J158" s="224"/>
      <c r="K158" s="224"/>
      <c r="L158" s="229"/>
      <c r="M158" s="230"/>
      <c r="N158" s="231"/>
      <c r="O158" s="231"/>
      <c r="P158" s="231"/>
      <c r="Q158" s="231"/>
      <c r="R158" s="231"/>
      <c r="S158" s="231"/>
      <c r="T158" s="232"/>
      <c r="AT158" s="233" t="s">
        <v>140</v>
      </c>
      <c r="AU158" s="233" t="s">
        <v>90</v>
      </c>
      <c r="AV158" s="15" t="s">
        <v>138</v>
      </c>
      <c r="AW158" s="15" t="s">
        <v>35</v>
      </c>
      <c r="AX158" s="15" t="s">
        <v>88</v>
      </c>
      <c r="AY158" s="233" t="s">
        <v>132</v>
      </c>
    </row>
    <row r="159" spans="1:65" s="2" customFormat="1" ht="16.5" customHeight="1">
      <c r="A159" s="34"/>
      <c r="B159" s="35"/>
      <c r="C159" s="187" t="s">
        <v>168</v>
      </c>
      <c r="D159" s="187" t="s">
        <v>134</v>
      </c>
      <c r="E159" s="188" t="s">
        <v>169</v>
      </c>
      <c r="F159" s="189" t="s">
        <v>170</v>
      </c>
      <c r="G159" s="190" t="s">
        <v>171</v>
      </c>
      <c r="H159" s="191">
        <v>4</v>
      </c>
      <c r="I159" s="192"/>
      <c r="J159" s="193">
        <f>ROUND(I159*H159,2)</f>
        <v>0</v>
      </c>
      <c r="K159" s="194"/>
      <c r="L159" s="39"/>
      <c r="M159" s="195" t="s">
        <v>1</v>
      </c>
      <c r="N159" s="196" t="s">
        <v>45</v>
      </c>
      <c r="O159" s="71"/>
      <c r="P159" s="197">
        <f>O159*H159</f>
        <v>0</v>
      </c>
      <c r="Q159" s="197">
        <v>0</v>
      </c>
      <c r="R159" s="197">
        <f>Q159*H159</f>
        <v>0</v>
      </c>
      <c r="S159" s="197">
        <v>0.04</v>
      </c>
      <c r="T159" s="198">
        <f>S159*H159</f>
        <v>0.16</v>
      </c>
      <c r="U159" s="34"/>
      <c r="V159" s="34"/>
      <c r="W159" s="34"/>
      <c r="X159" s="34"/>
      <c r="Y159" s="34"/>
      <c r="Z159" s="34"/>
      <c r="AA159" s="34"/>
      <c r="AB159" s="34"/>
      <c r="AC159" s="34"/>
      <c r="AD159" s="34"/>
      <c r="AE159" s="34"/>
      <c r="AR159" s="199" t="s">
        <v>138</v>
      </c>
      <c r="AT159" s="199" t="s">
        <v>134</v>
      </c>
      <c r="AU159" s="199" t="s">
        <v>90</v>
      </c>
      <c r="AY159" s="17" t="s">
        <v>132</v>
      </c>
      <c r="BE159" s="200">
        <f>IF(N159="základní",J159,0)</f>
        <v>0</v>
      </c>
      <c r="BF159" s="200">
        <f>IF(N159="snížená",J159,0)</f>
        <v>0</v>
      </c>
      <c r="BG159" s="200">
        <f>IF(N159="zákl. přenesená",J159,0)</f>
        <v>0</v>
      </c>
      <c r="BH159" s="200">
        <f>IF(N159="sníž. přenesená",J159,0)</f>
        <v>0</v>
      </c>
      <c r="BI159" s="200">
        <f>IF(N159="nulová",J159,0)</f>
        <v>0</v>
      </c>
      <c r="BJ159" s="17" t="s">
        <v>88</v>
      </c>
      <c r="BK159" s="200">
        <f>ROUND(I159*H159,2)</f>
        <v>0</v>
      </c>
      <c r="BL159" s="17" t="s">
        <v>138</v>
      </c>
      <c r="BM159" s="199" t="s">
        <v>172</v>
      </c>
    </row>
    <row r="160" spans="1:65" s="14" customFormat="1" ht="11.25">
      <c r="B160" s="212"/>
      <c r="C160" s="213"/>
      <c r="D160" s="203" t="s">
        <v>140</v>
      </c>
      <c r="E160" s="214" t="s">
        <v>1</v>
      </c>
      <c r="F160" s="215" t="s">
        <v>138</v>
      </c>
      <c r="G160" s="213"/>
      <c r="H160" s="216">
        <v>4</v>
      </c>
      <c r="I160" s="217"/>
      <c r="J160" s="213"/>
      <c r="K160" s="213"/>
      <c r="L160" s="218"/>
      <c r="M160" s="219"/>
      <c r="N160" s="220"/>
      <c r="O160" s="220"/>
      <c r="P160" s="220"/>
      <c r="Q160" s="220"/>
      <c r="R160" s="220"/>
      <c r="S160" s="220"/>
      <c r="T160" s="221"/>
      <c r="AT160" s="222" t="s">
        <v>140</v>
      </c>
      <c r="AU160" s="222" t="s">
        <v>90</v>
      </c>
      <c r="AV160" s="14" t="s">
        <v>90</v>
      </c>
      <c r="AW160" s="14" t="s">
        <v>35</v>
      </c>
      <c r="AX160" s="14" t="s">
        <v>80</v>
      </c>
      <c r="AY160" s="222" t="s">
        <v>132</v>
      </c>
    </row>
    <row r="161" spans="1:65" s="15" customFormat="1" ht="11.25">
      <c r="B161" s="223"/>
      <c r="C161" s="224"/>
      <c r="D161" s="203" t="s">
        <v>140</v>
      </c>
      <c r="E161" s="225" t="s">
        <v>1</v>
      </c>
      <c r="F161" s="226" t="s">
        <v>143</v>
      </c>
      <c r="G161" s="224"/>
      <c r="H161" s="227">
        <v>4</v>
      </c>
      <c r="I161" s="228"/>
      <c r="J161" s="224"/>
      <c r="K161" s="224"/>
      <c r="L161" s="229"/>
      <c r="M161" s="230"/>
      <c r="N161" s="231"/>
      <c r="O161" s="231"/>
      <c r="P161" s="231"/>
      <c r="Q161" s="231"/>
      <c r="R161" s="231"/>
      <c r="S161" s="231"/>
      <c r="T161" s="232"/>
      <c r="AT161" s="233" t="s">
        <v>140</v>
      </c>
      <c r="AU161" s="233" t="s">
        <v>90</v>
      </c>
      <c r="AV161" s="15" t="s">
        <v>138</v>
      </c>
      <c r="AW161" s="15" t="s">
        <v>35</v>
      </c>
      <c r="AX161" s="15" t="s">
        <v>88</v>
      </c>
      <c r="AY161" s="233" t="s">
        <v>132</v>
      </c>
    </row>
    <row r="162" spans="1:65" s="2" customFormat="1" ht="24.2" customHeight="1">
      <c r="A162" s="34"/>
      <c r="B162" s="35"/>
      <c r="C162" s="187" t="s">
        <v>173</v>
      </c>
      <c r="D162" s="187" t="s">
        <v>134</v>
      </c>
      <c r="E162" s="188" t="s">
        <v>174</v>
      </c>
      <c r="F162" s="189" t="s">
        <v>175</v>
      </c>
      <c r="G162" s="190" t="s">
        <v>171</v>
      </c>
      <c r="H162" s="191">
        <v>25</v>
      </c>
      <c r="I162" s="192"/>
      <c r="J162" s="193">
        <f>ROUND(I162*H162,2)</f>
        <v>0</v>
      </c>
      <c r="K162" s="194"/>
      <c r="L162" s="39"/>
      <c r="M162" s="195" t="s">
        <v>1</v>
      </c>
      <c r="N162" s="196" t="s">
        <v>45</v>
      </c>
      <c r="O162" s="71"/>
      <c r="P162" s="197">
        <f>O162*H162</f>
        <v>0</v>
      </c>
      <c r="Q162" s="197">
        <v>3.6900000000000002E-2</v>
      </c>
      <c r="R162" s="197">
        <f>Q162*H162</f>
        <v>0.9225000000000001</v>
      </c>
      <c r="S162" s="197">
        <v>0</v>
      </c>
      <c r="T162" s="198">
        <f>S162*H162</f>
        <v>0</v>
      </c>
      <c r="U162" s="34"/>
      <c r="V162" s="34"/>
      <c r="W162" s="34"/>
      <c r="X162" s="34"/>
      <c r="Y162" s="34"/>
      <c r="Z162" s="34"/>
      <c r="AA162" s="34"/>
      <c r="AB162" s="34"/>
      <c r="AC162" s="34"/>
      <c r="AD162" s="34"/>
      <c r="AE162" s="34"/>
      <c r="AR162" s="199" t="s">
        <v>138</v>
      </c>
      <c r="AT162" s="199" t="s">
        <v>134</v>
      </c>
      <c r="AU162" s="199" t="s">
        <v>90</v>
      </c>
      <c r="AY162" s="17" t="s">
        <v>132</v>
      </c>
      <c r="BE162" s="200">
        <f>IF(N162="základní",J162,0)</f>
        <v>0</v>
      </c>
      <c r="BF162" s="200">
        <f>IF(N162="snížená",J162,0)</f>
        <v>0</v>
      </c>
      <c r="BG162" s="200">
        <f>IF(N162="zákl. přenesená",J162,0)</f>
        <v>0</v>
      </c>
      <c r="BH162" s="200">
        <f>IF(N162="sníž. přenesená",J162,0)</f>
        <v>0</v>
      </c>
      <c r="BI162" s="200">
        <f>IF(N162="nulová",J162,0)</f>
        <v>0</v>
      </c>
      <c r="BJ162" s="17" t="s">
        <v>88</v>
      </c>
      <c r="BK162" s="200">
        <f>ROUND(I162*H162,2)</f>
        <v>0</v>
      </c>
      <c r="BL162" s="17" t="s">
        <v>138</v>
      </c>
      <c r="BM162" s="199" t="s">
        <v>176</v>
      </c>
    </row>
    <row r="163" spans="1:65" s="14" customFormat="1" ht="11.25">
      <c r="B163" s="212"/>
      <c r="C163" s="213"/>
      <c r="D163" s="203" t="s">
        <v>140</v>
      </c>
      <c r="E163" s="214" t="s">
        <v>1</v>
      </c>
      <c r="F163" s="215" t="s">
        <v>177</v>
      </c>
      <c r="G163" s="213"/>
      <c r="H163" s="216">
        <v>25</v>
      </c>
      <c r="I163" s="217"/>
      <c r="J163" s="213"/>
      <c r="K163" s="213"/>
      <c r="L163" s="218"/>
      <c r="M163" s="219"/>
      <c r="N163" s="220"/>
      <c r="O163" s="220"/>
      <c r="P163" s="220"/>
      <c r="Q163" s="220"/>
      <c r="R163" s="220"/>
      <c r="S163" s="220"/>
      <c r="T163" s="221"/>
      <c r="AT163" s="222" t="s">
        <v>140</v>
      </c>
      <c r="AU163" s="222" t="s">
        <v>90</v>
      </c>
      <c r="AV163" s="14" t="s">
        <v>90</v>
      </c>
      <c r="AW163" s="14" t="s">
        <v>35</v>
      </c>
      <c r="AX163" s="14" t="s">
        <v>80</v>
      </c>
      <c r="AY163" s="222" t="s">
        <v>132</v>
      </c>
    </row>
    <row r="164" spans="1:65" s="15" customFormat="1" ht="11.25">
      <c r="B164" s="223"/>
      <c r="C164" s="224"/>
      <c r="D164" s="203" t="s">
        <v>140</v>
      </c>
      <c r="E164" s="225" t="s">
        <v>1</v>
      </c>
      <c r="F164" s="226" t="s">
        <v>143</v>
      </c>
      <c r="G164" s="224"/>
      <c r="H164" s="227">
        <v>25</v>
      </c>
      <c r="I164" s="228"/>
      <c r="J164" s="224"/>
      <c r="K164" s="224"/>
      <c r="L164" s="229"/>
      <c r="M164" s="230"/>
      <c r="N164" s="231"/>
      <c r="O164" s="231"/>
      <c r="P164" s="231"/>
      <c r="Q164" s="231"/>
      <c r="R164" s="231"/>
      <c r="S164" s="231"/>
      <c r="T164" s="232"/>
      <c r="AT164" s="233" t="s">
        <v>140</v>
      </c>
      <c r="AU164" s="233" t="s">
        <v>90</v>
      </c>
      <c r="AV164" s="15" t="s">
        <v>138</v>
      </c>
      <c r="AW164" s="15" t="s">
        <v>35</v>
      </c>
      <c r="AX164" s="15" t="s">
        <v>88</v>
      </c>
      <c r="AY164" s="233" t="s">
        <v>132</v>
      </c>
    </row>
    <row r="165" spans="1:65" s="2" customFormat="1" ht="24.2" customHeight="1">
      <c r="A165" s="34"/>
      <c r="B165" s="35"/>
      <c r="C165" s="187" t="s">
        <v>178</v>
      </c>
      <c r="D165" s="187" t="s">
        <v>134</v>
      </c>
      <c r="E165" s="188" t="s">
        <v>179</v>
      </c>
      <c r="F165" s="189" t="s">
        <v>180</v>
      </c>
      <c r="G165" s="190" t="s">
        <v>137</v>
      </c>
      <c r="H165" s="191">
        <v>60</v>
      </c>
      <c r="I165" s="192"/>
      <c r="J165" s="193">
        <f>ROUND(I165*H165,2)</f>
        <v>0</v>
      </c>
      <c r="K165" s="194"/>
      <c r="L165" s="39"/>
      <c r="M165" s="195" t="s">
        <v>1</v>
      </c>
      <c r="N165" s="196" t="s">
        <v>45</v>
      </c>
      <c r="O165" s="71"/>
      <c r="P165" s="197">
        <f>O165*H165</f>
        <v>0</v>
      </c>
      <c r="Q165" s="197">
        <v>0</v>
      </c>
      <c r="R165" s="197">
        <f>Q165*H165</f>
        <v>0</v>
      </c>
      <c r="S165" s="197">
        <v>0</v>
      </c>
      <c r="T165" s="198">
        <f>S165*H165</f>
        <v>0</v>
      </c>
      <c r="U165" s="34"/>
      <c r="V165" s="34"/>
      <c r="W165" s="34"/>
      <c r="X165" s="34"/>
      <c r="Y165" s="34"/>
      <c r="Z165" s="34"/>
      <c r="AA165" s="34"/>
      <c r="AB165" s="34"/>
      <c r="AC165" s="34"/>
      <c r="AD165" s="34"/>
      <c r="AE165" s="34"/>
      <c r="AR165" s="199" t="s">
        <v>138</v>
      </c>
      <c r="AT165" s="199" t="s">
        <v>134</v>
      </c>
      <c r="AU165" s="199" t="s">
        <v>90</v>
      </c>
      <c r="AY165" s="17" t="s">
        <v>132</v>
      </c>
      <c r="BE165" s="200">
        <f>IF(N165="základní",J165,0)</f>
        <v>0</v>
      </c>
      <c r="BF165" s="200">
        <f>IF(N165="snížená",J165,0)</f>
        <v>0</v>
      </c>
      <c r="BG165" s="200">
        <f>IF(N165="zákl. přenesená",J165,0)</f>
        <v>0</v>
      </c>
      <c r="BH165" s="200">
        <f>IF(N165="sníž. přenesená",J165,0)</f>
        <v>0</v>
      </c>
      <c r="BI165" s="200">
        <f>IF(N165="nulová",J165,0)</f>
        <v>0</v>
      </c>
      <c r="BJ165" s="17" t="s">
        <v>88</v>
      </c>
      <c r="BK165" s="200">
        <f>ROUND(I165*H165,2)</f>
        <v>0</v>
      </c>
      <c r="BL165" s="17" t="s">
        <v>138</v>
      </c>
      <c r="BM165" s="199" t="s">
        <v>181</v>
      </c>
    </row>
    <row r="166" spans="1:65" s="13" customFormat="1" ht="11.25">
      <c r="B166" s="201"/>
      <c r="C166" s="202"/>
      <c r="D166" s="203" t="s">
        <v>140</v>
      </c>
      <c r="E166" s="204" t="s">
        <v>1</v>
      </c>
      <c r="F166" s="205" t="s">
        <v>182</v>
      </c>
      <c r="G166" s="202"/>
      <c r="H166" s="204" t="s">
        <v>1</v>
      </c>
      <c r="I166" s="206"/>
      <c r="J166" s="202"/>
      <c r="K166" s="202"/>
      <c r="L166" s="207"/>
      <c r="M166" s="208"/>
      <c r="N166" s="209"/>
      <c r="O166" s="209"/>
      <c r="P166" s="209"/>
      <c r="Q166" s="209"/>
      <c r="R166" s="209"/>
      <c r="S166" s="209"/>
      <c r="T166" s="210"/>
      <c r="AT166" s="211" t="s">
        <v>140</v>
      </c>
      <c r="AU166" s="211" t="s">
        <v>90</v>
      </c>
      <c r="AV166" s="13" t="s">
        <v>88</v>
      </c>
      <c r="AW166" s="13" t="s">
        <v>35</v>
      </c>
      <c r="AX166" s="13" t="s">
        <v>80</v>
      </c>
      <c r="AY166" s="211" t="s">
        <v>132</v>
      </c>
    </row>
    <row r="167" spans="1:65" s="14" customFormat="1" ht="11.25">
      <c r="B167" s="212"/>
      <c r="C167" s="213"/>
      <c r="D167" s="203" t="s">
        <v>140</v>
      </c>
      <c r="E167" s="214" t="s">
        <v>1</v>
      </c>
      <c r="F167" s="215" t="s">
        <v>183</v>
      </c>
      <c r="G167" s="213"/>
      <c r="H167" s="216">
        <v>60</v>
      </c>
      <c r="I167" s="217"/>
      <c r="J167" s="213"/>
      <c r="K167" s="213"/>
      <c r="L167" s="218"/>
      <c r="M167" s="219"/>
      <c r="N167" s="220"/>
      <c r="O167" s="220"/>
      <c r="P167" s="220"/>
      <c r="Q167" s="220"/>
      <c r="R167" s="220"/>
      <c r="S167" s="220"/>
      <c r="T167" s="221"/>
      <c r="AT167" s="222" t="s">
        <v>140</v>
      </c>
      <c r="AU167" s="222" t="s">
        <v>90</v>
      </c>
      <c r="AV167" s="14" t="s">
        <v>90</v>
      </c>
      <c r="AW167" s="14" t="s">
        <v>35</v>
      </c>
      <c r="AX167" s="14" t="s">
        <v>80</v>
      </c>
      <c r="AY167" s="222" t="s">
        <v>132</v>
      </c>
    </row>
    <row r="168" spans="1:65" s="15" customFormat="1" ht="11.25">
      <c r="B168" s="223"/>
      <c r="C168" s="224"/>
      <c r="D168" s="203" t="s">
        <v>140</v>
      </c>
      <c r="E168" s="225" t="s">
        <v>1</v>
      </c>
      <c r="F168" s="226" t="s">
        <v>143</v>
      </c>
      <c r="G168" s="224"/>
      <c r="H168" s="227">
        <v>60</v>
      </c>
      <c r="I168" s="228"/>
      <c r="J168" s="224"/>
      <c r="K168" s="224"/>
      <c r="L168" s="229"/>
      <c r="M168" s="230"/>
      <c r="N168" s="231"/>
      <c r="O168" s="231"/>
      <c r="P168" s="231"/>
      <c r="Q168" s="231"/>
      <c r="R168" s="231"/>
      <c r="S168" s="231"/>
      <c r="T168" s="232"/>
      <c r="AT168" s="233" t="s">
        <v>140</v>
      </c>
      <c r="AU168" s="233" t="s">
        <v>90</v>
      </c>
      <c r="AV168" s="15" t="s">
        <v>138</v>
      </c>
      <c r="AW168" s="15" t="s">
        <v>35</v>
      </c>
      <c r="AX168" s="15" t="s">
        <v>88</v>
      </c>
      <c r="AY168" s="233" t="s">
        <v>132</v>
      </c>
    </row>
    <row r="169" spans="1:65" s="2" customFormat="1" ht="33" customHeight="1">
      <c r="A169" s="34"/>
      <c r="B169" s="35"/>
      <c r="C169" s="187" t="s">
        <v>184</v>
      </c>
      <c r="D169" s="187" t="s">
        <v>134</v>
      </c>
      <c r="E169" s="188" t="s">
        <v>185</v>
      </c>
      <c r="F169" s="189" t="s">
        <v>186</v>
      </c>
      <c r="G169" s="190" t="s">
        <v>187</v>
      </c>
      <c r="H169" s="191">
        <v>136.29900000000001</v>
      </c>
      <c r="I169" s="192"/>
      <c r="J169" s="193">
        <f>ROUND(I169*H169,2)</f>
        <v>0</v>
      </c>
      <c r="K169" s="194"/>
      <c r="L169" s="39"/>
      <c r="M169" s="195" t="s">
        <v>1</v>
      </c>
      <c r="N169" s="196" t="s">
        <v>45</v>
      </c>
      <c r="O169" s="71"/>
      <c r="P169" s="197">
        <f>O169*H169</f>
        <v>0</v>
      </c>
      <c r="Q169" s="197">
        <v>0</v>
      </c>
      <c r="R169" s="197">
        <f>Q169*H169</f>
        <v>0</v>
      </c>
      <c r="S169" s="197">
        <v>1.3</v>
      </c>
      <c r="T169" s="198">
        <f>S169*H169</f>
        <v>177.18870000000001</v>
      </c>
      <c r="U169" s="34"/>
      <c r="V169" s="34"/>
      <c r="W169" s="34"/>
      <c r="X169" s="34"/>
      <c r="Y169" s="34"/>
      <c r="Z169" s="34"/>
      <c r="AA169" s="34"/>
      <c r="AB169" s="34"/>
      <c r="AC169" s="34"/>
      <c r="AD169" s="34"/>
      <c r="AE169" s="34"/>
      <c r="AR169" s="199" t="s">
        <v>138</v>
      </c>
      <c r="AT169" s="199" t="s">
        <v>134</v>
      </c>
      <c r="AU169" s="199" t="s">
        <v>90</v>
      </c>
      <c r="AY169" s="17" t="s">
        <v>132</v>
      </c>
      <c r="BE169" s="200">
        <f>IF(N169="základní",J169,0)</f>
        <v>0</v>
      </c>
      <c r="BF169" s="200">
        <f>IF(N169="snížená",J169,0)</f>
        <v>0</v>
      </c>
      <c r="BG169" s="200">
        <f>IF(N169="zákl. přenesená",J169,0)</f>
        <v>0</v>
      </c>
      <c r="BH169" s="200">
        <f>IF(N169="sníž. přenesená",J169,0)</f>
        <v>0</v>
      </c>
      <c r="BI169" s="200">
        <f>IF(N169="nulová",J169,0)</f>
        <v>0</v>
      </c>
      <c r="BJ169" s="17" t="s">
        <v>88</v>
      </c>
      <c r="BK169" s="200">
        <f>ROUND(I169*H169,2)</f>
        <v>0</v>
      </c>
      <c r="BL169" s="17" t="s">
        <v>138</v>
      </c>
      <c r="BM169" s="199" t="s">
        <v>188</v>
      </c>
    </row>
    <row r="170" spans="1:65" s="13" customFormat="1" ht="11.25">
      <c r="B170" s="201"/>
      <c r="C170" s="202"/>
      <c r="D170" s="203" t="s">
        <v>140</v>
      </c>
      <c r="E170" s="204" t="s">
        <v>1</v>
      </c>
      <c r="F170" s="205" t="s">
        <v>189</v>
      </c>
      <c r="G170" s="202"/>
      <c r="H170" s="204" t="s">
        <v>1</v>
      </c>
      <c r="I170" s="206"/>
      <c r="J170" s="202"/>
      <c r="K170" s="202"/>
      <c r="L170" s="207"/>
      <c r="M170" s="208"/>
      <c r="N170" s="209"/>
      <c r="O170" s="209"/>
      <c r="P170" s="209"/>
      <c r="Q170" s="209"/>
      <c r="R170" s="209"/>
      <c r="S170" s="209"/>
      <c r="T170" s="210"/>
      <c r="AT170" s="211" t="s">
        <v>140</v>
      </c>
      <c r="AU170" s="211" t="s">
        <v>90</v>
      </c>
      <c r="AV170" s="13" t="s">
        <v>88</v>
      </c>
      <c r="AW170" s="13" t="s">
        <v>35</v>
      </c>
      <c r="AX170" s="13" t="s">
        <v>80</v>
      </c>
      <c r="AY170" s="211" t="s">
        <v>132</v>
      </c>
    </row>
    <row r="171" spans="1:65" s="13" customFormat="1" ht="11.25">
      <c r="B171" s="201"/>
      <c r="C171" s="202"/>
      <c r="D171" s="203" t="s">
        <v>140</v>
      </c>
      <c r="E171" s="204" t="s">
        <v>1</v>
      </c>
      <c r="F171" s="205" t="s">
        <v>190</v>
      </c>
      <c r="G171" s="202"/>
      <c r="H171" s="204" t="s">
        <v>1</v>
      </c>
      <c r="I171" s="206"/>
      <c r="J171" s="202"/>
      <c r="K171" s="202"/>
      <c r="L171" s="207"/>
      <c r="M171" s="208"/>
      <c r="N171" s="209"/>
      <c r="O171" s="209"/>
      <c r="P171" s="209"/>
      <c r="Q171" s="209"/>
      <c r="R171" s="209"/>
      <c r="S171" s="209"/>
      <c r="T171" s="210"/>
      <c r="AT171" s="211" t="s">
        <v>140</v>
      </c>
      <c r="AU171" s="211" t="s">
        <v>90</v>
      </c>
      <c r="AV171" s="13" t="s">
        <v>88</v>
      </c>
      <c r="AW171" s="13" t="s">
        <v>35</v>
      </c>
      <c r="AX171" s="13" t="s">
        <v>80</v>
      </c>
      <c r="AY171" s="211" t="s">
        <v>132</v>
      </c>
    </row>
    <row r="172" spans="1:65" s="14" customFormat="1" ht="11.25">
      <c r="B172" s="212"/>
      <c r="C172" s="213"/>
      <c r="D172" s="203" t="s">
        <v>140</v>
      </c>
      <c r="E172" s="214" t="s">
        <v>1</v>
      </c>
      <c r="F172" s="215" t="s">
        <v>191</v>
      </c>
      <c r="G172" s="213"/>
      <c r="H172" s="216">
        <v>15.11</v>
      </c>
      <c r="I172" s="217"/>
      <c r="J172" s="213"/>
      <c r="K172" s="213"/>
      <c r="L172" s="218"/>
      <c r="M172" s="219"/>
      <c r="N172" s="220"/>
      <c r="O172" s="220"/>
      <c r="P172" s="220"/>
      <c r="Q172" s="220"/>
      <c r="R172" s="220"/>
      <c r="S172" s="220"/>
      <c r="T172" s="221"/>
      <c r="AT172" s="222" t="s">
        <v>140</v>
      </c>
      <c r="AU172" s="222" t="s">
        <v>90</v>
      </c>
      <c r="AV172" s="14" t="s">
        <v>90</v>
      </c>
      <c r="AW172" s="14" t="s">
        <v>35</v>
      </c>
      <c r="AX172" s="14" t="s">
        <v>80</v>
      </c>
      <c r="AY172" s="222" t="s">
        <v>132</v>
      </c>
    </row>
    <row r="173" spans="1:65" s="13" customFormat="1" ht="11.25">
      <c r="B173" s="201"/>
      <c r="C173" s="202"/>
      <c r="D173" s="203" t="s">
        <v>140</v>
      </c>
      <c r="E173" s="204" t="s">
        <v>1</v>
      </c>
      <c r="F173" s="205" t="s">
        <v>192</v>
      </c>
      <c r="G173" s="202"/>
      <c r="H173" s="204" t="s">
        <v>1</v>
      </c>
      <c r="I173" s="206"/>
      <c r="J173" s="202"/>
      <c r="K173" s="202"/>
      <c r="L173" s="207"/>
      <c r="M173" s="208"/>
      <c r="N173" s="209"/>
      <c r="O173" s="209"/>
      <c r="P173" s="209"/>
      <c r="Q173" s="209"/>
      <c r="R173" s="209"/>
      <c r="S173" s="209"/>
      <c r="T173" s="210"/>
      <c r="AT173" s="211" t="s">
        <v>140</v>
      </c>
      <c r="AU173" s="211" t="s">
        <v>90</v>
      </c>
      <c r="AV173" s="13" t="s">
        <v>88</v>
      </c>
      <c r="AW173" s="13" t="s">
        <v>35</v>
      </c>
      <c r="AX173" s="13" t="s">
        <v>80</v>
      </c>
      <c r="AY173" s="211" t="s">
        <v>132</v>
      </c>
    </row>
    <row r="174" spans="1:65" s="14" customFormat="1" ht="11.25">
      <c r="B174" s="212"/>
      <c r="C174" s="213"/>
      <c r="D174" s="203" t="s">
        <v>140</v>
      </c>
      <c r="E174" s="214" t="s">
        <v>1</v>
      </c>
      <c r="F174" s="215" t="s">
        <v>193</v>
      </c>
      <c r="G174" s="213"/>
      <c r="H174" s="216">
        <v>6.2439999999999998</v>
      </c>
      <c r="I174" s="217"/>
      <c r="J174" s="213"/>
      <c r="K174" s="213"/>
      <c r="L174" s="218"/>
      <c r="M174" s="219"/>
      <c r="N174" s="220"/>
      <c r="O174" s="220"/>
      <c r="P174" s="220"/>
      <c r="Q174" s="220"/>
      <c r="R174" s="220"/>
      <c r="S174" s="220"/>
      <c r="T174" s="221"/>
      <c r="AT174" s="222" t="s">
        <v>140</v>
      </c>
      <c r="AU174" s="222" t="s">
        <v>90</v>
      </c>
      <c r="AV174" s="14" t="s">
        <v>90</v>
      </c>
      <c r="AW174" s="14" t="s">
        <v>35</v>
      </c>
      <c r="AX174" s="14" t="s">
        <v>80</v>
      </c>
      <c r="AY174" s="222" t="s">
        <v>132</v>
      </c>
    </row>
    <row r="175" spans="1:65" s="14" customFormat="1" ht="11.25">
      <c r="B175" s="212"/>
      <c r="C175" s="213"/>
      <c r="D175" s="203" t="s">
        <v>140</v>
      </c>
      <c r="E175" s="214" t="s">
        <v>1</v>
      </c>
      <c r="F175" s="215" t="s">
        <v>194</v>
      </c>
      <c r="G175" s="213"/>
      <c r="H175" s="216">
        <v>15.401</v>
      </c>
      <c r="I175" s="217"/>
      <c r="J175" s="213"/>
      <c r="K175" s="213"/>
      <c r="L175" s="218"/>
      <c r="M175" s="219"/>
      <c r="N175" s="220"/>
      <c r="O175" s="220"/>
      <c r="P175" s="220"/>
      <c r="Q175" s="220"/>
      <c r="R175" s="220"/>
      <c r="S175" s="220"/>
      <c r="T175" s="221"/>
      <c r="AT175" s="222" t="s">
        <v>140</v>
      </c>
      <c r="AU175" s="222" t="s">
        <v>90</v>
      </c>
      <c r="AV175" s="14" t="s">
        <v>90</v>
      </c>
      <c r="AW175" s="14" t="s">
        <v>35</v>
      </c>
      <c r="AX175" s="14" t="s">
        <v>80</v>
      </c>
      <c r="AY175" s="222" t="s">
        <v>132</v>
      </c>
    </row>
    <row r="176" spans="1:65" s="13" customFormat="1" ht="11.25">
      <c r="B176" s="201"/>
      <c r="C176" s="202"/>
      <c r="D176" s="203" t="s">
        <v>140</v>
      </c>
      <c r="E176" s="204" t="s">
        <v>1</v>
      </c>
      <c r="F176" s="205" t="s">
        <v>195</v>
      </c>
      <c r="G176" s="202"/>
      <c r="H176" s="204" t="s">
        <v>1</v>
      </c>
      <c r="I176" s="206"/>
      <c r="J176" s="202"/>
      <c r="K176" s="202"/>
      <c r="L176" s="207"/>
      <c r="M176" s="208"/>
      <c r="N176" s="209"/>
      <c r="O176" s="209"/>
      <c r="P176" s="209"/>
      <c r="Q176" s="209"/>
      <c r="R176" s="209"/>
      <c r="S176" s="209"/>
      <c r="T176" s="210"/>
      <c r="AT176" s="211" t="s">
        <v>140</v>
      </c>
      <c r="AU176" s="211" t="s">
        <v>90</v>
      </c>
      <c r="AV176" s="13" t="s">
        <v>88</v>
      </c>
      <c r="AW176" s="13" t="s">
        <v>35</v>
      </c>
      <c r="AX176" s="13" t="s">
        <v>80</v>
      </c>
      <c r="AY176" s="211" t="s">
        <v>132</v>
      </c>
    </row>
    <row r="177" spans="1:65" s="14" customFormat="1" ht="11.25">
      <c r="B177" s="212"/>
      <c r="C177" s="213"/>
      <c r="D177" s="203" t="s">
        <v>140</v>
      </c>
      <c r="E177" s="214" t="s">
        <v>1</v>
      </c>
      <c r="F177" s="215" t="s">
        <v>196</v>
      </c>
      <c r="G177" s="213"/>
      <c r="H177" s="216">
        <v>54.222999999999999</v>
      </c>
      <c r="I177" s="217"/>
      <c r="J177" s="213"/>
      <c r="K177" s="213"/>
      <c r="L177" s="218"/>
      <c r="M177" s="219"/>
      <c r="N177" s="220"/>
      <c r="O177" s="220"/>
      <c r="P177" s="220"/>
      <c r="Q177" s="220"/>
      <c r="R177" s="220"/>
      <c r="S177" s="220"/>
      <c r="T177" s="221"/>
      <c r="AT177" s="222" t="s">
        <v>140</v>
      </c>
      <c r="AU177" s="222" t="s">
        <v>90</v>
      </c>
      <c r="AV177" s="14" t="s">
        <v>90</v>
      </c>
      <c r="AW177" s="14" t="s">
        <v>35</v>
      </c>
      <c r="AX177" s="14" t="s">
        <v>80</v>
      </c>
      <c r="AY177" s="222" t="s">
        <v>132</v>
      </c>
    </row>
    <row r="178" spans="1:65" s="13" customFormat="1" ht="11.25">
      <c r="B178" s="201"/>
      <c r="C178" s="202"/>
      <c r="D178" s="203" t="s">
        <v>140</v>
      </c>
      <c r="E178" s="204" t="s">
        <v>1</v>
      </c>
      <c r="F178" s="205" t="s">
        <v>192</v>
      </c>
      <c r="G178" s="202"/>
      <c r="H178" s="204" t="s">
        <v>1</v>
      </c>
      <c r="I178" s="206"/>
      <c r="J178" s="202"/>
      <c r="K178" s="202"/>
      <c r="L178" s="207"/>
      <c r="M178" s="208"/>
      <c r="N178" s="209"/>
      <c r="O178" s="209"/>
      <c r="P178" s="209"/>
      <c r="Q178" s="209"/>
      <c r="R178" s="209"/>
      <c r="S178" s="209"/>
      <c r="T178" s="210"/>
      <c r="AT178" s="211" t="s">
        <v>140</v>
      </c>
      <c r="AU178" s="211" t="s">
        <v>90</v>
      </c>
      <c r="AV178" s="13" t="s">
        <v>88</v>
      </c>
      <c r="AW178" s="13" t="s">
        <v>35</v>
      </c>
      <c r="AX178" s="13" t="s">
        <v>80</v>
      </c>
      <c r="AY178" s="211" t="s">
        <v>132</v>
      </c>
    </row>
    <row r="179" spans="1:65" s="14" customFormat="1" ht="11.25">
      <c r="B179" s="212"/>
      <c r="C179" s="213"/>
      <c r="D179" s="203" t="s">
        <v>140</v>
      </c>
      <c r="E179" s="214" t="s">
        <v>1</v>
      </c>
      <c r="F179" s="215" t="s">
        <v>197</v>
      </c>
      <c r="G179" s="213"/>
      <c r="H179" s="216">
        <v>9.2959999999999994</v>
      </c>
      <c r="I179" s="217"/>
      <c r="J179" s="213"/>
      <c r="K179" s="213"/>
      <c r="L179" s="218"/>
      <c r="M179" s="219"/>
      <c r="N179" s="220"/>
      <c r="O179" s="220"/>
      <c r="P179" s="220"/>
      <c r="Q179" s="220"/>
      <c r="R179" s="220"/>
      <c r="S179" s="220"/>
      <c r="T179" s="221"/>
      <c r="AT179" s="222" t="s">
        <v>140</v>
      </c>
      <c r="AU179" s="222" t="s">
        <v>90</v>
      </c>
      <c r="AV179" s="14" t="s">
        <v>90</v>
      </c>
      <c r="AW179" s="14" t="s">
        <v>35</v>
      </c>
      <c r="AX179" s="14" t="s">
        <v>80</v>
      </c>
      <c r="AY179" s="222" t="s">
        <v>132</v>
      </c>
    </row>
    <row r="180" spans="1:65" s="13" customFormat="1" ht="11.25">
      <c r="B180" s="201"/>
      <c r="C180" s="202"/>
      <c r="D180" s="203" t="s">
        <v>140</v>
      </c>
      <c r="E180" s="204" t="s">
        <v>1</v>
      </c>
      <c r="F180" s="205" t="s">
        <v>198</v>
      </c>
      <c r="G180" s="202"/>
      <c r="H180" s="204" t="s">
        <v>1</v>
      </c>
      <c r="I180" s="206"/>
      <c r="J180" s="202"/>
      <c r="K180" s="202"/>
      <c r="L180" s="207"/>
      <c r="M180" s="208"/>
      <c r="N180" s="209"/>
      <c r="O180" s="209"/>
      <c r="P180" s="209"/>
      <c r="Q180" s="209"/>
      <c r="R180" s="209"/>
      <c r="S180" s="209"/>
      <c r="T180" s="210"/>
      <c r="AT180" s="211" t="s">
        <v>140</v>
      </c>
      <c r="AU180" s="211" t="s">
        <v>90</v>
      </c>
      <c r="AV180" s="13" t="s">
        <v>88</v>
      </c>
      <c r="AW180" s="13" t="s">
        <v>35</v>
      </c>
      <c r="AX180" s="13" t="s">
        <v>80</v>
      </c>
      <c r="AY180" s="211" t="s">
        <v>132</v>
      </c>
    </row>
    <row r="181" spans="1:65" s="14" customFormat="1" ht="11.25">
      <c r="B181" s="212"/>
      <c r="C181" s="213"/>
      <c r="D181" s="203" t="s">
        <v>140</v>
      </c>
      <c r="E181" s="214" t="s">
        <v>1</v>
      </c>
      <c r="F181" s="215" t="s">
        <v>199</v>
      </c>
      <c r="G181" s="213"/>
      <c r="H181" s="216">
        <v>9.8010000000000002</v>
      </c>
      <c r="I181" s="217"/>
      <c r="J181" s="213"/>
      <c r="K181" s="213"/>
      <c r="L181" s="218"/>
      <c r="M181" s="219"/>
      <c r="N181" s="220"/>
      <c r="O181" s="220"/>
      <c r="P181" s="220"/>
      <c r="Q181" s="220"/>
      <c r="R181" s="220"/>
      <c r="S181" s="220"/>
      <c r="T181" s="221"/>
      <c r="AT181" s="222" t="s">
        <v>140</v>
      </c>
      <c r="AU181" s="222" t="s">
        <v>90</v>
      </c>
      <c r="AV181" s="14" t="s">
        <v>90</v>
      </c>
      <c r="AW181" s="14" t="s">
        <v>35</v>
      </c>
      <c r="AX181" s="14" t="s">
        <v>80</v>
      </c>
      <c r="AY181" s="222" t="s">
        <v>132</v>
      </c>
    </row>
    <row r="182" spans="1:65" s="13" customFormat="1" ht="11.25">
      <c r="B182" s="201"/>
      <c r="C182" s="202"/>
      <c r="D182" s="203" t="s">
        <v>140</v>
      </c>
      <c r="E182" s="204" t="s">
        <v>1</v>
      </c>
      <c r="F182" s="205" t="s">
        <v>192</v>
      </c>
      <c r="G182" s="202"/>
      <c r="H182" s="204" t="s">
        <v>1</v>
      </c>
      <c r="I182" s="206"/>
      <c r="J182" s="202"/>
      <c r="K182" s="202"/>
      <c r="L182" s="207"/>
      <c r="M182" s="208"/>
      <c r="N182" s="209"/>
      <c r="O182" s="209"/>
      <c r="P182" s="209"/>
      <c r="Q182" s="209"/>
      <c r="R182" s="209"/>
      <c r="S182" s="209"/>
      <c r="T182" s="210"/>
      <c r="AT182" s="211" t="s">
        <v>140</v>
      </c>
      <c r="AU182" s="211" t="s">
        <v>90</v>
      </c>
      <c r="AV182" s="13" t="s">
        <v>88</v>
      </c>
      <c r="AW182" s="13" t="s">
        <v>35</v>
      </c>
      <c r="AX182" s="13" t="s">
        <v>80</v>
      </c>
      <c r="AY182" s="211" t="s">
        <v>132</v>
      </c>
    </row>
    <row r="183" spans="1:65" s="14" customFormat="1" ht="11.25">
      <c r="B183" s="212"/>
      <c r="C183" s="213"/>
      <c r="D183" s="203" t="s">
        <v>140</v>
      </c>
      <c r="E183" s="214" t="s">
        <v>1</v>
      </c>
      <c r="F183" s="215" t="s">
        <v>194</v>
      </c>
      <c r="G183" s="213"/>
      <c r="H183" s="216">
        <v>15.401</v>
      </c>
      <c r="I183" s="217"/>
      <c r="J183" s="213"/>
      <c r="K183" s="213"/>
      <c r="L183" s="218"/>
      <c r="M183" s="219"/>
      <c r="N183" s="220"/>
      <c r="O183" s="220"/>
      <c r="P183" s="220"/>
      <c r="Q183" s="220"/>
      <c r="R183" s="220"/>
      <c r="S183" s="220"/>
      <c r="T183" s="221"/>
      <c r="AT183" s="222" t="s">
        <v>140</v>
      </c>
      <c r="AU183" s="222" t="s">
        <v>90</v>
      </c>
      <c r="AV183" s="14" t="s">
        <v>90</v>
      </c>
      <c r="AW183" s="14" t="s">
        <v>35</v>
      </c>
      <c r="AX183" s="14" t="s">
        <v>80</v>
      </c>
      <c r="AY183" s="222" t="s">
        <v>132</v>
      </c>
    </row>
    <row r="184" spans="1:65" s="14" customFormat="1" ht="11.25">
      <c r="B184" s="212"/>
      <c r="C184" s="213"/>
      <c r="D184" s="203" t="s">
        <v>140</v>
      </c>
      <c r="E184" s="214" t="s">
        <v>1</v>
      </c>
      <c r="F184" s="215" t="s">
        <v>200</v>
      </c>
      <c r="G184" s="213"/>
      <c r="H184" s="216">
        <v>10.823</v>
      </c>
      <c r="I184" s="217"/>
      <c r="J184" s="213"/>
      <c r="K184" s="213"/>
      <c r="L184" s="218"/>
      <c r="M184" s="219"/>
      <c r="N184" s="220"/>
      <c r="O184" s="220"/>
      <c r="P184" s="220"/>
      <c r="Q184" s="220"/>
      <c r="R184" s="220"/>
      <c r="S184" s="220"/>
      <c r="T184" s="221"/>
      <c r="AT184" s="222" t="s">
        <v>140</v>
      </c>
      <c r="AU184" s="222" t="s">
        <v>90</v>
      </c>
      <c r="AV184" s="14" t="s">
        <v>90</v>
      </c>
      <c r="AW184" s="14" t="s">
        <v>35</v>
      </c>
      <c r="AX184" s="14" t="s">
        <v>80</v>
      </c>
      <c r="AY184" s="222" t="s">
        <v>132</v>
      </c>
    </row>
    <row r="185" spans="1:65" s="15" customFormat="1" ht="11.25">
      <c r="B185" s="223"/>
      <c r="C185" s="224"/>
      <c r="D185" s="203" t="s">
        <v>140</v>
      </c>
      <c r="E185" s="225" t="s">
        <v>1</v>
      </c>
      <c r="F185" s="226" t="s">
        <v>143</v>
      </c>
      <c r="G185" s="224"/>
      <c r="H185" s="227">
        <v>136.29900000000001</v>
      </c>
      <c r="I185" s="228"/>
      <c r="J185" s="224"/>
      <c r="K185" s="224"/>
      <c r="L185" s="229"/>
      <c r="M185" s="230"/>
      <c r="N185" s="231"/>
      <c r="O185" s="231"/>
      <c r="P185" s="231"/>
      <c r="Q185" s="231"/>
      <c r="R185" s="231"/>
      <c r="S185" s="231"/>
      <c r="T185" s="232"/>
      <c r="AT185" s="233" t="s">
        <v>140</v>
      </c>
      <c r="AU185" s="233" t="s">
        <v>90</v>
      </c>
      <c r="AV185" s="15" t="s">
        <v>138</v>
      </c>
      <c r="AW185" s="15" t="s">
        <v>35</v>
      </c>
      <c r="AX185" s="15" t="s">
        <v>88</v>
      </c>
      <c r="AY185" s="233" t="s">
        <v>132</v>
      </c>
    </row>
    <row r="186" spans="1:65" s="2" customFormat="1" ht="37.9" customHeight="1">
      <c r="A186" s="34"/>
      <c r="B186" s="35"/>
      <c r="C186" s="187" t="s">
        <v>201</v>
      </c>
      <c r="D186" s="187" t="s">
        <v>134</v>
      </c>
      <c r="E186" s="188" t="s">
        <v>202</v>
      </c>
      <c r="F186" s="189" t="s">
        <v>203</v>
      </c>
      <c r="G186" s="190" t="s">
        <v>187</v>
      </c>
      <c r="H186" s="191">
        <v>6</v>
      </c>
      <c r="I186" s="192"/>
      <c r="J186" s="193">
        <f>ROUND(I186*H186,2)</f>
        <v>0</v>
      </c>
      <c r="K186" s="194"/>
      <c r="L186" s="39"/>
      <c r="M186" s="195" t="s">
        <v>1</v>
      </c>
      <c r="N186" s="196" t="s">
        <v>45</v>
      </c>
      <c r="O186" s="71"/>
      <c r="P186" s="197">
        <f>O186*H186</f>
        <v>0</v>
      </c>
      <c r="Q186" s="197">
        <v>0</v>
      </c>
      <c r="R186" s="197">
        <f>Q186*H186</f>
        <v>0</v>
      </c>
      <c r="S186" s="197">
        <v>0</v>
      </c>
      <c r="T186" s="198">
        <f>S186*H186</f>
        <v>0</v>
      </c>
      <c r="U186" s="34"/>
      <c r="V186" s="34"/>
      <c r="W186" s="34"/>
      <c r="X186" s="34"/>
      <c r="Y186" s="34"/>
      <c r="Z186" s="34"/>
      <c r="AA186" s="34"/>
      <c r="AB186" s="34"/>
      <c r="AC186" s="34"/>
      <c r="AD186" s="34"/>
      <c r="AE186" s="34"/>
      <c r="AR186" s="199" t="s">
        <v>138</v>
      </c>
      <c r="AT186" s="199" t="s">
        <v>134</v>
      </c>
      <c r="AU186" s="199" t="s">
        <v>90</v>
      </c>
      <c r="AY186" s="17" t="s">
        <v>132</v>
      </c>
      <c r="BE186" s="200">
        <f>IF(N186="základní",J186,0)</f>
        <v>0</v>
      </c>
      <c r="BF186" s="200">
        <f>IF(N186="snížená",J186,0)</f>
        <v>0</v>
      </c>
      <c r="BG186" s="200">
        <f>IF(N186="zákl. přenesená",J186,0)</f>
        <v>0</v>
      </c>
      <c r="BH186" s="200">
        <f>IF(N186="sníž. přenesená",J186,0)</f>
        <v>0</v>
      </c>
      <c r="BI186" s="200">
        <f>IF(N186="nulová",J186,0)</f>
        <v>0</v>
      </c>
      <c r="BJ186" s="17" t="s">
        <v>88</v>
      </c>
      <c r="BK186" s="200">
        <f>ROUND(I186*H186,2)</f>
        <v>0</v>
      </c>
      <c r="BL186" s="17" t="s">
        <v>138</v>
      </c>
      <c r="BM186" s="199" t="s">
        <v>204</v>
      </c>
    </row>
    <row r="187" spans="1:65" s="13" customFormat="1" ht="11.25">
      <c r="B187" s="201"/>
      <c r="C187" s="202"/>
      <c r="D187" s="203" t="s">
        <v>140</v>
      </c>
      <c r="E187" s="204" t="s">
        <v>1</v>
      </c>
      <c r="F187" s="205" t="s">
        <v>205</v>
      </c>
      <c r="G187" s="202"/>
      <c r="H187" s="204" t="s">
        <v>1</v>
      </c>
      <c r="I187" s="206"/>
      <c r="J187" s="202"/>
      <c r="K187" s="202"/>
      <c r="L187" s="207"/>
      <c r="M187" s="208"/>
      <c r="N187" s="209"/>
      <c r="O187" s="209"/>
      <c r="P187" s="209"/>
      <c r="Q187" s="209"/>
      <c r="R187" s="209"/>
      <c r="S187" s="209"/>
      <c r="T187" s="210"/>
      <c r="AT187" s="211" t="s">
        <v>140</v>
      </c>
      <c r="AU187" s="211" t="s">
        <v>90</v>
      </c>
      <c r="AV187" s="13" t="s">
        <v>88</v>
      </c>
      <c r="AW187" s="13" t="s">
        <v>35</v>
      </c>
      <c r="AX187" s="13" t="s">
        <v>80</v>
      </c>
      <c r="AY187" s="211" t="s">
        <v>132</v>
      </c>
    </row>
    <row r="188" spans="1:65" s="14" customFormat="1" ht="11.25">
      <c r="B188" s="212"/>
      <c r="C188" s="213"/>
      <c r="D188" s="203" t="s">
        <v>140</v>
      </c>
      <c r="E188" s="214" t="s">
        <v>1</v>
      </c>
      <c r="F188" s="215" t="s">
        <v>206</v>
      </c>
      <c r="G188" s="213"/>
      <c r="H188" s="216">
        <v>6</v>
      </c>
      <c r="I188" s="217"/>
      <c r="J188" s="213"/>
      <c r="K188" s="213"/>
      <c r="L188" s="218"/>
      <c r="M188" s="219"/>
      <c r="N188" s="220"/>
      <c r="O188" s="220"/>
      <c r="P188" s="220"/>
      <c r="Q188" s="220"/>
      <c r="R188" s="220"/>
      <c r="S188" s="220"/>
      <c r="T188" s="221"/>
      <c r="AT188" s="222" t="s">
        <v>140</v>
      </c>
      <c r="AU188" s="222" t="s">
        <v>90</v>
      </c>
      <c r="AV188" s="14" t="s">
        <v>90</v>
      </c>
      <c r="AW188" s="14" t="s">
        <v>35</v>
      </c>
      <c r="AX188" s="14" t="s">
        <v>80</v>
      </c>
      <c r="AY188" s="222" t="s">
        <v>132</v>
      </c>
    </row>
    <row r="189" spans="1:65" s="15" customFormat="1" ht="11.25">
      <c r="B189" s="223"/>
      <c r="C189" s="224"/>
      <c r="D189" s="203" t="s">
        <v>140</v>
      </c>
      <c r="E189" s="225" t="s">
        <v>1</v>
      </c>
      <c r="F189" s="226" t="s">
        <v>143</v>
      </c>
      <c r="G189" s="224"/>
      <c r="H189" s="227">
        <v>6</v>
      </c>
      <c r="I189" s="228"/>
      <c r="J189" s="224"/>
      <c r="K189" s="224"/>
      <c r="L189" s="229"/>
      <c r="M189" s="230"/>
      <c r="N189" s="231"/>
      <c r="O189" s="231"/>
      <c r="P189" s="231"/>
      <c r="Q189" s="231"/>
      <c r="R189" s="231"/>
      <c r="S189" s="231"/>
      <c r="T189" s="232"/>
      <c r="AT189" s="233" t="s">
        <v>140</v>
      </c>
      <c r="AU189" s="233" t="s">
        <v>90</v>
      </c>
      <c r="AV189" s="15" t="s">
        <v>138</v>
      </c>
      <c r="AW189" s="15" t="s">
        <v>35</v>
      </c>
      <c r="AX189" s="15" t="s">
        <v>88</v>
      </c>
      <c r="AY189" s="233" t="s">
        <v>132</v>
      </c>
    </row>
    <row r="190" spans="1:65" s="2" customFormat="1" ht="33" customHeight="1">
      <c r="A190" s="34"/>
      <c r="B190" s="35"/>
      <c r="C190" s="187" t="s">
        <v>207</v>
      </c>
      <c r="D190" s="187" t="s">
        <v>134</v>
      </c>
      <c r="E190" s="188" t="s">
        <v>208</v>
      </c>
      <c r="F190" s="189" t="s">
        <v>209</v>
      </c>
      <c r="G190" s="190" t="s">
        <v>187</v>
      </c>
      <c r="H190" s="191">
        <v>113.158</v>
      </c>
      <c r="I190" s="192"/>
      <c r="J190" s="193">
        <f>ROUND(I190*H190,2)</f>
        <v>0</v>
      </c>
      <c r="K190" s="194"/>
      <c r="L190" s="39"/>
      <c r="M190" s="195" t="s">
        <v>1</v>
      </c>
      <c r="N190" s="196" t="s">
        <v>45</v>
      </c>
      <c r="O190" s="71"/>
      <c r="P190" s="197">
        <f>O190*H190</f>
        <v>0</v>
      </c>
      <c r="Q190" s="197">
        <v>0</v>
      </c>
      <c r="R190" s="197">
        <f>Q190*H190</f>
        <v>0</v>
      </c>
      <c r="S190" s="197">
        <v>0</v>
      </c>
      <c r="T190" s="198">
        <f>S190*H190</f>
        <v>0</v>
      </c>
      <c r="U190" s="34"/>
      <c r="V190" s="34"/>
      <c r="W190" s="34"/>
      <c r="X190" s="34"/>
      <c r="Y190" s="34"/>
      <c r="Z190" s="34"/>
      <c r="AA190" s="34"/>
      <c r="AB190" s="34"/>
      <c r="AC190" s="34"/>
      <c r="AD190" s="34"/>
      <c r="AE190" s="34"/>
      <c r="AR190" s="199" t="s">
        <v>138</v>
      </c>
      <c r="AT190" s="199" t="s">
        <v>134</v>
      </c>
      <c r="AU190" s="199" t="s">
        <v>90</v>
      </c>
      <c r="AY190" s="17" t="s">
        <v>132</v>
      </c>
      <c r="BE190" s="200">
        <f>IF(N190="základní",J190,0)</f>
        <v>0</v>
      </c>
      <c r="BF190" s="200">
        <f>IF(N190="snížená",J190,0)</f>
        <v>0</v>
      </c>
      <c r="BG190" s="200">
        <f>IF(N190="zákl. přenesená",J190,0)</f>
        <v>0</v>
      </c>
      <c r="BH190" s="200">
        <f>IF(N190="sníž. přenesená",J190,0)</f>
        <v>0</v>
      </c>
      <c r="BI190" s="200">
        <f>IF(N190="nulová",J190,0)</f>
        <v>0</v>
      </c>
      <c r="BJ190" s="17" t="s">
        <v>88</v>
      </c>
      <c r="BK190" s="200">
        <f>ROUND(I190*H190,2)</f>
        <v>0</v>
      </c>
      <c r="BL190" s="17" t="s">
        <v>138</v>
      </c>
      <c r="BM190" s="199" t="s">
        <v>210</v>
      </c>
    </row>
    <row r="191" spans="1:65" s="13" customFormat="1" ht="11.25">
      <c r="B191" s="201"/>
      <c r="C191" s="202"/>
      <c r="D191" s="203" t="s">
        <v>140</v>
      </c>
      <c r="E191" s="204" t="s">
        <v>1</v>
      </c>
      <c r="F191" s="205" t="s">
        <v>211</v>
      </c>
      <c r="G191" s="202"/>
      <c r="H191" s="204" t="s">
        <v>1</v>
      </c>
      <c r="I191" s="206"/>
      <c r="J191" s="202"/>
      <c r="K191" s="202"/>
      <c r="L191" s="207"/>
      <c r="M191" s="208"/>
      <c r="N191" s="209"/>
      <c r="O191" s="209"/>
      <c r="P191" s="209"/>
      <c r="Q191" s="209"/>
      <c r="R191" s="209"/>
      <c r="S191" s="209"/>
      <c r="T191" s="210"/>
      <c r="AT191" s="211" t="s">
        <v>140</v>
      </c>
      <c r="AU191" s="211" t="s">
        <v>90</v>
      </c>
      <c r="AV191" s="13" t="s">
        <v>88</v>
      </c>
      <c r="AW191" s="13" t="s">
        <v>35</v>
      </c>
      <c r="AX191" s="13" t="s">
        <v>80</v>
      </c>
      <c r="AY191" s="211" t="s">
        <v>132</v>
      </c>
    </row>
    <row r="192" spans="1:65" s="13" customFormat="1" ht="11.25">
      <c r="B192" s="201"/>
      <c r="C192" s="202"/>
      <c r="D192" s="203" t="s">
        <v>140</v>
      </c>
      <c r="E192" s="204" t="s">
        <v>1</v>
      </c>
      <c r="F192" s="205" t="s">
        <v>212</v>
      </c>
      <c r="G192" s="202"/>
      <c r="H192" s="204" t="s">
        <v>1</v>
      </c>
      <c r="I192" s="206"/>
      <c r="J192" s="202"/>
      <c r="K192" s="202"/>
      <c r="L192" s="207"/>
      <c r="M192" s="208"/>
      <c r="N192" s="209"/>
      <c r="O192" s="209"/>
      <c r="P192" s="209"/>
      <c r="Q192" s="209"/>
      <c r="R192" s="209"/>
      <c r="S192" s="209"/>
      <c r="T192" s="210"/>
      <c r="AT192" s="211" t="s">
        <v>140</v>
      </c>
      <c r="AU192" s="211" t="s">
        <v>90</v>
      </c>
      <c r="AV192" s="13" t="s">
        <v>88</v>
      </c>
      <c r="AW192" s="13" t="s">
        <v>35</v>
      </c>
      <c r="AX192" s="13" t="s">
        <v>80</v>
      </c>
      <c r="AY192" s="211" t="s">
        <v>132</v>
      </c>
    </row>
    <row r="193" spans="1:65" s="14" customFormat="1" ht="11.25">
      <c r="B193" s="212"/>
      <c r="C193" s="213"/>
      <c r="D193" s="203" t="s">
        <v>140</v>
      </c>
      <c r="E193" s="214" t="s">
        <v>1</v>
      </c>
      <c r="F193" s="215" t="s">
        <v>213</v>
      </c>
      <c r="G193" s="213"/>
      <c r="H193" s="216">
        <v>136.29900000000001</v>
      </c>
      <c r="I193" s="217"/>
      <c r="J193" s="213"/>
      <c r="K193" s="213"/>
      <c r="L193" s="218"/>
      <c r="M193" s="219"/>
      <c r="N193" s="220"/>
      <c r="O193" s="220"/>
      <c r="P193" s="220"/>
      <c r="Q193" s="220"/>
      <c r="R193" s="220"/>
      <c r="S193" s="220"/>
      <c r="T193" s="221"/>
      <c r="AT193" s="222" t="s">
        <v>140</v>
      </c>
      <c r="AU193" s="222" t="s">
        <v>90</v>
      </c>
      <c r="AV193" s="14" t="s">
        <v>90</v>
      </c>
      <c r="AW193" s="14" t="s">
        <v>35</v>
      </c>
      <c r="AX193" s="14" t="s">
        <v>80</v>
      </c>
      <c r="AY193" s="222" t="s">
        <v>132</v>
      </c>
    </row>
    <row r="194" spans="1:65" s="13" customFormat="1" ht="11.25">
      <c r="B194" s="201"/>
      <c r="C194" s="202"/>
      <c r="D194" s="203" t="s">
        <v>140</v>
      </c>
      <c r="E194" s="204" t="s">
        <v>1</v>
      </c>
      <c r="F194" s="205" t="s">
        <v>214</v>
      </c>
      <c r="G194" s="202"/>
      <c r="H194" s="204" t="s">
        <v>1</v>
      </c>
      <c r="I194" s="206"/>
      <c r="J194" s="202"/>
      <c r="K194" s="202"/>
      <c r="L194" s="207"/>
      <c r="M194" s="208"/>
      <c r="N194" s="209"/>
      <c r="O194" s="209"/>
      <c r="P194" s="209"/>
      <c r="Q194" s="209"/>
      <c r="R194" s="209"/>
      <c r="S194" s="209"/>
      <c r="T194" s="210"/>
      <c r="AT194" s="211" t="s">
        <v>140</v>
      </c>
      <c r="AU194" s="211" t="s">
        <v>90</v>
      </c>
      <c r="AV194" s="13" t="s">
        <v>88</v>
      </c>
      <c r="AW194" s="13" t="s">
        <v>35</v>
      </c>
      <c r="AX194" s="13" t="s">
        <v>80</v>
      </c>
      <c r="AY194" s="211" t="s">
        <v>132</v>
      </c>
    </row>
    <row r="195" spans="1:65" s="14" customFormat="1" ht="11.25">
      <c r="B195" s="212"/>
      <c r="C195" s="213"/>
      <c r="D195" s="203" t="s">
        <v>140</v>
      </c>
      <c r="E195" s="214" t="s">
        <v>1</v>
      </c>
      <c r="F195" s="215" t="s">
        <v>215</v>
      </c>
      <c r="G195" s="213"/>
      <c r="H195" s="216">
        <v>-23.140999999999998</v>
      </c>
      <c r="I195" s="217"/>
      <c r="J195" s="213"/>
      <c r="K195" s="213"/>
      <c r="L195" s="218"/>
      <c r="M195" s="219"/>
      <c r="N195" s="220"/>
      <c r="O195" s="220"/>
      <c r="P195" s="220"/>
      <c r="Q195" s="220"/>
      <c r="R195" s="220"/>
      <c r="S195" s="220"/>
      <c r="T195" s="221"/>
      <c r="AT195" s="222" t="s">
        <v>140</v>
      </c>
      <c r="AU195" s="222" t="s">
        <v>90</v>
      </c>
      <c r="AV195" s="14" t="s">
        <v>90</v>
      </c>
      <c r="AW195" s="14" t="s">
        <v>35</v>
      </c>
      <c r="AX195" s="14" t="s">
        <v>80</v>
      </c>
      <c r="AY195" s="222" t="s">
        <v>132</v>
      </c>
    </row>
    <row r="196" spans="1:65" s="15" customFormat="1" ht="11.25">
      <c r="B196" s="223"/>
      <c r="C196" s="224"/>
      <c r="D196" s="203" t="s">
        <v>140</v>
      </c>
      <c r="E196" s="225" t="s">
        <v>1</v>
      </c>
      <c r="F196" s="226" t="s">
        <v>143</v>
      </c>
      <c r="G196" s="224"/>
      <c r="H196" s="227">
        <v>113.158</v>
      </c>
      <c r="I196" s="228"/>
      <c r="J196" s="224"/>
      <c r="K196" s="224"/>
      <c r="L196" s="229"/>
      <c r="M196" s="230"/>
      <c r="N196" s="231"/>
      <c r="O196" s="231"/>
      <c r="P196" s="231"/>
      <c r="Q196" s="231"/>
      <c r="R196" s="231"/>
      <c r="S196" s="231"/>
      <c r="T196" s="232"/>
      <c r="AT196" s="233" t="s">
        <v>140</v>
      </c>
      <c r="AU196" s="233" t="s">
        <v>90</v>
      </c>
      <c r="AV196" s="15" t="s">
        <v>138</v>
      </c>
      <c r="AW196" s="15" t="s">
        <v>35</v>
      </c>
      <c r="AX196" s="15" t="s">
        <v>88</v>
      </c>
      <c r="AY196" s="233" t="s">
        <v>132</v>
      </c>
    </row>
    <row r="197" spans="1:65" s="2" customFormat="1" ht="16.5" customHeight="1">
      <c r="A197" s="34"/>
      <c r="B197" s="35"/>
      <c r="C197" s="234" t="s">
        <v>216</v>
      </c>
      <c r="D197" s="234" t="s">
        <v>217</v>
      </c>
      <c r="E197" s="235" t="s">
        <v>218</v>
      </c>
      <c r="F197" s="236" t="s">
        <v>219</v>
      </c>
      <c r="G197" s="237" t="s">
        <v>220</v>
      </c>
      <c r="H197" s="238">
        <v>192.369</v>
      </c>
      <c r="I197" s="239"/>
      <c r="J197" s="240">
        <f>ROUND(I197*H197,2)</f>
        <v>0</v>
      </c>
      <c r="K197" s="241"/>
      <c r="L197" s="242"/>
      <c r="M197" s="243" t="s">
        <v>1</v>
      </c>
      <c r="N197" s="244" t="s">
        <v>45</v>
      </c>
      <c r="O197" s="71"/>
      <c r="P197" s="197">
        <f>O197*H197</f>
        <v>0</v>
      </c>
      <c r="Q197" s="197">
        <v>1</v>
      </c>
      <c r="R197" s="197">
        <f>Q197*H197</f>
        <v>192.369</v>
      </c>
      <c r="S197" s="197">
        <v>0</v>
      </c>
      <c r="T197" s="198">
        <f>S197*H197</f>
        <v>0</v>
      </c>
      <c r="U197" s="34"/>
      <c r="V197" s="34"/>
      <c r="W197" s="34"/>
      <c r="X197" s="34"/>
      <c r="Y197" s="34"/>
      <c r="Z197" s="34"/>
      <c r="AA197" s="34"/>
      <c r="AB197" s="34"/>
      <c r="AC197" s="34"/>
      <c r="AD197" s="34"/>
      <c r="AE197" s="34"/>
      <c r="AR197" s="199" t="s">
        <v>184</v>
      </c>
      <c r="AT197" s="199" t="s">
        <v>217</v>
      </c>
      <c r="AU197" s="199" t="s">
        <v>90</v>
      </c>
      <c r="AY197" s="17" t="s">
        <v>132</v>
      </c>
      <c r="BE197" s="200">
        <f>IF(N197="základní",J197,0)</f>
        <v>0</v>
      </c>
      <c r="BF197" s="200">
        <f>IF(N197="snížená",J197,0)</f>
        <v>0</v>
      </c>
      <c r="BG197" s="200">
        <f>IF(N197="zákl. přenesená",J197,0)</f>
        <v>0</v>
      </c>
      <c r="BH197" s="200">
        <f>IF(N197="sníž. přenesená",J197,0)</f>
        <v>0</v>
      </c>
      <c r="BI197" s="200">
        <f>IF(N197="nulová",J197,0)</f>
        <v>0</v>
      </c>
      <c r="BJ197" s="17" t="s">
        <v>88</v>
      </c>
      <c r="BK197" s="200">
        <f>ROUND(I197*H197,2)</f>
        <v>0</v>
      </c>
      <c r="BL197" s="17" t="s">
        <v>138</v>
      </c>
      <c r="BM197" s="199" t="s">
        <v>221</v>
      </c>
    </row>
    <row r="198" spans="1:65" s="14" customFormat="1" ht="11.25">
      <c r="B198" s="212"/>
      <c r="C198" s="213"/>
      <c r="D198" s="203" t="s">
        <v>140</v>
      </c>
      <c r="E198" s="214" t="s">
        <v>1</v>
      </c>
      <c r="F198" s="215" t="s">
        <v>222</v>
      </c>
      <c r="G198" s="213"/>
      <c r="H198" s="216">
        <v>113.158</v>
      </c>
      <c r="I198" s="217"/>
      <c r="J198" s="213"/>
      <c r="K198" s="213"/>
      <c r="L198" s="218"/>
      <c r="M198" s="219"/>
      <c r="N198" s="220"/>
      <c r="O198" s="220"/>
      <c r="P198" s="220"/>
      <c r="Q198" s="220"/>
      <c r="R198" s="220"/>
      <c r="S198" s="220"/>
      <c r="T198" s="221"/>
      <c r="AT198" s="222" t="s">
        <v>140</v>
      </c>
      <c r="AU198" s="222" t="s">
        <v>90</v>
      </c>
      <c r="AV198" s="14" t="s">
        <v>90</v>
      </c>
      <c r="AW198" s="14" t="s">
        <v>35</v>
      </c>
      <c r="AX198" s="14" t="s">
        <v>80</v>
      </c>
      <c r="AY198" s="222" t="s">
        <v>132</v>
      </c>
    </row>
    <row r="199" spans="1:65" s="15" customFormat="1" ht="11.25">
      <c r="B199" s="223"/>
      <c r="C199" s="224"/>
      <c r="D199" s="203" t="s">
        <v>140</v>
      </c>
      <c r="E199" s="225" t="s">
        <v>1</v>
      </c>
      <c r="F199" s="226" t="s">
        <v>143</v>
      </c>
      <c r="G199" s="224"/>
      <c r="H199" s="227">
        <v>113.158</v>
      </c>
      <c r="I199" s="228"/>
      <c r="J199" s="224"/>
      <c r="K199" s="224"/>
      <c r="L199" s="229"/>
      <c r="M199" s="230"/>
      <c r="N199" s="231"/>
      <c r="O199" s="231"/>
      <c r="P199" s="231"/>
      <c r="Q199" s="231"/>
      <c r="R199" s="231"/>
      <c r="S199" s="231"/>
      <c r="T199" s="232"/>
      <c r="AT199" s="233" t="s">
        <v>140</v>
      </c>
      <c r="AU199" s="233" t="s">
        <v>90</v>
      </c>
      <c r="AV199" s="15" t="s">
        <v>138</v>
      </c>
      <c r="AW199" s="15" t="s">
        <v>35</v>
      </c>
      <c r="AX199" s="15" t="s">
        <v>88</v>
      </c>
      <c r="AY199" s="233" t="s">
        <v>132</v>
      </c>
    </row>
    <row r="200" spans="1:65" s="14" customFormat="1" ht="11.25">
      <c r="B200" s="212"/>
      <c r="C200" s="213"/>
      <c r="D200" s="203" t="s">
        <v>140</v>
      </c>
      <c r="E200" s="213"/>
      <c r="F200" s="215" t="s">
        <v>223</v>
      </c>
      <c r="G200" s="213"/>
      <c r="H200" s="216">
        <v>192.369</v>
      </c>
      <c r="I200" s="217"/>
      <c r="J200" s="213"/>
      <c r="K200" s="213"/>
      <c r="L200" s="218"/>
      <c r="M200" s="219"/>
      <c r="N200" s="220"/>
      <c r="O200" s="220"/>
      <c r="P200" s="220"/>
      <c r="Q200" s="220"/>
      <c r="R200" s="220"/>
      <c r="S200" s="220"/>
      <c r="T200" s="221"/>
      <c r="AT200" s="222" t="s">
        <v>140</v>
      </c>
      <c r="AU200" s="222" t="s">
        <v>90</v>
      </c>
      <c r="AV200" s="14" t="s">
        <v>90</v>
      </c>
      <c r="AW200" s="14" t="s">
        <v>4</v>
      </c>
      <c r="AX200" s="14" t="s">
        <v>88</v>
      </c>
      <c r="AY200" s="222" t="s">
        <v>132</v>
      </c>
    </row>
    <row r="201" spans="1:65" s="2" customFormat="1" ht="24.2" customHeight="1">
      <c r="A201" s="34"/>
      <c r="B201" s="35"/>
      <c r="C201" s="187" t="s">
        <v>224</v>
      </c>
      <c r="D201" s="187" t="s">
        <v>134</v>
      </c>
      <c r="E201" s="188" t="s">
        <v>225</v>
      </c>
      <c r="F201" s="189" t="s">
        <v>226</v>
      </c>
      <c r="G201" s="190" t="s">
        <v>137</v>
      </c>
      <c r="H201" s="191">
        <v>10.992000000000001</v>
      </c>
      <c r="I201" s="192"/>
      <c r="J201" s="193">
        <f>ROUND(I201*H201,2)</f>
        <v>0</v>
      </c>
      <c r="K201" s="194"/>
      <c r="L201" s="39"/>
      <c r="M201" s="195" t="s">
        <v>1</v>
      </c>
      <c r="N201" s="196" t="s">
        <v>45</v>
      </c>
      <c r="O201" s="71"/>
      <c r="P201" s="197">
        <f>O201*H201</f>
        <v>0</v>
      </c>
      <c r="Q201" s="197">
        <v>0</v>
      </c>
      <c r="R201" s="197">
        <f>Q201*H201</f>
        <v>0</v>
      </c>
      <c r="S201" s="197">
        <v>0</v>
      </c>
      <c r="T201" s="198">
        <f>S201*H201</f>
        <v>0</v>
      </c>
      <c r="U201" s="34"/>
      <c r="V201" s="34"/>
      <c r="W201" s="34"/>
      <c r="X201" s="34"/>
      <c r="Y201" s="34"/>
      <c r="Z201" s="34"/>
      <c r="AA201" s="34"/>
      <c r="AB201" s="34"/>
      <c r="AC201" s="34"/>
      <c r="AD201" s="34"/>
      <c r="AE201" s="34"/>
      <c r="AR201" s="199" t="s">
        <v>138</v>
      </c>
      <c r="AT201" s="199" t="s">
        <v>134</v>
      </c>
      <c r="AU201" s="199" t="s">
        <v>90</v>
      </c>
      <c r="AY201" s="17" t="s">
        <v>132</v>
      </c>
      <c r="BE201" s="200">
        <f>IF(N201="základní",J201,0)</f>
        <v>0</v>
      </c>
      <c r="BF201" s="200">
        <f>IF(N201="snížená",J201,0)</f>
        <v>0</v>
      </c>
      <c r="BG201" s="200">
        <f>IF(N201="zákl. přenesená",J201,0)</f>
        <v>0</v>
      </c>
      <c r="BH201" s="200">
        <f>IF(N201="sníž. přenesená",J201,0)</f>
        <v>0</v>
      </c>
      <c r="BI201" s="200">
        <f>IF(N201="nulová",J201,0)</f>
        <v>0</v>
      </c>
      <c r="BJ201" s="17" t="s">
        <v>88</v>
      </c>
      <c r="BK201" s="200">
        <f>ROUND(I201*H201,2)</f>
        <v>0</v>
      </c>
      <c r="BL201" s="17" t="s">
        <v>138</v>
      </c>
      <c r="BM201" s="199" t="s">
        <v>227</v>
      </c>
    </row>
    <row r="202" spans="1:65" s="13" customFormat="1" ht="11.25">
      <c r="B202" s="201"/>
      <c r="C202" s="202"/>
      <c r="D202" s="203" t="s">
        <v>140</v>
      </c>
      <c r="E202" s="204" t="s">
        <v>1</v>
      </c>
      <c r="F202" s="205" t="s">
        <v>228</v>
      </c>
      <c r="G202" s="202"/>
      <c r="H202" s="204" t="s">
        <v>1</v>
      </c>
      <c r="I202" s="206"/>
      <c r="J202" s="202"/>
      <c r="K202" s="202"/>
      <c r="L202" s="207"/>
      <c r="M202" s="208"/>
      <c r="N202" s="209"/>
      <c r="O202" s="209"/>
      <c r="P202" s="209"/>
      <c r="Q202" s="209"/>
      <c r="R202" s="209"/>
      <c r="S202" s="209"/>
      <c r="T202" s="210"/>
      <c r="AT202" s="211" t="s">
        <v>140</v>
      </c>
      <c r="AU202" s="211" t="s">
        <v>90</v>
      </c>
      <c r="AV202" s="13" t="s">
        <v>88</v>
      </c>
      <c r="AW202" s="13" t="s">
        <v>35</v>
      </c>
      <c r="AX202" s="13" t="s">
        <v>80</v>
      </c>
      <c r="AY202" s="211" t="s">
        <v>132</v>
      </c>
    </row>
    <row r="203" spans="1:65" s="14" customFormat="1" ht="11.25">
      <c r="B203" s="212"/>
      <c r="C203" s="213"/>
      <c r="D203" s="203" t="s">
        <v>140</v>
      </c>
      <c r="E203" s="214" t="s">
        <v>1</v>
      </c>
      <c r="F203" s="215" t="s">
        <v>229</v>
      </c>
      <c r="G203" s="213"/>
      <c r="H203" s="216">
        <v>10.992000000000001</v>
      </c>
      <c r="I203" s="217"/>
      <c r="J203" s="213"/>
      <c r="K203" s="213"/>
      <c r="L203" s="218"/>
      <c r="M203" s="219"/>
      <c r="N203" s="220"/>
      <c r="O203" s="220"/>
      <c r="P203" s="220"/>
      <c r="Q203" s="220"/>
      <c r="R203" s="220"/>
      <c r="S203" s="220"/>
      <c r="T203" s="221"/>
      <c r="AT203" s="222" t="s">
        <v>140</v>
      </c>
      <c r="AU203" s="222" t="s">
        <v>90</v>
      </c>
      <c r="AV203" s="14" t="s">
        <v>90</v>
      </c>
      <c r="AW203" s="14" t="s">
        <v>35</v>
      </c>
      <c r="AX203" s="14" t="s">
        <v>80</v>
      </c>
      <c r="AY203" s="222" t="s">
        <v>132</v>
      </c>
    </row>
    <row r="204" spans="1:65" s="15" customFormat="1" ht="11.25">
      <c r="B204" s="223"/>
      <c r="C204" s="224"/>
      <c r="D204" s="203" t="s">
        <v>140</v>
      </c>
      <c r="E204" s="225" t="s">
        <v>1</v>
      </c>
      <c r="F204" s="226" t="s">
        <v>143</v>
      </c>
      <c r="G204" s="224"/>
      <c r="H204" s="227">
        <v>10.992000000000001</v>
      </c>
      <c r="I204" s="228"/>
      <c r="J204" s="224"/>
      <c r="K204" s="224"/>
      <c r="L204" s="229"/>
      <c r="M204" s="230"/>
      <c r="N204" s="231"/>
      <c r="O204" s="231"/>
      <c r="P204" s="231"/>
      <c r="Q204" s="231"/>
      <c r="R204" s="231"/>
      <c r="S204" s="231"/>
      <c r="T204" s="232"/>
      <c r="AT204" s="233" t="s">
        <v>140</v>
      </c>
      <c r="AU204" s="233" t="s">
        <v>90</v>
      </c>
      <c r="AV204" s="15" t="s">
        <v>138</v>
      </c>
      <c r="AW204" s="15" t="s">
        <v>35</v>
      </c>
      <c r="AX204" s="15" t="s">
        <v>88</v>
      </c>
      <c r="AY204" s="233" t="s">
        <v>132</v>
      </c>
    </row>
    <row r="205" spans="1:65" s="2" customFormat="1" ht="24.2" customHeight="1">
      <c r="A205" s="34"/>
      <c r="B205" s="35"/>
      <c r="C205" s="187" t="s">
        <v>230</v>
      </c>
      <c r="D205" s="187" t="s">
        <v>134</v>
      </c>
      <c r="E205" s="188" t="s">
        <v>231</v>
      </c>
      <c r="F205" s="189" t="s">
        <v>232</v>
      </c>
      <c r="G205" s="190" t="s">
        <v>137</v>
      </c>
      <c r="H205" s="191">
        <v>10.992000000000001</v>
      </c>
      <c r="I205" s="192"/>
      <c r="J205" s="193">
        <f>ROUND(I205*H205,2)</f>
        <v>0</v>
      </c>
      <c r="K205" s="194"/>
      <c r="L205" s="39"/>
      <c r="M205" s="195" t="s">
        <v>1</v>
      </c>
      <c r="N205" s="196" t="s">
        <v>45</v>
      </c>
      <c r="O205" s="71"/>
      <c r="P205" s="197">
        <f>O205*H205</f>
        <v>0</v>
      </c>
      <c r="Q205" s="197">
        <v>0</v>
      </c>
      <c r="R205" s="197">
        <f>Q205*H205</f>
        <v>0</v>
      </c>
      <c r="S205" s="197">
        <v>0</v>
      </c>
      <c r="T205" s="198">
        <f>S205*H205</f>
        <v>0</v>
      </c>
      <c r="U205" s="34"/>
      <c r="V205" s="34"/>
      <c r="W205" s="34"/>
      <c r="X205" s="34"/>
      <c r="Y205" s="34"/>
      <c r="Z205" s="34"/>
      <c r="AA205" s="34"/>
      <c r="AB205" s="34"/>
      <c r="AC205" s="34"/>
      <c r="AD205" s="34"/>
      <c r="AE205" s="34"/>
      <c r="AR205" s="199" t="s">
        <v>138</v>
      </c>
      <c r="AT205" s="199" t="s">
        <v>134</v>
      </c>
      <c r="AU205" s="199" t="s">
        <v>90</v>
      </c>
      <c r="AY205" s="17" t="s">
        <v>132</v>
      </c>
      <c r="BE205" s="200">
        <f>IF(N205="základní",J205,0)</f>
        <v>0</v>
      </c>
      <c r="BF205" s="200">
        <f>IF(N205="snížená",J205,0)</f>
        <v>0</v>
      </c>
      <c r="BG205" s="200">
        <f>IF(N205="zákl. přenesená",J205,0)</f>
        <v>0</v>
      </c>
      <c r="BH205" s="200">
        <f>IF(N205="sníž. přenesená",J205,0)</f>
        <v>0</v>
      </c>
      <c r="BI205" s="200">
        <f>IF(N205="nulová",J205,0)</f>
        <v>0</v>
      </c>
      <c r="BJ205" s="17" t="s">
        <v>88</v>
      </c>
      <c r="BK205" s="200">
        <f>ROUND(I205*H205,2)</f>
        <v>0</v>
      </c>
      <c r="BL205" s="17" t="s">
        <v>138</v>
      </c>
      <c r="BM205" s="199" t="s">
        <v>233</v>
      </c>
    </row>
    <row r="206" spans="1:65" s="14" customFormat="1" ht="11.25">
      <c r="B206" s="212"/>
      <c r="C206" s="213"/>
      <c r="D206" s="203" t="s">
        <v>140</v>
      </c>
      <c r="E206" s="214" t="s">
        <v>1</v>
      </c>
      <c r="F206" s="215" t="s">
        <v>234</v>
      </c>
      <c r="G206" s="213"/>
      <c r="H206" s="216">
        <v>10.992000000000001</v>
      </c>
      <c r="I206" s="217"/>
      <c r="J206" s="213"/>
      <c r="K206" s="213"/>
      <c r="L206" s="218"/>
      <c r="M206" s="219"/>
      <c r="N206" s="220"/>
      <c r="O206" s="220"/>
      <c r="P206" s="220"/>
      <c r="Q206" s="220"/>
      <c r="R206" s="220"/>
      <c r="S206" s="220"/>
      <c r="T206" s="221"/>
      <c r="AT206" s="222" t="s">
        <v>140</v>
      </c>
      <c r="AU206" s="222" t="s">
        <v>90</v>
      </c>
      <c r="AV206" s="14" t="s">
        <v>90</v>
      </c>
      <c r="AW206" s="14" t="s">
        <v>35</v>
      </c>
      <c r="AX206" s="14" t="s">
        <v>80</v>
      </c>
      <c r="AY206" s="222" t="s">
        <v>132</v>
      </c>
    </row>
    <row r="207" spans="1:65" s="15" customFormat="1" ht="11.25">
      <c r="B207" s="223"/>
      <c r="C207" s="224"/>
      <c r="D207" s="203" t="s">
        <v>140</v>
      </c>
      <c r="E207" s="225" t="s">
        <v>1</v>
      </c>
      <c r="F207" s="226" t="s">
        <v>143</v>
      </c>
      <c r="G207" s="224"/>
      <c r="H207" s="227">
        <v>10.992000000000001</v>
      </c>
      <c r="I207" s="228"/>
      <c r="J207" s="224"/>
      <c r="K207" s="224"/>
      <c r="L207" s="229"/>
      <c r="M207" s="230"/>
      <c r="N207" s="231"/>
      <c r="O207" s="231"/>
      <c r="P207" s="231"/>
      <c r="Q207" s="231"/>
      <c r="R207" s="231"/>
      <c r="S207" s="231"/>
      <c r="T207" s="232"/>
      <c r="AT207" s="233" t="s">
        <v>140</v>
      </c>
      <c r="AU207" s="233" t="s">
        <v>90</v>
      </c>
      <c r="AV207" s="15" t="s">
        <v>138</v>
      </c>
      <c r="AW207" s="15" t="s">
        <v>35</v>
      </c>
      <c r="AX207" s="15" t="s">
        <v>88</v>
      </c>
      <c r="AY207" s="233" t="s">
        <v>132</v>
      </c>
    </row>
    <row r="208" spans="1:65" s="2" customFormat="1" ht="16.5" customHeight="1">
      <c r="A208" s="34"/>
      <c r="B208" s="35"/>
      <c r="C208" s="234" t="s">
        <v>235</v>
      </c>
      <c r="D208" s="234" t="s">
        <v>217</v>
      </c>
      <c r="E208" s="235" t="s">
        <v>236</v>
      </c>
      <c r="F208" s="236" t="s">
        <v>237</v>
      </c>
      <c r="G208" s="237" t="s">
        <v>238</v>
      </c>
      <c r="H208" s="238">
        <v>0.22</v>
      </c>
      <c r="I208" s="239"/>
      <c r="J208" s="240">
        <f>ROUND(I208*H208,2)</f>
        <v>0</v>
      </c>
      <c r="K208" s="241"/>
      <c r="L208" s="242"/>
      <c r="M208" s="243" t="s">
        <v>1</v>
      </c>
      <c r="N208" s="244" t="s">
        <v>45</v>
      </c>
      <c r="O208" s="71"/>
      <c r="P208" s="197">
        <f>O208*H208</f>
        <v>0</v>
      </c>
      <c r="Q208" s="197">
        <v>3.0000000000000001E-3</v>
      </c>
      <c r="R208" s="197">
        <f>Q208*H208</f>
        <v>6.6E-4</v>
      </c>
      <c r="S208" s="197">
        <v>0</v>
      </c>
      <c r="T208" s="198">
        <f>S208*H208</f>
        <v>0</v>
      </c>
      <c r="U208" s="34"/>
      <c r="V208" s="34"/>
      <c r="W208" s="34"/>
      <c r="X208" s="34"/>
      <c r="Y208" s="34"/>
      <c r="Z208" s="34"/>
      <c r="AA208" s="34"/>
      <c r="AB208" s="34"/>
      <c r="AC208" s="34"/>
      <c r="AD208" s="34"/>
      <c r="AE208" s="34"/>
      <c r="AR208" s="199" t="s">
        <v>184</v>
      </c>
      <c r="AT208" s="199" t="s">
        <v>217</v>
      </c>
      <c r="AU208" s="199" t="s">
        <v>90</v>
      </c>
      <c r="AY208" s="17" t="s">
        <v>132</v>
      </c>
      <c r="BE208" s="200">
        <f>IF(N208="základní",J208,0)</f>
        <v>0</v>
      </c>
      <c r="BF208" s="200">
        <f>IF(N208="snížená",J208,0)</f>
        <v>0</v>
      </c>
      <c r="BG208" s="200">
        <f>IF(N208="zákl. přenesená",J208,0)</f>
        <v>0</v>
      </c>
      <c r="BH208" s="200">
        <f>IF(N208="sníž. přenesená",J208,0)</f>
        <v>0</v>
      </c>
      <c r="BI208" s="200">
        <f>IF(N208="nulová",J208,0)</f>
        <v>0</v>
      </c>
      <c r="BJ208" s="17" t="s">
        <v>88</v>
      </c>
      <c r="BK208" s="200">
        <f>ROUND(I208*H208,2)</f>
        <v>0</v>
      </c>
      <c r="BL208" s="17" t="s">
        <v>138</v>
      </c>
      <c r="BM208" s="199" t="s">
        <v>239</v>
      </c>
    </row>
    <row r="209" spans="1:65" s="14" customFormat="1" ht="11.25">
      <c r="B209" s="212"/>
      <c r="C209" s="213"/>
      <c r="D209" s="203" t="s">
        <v>140</v>
      </c>
      <c r="E209" s="214" t="s">
        <v>1</v>
      </c>
      <c r="F209" s="215" t="s">
        <v>234</v>
      </c>
      <c r="G209" s="213"/>
      <c r="H209" s="216">
        <v>10.992000000000001</v>
      </c>
      <c r="I209" s="217"/>
      <c r="J209" s="213"/>
      <c r="K209" s="213"/>
      <c r="L209" s="218"/>
      <c r="M209" s="219"/>
      <c r="N209" s="220"/>
      <c r="O209" s="220"/>
      <c r="P209" s="220"/>
      <c r="Q209" s="220"/>
      <c r="R209" s="220"/>
      <c r="S209" s="220"/>
      <c r="T209" s="221"/>
      <c r="AT209" s="222" t="s">
        <v>140</v>
      </c>
      <c r="AU209" s="222" t="s">
        <v>90</v>
      </c>
      <c r="AV209" s="14" t="s">
        <v>90</v>
      </c>
      <c r="AW209" s="14" t="s">
        <v>35</v>
      </c>
      <c r="AX209" s="14" t="s">
        <v>80</v>
      </c>
      <c r="AY209" s="222" t="s">
        <v>132</v>
      </c>
    </row>
    <row r="210" spans="1:65" s="15" customFormat="1" ht="11.25">
      <c r="B210" s="223"/>
      <c r="C210" s="224"/>
      <c r="D210" s="203" t="s">
        <v>140</v>
      </c>
      <c r="E210" s="225" t="s">
        <v>1</v>
      </c>
      <c r="F210" s="226" t="s">
        <v>143</v>
      </c>
      <c r="G210" s="224"/>
      <c r="H210" s="227">
        <v>10.992000000000001</v>
      </c>
      <c r="I210" s="228"/>
      <c r="J210" s="224"/>
      <c r="K210" s="224"/>
      <c r="L210" s="229"/>
      <c r="M210" s="230"/>
      <c r="N210" s="231"/>
      <c r="O210" s="231"/>
      <c r="P210" s="231"/>
      <c r="Q210" s="231"/>
      <c r="R210" s="231"/>
      <c r="S210" s="231"/>
      <c r="T210" s="232"/>
      <c r="AT210" s="233" t="s">
        <v>140</v>
      </c>
      <c r="AU210" s="233" t="s">
        <v>90</v>
      </c>
      <c r="AV210" s="15" t="s">
        <v>138</v>
      </c>
      <c r="AW210" s="15" t="s">
        <v>35</v>
      </c>
      <c r="AX210" s="15" t="s">
        <v>88</v>
      </c>
      <c r="AY210" s="233" t="s">
        <v>132</v>
      </c>
    </row>
    <row r="211" spans="1:65" s="14" customFormat="1" ht="11.25">
      <c r="B211" s="212"/>
      <c r="C211" s="213"/>
      <c r="D211" s="203" t="s">
        <v>140</v>
      </c>
      <c r="E211" s="213"/>
      <c r="F211" s="215" t="s">
        <v>240</v>
      </c>
      <c r="G211" s="213"/>
      <c r="H211" s="216">
        <v>0.22</v>
      </c>
      <c r="I211" s="217"/>
      <c r="J211" s="213"/>
      <c r="K211" s="213"/>
      <c r="L211" s="218"/>
      <c r="M211" s="219"/>
      <c r="N211" s="220"/>
      <c r="O211" s="220"/>
      <c r="P211" s="220"/>
      <c r="Q211" s="220"/>
      <c r="R211" s="220"/>
      <c r="S211" s="220"/>
      <c r="T211" s="221"/>
      <c r="AT211" s="222" t="s">
        <v>140</v>
      </c>
      <c r="AU211" s="222" t="s">
        <v>90</v>
      </c>
      <c r="AV211" s="14" t="s">
        <v>90</v>
      </c>
      <c r="AW211" s="14" t="s">
        <v>4</v>
      </c>
      <c r="AX211" s="14" t="s">
        <v>88</v>
      </c>
      <c r="AY211" s="222" t="s">
        <v>132</v>
      </c>
    </row>
    <row r="212" spans="1:65" s="2" customFormat="1" ht="24.2" customHeight="1">
      <c r="A212" s="34"/>
      <c r="B212" s="35"/>
      <c r="C212" s="187" t="s">
        <v>8</v>
      </c>
      <c r="D212" s="187" t="s">
        <v>134</v>
      </c>
      <c r="E212" s="188" t="s">
        <v>241</v>
      </c>
      <c r="F212" s="189" t="s">
        <v>242</v>
      </c>
      <c r="G212" s="190" t="s">
        <v>137</v>
      </c>
      <c r="H212" s="191">
        <v>27.163</v>
      </c>
      <c r="I212" s="192"/>
      <c r="J212" s="193">
        <f>ROUND(I212*H212,2)</f>
        <v>0</v>
      </c>
      <c r="K212" s="194"/>
      <c r="L212" s="39"/>
      <c r="M212" s="195" t="s">
        <v>1</v>
      </c>
      <c r="N212" s="196" t="s">
        <v>45</v>
      </c>
      <c r="O212" s="71"/>
      <c r="P212" s="197">
        <f>O212*H212</f>
        <v>0</v>
      </c>
      <c r="Q212" s="197">
        <v>0</v>
      </c>
      <c r="R212" s="197">
        <f>Q212*H212</f>
        <v>0</v>
      </c>
      <c r="S212" s="197">
        <v>0</v>
      </c>
      <c r="T212" s="198">
        <f>S212*H212</f>
        <v>0</v>
      </c>
      <c r="U212" s="34"/>
      <c r="V212" s="34"/>
      <c r="W212" s="34"/>
      <c r="X212" s="34"/>
      <c r="Y212" s="34"/>
      <c r="Z212" s="34"/>
      <c r="AA212" s="34"/>
      <c r="AB212" s="34"/>
      <c r="AC212" s="34"/>
      <c r="AD212" s="34"/>
      <c r="AE212" s="34"/>
      <c r="AR212" s="199" t="s">
        <v>138</v>
      </c>
      <c r="AT212" s="199" t="s">
        <v>134</v>
      </c>
      <c r="AU212" s="199" t="s">
        <v>90</v>
      </c>
      <c r="AY212" s="17" t="s">
        <v>132</v>
      </c>
      <c r="BE212" s="200">
        <f>IF(N212="základní",J212,0)</f>
        <v>0</v>
      </c>
      <c r="BF212" s="200">
        <f>IF(N212="snížená",J212,0)</f>
        <v>0</v>
      </c>
      <c r="BG212" s="200">
        <f>IF(N212="zákl. přenesená",J212,0)</f>
        <v>0</v>
      </c>
      <c r="BH212" s="200">
        <f>IF(N212="sníž. přenesená",J212,0)</f>
        <v>0</v>
      </c>
      <c r="BI212" s="200">
        <f>IF(N212="nulová",J212,0)</f>
        <v>0</v>
      </c>
      <c r="BJ212" s="17" t="s">
        <v>88</v>
      </c>
      <c r="BK212" s="200">
        <f>ROUND(I212*H212,2)</f>
        <v>0</v>
      </c>
      <c r="BL212" s="17" t="s">
        <v>138</v>
      </c>
      <c r="BM212" s="199" t="s">
        <v>243</v>
      </c>
    </row>
    <row r="213" spans="1:65" s="13" customFormat="1" ht="11.25">
      <c r="B213" s="201"/>
      <c r="C213" s="202"/>
      <c r="D213" s="203" t="s">
        <v>140</v>
      </c>
      <c r="E213" s="204" t="s">
        <v>1</v>
      </c>
      <c r="F213" s="205" t="s">
        <v>244</v>
      </c>
      <c r="G213" s="202"/>
      <c r="H213" s="204" t="s">
        <v>1</v>
      </c>
      <c r="I213" s="206"/>
      <c r="J213" s="202"/>
      <c r="K213" s="202"/>
      <c r="L213" s="207"/>
      <c r="M213" s="208"/>
      <c r="N213" s="209"/>
      <c r="O213" s="209"/>
      <c r="P213" s="209"/>
      <c r="Q213" s="209"/>
      <c r="R213" s="209"/>
      <c r="S213" s="209"/>
      <c r="T213" s="210"/>
      <c r="AT213" s="211" t="s">
        <v>140</v>
      </c>
      <c r="AU213" s="211" t="s">
        <v>90</v>
      </c>
      <c r="AV213" s="13" t="s">
        <v>88</v>
      </c>
      <c r="AW213" s="13" t="s">
        <v>35</v>
      </c>
      <c r="AX213" s="13" t="s">
        <v>80</v>
      </c>
      <c r="AY213" s="211" t="s">
        <v>132</v>
      </c>
    </row>
    <row r="214" spans="1:65" s="14" customFormat="1" ht="11.25">
      <c r="B214" s="212"/>
      <c r="C214" s="213"/>
      <c r="D214" s="203" t="s">
        <v>140</v>
      </c>
      <c r="E214" s="214" t="s">
        <v>1</v>
      </c>
      <c r="F214" s="215" t="s">
        <v>245</v>
      </c>
      <c r="G214" s="213"/>
      <c r="H214" s="216">
        <v>15.768000000000001</v>
      </c>
      <c r="I214" s="217"/>
      <c r="J214" s="213"/>
      <c r="K214" s="213"/>
      <c r="L214" s="218"/>
      <c r="M214" s="219"/>
      <c r="N214" s="220"/>
      <c r="O214" s="220"/>
      <c r="P214" s="220"/>
      <c r="Q214" s="220"/>
      <c r="R214" s="220"/>
      <c r="S214" s="220"/>
      <c r="T214" s="221"/>
      <c r="AT214" s="222" t="s">
        <v>140</v>
      </c>
      <c r="AU214" s="222" t="s">
        <v>90</v>
      </c>
      <c r="AV214" s="14" t="s">
        <v>90</v>
      </c>
      <c r="AW214" s="14" t="s">
        <v>35</v>
      </c>
      <c r="AX214" s="14" t="s">
        <v>80</v>
      </c>
      <c r="AY214" s="222" t="s">
        <v>132</v>
      </c>
    </row>
    <row r="215" spans="1:65" s="14" customFormat="1" ht="11.25">
      <c r="B215" s="212"/>
      <c r="C215" s="213"/>
      <c r="D215" s="203" t="s">
        <v>140</v>
      </c>
      <c r="E215" s="214" t="s">
        <v>1</v>
      </c>
      <c r="F215" s="215" t="s">
        <v>246</v>
      </c>
      <c r="G215" s="213"/>
      <c r="H215" s="216">
        <v>11.395</v>
      </c>
      <c r="I215" s="217"/>
      <c r="J215" s="213"/>
      <c r="K215" s="213"/>
      <c r="L215" s="218"/>
      <c r="M215" s="219"/>
      <c r="N215" s="220"/>
      <c r="O215" s="220"/>
      <c r="P215" s="220"/>
      <c r="Q215" s="220"/>
      <c r="R215" s="220"/>
      <c r="S215" s="220"/>
      <c r="T215" s="221"/>
      <c r="AT215" s="222" t="s">
        <v>140</v>
      </c>
      <c r="AU215" s="222" t="s">
        <v>90</v>
      </c>
      <c r="AV215" s="14" t="s">
        <v>90</v>
      </c>
      <c r="AW215" s="14" t="s">
        <v>35</v>
      </c>
      <c r="AX215" s="14" t="s">
        <v>80</v>
      </c>
      <c r="AY215" s="222" t="s">
        <v>132</v>
      </c>
    </row>
    <row r="216" spans="1:65" s="15" customFormat="1" ht="11.25">
      <c r="B216" s="223"/>
      <c r="C216" s="224"/>
      <c r="D216" s="203" t="s">
        <v>140</v>
      </c>
      <c r="E216" s="225" t="s">
        <v>1</v>
      </c>
      <c r="F216" s="226" t="s">
        <v>143</v>
      </c>
      <c r="G216" s="224"/>
      <c r="H216" s="227">
        <v>27.163</v>
      </c>
      <c r="I216" s="228"/>
      <c r="J216" s="224"/>
      <c r="K216" s="224"/>
      <c r="L216" s="229"/>
      <c r="M216" s="230"/>
      <c r="N216" s="231"/>
      <c r="O216" s="231"/>
      <c r="P216" s="231"/>
      <c r="Q216" s="231"/>
      <c r="R216" s="231"/>
      <c r="S216" s="231"/>
      <c r="T216" s="232"/>
      <c r="AT216" s="233" t="s">
        <v>140</v>
      </c>
      <c r="AU216" s="233" t="s">
        <v>90</v>
      </c>
      <c r="AV216" s="15" t="s">
        <v>138</v>
      </c>
      <c r="AW216" s="15" t="s">
        <v>35</v>
      </c>
      <c r="AX216" s="15" t="s">
        <v>88</v>
      </c>
      <c r="AY216" s="233" t="s">
        <v>132</v>
      </c>
    </row>
    <row r="217" spans="1:65" s="12" customFormat="1" ht="22.9" customHeight="1">
      <c r="B217" s="171"/>
      <c r="C217" s="172"/>
      <c r="D217" s="173" t="s">
        <v>79</v>
      </c>
      <c r="E217" s="185" t="s">
        <v>90</v>
      </c>
      <c r="F217" s="185" t="s">
        <v>247</v>
      </c>
      <c r="G217" s="172"/>
      <c r="H217" s="172"/>
      <c r="I217" s="175"/>
      <c r="J217" s="186">
        <f>BK217</f>
        <v>0</v>
      </c>
      <c r="K217" s="172"/>
      <c r="L217" s="177"/>
      <c r="M217" s="178"/>
      <c r="N217" s="179"/>
      <c r="O217" s="179"/>
      <c r="P217" s="180">
        <f>SUM(P218:P253)</f>
        <v>0</v>
      </c>
      <c r="Q217" s="179"/>
      <c r="R217" s="180">
        <f>SUM(R218:R253)</f>
        <v>34.523656090000003</v>
      </c>
      <c r="S217" s="179"/>
      <c r="T217" s="181">
        <f>SUM(T218:T253)</f>
        <v>0</v>
      </c>
      <c r="AR217" s="182" t="s">
        <v>88</v>
      </c>
      <c r="AT217" s="183" t="s">
        <v>79</v>
      </c>
      <c r="AU217" s="183" t="s">
        <v>88</v>
      </c>
      <c r="AY217" s="182" t="s">
        <v>132</v>
      </c>
      <c r="BK217" s="184">
        <f>SUM(BK218:BK253)</f>
        <v>0</v>
      </c>
    </row>
    <row r="218" spans="1:65" s="2" customFormat="1" ht="24.2" customHeight="1">
      <c r="A218" s="34"/>
      <c r="B218" s="35"/>
      <c r="C218" s="187" t="s">
        <v>248</v>
      </c>
      <c r="D218" s="187" t="s">
        <v>134</v>
      </c>
      <c r="E218" s="188" t="s">
        <v>249</v>
      </c>
      <c r="F218" s="189" t="s">
        <v>250</v>
      </c>
      <c r="G218" s="190" t="s">
        <v>187</v>
      </c>
      <c r="H218" s="191">
        <v>4.0739999999999998</v>
      </c>
      <c r="I218" s="192"/>
      <c r="J218" s="193">
        <f>ROUND(I218*H218,2)</f>
        <v>0</v>
      </c>
      <c r="K218" s="194"/>
      <c r="L218" s="39"/>
      <c r="M218" s="195" t="s">
        <v>1</v>
      </c>
      <c r="N218" s="196" t="s">
        <v>45</v>
      </c>
      <c r="O218" s="71"/>
      <c r="P218" s="197">
        <f>O218*H218</f>
        <v>0</v>
      </c>
      <c r="Q218" s="197">
        <v>2.16</v>
      </c>
      <c r="R218" s="197">
        <f>Q218*H218</f>
        <v>8.7998399999999997</v>
      </c>
      <c r="S218" s="197">
        <v>0</v>
      </c>
      <c r="T218" s="198">
        <f>S218*H218</f>
        <v>0</v>
      </c>
      <c r="U218" s="34"/>
      <c r="V218" s="34"/>
      <c r="W218" s="34"/>
      <c r="X218" s="34"/>
      <c r="Y218" s="34"/>
      <c r="Z218" s="34"/>
      <c r="AA218" s="34"/>
      <c r="AB218" s="34"/>
      <c r="AC218" s="34"/>
      <c r="AD218" s="34"/>
      <c r="AE218" s="34"/>
      <c r="AR218" s="199" t="s">
        <v>138</v>
      </c>
      <c r="AT218" s="199" t="s">
        <v>134</v>
      </c>
      <c r="AU218" s="199" t="s">
        <v>90</v>
      </c>
      <c r="AY218" s="17" t="s">
        <v>132</v>
      </c>
      <c r="BE218" s="200">
        <f>IF(N218="základní",J218,0)</f>
        <v>0</v>
      </c>
      <c r="BF218" s="200">
        <f>IF(N218="snížená",J218,0)</f>
        <v>0</v>
      </c>
      <c r="BG218" s="200">
        <f>IF(N218="zákl. přenesená",J218,0)</f>
        <v>0</v>
      </c>
      <c r="BH218" s="200">
        <f>IF(N218="sníž. přenesená",J218,0)</f>
        <v>0</v>
      </c>
      <c r="BI218" s="200">
        <f>IF(N218="nulová",J218,0)</f>
        <v>0</v>
      </c>
      <c r="BJ218" s="17" t="s">
        <v>88</v>
      </c>
      <c r="BK218" s="200">
        <f>ROUND(I218*H218,2)</f>
        <v>0</v>
      </c>
      <c r="BL218" s="17" t="s">
        <v>138</v>
      </c>
      <c r="BM218" s="199" t="s">
        <v>251</v>
      </c>
    </row>
    <row r="219" spans="1:65" s="13" customFormat="1" ht="11.25">
      <c r="B219" s="201"/>
      <c r="C219" s="202"/>
      <c r="D219" s="203" t="s">
        <v>140</v>
      </c>
      <c r="E219" s="204" t="s">
        <v>1</v>
      </c>
      <c r="F219" s="205" t="s">
        <v>252</v>
      </c>
      <c r="G219" s="202"/>
      <c r="H219" s="204" t="s">
        <v>1</v>
      </c>
      <c r="I219" s="206"/>
      <c r="J219" s="202"/>
      <c r="K219" s="202"/>
      <c r="L219" s="207"/>
      <c r="M219" s="208"/>
      <c r="N219" s="209"/>
      <c r="O219" s="209"/>
      <c r="P219" s="209"/>
      <c r="Q219" s="209"/>
      <c r="R219" s="209"/>
      <c r="S219" s="209"/>
      <c r="T219" s="210"/>
      <c r="AT219" s="211" t="s">
        <v>140</v>
      </c>
      <c r="AU219" s="211" t="s">
        <v>90</v>
      </c>
      <c r="AV219" s="13" t="s">
        <v>88</v>
      </c>
      <c r="AW219" s="13" t="s">
        <v>35</v>
      </c>
      <c r="AX219" s="13" t="s">
        <v>80</v>
      </c>
      <c r="AY219" s="211" t="s">
        <v>132</v>
      </c>
    </row>
    <row r="220" spans="1:65" s="14" customFormat="1" ht="11.25">
      <c r="B220" s="212"/>
      <c r="C220" s="213"/>
      <c r="D220" s="203" t="s">
        <v>140</v>
      </c>
      <c r="E220" s="214" t="s">
        <v>1</v>
      </c>
      <c r="F220" s="215" t="s">
        <v>253</v>
      </c>
      <c r="G220" s="213"/>
      <c r="H220" s="216">
        <v>2.3650000000000002</v>
      </c>
      <c r="I220" s="217"/>
      <c r="J220" s="213"/>
      <c r="K220" s="213"/>
      <c r="L220" s="218"/>
      <c r="M220" s="219"/>
      <c r="N220" s="220"/>
      <c r="O220" s="220"/>
      <c r="P220" s="220"/>
      <c r="Q220" s="220"/>
      <c r="R220" s="220"/>
      <c r="S220" s="220"/>
      <c r="T220" s="221"/>
      <c r="AT220" s="222" t="s">
        <v>140</v>
      </c>
      <c r="AU220" s="222" t="s">
        <v>90</v>
      </c>
      <c r="AV220" s="14" t="s">
        <v>90</v>
      </c>
      <c r="AW220" s="14" t="s">
        <v>35</v>
      </c>
      <c r="AX220" s="14" t="s">
        <v>80</v>
      </c>
      <c r="AY220" s="222" t="s">
        <v>132</v>
      </c>
    </row>
    <row r="221" spans="1:65" s="14" customFormat="1" ht="11.25">
      <c r="B221" s="212"/>
      <c r="C221" s="213"/>
      <c r="D221" s="203" t="s">
        <v>140</v>
      </c>
      <c r="E221" s="214" t="s">
        <v>1</v>
      </c>
      <c r="F221" s="215" t="s">
        <v>254</v>
      </c>
      <c r="G221" s="213"/>
      <c r="H221" s="216">
        <v>1.7090000000000001</v>
      </c>
      <c r="I221" s="217"/>
      <c r="J221" s="213"/>
      <c r="K221" s="213"/>
      <c r="L221" s="218"/>
      <c r="M221" s="219"/>
      <c r="N221" s="220"/>
      <c r="O221" s="220"/>
      <c r="P221" s="220"/>
      <c r="Q221" s="220"/>
      <c r="R221" s="220"/>
      <c r="S221" s="220"/>
      <c r="T221" s="221"/>
      <c r="AT221" s="222" t="s">
        <v>140</v>
      </c>
      <c r="AU221" s="222" t="s">
        <v>90</v>
      </c>
      <c r="AV221" s="14" t="s">
        <v>90</v>
      </c>
      <c r="AW221" s="14" t="s">
        <v>35</v>
      </c>
      <c r="AX221" s="14" t="s">
        <v>80</v>
      </c>
      <c r="AY221" s="222" t="s">
        <v>132</v>
      </c>
    </row>
    <row r="222" spans="1:65" s="15" customFormat="1" ht="11.25">
      <c r="B222" s="223"/>
      <c r="C222" s="224"/>
      <c r="D222" s="203" t="s">
        <v>140</v>
      </c>
      <c r="E222" s="225" t="s">
        <v>1</v>
      </c>
      <c r="F222" s="226" t="s">
        <v>143</v>
      </c>
      <c r="G222" s="224"/>
      <c r="H222" s="227">
        <v>4.0739999999999998</v>
      </c>
      <c r="I222" s="228"/>
      <c r="J222" s="224"/>
      <c r="K222" s="224"/>
      <c r="L222" s="229"/>
      <c r="M222" s="230"/>
      <c r="N222" s="231"/>
      <c r="O222" s="231"/>
      <c r="P222" s="231"/>
      <c r="Q222" s="231"/>
      <c r="R222" s="231"/>
      <c r="S222" s="231"/>
      <c r="T222" s="232"/>
      <c r="AT222" s="233" t="s">
        <v>140</v>
      </c>
      <c r="AU222" s="233" t="s">
        <v>90</v>
      </c>
      <c r="AV222" s="15" t="s">
        <v>138</v>
      </c>
      <c r="AW222" s="15" t="s">
        <v>35</v>
      </c>
      <c r="AX222" s="15" t="s">
        <v>88</v>
      </c>
      <c r="AY222" s="233" t="s">
        <v>132</v>
      </c>
    </row>
    <row r="223" spans="1:65" s="2" customFormat="1" ht="24.2" customHeight="1">
      <c r="A223" s="34"/>
      <c r="B223" s="35"/>
      <c r="C223" s="187" t="s">
        <v>255</v>
      </c>
      <c r="D223" s="187" t="s">
        <v>134</v>
      </c>
      <c r="E223" s="188" t="s">
        <v>256</v>
      </c>
      <c r="F223" s="189" t="s">
        <v>257</v>
      </c>
      <c r="G223" s="190" t="s">
        <v>187</v>
      </c>
      <c r="H223" s="191">
        <v>4.0739999999999998</v>
      </c>
      <c r="I223" s="192"/>
      <c r="J223" s="193">
        <f>ROUND(I223*H223,2)</f>
        <v>0</v>
      </c>
      <c r="K223" s="194"/>
      <c r="L223" s="39"/>
      <c r="M223" s="195" t="s">
        <v>1</v>
      </c>
      <c r="N223" s="196" t="s">
        <v>45</v>
      </c>
      <c r="O223" s="71"/>
      <c r="P223" s="197">
        <f>O223*H223</f>
        <v>0</v>
      </c>
      <c r="Q223" s="197">
        <v>2.45329</v>
      </c>
      <c r="R223" s="197">
        <f>Q223*H223</f>
        <v>9.9947034600000002</v>
      </c>
      <c r="S223" s="197">
        <v>0</v>
      </c>
      <c r="T223" s="198">
        <f>S223*H223</f>
        <v>0</v>
      </c>
      <c r="U223" s="34"/>
      <c r="V223" s="34"/>
      <c r="W223" s="34"/>
      <c r="X223" s="34"/>
      <c r="Y223" s="34"/>
      <c r="Z223" s="34"/>
      <c r="AA223" s="34"/>
      <c r="AB223" s="34"/>
      <c r="AC223" s="34"/>
      <c r="AD223" s="34"/>
      <c r="AE223" s="34"/>
      <c r="AR223" s="199" t="s">
        <v>138</v>
      </c>
      <c r="AT223" s="199" t="s">
        <v>134</v>
      </c>
      <c r="AU223" s="199" t="s">
        <v>90</v>
      </c>
      <c r="AY223" s="17" t="s">
        <v>132</v>
      </c>
      <c r="BE223" s="200">
        <f>IF(N223="základní",J223,0)</f>
        <v>0</v>
      </c>
      <c r="BF223" s="200">
        <f>IF(N223="snížená",J223,0)</f>
        <v>0</v>
      </c>
      <c r="BG223" s="200">
        <f>IF(N223="zákl. přenesená",J223,0)</f>
        <v>0</v>
      </c>
      <c r="BH223" s="200">
        <f>IF(N223="sníž. přenesená",J223,0)</f>
        <v>0</v>
      </c>
      <c r="BI223" s="200">
        <f>IF(N223="nulová",J223,0)</f>
        <v>0</v>
      </c>
      <c r="BJ223" s="17" t="s">
        <v>88</v>
      </c>
      <c r="BK223" s="200">
        <f>ROUND(I223*H223,2)</f>
        <v>0</v>
      </c>
      <c r="BL223" s="17" t="s">
        <v>138</v>
      </c>
      <c r="BM223" s="199" t="s">
        <v>258</v>
      </c>
    </row>
    <row r="224" spans="1:65" s="13" customFormat="1" ht="22.5">
      <c r="B224" s="201"/>
      <c r="C224" s="202"/>
      <c r="D224" s="203" t="s">
        <v>140</v>
      </c>
      <c r="E224" s="204" t="s">
        <v>1</v>
      </c>
      <c r="F224" s="205" t="s">
        <v>259</v>
      </c>
      <c r="G224" s="202"/>
      <c r="H224" s="204" t="s">
        <v>1</v>
      </c>
      <c r="I224" s="206"/>
      <c r="J224" s="202"/>
      <c r="K224" s="202"/>
      <c r="L224" s="207"/>
      <c r="M224" s="208"/>
      <c r="N224" s="209"/>
      <c r="O224" s="209"/>
      <c r="P224" s="209"/>
      <c r="Q224" s="209"/>
      <c r="R224" s="209"/>
      <c r="S224" s="209"/>
      <c r="T224" s="210"/>
      <c r="AT224" s="211" t="s">
        <v>140</v>
      </c>
      <c r="AU224" s="211" t="s">
        <v>90</v>
      </c>
      <c r="AV224" s="13" t="s">
        <v>88</v>
      </c>
      <c r="AW224" s="13" t="s">
        <v>35</v>
      </c>
      <c r="AX224" s="13" t="s">
        <v>80</v>
      </c>
      <c r="AY224" s="211" t="s">
        <v>132</v>
      </c>
    </row>
    <row r="225" spans="1:65" s="13" customFormat="1" ht="11.25">
      <c r="B225" s="201"/>
      <c r="C225" s="202"/>
      <c r="D225" s="203" t="s">
        <v>140</v>
      </c>
      <c r="E225" s="204" t="s">
        <v>1</v>
      </c>
      <c r="F225" s="205" t="s">
        <v>260</v>
      </c>
      <c r="G225" s="202"/>
      <c r="H225" s="204" t="s">
        <v>1</v>
      </c>
      <c r="I225" s="206"/>
      <c r="J225" s="202"/>
      <c r="K225" s="202"/>
      <c r="L225" s="207"/>
      <c r="M225" s="208"/>
      <c r="N225" s="209"/>
      <c r="O225" s="209"/>
      <c r="P225" s="209"/>
      <c r="Q225" s="209"/>
      <c r="R225" s="209"/>
      <c r="S225" s="209"/>
      <c r="T225" s="210"/>
      <c r="AT225" s="211" t="s">
        <v>140</v>
      </c>
      <c r="AU225" s="211" t="s">
        <v>90</v>
      </c>
      <c r="AV225" s="13" t="s">
        <v>88</v>
      </c>
      <c r="AW225" s="13" t="s">
        <v>35</v>
      </c>
      <c r="AX225" s="13" t="s">
        <v>80</v>
      </c>
      <c r="AY225" s="211" t="s">
        <v>132</v>
      </c>
    </row>
    <row r="226" spans="1:65" s="14" customFormat="1" ht="11.25">
      <c r="B226" s="212"/>
      <c r="C226" s="213"/>
      <c r="D226" s="203" t="s">
        <v>140</v>
      </c>
      <c r="E226" s="214" t="s">
        <v>1</v>
      </c>
      <c r="F226" s="215" t="s">
        <v>253</v>
      </c>
      <c r="G226" s="213"/>
      <c r="H226" s="216">
        <v>2.3650000000000002</v>
      </c>
      <c r="I226" s="217"/>
      <c r="J226" s="213"/>
      <c r="K226" s="213"/>
      <c r="L226" s="218"/>
      <c r="M226" s="219"/>
      <c r="N226" s="220"/>
      <c r="O226" s="220"/>
      <c r="P226" s="220"/>
      <c r="Q226" s="220"/>
      <c r="R226" s="220"/>
      <c r="S226" s="220"/>
      <c r="T226" s="221"/>
      <c r="AT226" s="222" t="s">
        <v>140</v>
      </c>
      <c r="AU226" s="222" t="s">
        <v>90</v>
      </c>
      <c r="AV226" s="14" t="s">
        <v>90</v>
      </c>
      <c r="AW226" s="14" t="s">
        <v>35</v>
      </c>
      <c r="AX226" s="14" t="s">
        <v>80</v>
      </c>
      <c r="AY226" s="222" t="s">
        <v>132</v>
      </c>
    </row>
    <row r="227" spans="1:65" s="14" customFormat="1" ht="11.25">
      <c r="B227" s="212"/>
      <c r="C227" s="213"/>
      <c r="D227" s="203" t="s">
        <v>140</v>
      </c>
      <c r="E227" s="214" t="s">
        <v>1</v>
      </c>
      <c r="F227" s="215" t="s">
        <v>254</v>
      </c>
      <c r="G227" s="213"/>
      <c r="H227" s="216">
        <v>1.7090000000000001</v>
      </c>
      <c r="I227" s="217"/>
      <c r="J227" s="213"/>
      <c r="K227" s="213"/>
      <c r="L227" s="218"/>
      <c r="M227" s="219"/>
      <c r="N227" s="220"/>
      <c r="O227" s="220"/>
      <c r="P227" s="220"/>
      <c r="Q227" s="220"/>
      <c r="R227" s="220"/>
      <c r="S227" s="220"/>
      <c r="T227" s="221"/>
      <c r="AT227" s="222" t="s">
        <v>140</v>
      </c>
      <c r="AU227" s="222" t="s">
        <v>90</v>
      </c>
      <c r="AV227" s="14" t="s">
        <v>90</v>
      </c>
      <c r="AW227" s="14" t="s">
        <v>35</v>
      </c>
      <c r="AX227" s="14" t="s">
        <v>80</v>
      </c>
      <c r="AY227" s="222" t="s">
        <v>132</v>
      </c>
    </row>
    <row r="228" spans="1:65" s="15" customFormat="1" ht="11.25">
      <c r="B228" s="223"/>
      <c r="C228" s="224"/>
      <c r="D228" s="203" t="s">
        <v>140</v>
      </c>
      <c r="E228" s="225" t="s">
        <v>1</v>
      </c>
      <c r="F228" s="226" t="s">
        <v>143</v>
      </c>
      <c r="G228" s="224"/>
      <c r="H228" s="227">
        <v>4.0739999999999998</v>
      </c>
      <c r="I228" s="228"/>
      <c r="J228" s="224"/>
      <c r="K228" s="224"/>
      <c r="L228" s="229"/>
      <c r="M228" s="230"/>
      <c r="N228" s="231"/>
      <c r="O228" s="231"/>
      <c r="P228" s="231"/>
      <c r="Q228" s="231"/>
      <c r="R228" s="231"/>
      <c r="S228" s="231"/>
      <c r="T228" s="232"/>
      <c r="AT228" s="233" t="s">
        <v>140</v>
      </c>
      <c r="AU228" s="233" t="s">
        <v>90</v>
      </c>
      <c r="AV228" s="15" t="s">
        <v>138</v>
      </c>
      <c r="AW228" s="15" t="s">
        <v>35</v>
      </c>
      <c r="AX228" s="15" t="s">
        <v>88</v>
      </c>
      <c r="AY228" s="233" t="s">
        <v>132</v>
      </c>
    </row>
    <row r="229" spans="1:65" s="2" customFormat="1" ht="21.75" customHeight="1">
      <c r="A229" s="34"/>
      <c r="B229" s="35"/>
      <c r="C229" s="187" t="s">
        <v>261</v>
      </c>
      <c r="D229" s="187" t="s">
        <v>134</v>
      </c>
      <c r="E229" s="188" t="s">
        <v>262</v>
      </c>
      <c r="F229" s="189" t="s">
        <v>263</v>
      </c>
      <c r="G229" s="190" t="s">
        <v>137</v>
      </c>
      <c r="H229" s="191">
        <v>6.22</v>
      </c>
      <c r="I229" s="192"/>
      <c r="J229" s="193">
        <f>ROUND(I229*H229,2)</f>
        <v>0</v>
      </c>
      <c r="K229" s="194"/>
      <c r="L229" s="39"/>
      <c r="M229" s="195" t="s">
        <v>1</v>
      </c>
      <c r="N229" s="196" t="s">
        <v>45</v>
      </c>
      <c r="O229" s="71"/>
      <c r="P229" s="197">
        <f>O229*H229</f>
        <v>0</v>
      </c>
      <c r="Q229" s="197">
        <v>4.5799999999999999E-3</v>
      </c>
      <c r="R229" s="197">
        <f>Q229*H229</f>
        <v>2.8487599999999998E-2</v>
      </c>
      <c r="S229" s="197">
        <v>0</v>
      </c>
      <c r="T229" s="198">
        <f>S229*H229</f>
        <v>0</v>
      </c>
      <c r="U229" s="34"/>
      <c r="V229" s="34"/>
      <c r="W229" s="34"/>
      <c r="X229" s="34"/>
      <c r="Y229" s="34"/>
      <c r="Z229" s="34"/>
      <c r="AA229" s="34"/>
      <c r="AB229" s="34"/>
      <c r="AC229" s="34"/>
      <c r="AD229" s="34"/>
      <c r="AE229" s="34"/>
      <c r="AR229" s="199" t="s">
        <v>138</v>
      </c>
      <c r="AT229" s="199" t="s">
        <v>134</v>
      </c>
      <c r="AU229" s="199" t="s">
        <v>90</v>
      </c>
      <c r="AY229" s="17" t="s">
        <v>132</v>
      </c>
      <c r="BE229" s="200">
        <f>IF(N229="základní",J229,0)</f>
        <v>0</v>
      </c>
      <c r="BF229" s="200">
        <f>IF(N229="snížená",J229,0)</f>
        <v>0</v>
      </c>
      <c r="BG229" s="200">
        <f>IF(N229="zákl. přenesená",J229,0)</f>
        <v>0</v>
      </c>
      <c r="BH229" s="200">
        <f>IF(N229="sníž. přenesená",J229,0)</f>
        <v>0</v>
      </c>
      <c r="BI229" s="200">
        <f>IF(N229="nulová",J229,0)</f>
        <v>0</v>
      </c>
      <c r="BJ229" s="17" t="s">
        <v>88</v>
      </c>
      <c r="BK229" s="200">
        <f>ROUND(I229*H229,2)</f>
        <v>0</v>
      </c>
      <c r="BL229" s="17" t="s">
        <v>138</v>
      </c>
      <c r="BM229" s="199" t="s">
        <v>264</v>
      </c>
    </row>
    <row r="230" spans="1:65" s="13" customFormat="1" ht="11.25">
      <c r="B230" s="201"/>
      <c r="C230" s="202"/>
      <c r="D230" s="203" t="s">
        <v>140</v>
      </c>
      <c r="E230" s="204" t="s">
        <v>1</v>
      </c>
      <c r="F230" s="205" t="s">
        <v>252</v>
      </c>
      <c r="G230" s="202"/>
      <c r="H230" s="204" t="s">
        <v>1</v>
      </c>
      <c r="I230" s="206"/>
      <c r="J230" s="202"/>
      <c r="K230" s="202"/>
      <c r="L230" s="207"/>
      <c r="M230" s="208"/>
      <c r="N230" s="209"/>
      <c r="O230" s="209"/>
      <c r="P230" s="209"/>
      <c r="Q230" s="209"/>
      <c r="R230" s="209"/>
      <c r="S230" s="209"/>
      <c r="T230" s="210"/>
      <c r="AT230" s="211" t="s">
        <v>140</v>
      </c>
      <c r="AU230" s="211" t="s">
        <v>90</v>
      </c>
      <c r="AV230" s="13" t="s">
        <v>88</v>
      </c>
      <c r="AW230" s="13" t="s">
        <v>35</v>
      </c>
      <c r="AX230" s="13" t="s">
        <v>80</v>
      </c>
      <c r="AY230" s="211" t="s">
        <v>132</v>
      </c>
    </row>
    <row r="231" spans="1:65" s="14" customFormat="1" ht="11.25">
      <c r="B231" s="212"/>
      <c r="C231" s="213"/>
      <c r="D231" s="203" t="s">
        <v>140</v>
      </c>
      <c r="E231" s="214" t="s">
        <v>1</v>
      </c>
      <c r="F231" s="215" t="s">
        <v>265</v>
      </c>
      <c r="G231" s="213"/>
      <c r="H231" s="216">
        <v>3.44</v>
      </c>
      <c r="I231" s="217"/>
      <c r="J231" s="213"/>
      <c r="K231" s="213"/>
      <c r="L231" s="218"/>
      <c r="M231" s="219"/>
      <c r="N231" s="220"/>
      <c r="O231" s="220"/>
      <c r="P231" s="220"/>
      <c r="Q231" s="220"/>
      <c r="R231" s="220"/>
      <c r="S231" s="220"/>
      <c r="T231" s="221"/>
      <c r="AT231" s="222" t="s">
        <v>140</v>
      </c>
      <c r="AU231" s="222" t="s">
        <v>90</v>
      </c>
      <c r="AV231" s="14" t="s">
        <v>90</v>
      </c>
      <c r="AW231" s="14" t="s">
        <v>35</v>
      </c>
      <c r="AX231" s="14" t="s">
        <v>80</v>
      </c>
      <c r="AY231" s="222" t="s">
        <v>132</v>
      </c>
    </row>
    <row r="232" spans="1:65" s="14" customFormat="1" ht="11.25">
      <c r="B232" s="212"/>
      <c r="C232" s="213"/>
      <c r="D232" s="203" t="s">
        <v>140</v>
      </c>
      <c r="E232" s="214" t="s">
        <v>1</v>
      </c>
      <c r="F232" s="215" t="s">
        <v>266</v>
      </c>
      <c r="G232" s="213"/>
      <c r="H232" s="216">
        <v>2.78</v>
      </c>
      <c r="I232" s="217"/>
      <c r="J232" s="213"/>
      <c r="K232" s="213"/>
      <c r="L232" s="218"/>
      <c r="M232" s="219"/>
      <c r="N232" s="220"/>
      <c r="O232" s="220"/>
      <c r="P232" s="220"/>
      <c r="Q232" s="220"/>
      <c r="R232" s="220"/>
      <c r="S232" s="220"/>
      <c r="T232" s="221"/>
      <c r="AT232" s="222" t="s">
        <v>140</v>
      </c>
      <c r="AU232" s="222" t="s">
        <v>90</v>
      </c>
      <c r="AV232" s="14" t="s">
        <v>90</v>
      </c>
      <c r="AW232" s="14" t="s">
        <v>35</v>
      </c>
      <c r="AX232" s="14" t="s">
        <v>80</v>
      </c>
      <c r="AY232" s="222" t="s">
        <v>132</v>
      </c>
    </row>
    <row r="233" spans="1:65" s="15" customFormat="1" ht="11.25">
      <c r="B233" s="223"/>
      <c r="C233" s="224"/>
      <c r="D233" s="203" t="s">
        <v>140</v>
      </c>
      <c r="E233" s="225" t="s">
        <v>1</v>
      </c>
      <c r="F233" s="226" t="s">
        <v>143</v>
      </c>
      <c r="G233" s="224"/>
      <c r="H233" s="227">
        <v>6.22</v>
      </c>
      <c r="I233" s="228"/>
      <c r="J233" s="224"/>
      <c r="K233" s="224"/>
      <c r="L233" s="229"/>
      <c r="M233" s="230"/>
      <c r="N233" s="231"/>
      <c r="O233" s="231"/>
      <c r="P233" s="231"/>
      <c r="Q233" s="231"/>
      <c r="R233" s="231"/>
      <c r="S233" s="231"/>
      <c r="T233" s="232"/>
      <c r="AT233" s="233" t="s">
        <v>140</v>
      </c>
      <c r="AU233" s="233" t="s">
        <v>90</v>
      </c>
      <c r="AV233" s="15" t="s">
        <v>138</v>
      </c>
      <c r="AW233" s="15" t="s">
        <v>35</v>
      </c>
      <c r="AX233" s="15" t="s">
        <v>88</v>
      </c>
      <c r="AY233" s="233" t="s">
        <v>132</v>
      </c>
    </row>
    <row r="234" spans="1:65" s="2" customFormat="1" ht="21.75" customHeight="1">
      <c r="A234" s="34"/>
      <c r="B234" s="35"/>
      <c r="C234" s="187" t="s">
        <v>267</v>
      </c>
      <c r="D234" s="187" t="s">
        <v>134</v>
      </c>
      <c r="E234" s="188" t="s">
        <v>268</v>
      </c>
      <c r="F234" s="189" t="s">
        <v>269</v>
      </c>
      <c r="G234" s="190" t="s">
        <v>137</v>
      </c>
      <c r="H234" s="191">
        <v>6.22</v>
      </c>
      <c r="I234" s="192"/>
      <c r="J234" s="193">
        <f>ROUND(I234*H234,2)</f>
        <v>0</v>
      </c>
      <c r="K234" s="194"/>
      <c r="L234" s="39"/>
      <c r="M234" s="195" t="s">
        <v>1</v>
      </c>
      <c r="N234" s="196" t="s">
        <v>45</v>
      </c>
      <c r="O234" s="71"/>
      <c r="P234" s="197">
        <f>O234*H234</f>
        <v>0</v>
      </c>
      <c r="Q234" s="197">
        <v>0</v>
      </c>
      <c r="R234" s="197">
        <f>Q234*H234</f>
        <v>0</v>
      </c>
      <c r="S234" s="197">
        <v>0</v>
      </c>
      <c r="T234" s="198">
        <f>S234*H234</f>
        <v>0</v>
      </c>
      <c r="U234" s="34"/>
      <c r="V234" s="34"/>
      <c r="W234" s="34"/>
      <c r="X234" s="34"/>
      <c r="Y234" s="34"/>
      <c r="Z234" s="34"/>
      <c r="AA234" s="34"/>
      <c r="AB234" s="34"/>
      <c r="AC234" s="34"/>
      <c r="AD234" s="34"/>
      <c r="AE234" s="34"/>
      <c r="AR234" s="199" t="s">
        <v>138</v>
      </c>
      <c r="AT234" s="199" t="s">
        <v>134</v>
      </c>
      <c r="AU234" s="199" t="s">
        <v>90</v>
      </c>
      <c r="AY234" s="17" t="s">
        <v>132</v>
      </c>
      <c r="BE234" s="200">
        <f>IF(N234="základní",J234,0)</f>
        <v>0</v>
      </c>
      <c r="BF234" s="200">
        <f>IF(N234="snížená",J234,0)</f>
        <v>0</v>
      </c>
      <c r="BG234" s="200">
        <f>IF(N234="zákl. přenesená",J234,0)</f>
        <v>0</v>
      </c>
      <c r="BH234" s="200">
        <f>IF(N234="sníž. přenesená",J234,0)</f>
        <v>0</v>
      </c>
      <c r="BI234" s="200">
        <f>IF(N234="nulová",J234,0)</f>
        <v>0</v>
      </c>
      <c r="BJ234" s="17" t="s">
        <v>88</v>
      </c>
      <c r="BK234" s="200">
        <f>ROUND(I234*H234,2)</f>
        <v>0</v>
      </c>
      <c r="BL234" s="17" t="s">
        <v>138</v>
      </c>
      <c r="BM234" s="199" t="s">
        <v>270</v>
      </c>
    </row>
    <row r="235" spans="1:65" s="14" customFormat="1" ht="11.25">
      <c r="B235" s="212"/>
      <c r="C235" s="213"/>
      <c r="D235" s="203" t="s">
        <v>140</v>
      </c>
      <c r="E235" s="214" t="s">
        <v>1</v>
      </c>
      <c r="F235" s="215" t="s">
        <v>271</v>
      </c>
      <c r="G235" s="213"/>
      <c r="H235" s="216">
        <v>6.22</v>
      </c>
      <c r="I235" s="217"/>
      <c r="J235" s="213"/>
      <c r="K235" s="213"/>
      <c r="L235" s="218"/>
      <c r="M235" s="219"/>
      <c r="N235" s="220"/>
      <c r="O235" s="220"/>
      <c r="P235" s="220"/>
      <c r="Q235" s="220"/>
      <c r="R235" s="220"/>
      <c r="S235" s="220"/>
      <c r="T235" s="221"/>
      <c r="AT235" s="222" t="s">
        <v>140</v>
      </c>
      <c r="AU235" s="222" t="s">
        <v>90</v>
      </c>
      <c r="AV235" s="14" t="s">
        <v>90</v>
      </c>
      <c r="AW235" s="14" t="s">
        <v>35</v>
      </c>
      <c r="AX235" s="14" t="s">
        <v>80</v>
      </c>
      <c r="AY235" s="222" t="s">
        <v>132</v>
      </c>
    </row>
    <row r="236" spans="1:65" s="15" customFormat="1" ht="11.25">
      <c r="B236" s="223"/>
      <c r="C236" s="224"/>
      <c r="D236" s="203" t="s">
        <v>140</v>
      </c>
      <c r="E236" s="225" t="s">
        <v>1</v>
      </c>
      <c r="F236" s="226" t="s">
        <v>143</v>
      </c>
      <c r="G236" s="224"/>
      <c r="H236" s="227">
        <v>6.22</v>
      </c>
      <c r="I236" s="228"/>
      <c r="J236" s="224"/>
      <c r="K236" s="224"/>
      <c r="L236" s="229"/>
      <c r="M236" s="230"/>
      <c r="N236" s="231"/>
      <c r="O236" s="231"/>
      <c r="P236" s="231"/>
      <c r="Q236" s="231"/>
      <c r="R236" s="231"/>
      <c r="S236" s="231"/>
      <c r="T236" s="232"/>
      <c r="AT236" s="233" t="s">
        <v>140</v>
      </c>
      <c r="AU236" s="233" t="s">
        <v>90</v>
      </c>
      <c r="AV236" s="15" t="s">
        <v>138</v>
      </c>
      <c r="AW236" s="15" t="s">
        <v>35</v>
      </c>
      <c r="AX236" s="15" t="s">
        <v>88</v>
      </c>
      <c r="AY236" s="233" t="s">
        <v>132</v>
      </c>
    </row>
    <row r="237" spans="1:65" s="2" customFormat="1" ht="16.5" customHeight="1">
      <c r="A237" s="34"/>
      <c r="B237" s="35"/>
      <c r="C237" s="187" t="s">
        <v>272</v>
      </c>
      <c r="D237" s="187" t="s">
        <v>134</v>
      </c>
      <c r="E237" s="188" t="s">
        <v>273</v>
      </c>
      <c r="F237" s="189" t="s">
        <v>274</v>
      </c>
      <c r="G237" s="190" t="s">
        <v>220</v>
      </c>
      <c r="H237" s="191">
        <v>0.13900000000000001</v>
      </c>
      <c r="I237" s="192"/>
      <c r="J237" s="193">
        <f>ROUND(I237*H237,2)</f>
        <v>0</v>
      </c>
      <c r="K237" s="194"/>
      <c r="L237" s="39"/>
      <c r="M237" s="195" t="s">
        <v>1</v>
      </c>
      <c r="N237" s="196" t="s">
        <v>45</v>
      </c>
      <c r="O237" s="71"/>
      <c r="P237" s="197">
        <f>O237*H237</f>
        <v>0</v>
      </c>
      <c r="Q237" s="197">
        <v>1.06277</v>
      </c>
      <c r="R237" s="197">
        <f>Q237*H237</f>
        <v>0.14772503000000001</v>
      </c>
      <c r="S237" s="197">
        <v>0</v>
      </c>
      <c r="T237" s="198">
        <f>S237*H237</f>
        <v>0</v>
      </c>
      <c r="U237" s="34"/>
      <c r="V237" s="34"/>
      <c r="W237" s="34"/>
      <c r="X237" s="34"/>
      <c r="Y237" s="34"/>
      <c r="Z237" s="34"/>
      <c r="AA237" s="34"/>
      <c r="AB237" s="34"/>
      <c r="AC237" s="34"/>
      <c r="AD237" s="34"/>
      <c r="AE237" s="34"/>
      <c r="AR237" s="199" t="s">
        <v>138</v>
      </c>
      <c r="AT237" s="199" t="s">
        <v>134</v>
      </c>
      <c r="AU237" s="199" t="s">
        <v>90</v>
      </c>
      <c r="AY237" s="17" t="s">
        <v>132</v>
      </c>
      <c r="BE237" s="200">
        <f>IF(N237="základní",J237,0)</f>
        <v>0</v>
      </c>
      <c r="BF237" s="200">
        <f>IF(N237="snížená",J237,0)</f>
        <v>0</v>
      </c>
      <c r="BG237" s="200">
        <f>IF(N237="zákl. přenesená",J237,0)</f>
        <v>0</v>
      </c>
      <c r="BH237" s="200">
        <f>IF(N237="sníž. přenesená",J237,0)</f>
        <v>0</v>
      </c>
      <c r="BI237" s="200">
        <f>IF(N237="nulová",J237,0)</f>
        <v>0</v>
      </c>
      <c r="BJ237" s="17" t="s">
        <v>88</v>
      </c>
      <c r="BK237" s="200">
        <f>ROUND(I237*H237,2)</f>
        <v>0</v>
      </c>
      <c r="BL237" s="17" t="s">
        <v>138</v>
      </c>
      <c r="BM237" s="199" t="s">
        <v>275</v>
      </c>
    </row>
    <row r="238" spans="1:65" s="13" customFormat="1" ht="11.25">
      <c r="B238" s="201"/>
      <c r="C238" s="202"/>
      <c r="D238" s="203" t="s">
        <v>140</v>
      </c>
      <c r="E238" s="204" t="s">
        <v>1</v>
      </c>
      <c r="F238" s="205" t="s">
        <v>276</v>
      </c>
      <c r="G238" s="202"/>
      <c r="H238" s="204" t="s">
        <v>1</v>
      </c>
      <c r="I238" s="206"/>
      <c r="J238" s="202"/>
      <c r="K238" s="202"/>
      <c r="L238" s="207"/>
      <c r="M238" s="208"/>
      <c r="N238" s="209"/>
      <c r="O238" s="209"/>
      <c r="P238" s="209"/>
      <c r="Q238" s="209"/>
      <c r="R238" s="209"/>
      <c r="S238" s="209"/>
      <c r="T238" s="210"/>
      <c r="AT238" s="211" t="s">
        <v>140</v>
      </c>
      <c r="AU238" s="211" t="s">
        <v>90</v>
      </c>
      <c r="AV238" s="13" t="s">
        <v>88</v>
      </c>
      <c r="AW238" s="13" t="s">
        <v>35</v>
      </c>
      <c r="AX238" s="13" t="s">
        <v>80</v>
      </c>
      <c r="AY238" s="211" t="s">
        <v>132</v>
      </c>
    </row>
    <row r="239" spans="1:65" s="14" customFormat="1" ht="11.25">
      <c r="B239" s="212"/>
      <c r="C239" s="213"/>
      <c r="D239" s="203" t="s">
        <v>140</v>
      </c>
      <c r="E239" s="214" t="s">
        <v>1</v>
      </c>
      <c r="F239" s="215" t="s">
        <v>277</v>
      </c>
      <c r="G239" s="213"/>
      <c r="H239" s="216">
        <v>8.1000000000000003E-2</v>
      </c>
      <c r="I239" s="217"/>
      <c r="J239" s="213"/>
      <c r="K239" s="213"/>
      <c r="L239" s="218"/>
      <c r="M239" s="219"/>
      <c r="N239" s="220"/>
      <c r="O239" s="220"/>
      <c r="P239" s="220"/>
      <c r="Q239" s="220"/>
      <c r="R239" s="220"/>
      <c r="S239" s="220"/>
      <c r="T239" s="221"/>
      <c r="AT239" s="222" t="s">
        <v>140</v>
      </c>
      <c r="AU239" s="222" t="s">
        <v>90</v>
      </c>
      <c r="AV239" s="14" t="s">
        <v>90</v>
      </c>
      <c r="AW239" s="14" t="s">
        <v>35</v>
      </c>
      <c r="AX239" s="14" t="s">
        <v>80</v>
      </c>
      <c r="AY239" s="222" t="s">
        <v>132</v>
      </c>
    </row>
    <row r="240" spans="1:65" s="14" customFormat="1" ht="11.25">
      <c r="B240" s="212"/>
      <c r="C240" s="213"/>
      <c r="D240" s="203" t="s">
        <v>140</v>
      </c>
      <c r="E240" s="214" t="s">
        <v>1</v>
      </c>
      <c r="F240" s="215" t="s">
        <v>278</v>
      </c>
      <c r="G240" s="213"/>
      <c r="H240" s="216">
        <v>5.8000000000000003E-2</v>
      </c>
      <c r="I240" s="217"/>
      <c r="J240" s="213"/>
      <c r="K240" s="213"/>
      <c r="L240" s="218"/>
      <c r="M240" s="219"/>
      <c r="N240" s="220"/>
      <c r="O240" s="220"/>
      <c r="P240" s="220"/>
      <c r="Q240" s="220"/>
      <c r="R240" s="220"/>
      <c r="S240" s="220"/>
      <c r="T240" s="221"/>
      <c r="AT240" s="222" t="s">
        <v>140</v>
      </c>
      <c r="AU240" s="222" t="s">
        <v>90</v>
      </c>
      <c r="AV240" s="14" t="s">
        <v>90</v>
      </c>
      <c r="AW240" s="14" t="s">
        <v>35</v>
      </c>
      <c r="AX240" s="14" t="s">
        <v>80</v>
      </c>
      <c r="AY240" s="222" t="s">
        <v>132</v>
      </c>
    </row>
    <row r="241" spans="1:65" s="15" customFormat="1" ht="11.25">
      <c r="B241" s="223"/>
      <c r="C241" s="224"/>
      <c r="D241" s="203" t="s">
        <v>140</v>
      </c>
      <c r="E241" s="225" t="s">
        <v>1</v>
      </c>
      <c r="F241" s="226" t="s">
        <v>143</v>
      </c>
      <c r="G241" s="224"/>
      <c r="H241" s="227">
        <v>0.13900000000000001</v>
      </c>
      <c r="I241" s="228"/>
      <c r="J241" s="224"/>
      <c r="K241" s="224"/>
      <c r="L241" s="229"/>
      <c r="M241" s="230"/>
      <c r="N241" s="231"/>
      <c r="O241" s="231"/>
      <c r="P241" s="231"/>
      <c r="Q241" s="231"/>
      <c r="R241" s="231"/>
      <c r="S241" s="231"/>
      <c r="T241" s="232"/>
      <c r="AT241" s="233" t="s">
        <v>140</v>
      </c>
      <c r="AU241" s="233" t="s">
        <v>90</v>
      </c>
      <c r="AV241" s="15" t="s">
        <v>138</v>
      </c>
      <c r="AW241" s="15" t="s">
        <v>35</v>
      </c>
      <c r="AX241" s="15" t="s">
        <v>88</v>
      </c>
      <c r="AY241" s="233" t="s">
        <v>132</v>
      </c>
    </row>
    <row r="242" spans="1:65" s="2" customFormat="1" ht="24.2" customHeight="1">
      <c r="A242" s="34"/>
      <c r="B242" s="35"/>
      <c r="C242" s="187" t="s">
        <v>7</v>
      </c>
      <c r="D242" s="187" t="s">
        <v>134</v>
      </c>
      <c r="E242" s="188" t="s">
        <v>279</v>
      </c>
      <c r="F242" s="189" t="s">
        <v>280</v>
      </c>
      <c r="G242" s="190" t="s">
        <v>281</v>
      </c>
      <c r="H242" s="191">
        <v>5</v>
      </c>
      <c r="I242" s="192"/>
      <c r="J242" s="193">
        <f>ROUND(I242*H242,2)</f>
        <v>0</v>
      </c>
      <c r="K242" s="194"/>
      <c r="L242" s="39"/>
      <c r="M242" s="195" t="s">
        <v>1</v>
      </c>
      <c r="N242" s="196" t="s">
        <v>45</v>
      </c>
      <c r="O242" s="71"/>
      <c r="P242" s="197">
        <f>O242*H242</f>
        <v>0</v>
      </c>
      <c r="Q242" s="197">
        <v>0.16058</v>
      </c>
      <c r="R242" s="197">
        <f>Q242*H242</f>
        <v>0.80289999999999995</v>
      </c>
      <c r="S242" s="197">
        <v>0</v>
      </c>
      <c r="T242" s="198">
        <f>S242*H242</f>
        <v>0</v>
      </c>
      <c r="U242" s="34"/>
      <c r="V242" s="34"/>
      <c r="W242" s="34"/>
      <c r="X242" s="34"/>
      <c r="Y242" s="34"/>
      <c r="Z242" s="34"/>
      <c r="AA242" s="34"/>
      <c r="AB242" s="34"/>
      <c r="AC242" s="34"/>
      <c r="AD242" s="34"/>
      <c r="AE242" s="34"/>
      <c r="AR242" s="199" t="s">
        <v>138</v>
      </c>
      <c r="AT242" s="199" t="s">
        <v>134</v>
      </c>
      <c r="AU242" s="199" t="s">
        <v>90</v>
      </c>
      <c r="AY242" s="17" t="s">
        <v>132</v>
      </c>
      <c r="BE242" s="200">
        <f>IF(N242="základní",J242,0)</f>
        <v>0</v>
      </c>
      <c r="BF242" s="200">
        <f>IF(N242="snížená",J242,0)</f>
        <v>0</v>
      </c>
      <c r="BG242" s="200">
        <f>IF(N242="zákl. přenesená",J242,0)</f>
        <v>0</v>
      </c>
      <c r="BH242" s="200">
        <f>IF(N242="sníž. přenesená",J242,0)</f>
        <v>0</v>
      </c>
      <c r="BI242" s="200">
        <f>IF(N242="nulová",J242,0)</f>
        <v>0</v>
      </c>
      <c r="BJ242" s="17" t="s">
        <v>88</v>
      </c>
      <c r="BK242" s="200">
        <f>ROUND(I242*H242,2)</f>
        <v>0</v>
      </c>
      <c r="BL242" s="17" t="s">
        <v>138</v>
      </c>
      <c r="BM242" s="199" t="s">
        <v>282</v>
      </c>
    </row>
    <row r="243" spans="1:65" s="13" customFormat="1" ht="11.25">
      <c r="B243" s="201"/>
      <c r="C243" s="202"/>
      <c r="D243" s="203" t="s">
        <v>140</v>
      </c>
      <c r="E243" s="204" t="s">
        <v>1</v>
      </c>
      <c r="F243" s="205" t="s">
        <v>283</v>
      </c>
      <c r="G243" s="202"/>
      <c r="H243" s="204" t="s">
        <v>1</v>
      </c>
      <c r="I243" s="206"/>
      <c r="J243" s="202"/>
      <c r="K243" s="202"/>
      <c r="L243" s="207"/>
      <c r="M243" s="208"/>
      <c r="N243" s="209"/>
      <c r="O243" s="209"/>
      <c r="P243" s="209"/>
      <c r="Q243" s="209"/>
      <c r="R243" s="209"/>
      <c r="S243" s="209"/>
      <c r="T243" s="210"/>
      <c r="AT243" s="211" t="s">
        <v>140</v>
      </c>
      <c r="AU243" s="211" t="s">
        <v>90</v>
      </c>
      <c r="AV243" s="13" t="s">
        <v>88</v>
      </c>
      <c r="AW243" s="13" t="s">
        <v>35</v>
      </c>
      <c r="AX243" s="13" t="s">
        <v>80</v>
      </c>
      <c r="AY243" s="211" t="s">
        <v>132</v>
      </c>
    </row>
    <row r="244" spans="1:65" s="14" customFormat="1" ht="11.25">
      <c r="B244" s="212"/>
      <c r="C244" s="213"/>
      <c r="D244" s="203" t="s">
        <v>140</v>
      </c>
      <c r="E244" s="214" t="s">
        <v>1</v>
      </c>
      <c r="F244" s="215" t="s">
        <v>168</v>
      </c>
      <c r="G244" s="213"/>
      <c r="H244" s="216">
        <v>5</v>
      </c>
      <c r="I244" s="217"/>
      <c r="J244" s="213"/>
      <c r="K244" s="213"/>
      <c r="L244" s="218"/>
      <c r="M244" s="219"/>
      <c r="N244" s="220"/>
      <c r="O244" s="220"/>
      <c r="P244" s="220"/>
      <c r="Q244" s="220"/>
      <c r="R244" s="220"/>
      <c r="S244" s="220"/>
      <c r="T244" s="221"/>
      <c r="AT244" s="222" t="s">
        <v>140</v>
      </c>
      <c r="AU244" s="222" t="s">
        <v>90</v>
      </c>
      <c r="AV244" s="14" t="s">
        <v>90</v>
      </c>
      <c r="AW244" s="14" t="s">
        <v>35</v>
      </c>
      <c r="AX244" s="14" t="s">
        <v>80</v>
      </c>
      <c r="AY244" s="222" t="s">
        <v>132</v>
      </c>
    </row>
    <row r="245" spans="1:65" s="15" customFormat="1" ht="11.25">
      <c r="B245" s="223"/>
      <c r="C245" s="224"/>
      <c r="D245" s="203" t="s">
        <v>140</v>
      </c>
      <c r="E245" s="225" t="s">
        <v>1</v>
      </c>
      <c r="F245" s="226" t="s">
        <v>143</v>
      </c>
      <c r="G245" s="224"/>
      <c r="H245" s="227">
        <v>5</v>
      </c>
      <c r="I245" s="228"/>
      <c r="J245" s="224"/>
      <c r="K245" s="224"/>
      <c r="L245" s="229"/>
      <c r="M245" s="230"/>
      <c r="N245" s="231"/>
      <c r="O245" s="231"/>
      <c r="P245" s="231"/>
      <c r="Q245" s="231"/>
      <c r="R245" s="231"/>
      <c r="S245" s="231"/>
      <c r="T245" s="232"/>
      <c r="AT245" s="233" t="s">
        <v>140</v>
      </c>
      <c r="AU245" s="233" t="s">
        <v>90</v>
      </c>
      <c r="AV245" s="15" t="s">
        <v>138</v>
      </c>
      <c r="AW245" s="15" t="s">
        <v>35</v>
      </c>
      <c r="AX245" s="15" t="s">
        <v>88</v>
      </c>
      <c r="AY245" s="233" t="s">
        <v>132</v>
      </c>
    </row>
    <row r="246" spans="1:65" s="2" customFormat="1" ht="37.9" customHeight="1">
      <c r="A246" s="34"/>
      <c r="B246" s="35"/>
      <c r="C246" s="234" t="s">
        <v>284</v>
      </c>
      <c r="D246" s="234" t="s">
        <v>217</v>
      </c>
      <c r="E246" s="235" t="s">
        <v>285</v>
      </c>
      <c r="F246" s="236" t="s">
        <v>286</v>
      </c>
      <c r="G246" s="237" t="s">
        <v>281</v>
      </c>
      <c r="H246" s="238">
        <v>4</v>
      </c>
      <c r="I246" s="239"/>
      <c r="J246" s="240">
        <f>ROUND(I246*H246,2)</f>
        <v>0</v>
      </c>
      <c r="K246" s="241"/>
      <c r="L246" s="242"/>
      <c r="M246" s="243" t="s">
        <v>1</v>
      </c>
      <c r="N246" s="244" t="s">
        <v>45</v>
      </c>
      <c r="O246" s="71"/>
      <c r="P246" s="197">
        <f>O246*H246</f>
        <v>0</v>
      </c>
      <c r="Q246" s="197">
        <v>2.95</v>
      </c>
      <c r="R246" s="197">
        <f>Q246*H246</f>
        <v>11.8</v>
      </c>
      <c r="S246" s="197">
        <v>0</v>
      </c>
      <c r="T246" s="198">
        <f>S246*H246</f>
        <v>0</v>
      </c>
      <c r="U246" s="34"/>
      <c r="V246" s="34"/>
      <c r="W246" s="34"/>
      <c r="X246" s="34"/>
      <c r="Y246" s="34"/>
      <c r="Z246" s="34"/>
      <c r="AA246" s="34"/>
      <c r="AB246" s="34"/>
      <c r="AC246" s="34"/>
      <c r="AD246" s="34"/>
      <c r="AE246" s="34"/>
      <c r="AR246" s="199" t="s">
        <v>184</v>
      </c>
      <c r="AT246" s="199" t="s">
        <v>217</v>
      </c>
      <c r="AU246" s="199" t="s">
        <v>90</v>
      </c>
      <c r="AY246" s="17" t="s">
        <v>132</v>
      </c>
      <c r="BE246" s="200">
        <f>IF(N246="základní",J246,0)</f>
        <v>0</v>
      </c>
      <c r="BF246" s="200">
        <f>IF(N246="snížená",J246,0)</f>
        <v>0</v>
      </c>
      <c r="BG246" s="200">
        <f>IF(N246="zákl. přenesená",J246,0)</f>
        <v>0</v>
      </c>
      <c r="BH246" s="200">
        <f>IF(N246="sníž. přenesená",J246,0)</f>
        <v>0</v>
      </c>
      <c r="BI246" s="200">
        <f>IF(N246="nulová",J246,0)</f>
        <v>0</v>
      </c>
      <c r="BJ246" s="17" t="s">
        <v>88</v>
      </c>
      <c r="BK246" s="200">
        <f>ROUND(I246*H246,2)</f>
        <v>0</v>
      </c>
      <c r="BL246" s="17" t="s">
        <v>138</v>
      </c>
      <c r="BM246" s="199" t="s">
        <v>287</v>
      </c>
    </row>
    <row r="247" spans="1:65" s="13" customFormat="1" ht="11.25">
      <c r="B247" s="201"/>
      <c r="C247" s="202"/>
      <c r="D247" s="203" t="s">
        <v>140</v>
      </c>
      <c r="E247" s="204" t="s">
        <v>1</v>
      </c>
      <c r="F247" s="205" t="s">
        <v>288</v>
      </c>
      <c r="G247" s="202"/>
      <c r="H247" s="204" t="s">
        <v>1</v>
      </c>
      <c r="I247" s="206"/>
      <c r="J247" s="202"/>
      <c r="K247" s="202"/>
      <c r="L247" s="207"/>
      <c r="M247" s="208"/>
      <c r="N247" s="209"/>
      <c r="O247" s="209"/>
      <c r="P247" s="209"/>
      <c r="Q247" s="209"/>
      <c r="R247" s="209"/>
      <c r="S247" s="209"/>
      <c r="T247" s="210"/>
      <c r="AT247" s="211" t="s">
        <v>140</v>
      </c>
      <c r="AU247" s="211" t="s">
        <v>90</v>
      </c>
      <c r="AV247" s="13" t="s">
        <v>88</v>
      </c>
      <c r="AW247" s="13" t="s">
        <v>35</v>
      </c>
      <c r="AX247" s="13" t="s">
        <v>80</v>
      </c>
      <c r="AY247" s="211" t="s">
        <v>132</v>
      </c>
    </row>
    <row r="248" spans="1:65" s="14" customFormat="1" ht="11.25">
      <c r="B248" s="212"/>
      <c r="C248" s="213"/>
      <c r="D248" s="203" t="s">
        <v>140</v>
      </c>
      <c r="E248" s="214" t="s">
        <v>1</v>
      </c>
      <c r="F248" s="215" t="s">
        <v>138</v>
      </c>
      <c r="G248" s="213"/>
      <c r="H248" s="216">
        <v>4</v>
      </c>
      <c r="I248" s="217"/>
      <c r="J248" s="213"/>
      <c r="K248" s="213"/>
      <c r="L248" s="218"/>
      <c r="M248" s="219"/>
      <c r="N248" s="220"/>
      <c r="O248" s="220"/>
      <c r="P248" s="220"/>
      <c r="Q248" s="220"/>
      <c r="R248" s="220"/>
      <c r="S248" s="220"/>
      <c r="T248" s="221"/>
      <c r="AT248" s="222" t="s">
        <v>140</v>
      </c>
      <c r="AU248" s="222" t="s">
        <v>90</v>
      </c>
      <c r="AV248" s="14" t="s">
        <v>90</v>
      </c>
      <c r="AW248" s="14" t="s">
        <v>35</v>
      </c>
      <c r="AX248" s="14" t="s">
        <v>80</v>
      </c>
      <c r="AY248" s="222" t="s">
        <v>132</v>
      </c>
    </row>
    <row r="249" spans="1:65" s="15" customFormat="1" ht="11.25">
      <c r="B249" s="223"/>
      <c r="C249" s="224"/>
      <c r="D249" s="203" t="s">
        <v>140</v>
      </c>
      <c r="E249" s="225" t="s">
        <v>1</v>
      </c>
      <c r="F249" s="226" t="s">
        <v>143</v>
      </c>
      <c r="G249" s="224"/>
      <c r="H249" s="227">
        <v>4</v>
      </c>
      <c r="I249" s="228"/>
      <c r="J249" s="224"/>
      <c r="K249" s="224"/>
      <c r="L249" s="229"/>
      <c r="M249" s="230"/>
      <c r="N249" s="231"/>
      <c r="O249" s="231"/>
      <c r="P249" s="231"/>
      <c r="Q249" s="231"/>
      <c r="R249" s="231"/>
      <c r="S249" s="231"/>
      <c r="T249" s="232"/>
      <c r="AT249" s="233" t="s">
        <v>140</v>
      </c>
      <c r="AU249" s="233" t="s">
        <v>90</v>
      </c>
      <c r="AV249" s="15" t="s">
        <v>138</v>
      </c>
      <c r="AW249" s="15" t="s">
        <v>35</v>
      </c>
      <c r="AX249" s="15" t="s">
        <v>88</v>
      </c>
      <c r="AY249" s="233" t="s">
        <v>132</v>
      </c>
    </row>
    <row r="250" spans="1:65" s="2" customFormat="1" ht="37.9" customHeight="1">
      <c r="A250" s="34"/>
      <c r="B250" s="35"/>
      <c r="C250" s="234" t="s">
        <v>289</v>
      </c>
      <c r="D250" s="234" t="s">
        <v>217</v>
      </c>
      <c r="E250" s="235" t="s">
        <v>290</v>
      </c>
      <c r="F250" s="236" t="s">
        <v>291</v>
      </c>
      <c r="G250" s="237" t="s">
        <v>281</v>
      </c>
      <c r="H250" s="238">
        <v>1</v>
      </c>
      <c r="I250" s="239"/>
      <c r="J250" s="240">
        <f>ROUND(I250*H250,2)</f>
        <v>0</v>
      </c>
      <c r="K250" s="241"/>
      <c r="L250" s="242"/>
      <c r="M250" s="243" t="s">
        <v>1</v>
      </c>
      <c r="N250" s="244" t="s">
        <v>45</v>
      </c>
      <c r="O250" s="71"/>
      <c r="P250" s="197">
        <f>O250*H250</f>
        <v>0</v>
      </c>
      <c r="Q250" s="197">
        <v>2.95</v>
      </c>
      <c r="R250" s="197">
        <f>Q250*H250</f>
        <v>2.95</v>
      </c>
      <c r="S250" s="197">
        <v>0</v>
      </c>
      <c r="T250" s="198">
        <f>S250*H250</f>
        <v>0</v>
      </c>
      <c r="U250" s="34"/>
      <c r="V250" s="34"/>
      <c r="W250" s="34"/>
      <c r="X250" s="34"/>
      <c r="Y250" s="34"/>
      <c r="Z250" s="34"/>
      <c r="AA250" s="34"/>
      <c r="AB250" s="34"/>
      <c r="AC250" s="34"/>
      <c r="AD250" s="34"/>
      <c r="AE250" s="34"/>
      <c r="AR250" s="199" t="s">
        <v>184</v>
      </c>
      <c r="AT250" s="199" t="s">
        <v>217</v>
      </c>
      <c r="AU250" s="199" t="s">
        <v>90</v>
      </c>
      <c r="AY250" s="17" t="s">
        <v>132</v>
      </c>
      <c r="BE250" s="200">
        <f>IF(N250="základní",J250,0)</f>
        <v>0</v>
      </c>
      <c r="BF250" s="200">
        <f>IF(N250="snížená",J250,0)</f>
        <v>0</v>
      </c>
      <c r="BG250" s="200">
        <f>IF(N250="zákl. přenesená",J250,0)</f>
        <v>0</v>
      </c>
      <c r="BH250" s="200">
        <f>IF(N250="sníž. přenesená",J250,0)</f>
        <v>0</v>
      </c>
      <c r="BI250" s="200">
        <f>IF(N250="nulová",J250,0)</f>
        <v>0</v>
      </c>
      <c r="BJ250" s="17" t="s">
        <v>88</v>
      </c>
      <c r="BK250" s="200">
        <f>ROUND(I250*H250,2)</f>
        <v>0</v>
      </c>
      <c r="BL250" s="17" t="s">
        <v>138</v>
      </c>
      <c r="BM250" s="199" t="s">
        <v>292</v>
      </c>
    </row>
    <row r="251" spans="1:65" s="13" customFormat="1" ht="11.25">
      <c r="B251" s="201"/>
      <c r="C251" s="202"/>
      <c r="D251" s="203" t="s">
        <v>140</v>
      </c>
      <c r="E251" s="204" t="s">
        <v>1</v>
      </c>
      <c r="F251" s="205" t="s">
        <v>288</v>
      </c>
      <c r="G251" s="202"/>
      <c r="H251" s="204" t="s">
        <v>1</v>
      </c>
      <c r="I251" s="206"/>
      <c r="J251" s="202"/>
      <c r="K251" s="202"/>
      <c r="L251" s="207"/>
      <c r="M251" s="208"/>
      <c r="N251" s="209"/>
      <c r="O251" s="209"/>
      <c r="P251" s="209"/>
      <c r="Q251" s="209"/>
      <c r="R251" s="209"/>
      <c r="S251" s="209"/>
      <c r="T251" s="210"/>
      <c r="AT251" s="211" t="s">
        <v>140</v>
      </c>
      <c r="AU251" s="211" t="s">
        <v>90</v>
      </c>
      <c r="AV251" s="13" t="s">
        <v>88</v>
      </c>
      <c r="AW251" s="13" t="s">
        <v>35</v>
      </c>
      <c r="AX251" s="13" t="s">
        <v>80</v>
      </c>
      <c r="AY251" s="211" t="s">
        <v>132</v>
      </c>
    </row>
    <row r="252" spans="1:65" s="14" customFormat="1" ht="11.25">
      <c r="B252" s="212"/>
      <c r="C252" s="213"/>
      <c r="D252" s="203" t="s">
        <v>140</v>
      </c>
      <c r="E252" s="214" t="s">
        <v>1</v>
      </c>
      <c r="F252" s="215" t="s">
        <v>88</v>
      </c>
      <c r="G252" s="213"/>
      <c r="H252" s="216">
        <v>1</v>
      </c>
      <c r="I252" s="217"/>
      <c r="J252" s="213"/>
      <c r="K252" s="213"/>
      <c r="L252" s="218"/>
      <c r="M252" s="219"/>
      <c r="N252" s="220"/>
      <c r="O252" s="220"/>
      <c r="P252" s="220"/>
      <c r="Q252" s="220"/>
      <c r="R252" s="220"/>
      <c r="S252" s="220"/>
      <c r="T252" s="221"/>
      <c r="AT252" s="222" t="s">
        <v>140</v>
      </c>
      <c r="AU252" s="222" t="s">
        <v>90</v>
      </c>
      <c r="AV252" s="14" t="s">
        <v>90</v>
      </c>
      <c r="AW252" s="14" t="s">
        <v>35</v>
      </c>
      <c r="AX252" s="14" t="s">
        <v>80</v>
      </c>
      <c r="AY252" s="222" t="s">
        <v>132</v>
      </c>
    </row>
    <row r="253" spans="1:65" s="15" customFormat="1" ht="11.25">
      <c r="B253" s="223"/>
      <c r="C253" s="224"/>
      <c r="D253" s="203" t="s">
        <v>140</v>
      </c>
      <c r="E253" s="225" t="s">
        <v>1</v>
      </c>
      <c r="F253" s="226" t="s">
        <v>143</v>
      </c>
      <c r="G253" s="224"/>
      <c r="H253" s="227">
        <v>1</v>
      </c>
      <c r="I253" s="228"/>
      <c r="J253" s="224"/>
      <c r="K253" s="224"/>
      <c r="L253" s="229"/>
      <c r="M253" s="230"/>
      <c r="N253" s="231"/>
      <c r="O253" s="231"/>
      <c r="P253" s="231"/>
      <c r="Q253" s="231"/>
      <c r="R253" s="231"/>
      <c r="S253" s="231"/>
      <c r="T253" s="232"/>
      <c r="AT253" s="233" t="s">
        <v>140</v>
      </c>
      <c r="AU253" s="233" t="s">
        <v>90</v>
      </c>
      <c r="AV253" s="15" t="s">
        <v>138</v>
      </c>
      <c r="AW253" s="15" t="s">
        <v>35</v>
      </c>
      <c r="AX253" s="15" t="s">
        <v>88</v>
      </c>
      <c r="AY253" s="233" t="s">
        <v>132</v>
      </c>
    </row>
    <row r="254" spans="1:65" s="12" customFormat="1" ht="22.9" customHeight="1">
      <c r="B254" s="171"/>
      <c r="C254" s="172"/>
      <c r="D254" s="173" t="s">
        <v>79</v>
      </c>
      <c r="E254" s="185" t="s">
        <v>168</v>
      </c>
      <c r="F254" s="185" t="s">
        <v>293</v>
      </c>
      <c r="G254" s="172"/>
      <c r="H254" s="172"/>
      <c r="I254" s="175"/>
      <c r="J254" s="186">
        <f>BK254</f>
        <v>0</v>
      </c>
      <c r="K254" s="172"/>
      <c r="L254" s="177"/>
      <c r="M254" s="178"/>
      <c r="N254" s="179"/>
      <c r="O254" s="179"/>
      <c r="P254" s="180">
        <f>SUM(P255:P301)</f>
        <v>0</v>
      </c>
      <c r="Q254" s="179"/>
      <c r="R254" s="180">
        <f>SUM(R255:R301)</f>
        <v>94.123528149999999</v>
      </c>
      <c r="S254" s="179"/>
      <c r="T254" s="181">
        <f>SUM(T255:T301)</f>
        <v>0</v>
      </c>
      <c r="AR254" s="182" t="s">
        <v>88</v>
      </c>
      <c r="AT254" s="183" t="s">
        <v>79</v>
      </c>
      <c r="AU254" s="183" t="s">
        <v>88</v>
      </c>
      <c r="AY254" s="182" t="s">
        <v>132</v>
      </c>
      <c r="BK254" s="184">
        <f>SUM(BK255:BK301)</f>
        <v>0</v>
      </c>
    </row>
    <row r="255" spans="1:65" s="2" customFormat="1" ht="16.5" customHeight="1">
      <c r="A255" s="34"/>
      <c r="B255" s="35"/>
      <c r="C255" s="187" t="s">
        <v>294</v>
      </c>
      <c r="D255" s="187" t="s">
        <v>134</v>
      </c>
      <c r="E255" s="188" t="s">
        <v>295</v>
      </c>
      <c r="F255" s="189" t="s">
        <v>296</v>
      </c>
      <c r="G255" s="190" t="s">
        <v>137</v>
      </c>
      <c r="H255" s="191">
        <v>107.60299999999999</v>
      </c>
      <c r="I255" s="192"/>
      <c r="J255" s="193">
        <f>ROUND(I255*H255,2)</f>
        <v>0</v>
      </c>
      <c r="K255" s="194"/>
      <c r="L255" s="39"/>
      <c r="M255" s="195" t="s">
        <v>1</v>
      </c>
      <c r="N255" s="196" t="s">
        <v>45</v>
      </c>
      <c r="O255" s="71"/>
      <c r="P255" s="197">
        <f>O255*H255</f>
        <v>0</v>
      </c>
      <c r="Q255" s="197">
        <v>9.1999999999999998E-2</v>
      </c>
      <c r="R255" s="197">
        <f>Q255*H255</f>
        <v>9.8994759999999999</v>
      </c>
      <c r="S255" s="197">
        <v>0</v>
      </c>
      <c r="T255" s="198">
        <f>S255*H255</f>
        <v>0</v>
      </c>
      <c r="U255" s="34"/>
      <c r="V255" s="34"/>
      <c r="W255" s="34"/>
      <c r="X255" s="34"/>
      <c r="Y255" s="34"/>
      <c r="Z255" s="34"/>
      <c r="AA255" s="34"/>
      <c r="AB255" s="34"/>
      <c r="AC255" s="34"/>
      <c r="AD255" s="34"/>
      <c r="AE255" s="34"/>
      <c r="AR255" s="199" t="s">
        <v>138</v>
      </c>
      <c r="AT255" s="199" t="s">
        <v>134</v>
      </c>
      <c r="AU255" s="199" t="s">
        <v>90</v>
      </c>
      <c r="AY255" s="17" t="s">
        <v>132</v>
      </c>
      <c r="BE255" s="200">
        <f>IF(N255="základní",J255,0)</f>
        <v>0</v>
      </c>
      <c r="BF255" s="200">
        <f>IF(N255="snížená",J255,0)</f>
        <v>0</v>
      </c>
      <c r="BG255" s="200">
        <f>IF(N255="zákl. přenesená",J255,0)</f>
        <v>0</v>
      </c>
      <c r="BH255" s="200">
        <f>IF(N255="sníž. přenesená",J255,0)</f>
        <v>0</v>
      </c>
      <c r="BI255" s="200">
        <f>IF(N255="nulová",J255,0)</f>
        <v>0</v>
      </c>
      <c r="BJ255" s="17" t="s">
        <v>88</v>
      </c>
      <c r="BK255" s="200">
        <f>ROUND(I255*H255,2)</f>
        <v>0</v>
      </c>
      <c r="BL255" s="17" t="s">
        <v>138</v>
      </c>
      <c r="BM255" s="199" t="s">
        <v>297</v>
      </c>
    </row>
    <row r="256" spans="1:65" s="13" customFormat="1" ht="11.25">
      <c r="B256" s="201"/>
      <c r="C256" s="202"/>
      <c r="D256" s="203" t="s">
        <v>140</v>
      </c>
      <c r="E256" s="204" t="s">
        <v>1</v>
      </c>
      <c r="F256" s="205" t="s">
        <v>298</v>
      </c>
      <c r="G256" s="202"/>
      <c r="H256" s="204" t="s">
        <v>1</v>
      </c>
      <c r="I256" s="206"/>
      <c r="J256" s="202"/>
      <c r="K256" s="202"/>
      <c r="L256" s="207"/>
      <c r="M256" s="208"/>
      <c r="N256" s="209"/>
      <c r="O256" s="209"/>
      <c r="P256" s="209"/>
      <c r="Q256" s="209"/>
      <c r="R256" s="209"/>
      <c r="S256" s="209"/>
      <c r="T256" s="210"/>
      <c r="AT256" s="211" t="s">
        <v>140</v>
      </c>
      <c r="AU256" s="211" t="s">
        <v>90</v>
      </c>
      <c r="AV256" s="13" t="s">
        <v>88</v>
      </c>
      <c r="AW256" s="13" t="s">
        <v>35</v>
      </c>
      <c r="AX256" s="13" t="s">
        <v>80</v>
      </c>
      <c r="AY256" s="211" t="s">
        <v>132</v>
      </c>
    </row>
    <row r="257" spans="1:65" s="14" customFormat="1" ht="11.25">
      <c r="B257" s="212"/>
      <c r="C257" s="213"/>
      <c r="D257" s="203" t="s">
        <v>140</v>
      </c>
      <c r="E257" s="214" t="s">
        <v>1</v>
      </c>
      <c r="F257" s="215" t="s">
        <v>299</v>
      </c>
      <c r="G257" s="213"/>
      <c r="H257" s="216">
        <v>30.475000000000001</v>
      </c>
      <c r="I257" s="217"/>
      <c r="J257" s="213"/>
      <c r="K257" s="213"/>
      <c r="L257" s="218"/>
      <c r="M257" s="219"/>
      <c r="N257" s="220"/>
      <c r="O257" s="220"/>
      <c r="P257" s="220"/>
      <c r="Q257" s="220"/>
      <c r="R257" s="220"/>
      <c r="S257" s="220"/>
      <c r="T257" s="221"/>
      <c r="AT257" s="222" t="s">
        <v>140</v>
      </c>
      <c r="AU257" s="222" t="s">
        <v>90</v>
      </c>
      <c r="AV257" s="14" t="s">
        <v>90</v>
      </c>
      <c r="AW257" s="14" t="s">
        <v>35</v>
      </c>
      <c r="AX257" s="14" t="s">
        <v>80</v>
      </c>
      <c r="AY257" s="222" t="s">
        <v>132</v>
      </c>
    </row>
    <row r="258" spans="1:65" s="13" customFormat="1" ht="11.25">
      <c r="B258" s="201"/>
      <c r="C258" s="202"/>
      <c r="D258" s="203" t="s">
        <v>140</v>
      </c>
      <c r="E258" s="204" t="s">
        <v>1</v>
      </c>
      <c r="F258" s="205" t="s">
        <v>300</v>
      </c>
      <c r="G258" s="202"/>
      <c r="H258" s="204" t="s">
        <v>1</v>
      </c>
      <c r="I258" s="206"/>
      <c r="J258" s="202"/>
      <c r="K258" s="202"/>
      <c r="L258" s="207"/>
      <c r="M258" s="208"/>
      <c r="N258" s="209"/>
      <c r="O258" s="209"/>
      <c r="P258" s="209"/>
      <c r="Q258" s="209"/>
      <c r="R258" s="209"/>
      <c r="S258" s="209"/>
      <c r="T258" s="210"/>
      <c r="AT258" s="211" t="s">
        <v>140</v>
      </c>
      <c r="AU258" s="211" t="s">
        <v>90</v>
      </c>
      <c r="AV258" s="13" t="s">
        <v>88</v>
      </c>
      <c r="AW258" s="13" t="s">
        <v>35</v>
      </c>
      <c r="AX258" s="13" t="s">
        <v>80</v>
      </c>
      <c r="AY258" s="211" t="s">
        <v>132</v>
      </c>
    </row>
    <row r="259" spans="1:65" s="14" customFormat="1" ht="11.25">
      <c r="B259" s="212"/>
      <c r="C259" s="213"/>
      <c r="D259" s="203" t="s">
        <v>140</v>
      </c>
      <c r="E259" s="214" t="s">
        <v>1</v>
      </c>
      <c r="F259" s="215" t="s">
        <v>301</v>
      </c>
      <c r="G259" s="213"/>
      <c r="H259" s="216">
        <v>-13.613</v>
      </c>
      <c r="I259" s="217"/>
      <c r="J259" s="213"/>
      <c r="K259" s="213"/>
      <c r="L259" s="218"/>
      <c r="M259" s="219"/>
      <c r="N259" s="220"/>
      <c r="O259" s="220"/>
      <c r="P259" s="220"/>
      <c r="Q259" s="220"/>
      <c r="R259" s="220"/>
      <c r="S259" s="220"/>
      <c r="T259" s="221"/>
      <c r="AT259" s="222" t="s">
        <v>140</v>
      </c>
      <c r="AU259" s="222" t="s">
        <v>90</v>
      </c>
      <c r="AV259" s="14" t="s">
        <v>90</v>
      </c>
      <c r="AW259" s="14" t="s">
        <v>35</v>
      </c>
      <c r="AX259" s="14" t="s">
        <v>80</v>
      </c>
      <c r="AY259" s="222" t="s">
        <v>132</v>
      </c>
    </row>
    <row r="260" spans="1:65" s="13" customFormat="1" ht="11.25">
      <c r="B260" s="201"/>
      <c r="C260" s="202"/>
      <c r="D260" s="203" t="s">
        <v>140</v>
      </c>
      <c r="E260" s="204" t="s">
        <v>1</v>
      </c>
      <c r="F260" s="205" t="s">
        <v>302</v>
      </c>
      <c r="G260" s="202"/>
      <c r="H260" s="204" t="s">
        <v>1</v>
      </c>
      <c r="I260" s="206"/>
      <c r="J260" s="202"/>
      <c r="K260" s="202"/>
      <c r="L260" s="207"/>
      <c r="M260" s="208"/>
      <c r="N260" s="209"/>
      <c r="O260" s="209"/>
      <c r="P260" s="209"/>
      <c r="Q260" s="209"/>
      <c r="R260" s="209"/>
      <c r="S260" s="209"/>
      <c r="T260" s="210"/>
      <c r="AT260" s="211" t="s">
        <v>140</v>
      </c>
      <c r="AU260" s="211" t="s">
        <v>90</v>
      </c>
      <c r="AV260" s="13" t="s">
        <v>88</v>
      </c>
      <c r="AW260" s="13" t="s">
        <v>35</v>
      </c>
      <c r="AX260" s="13" t="s">
        <v>80</v>
      </c>
      <c r="AY260" s="211" t="s">
        <v>132</v>
      </c>
    </row>
    <row r="261" spans="1:65" s="13" customFormat="1" ht="11.25">
      <c r="B261" s="201"/>
      <c r="C261" s="202"/>
      <c r="D261" s="203" t="s">
        <v>140</v>
      </c>
      <c r="E261" s="204" t="s">
        <v>1</v>
      </c>
      <c r="F261" s="205" t="s">
        <v>303</v>
      </c>
      <c r="G261" s="202"/>
      <c r="H261" s="204" t="s">
        <v>1</v>
      </c>
      <c r="I261" s="206"/>
      <c r="J261" s="202"/>
      <c r="K261" s="202"/>
      <c r="L261" s="207"/>
      <c r="M261" s="208"/>
      <c r="N261" s="209"/>
      <c r="O261" s="209"/>
      <c r="P261" s="209"/>
      <c r="Q261" s="209"/>
      <c r="R261" s="209"/>
      <c r="S261" s="209"/>
      <c r="T261" s="210"/>
      <c r="AT261" s="211" t="s">
        <v>140</v>
      </c>
      <c r="AU261" s="211" t="s">
        <v>90</v>
      </c>
      <c r="AV261" s="13" t="s">
        <v>88</v>
      </c>
      <c r="AW261" s="13" t="s">
        <v>35</v>
      </c>
      <c r="AX261" s="13" t="s">
        <v>80</v>
      </c>
      <c r="AY261" s="211" t="s">
        <v>132</v>
      </c>
    </row>
    <row r="262" spans="1:65" s="14" customFormat="1" ht="11.25">
      <c r="B262" s="212"/>
      <c r="C262" s="213"/>
      <c r="D262" s="203" t="s">
        <v>140</v>
      </c>
      <c r="E262" s="214" t="s">
        <v>1</v>
      </c>
      <c r="F262" s="215" t="s">
        <v>304</v>
      </c>
      <c r="G262" s="213"/>
      <c r="H262" s="216">
        <v>80.555000000000007</v>
      </c>
      <c r="I262" s="217"/>
      <c r="J262" s="213"/>
      <c r="K262" s="213"/>
      <c r="L262" s="218"/>
      <c r="M262" s="219"/>
      <c r="N262" s="220"/>
      <c r="O262" s="220"/>
      <c r="P262" s="220"/>
      <c r="Q262" s="220"/>
      <c r="R262" s="220"/>
      <c r="S262" s="220"/>
      <c r="T262" s="221"/>
      <c r="AT262" s="222" t="s">
        <v>140</v>
      </c>
      <c r="AU262" s="222" t="s">
        <v>90</v>
      </c>
      <c r="AV262" s="14" t="s">
        <v>90</v>
      </c>
      <c r="AW262" s="14" t="s">
        <v>35</v>
      </c>
      <c r="AX262" s="14" t="s">
        <v>80</v>
      </c>
      <c r="AY262" s="222" t="s">
        <v>132</v>
      </c>
    </row>
    <row r="263" spans="1:65" s="13" customFormat="1" ht="11.25">
      <c r="B263" s="201"/>
      <c r="C263" s="202"/>
      <c r="D263" s="203" t="s">
        <v>140</v>
      </c>
      <c r="E263" s="204" t="s">
        <v>1</v>
      </c>
      <c r="F263" s="205" t="s">
        <v>305</v>
      </c>
      <c r="G263" s="202"/>
      <c r="H263" s="204" t="s">
        <v>1</v>
      </c>
      <c r="I263" s="206"/>
      <c r="J263" s="202"/>
      <c r="K263" s="202"/>
      <c r="L263" s="207"/>
      <c r="M263" s="208"/>
      <c r="N263" s="209"/>
      <c r="O263" s="209"/>
      <c r="P263" s="209"/>
      <c r="Q263" s="209"/>
      <c r="R263" s="209"/>
      <c r="S263" s="209"/>
      <c r="T263" s="210"/>
      <c r="AT263" s="211" t="s">
        <v>140</v>
      </c>
      <c r="AU263" s="211" t="s">
        <v>90</v>
      </c>
      <c r="AV263" s="13" t="s">
        <v>88</v>
      </c>
      <c r="AW263" s="13" t="s">
        <v>35</v>
      </c>
      <c r="AX263" s="13" t="s">
        <v>80</v>
      </c>
      <c r="AY263" s="211" t="s">
        <v>132</v>
      </c>
    </row>
    <row r="264" spans="1:65" s="14" customFormat="1" ht="11.25">
      <c r="B264" s="212"/>
      <c r="C264" s="213"/>
      <c r="D264" s="203" t="s">
        <v>140</v>
      </c>
      <c r="E264" s="214" t="s">
        <v>1</v>
      </c>
      <c r="F264" s="215" t="s">
        <v>306</v>
      </c>
      <c r="G264" s="213"/>
      <c r="H264" s="216">
        <v>10.186</v>
      </c>
      <c r="I264" s="217"/>
      <c r="J264" s="213"/>
      <c r="K264" s="213"/>
      <c r="L264" s="218"/>
      <c r="M264" s="219"/>
      <c r="N264" s="220"/>
      <c r="O264" s="220"/>
      <c r="P264" s="220"/>
      <c r="Q264" s="220"/>
      <c r="R264" s="220"/>
      <c r="S264" s="220"/>
      <c r="T264" s="221"/>
      <c r="AT264" s="222" t="s">
        <v>140</v>
      </c>
      <c r="AU264" s="222" t="s">
        <v>90</v>
      </c>
      <c r="AV264" s="14" t="s">
        <v>90</v>
      </c>
      <c r="AW264" s="14" t="s">
        <v>35</v>
      </c>
      <c r="AX264" s="14" t="s">
        <v>80</v>
      </c>
      <c r="AY264" s="222" t="s">
        <v>132</v>
      </c>
    </row>
    <row r="265" spans="1:65" s="15" customFormat="1" ht="11.25">
      <c r="B265" s="223"/>
      <c r="C265" s="224"/>
      <c r="D265" s="203" t="s">
        <v>140</v>
      </c>
      <c r="E265" s="225" t="s">
        <v>1</v>
      </c>
      <c r="F265" s="226" t="s">
        <v>143</v>
      </c>
      <c r="G265" s="224"/>
      <c r="H265" s="227">
        <v>107.60299999999999</v>
      </c>
      <c r="I265" s="228"/>
      <c r="J265" s="224"/>
      <c r="K265" s="224"/>
      <c r="L265" s="229"/>
      <c r="M265" s="230"/>
      <c r="N265" s="231"/>
      <c r="O265" s="231"/>
      <c r="P265" s="231"/>
      <c r="Q265" s="231"/>
      <c r="R265" s="231"/>
      <c r="S265" s="231"/>
      <c r="T265" s="232"/>
      <c r="AT265" s="233" t="s">
        <v>140</v>
      </c>
      <c r="AU265" s="233" t="s">
        <v>90</v>
      </c>
      <c r="AV265" s="15" t="s">
        <v>138</v>
      </c>
      <c r="AW265" s="15" t="s">
        <v>35</v>
      </c>
      <c r="AX265" s="15" t="s">
        <v>88</v>
      </c>
      <c r="AY265" s="233" t="s">
        <v>132</v>
      </c>
    </row>
    <row r="266" spans="1:65" s="2" customFormat="1" ht="16.5" customHeight="1">
      <c r="A266" s="34"/>
      <c r="B266" s="35"/>
      <c r="C266" s="187" t="s">
        <v>177</v>
      </c>
      <c r="D266" s="187" t="s">
        <v>134</v>
      </c>
      <c r="E266" s="188" t="s">
        <v>307</v>
      </c>
      <c r="F266" s="189" t="s">
        <v>308</v>
      </c>
      <c r="G266" s="190" t="s">
        <v>137</v>
      </c>
      <c r="H266" s="191">
        <v>21.196999999999999</v>
      </c>
      <c r="I266" s="192"/>
      <c r="J266" s="193">
        <f>ROUND(I266*H266,2)</f>
        <v>0</v>
      </c>
      <c r="K266" s="194"/>
      <c r="L266" s="39"/>
      <c r="M266" s="195" t="s">
        <v>1</v>
      </c>
      <c r="N266" s="196" t="s">
        <v>45</v>
      </c>
      <c r="O266" s="71"/>
      <c r="P266" s="197">
        <f>O266*H266</f>
        <v>0</v>
      </c>
      <c r="Q266" s="197">
        <v>0.34499999999999997</v>
      </c>
      <c r="R266" s="197">
        <f>Q266*H266</f>
        <v>7.3129649999999993</v>
      </c>
      <c r="S266" s="197">
        <v>0</v>
      </c>
      <c r="T266" s="198">
        <f>S266*H266</f>
        <v>0</v>
      </c>
      <c r="U266" s="34"/>
      <c r="V266" s="34"/>
      <c r="W266" s="34"/>
      <c r="X266" s="34"/>
      <c r="Y266" s="34"/>
      <c r="Z266" s="34"/>
      <c r="AA266" s="34"/>
      <c r="AB266" s="34"/>
      <c r="AC266" s="34"/>
      <c r="AD266" s="34"/>
      <c r="AE266" s="34"/>
      <c r="AR266" s="199" t="s">
        <v>138</v>
      </c>
      <c r="AT266" s="199" t="s">
        <v>134</v>
      </c>
      <c r="AU266" s="199" t="s">
        <v>90</v>
      </c>
      <c r="AY266" s="17" t="s">
        <v>132</v>
      </c>
      <c r="BE266" s="200">
        <f>IF(N266="základní",J266,0)</f>
        <v>0</v>
      </c>
      <c r="BF266" s="200">
        <f>IF(N266="snížená",J266,0)</f>
        <v>0</v>
      </c>
      <c r="BG266" s="200">
        <f>IF(N266="zákl. přenesená",J266,0)</f>
        <v>0</v>
      </c>
      <c r="BH266" s="200">
        <f>IF(N266="sníž. přenesená",J266,0)</f>
        <v>0</v>
      </c>
      <c r="BI266" s="200">
        <f>IF(N266="nulová",J266,0)</f>
        <v>0</v>
      </c>
      <c r="BJ266" s="17" t="s">
        <v>88</v>
      </c>
      <c r="BK266" s="200">
        <f>ROUND(I266*H266,2)</f>
        <v>0</v>
      </c>
      <c r="BL266" s="17" t="s">
        <v>138</v>
      </c>
      <c r="BM266" s="199" t="s">
        <v>309</v>
      </c>
    </row>
    <row r="267" spans="1:65" s="13" customFormat="1" ht="11.25">
      <c r="B267" s="201"/>
      <c r="C267" s="202"/>
      <c r="D267" s="203" t="s">
        <v>140</v>
      </c>
      <c r="E267" s="204" t="s">
        <v>1</v>
      </c>
      <c r="F267" s="205" t="s">
        <v>298</v>
      </c>
      <c r="G267" s="202"/>
      <c r="H267" s="204" t="s">
        <v>1</v>
      </c>
      <c r="I267" s="206"/>
      <c r="J267" s="202"/>
      <c r="K267" s="202"/>
      <c r="L267" s="207"/>
      <c r="M267" s="208"/>
      <c r="N267" s="209"/>
      <c r="O267" s="209"/>
      <c r="P267" s="209"/>
      <c r="Q267" s="209"/>
      <c r="R267" s="209"/>
      <c r="S267" s="209"/>
      <c r="T267" s="210"/>
      <c r="AT267" s="211" t="s">
        <v>140</v>
      </c>
      <c r="AU267" s="211" t="s">
        <v>90</v>
      </c>
      <c r="AV267" s="13" t="s">
        <v>88</v>
      </c>
      <c r="AW267" s="13" t="s">
        <v>35</v>
      </c>
      <c r="AX267" s="13" t="s">
        <v>80</v>
      </c>
      <c r="AY267" s="211" t="s">
        <v>132</v>
      </c>
    </row>
    <row r="268" spans="1:65" s="14" customFormat="1" ht="11.25">
      <c r="B268" s="212"/>
      <c r="C268" s="213"/>
      <c r="D268" s="203" t="s">
        <v>140</v>
      </c>
      <c r="E268" s="214" t="s">
        <v>1</v>
      </c>
      <c r="F268" s="215" t="s">
        <v>310</v>
      </c>
      <c r="G268" s="213"/>
      <c r="H268" s="216">
        <v>34.81</v>
      </c>
      <c r="I268" s="217"/>
      <c r="J268" s="213"/>
      <c r="K268" s="213"/>
      <c r="L268" s="218"/>
      <c r="M268" s="219"/>
      <c r="N268" s="220"/>
      <c r="O268" s="220"/>
      <c r="P268" s="220"/>
      <c r="Q268" s="220"/>
      <c r="R268" s="220"/>
      <c r="S268" s="220"/>
      <c r="T268" s="221"/>
      <c r="AT268" s="222" t="s">
        <v>140</v>
      </c>
      <c r="AU268" s="222" t="s">
        <v>90</v>
      </c>
      <c r="AV268" s="14" t="s">
        <v>90</v>
      </c>
      <c r="AW268" s="14" t="s">
        <v>35</v>
      </c>
      <c r="AX268" s="14" t="s">
        <v>80</v>
      </c>
      <c r="AY268" s="222" t="s">
        <v>132</v>
      </c>
    </row>
    <row r="269" spans="1:65" s="13" customFormat="1" ht="11.25">
      <c r="B269" s="201"/>
      <c r="C269" s="202"/>
      <c r="D269" s="203" t="s">
        <v>140</v>
      </c>
      <c r="E269" s="204" t="s">
        <v>1</v>
      </c>
      <c r="F269" s="205" t="s">
        <v>300</v>
      </c>
      <c r="G269" s="202"/>
      <c r="H269" s="204" t="s">
        <v>1</v>
      </c>
      <c r="I269" s="206"/>
      <c r="J269" s="202"/>
      <c r="K269" s="202"/>
      <c r="L269" s="207"/>
      <c r="M269" s="208"/>
      <c r="N269" s="209"/>
      <c r="O269" s="209"/>
      <c r="P269" s="209"/>
      <c r="Q269" s="209"/>
      <c r="R269" s="209"/>
      <c r="S269" s="209"/>
      <c r="T269" s="210"/>
      <c r="AT269" s="211" t="s">
        <v>140</v>
      </c>
      <c r="AU269" s="211" t="s">
        <v>90</v>
      </c>
      <c r="AV269" s="13" t="s">
        <v>88</v>
      </c>
      <c r="AW269" s="13" t="s">
        <v>35</v>
      </c>
      <c r="AX269" s="13" t="s">
        <v>80</v>
      </c>
      <c r="AY269" s="211" t="s">
        <v>132</v>
      </c>
    </row>
    <row r="270" spans="1:65" s="14" customFormat="1" ht="11.25">
      <c r="B270" s="212"/>
      <c r="C270" s="213"/>
      <c r="D270" s="203" t="s">
        <v>140</v>
      </c>
      <c r="E270" s="214" t="s">
        <v>1</v>
      </c>
      <c r="F270" s="215" t="s">
        <v>301</v>
      </c>
      <c r="G270" s="213"/>
      <c r="H270" s="216">
        <v>-13.613</v>
      </c>
      <c r="I270" s="217"/>
      <c r="J270" s="213"/>
      <c r="K270" s="213"/>
      <c r="L270" s="218"/>
      <c r="M270" s="219"/>
      <c r="N270" s="220"/>
      <c r="O270" s="220"/>
      <c r="P270" s="220"/>
      <c r="Q270" s="220"/>
      <c r="R270" s="220"/>
      <c r="S270" s="220"/>
      <c r="T270" s="221"/>
      <c r="AT270" s="222" t="s">
        <v>140</v>
      </c>
      <c r="AU270" s="222" t="s">
        <v>90</v>
      </c>
      <c r="AV270" s="14" t="s">
        <v>90</v>
      </c>
      <c r="AW270" s="14" t="s">
        <v>35</v>
      </c>
      <c r="AX270" s="14" t="s">
        <v>80</v>
      </c>
      <c r="AY270" s="222" t="s">
        <v>132</v>
      </c>
    </row>
    <row r="271" spans="1:65" s="15" customFormat="1" ht="11.25">
      <c r="B271" s="223"/>
      <c r="C271" s="224"/>
      <c r="D271" s="203" t="s">
        <v>140</v>
      </c>
      <c r="E271" s="225" t="s">
        <v>1</v>
      </c>
      <c r="F271" s="226" t="s">
        <v>143</v>
      </c>
      <c r="G271" s="224"/>
      <c r="H271" s="227">
        <v>21.196999999999999</v>
      </c>
      <c r="I271" s="228"/>
      <c r="J271" s="224"/>
      <c r="K271" s="224"/>
      <c r="L271" s="229"/>
      <c r="M271" s="230"/>
      <c r="N271" s="231"/>
      <c r="O271" s="231"/>
      <c r="P271" s="231"/>
      <c r="Q271" s="231"/>
      <c r="R271" s="231"/>
      <c r="S271" s="231"/>
      <c r="T271" s="232"/>
      <c r="AT271" s="233" t="s">
        <v>140</v>
      </c>
      <c r="AU271" s="233" t="s">
        <v>90</v>
      </c>
      <c r="AV271" s="15" t="s">
        <v>138</v>
      </c>
      <c r="AW271" s="15" t="s">
        <v>35</v>
      </c>
      <c r="AX271" s="15" t="s">
        <v>88</v>
      </c>
      <c r="AY271" s="233" t="s">
        <v>132</v>
      </c>
    </row>
    <row r="272" spans="1:65" s="2" customFormat="1" ht="16.5" customHeight="1">
      <c r="A272" s="34"/>
      <c r="B272" s="35"/>
      <c r="C272" s="187" t="s">
        <v>311</v>
      </c>
      <c r="D272" s="187" t="s">
        <v>134</v>
      </c>
      <c r="E272" s="188" t="s">
        <v>312</v>
      </c>
      <c r="F272" s="189" t="s">
        <v>313</v>
      </c>
      <c r="G272" s="190" t="s">
        <v>137</v>
      </c>
      <c r="H272" s="191">
        <v>90.741</v>
      </c>
      <c r="I272" s="192"/>
      <c r="J272" s="193">
        <f>ROUND(I272*H272,2)</f>
        <v>0</v>
      </c>
      <c r="K272" s="194"/>
      <c r="L272" s="39"/>
      <c r="M272" s="195" t="s">
        <v>1</v>
      </c>
      <c r="N272" s="196" t="s">
        <v>45</v>
      </c>
      <c r="O272" s="71"/>
      <c r="P272" s="197">
        <f>O272*H272</f>
        <v>0</v>
      </c>
      <c r="Q272" s="197">
        <v>0.57499999999999996</v>
      </c>
      <c r="R272" s="197">
        <f>Q272*H272</f>
        <v>52.176074999999997</v>
      </c>
      <c r="S272" s="197">
        <v>0</v>
      </c>
      <c r="T272" s="198">
        <f>S272*H272</f>
        <v>0</v>
      </c>
      <c r="U272" s="34"/>
      <c r="V272" s="34"/>
      <c r="W272" s="34"/>
      <c r="X272" s="34"/>
      <c r="Y272" s="34"/>
      <c r="Z272" s="34"/>
      <c r="AA272" s="34"/>
      <c r="AB272" s="34"/>
      <c r="AC272" s="34"/>
      <c r="AD272" s="34"/>
      <c r="AE272" s="34"/>
      <c r="AR272" s="199" t="s">
        <v>138</v>
      </c>
      <c r="AT272" s="199" t="s">
        <v>134</v>
      </c>
      <c r="AU272" s="199" t="s">
        <v>90</v>
      </c>
      <c r="AY272" s="17" t="s">
        <v>132</v>
      </c>
      <c r="BE272" s="200">
        <f>IF(N272="základní",J272,0)</f>
        <v>0</v>
      </c>
      <c r="BF272" s="200">
        <f>IF(N272="snížená",J272,0)</f>
        <v>0</v>
      </c>
      <c r="BG272" s="200">
        <f>IF(N272="zákl. přenesená",J272,0)</f>
        <v>0</v>
      </c>
      <c r="BH272" s="200">
        <f>IF(N272="sníž. přenesená",J272,0)</f>
        <v>0</v>
      </c>
      <c r="BI272" s="200">
        <f>IF(N272="nulová",J272,0)</f>
        <v>0</v>
      </c>
      <c r="BJ272" s="17" t="s">
        <v>88</v>
      </c>
      <c r="BK272" s="200">
        <f>ROUND(I272*H272,2)</f>
        <v>0</v>
      </c>
      <c r="BL272" s="17" t="s">
        <v>138</v>
      </c>
      <c r="BM272" s="199" t="s">
        <v>314</v>
      </c>
    </row>
    <row r="273" spans="1:65" s="13" customFormat="1" ht="11.25">
      <c r="B273" s="201"/>
      <c r="C273" s="202"/>
      <c r="D273" s="203" t="s">
        <v>140</v>
      </c>
      <c r="E273" s="204" t="s">
        <v>1</v>
      </c>
      <c r="F273" s="205" t="s">
        <v>303</v>
      </c>
      <c r="G273" s="202"/>
      <c r="H273" s="204" t="s">
        <v>1</v>
      </c>
      <c r="I273" s="206"/>
      <c r="J273" s="202"/>
      <c r="K273" s="202"/>
      <c r="L273" s="207"/>
      <c r="M273" s="208"/>
      <c r="N273" s="209"/>
      <c r="O273" s="209"/>
      <c r="P273" s="209"/>
      <c r="Q273" s="209"/>
      <c r="R273" s="209"/>
      <c r="S273" s="209"/>
      <c r="T273" s="210"/>
      <c r="AT273" s="211" t="s">
        <v>140</v>
      </c>
      <c r="AU273" s="211" t="s">
        <v>90</v>
      </c>
      <c r="AV273" s="13" t="s">
        <v>88</v>
      </c>
      <c r="AW273" s="13" t="s">
        <v>35</v>
      </c>
      <c r="AX273" s="13" t="s">
        <v>80</v>
      </c>
      <c r="AY273" s="211" t="s">
        <v>132</v>
      </c>
    </row>
    <row r="274" spans="1:65" s="14" customFormat="1" ht="11.25">
      <c r="B274" s="212"/>
      <c r="C274" s="213"/>
      <c r="D274" s="203" t="s">
        <v>140</v>
      </c>
      <c r="E274" s="214" t="s">
        <v>1</v>
      </c>
      <c r="F274" s="215" t="s">
        <v>304</v>
      </c>
      <c r="G274" s="213"/>
      <c r="H274" s="216">
        <v>80.555000000000007</v>
      </c>
      <c r="I274" s="217"/>
      <c r="J274" s="213"/>
      <c r="K274" s="213"/>
      <c r="L274" s="218"/>
      <c r="M274" s="219"/>
      <c r="N274" s="220"/>
      <c r="O274" s="220"/>
      <c r="P274" s="220"/>
      <c r="Q274" s="220"/>
      <c r="R274" s="220"/>
      <c r="S274" s="220"/>
      <c r="T274" s="221"/>
      <c r="AT274" s="222" t="s">
        <v>140</v>
      </c>
      <c r="AU274" s="222" t="s">
        <v>90</v>
      </c>
      <c r="AV274" s="14" t="s">
        <v>90</v>
      </c>
      <c r="AW274" s="14" t="s">
        <v>35</v>
      </c>
      <c r="AX274" s="14" t="s">
        <v>80</v>
      </c>
      <c r="AY274" s="222" t="s">
        <v>132</v>
      </c>
    </row>
    <row r="275" spans="1:65" s="13" customFormat="1" ht="11.25">
      <c r="B275" s="201"/>
      <c r="C275" s="202"/>
      <c r="D275" s="203" t="s">
        <v>140</v>
      </c>
      <c r="E275" s="204" t="s">
        <v>1</v>
      </c>
      <c r="F275" s="205" t="s">
        <v>305</v>
      </c>
      <c r="G275" s="202"/>
      <c r="H275" s="204" t="s">
        <v>1</v>
      </c>
      <c r="I275" s="206"/>
      <c r="J275" s="202"/>
      <c r="K275" s="202"/>
      <c r="L275" s="207"/>
      <c r="M275" s="208"/>
      <c r="N275" s="209"/>
      <c r="O275" s="209"/>
      <c r="P275" s="209"/>
      <c r="Q275" s="209"/>
      <c r="R275" s="209"/>
      <c r="S275" s="209"/>
      <c r="T275" s="210"/>
      <c r="AT275" s="211" t="s">
        <v>140</v>
      </c>
      <c r="AU275" s="211" t="s">
        <v>90</v>
      </c>
      <c r="AV275" s="13" t="s">
        <v>88</v>
      </c>
      <c r="AW275" s="13" t="s">
        <v>35</v>
      </c>
      <c r="AX275" s="13" t="s">
        <v>80</v>
      </c>
      <c r="AY275" s="211" t="s">
        <v>132</v>
      </c>
    </row>
    <row r="276" spans="1:65" s="14" customFormat="1" ht="11.25">
      <c r="B276" s="212"/>
      <c r="C276" s="213"/>
      <c r="D276" s="203" t="s">
        <v>140</v>
      </c>
      <c r="E276" s="214" t="s">
        <v>1</v>
      </c>
      <c r="F276" s="215" t="s">
        <v>306</v>
      </c>
      <c r="G276" s="213"/>
      <c r="H276" s="216">
        <v>10.186</v>
      </c>
      <c r="I276" s="217"/>
      <c r="J276" s="213"/>
      <c r="K276" s="213"/>
      <c r="L276" s="218"/>
      <c r="M276" s="219"/>
      <c r="N276" s="220"/>
      <c r="O276" s="220"/>
      <c r="P276" s="220"/>
      <c r="Q276" s="220"/>
      <c r="R276" s="220"/>
      <c r="S276" s="220"/>
      <c r="T276" s="221"/>
      <c r="AT276" s="222" t="s">
        <v>140</v>
      </c>
      <c r="AU276" s="222" t="s">
        <v>90</v>
      </c>
      <c r="AV276" s="14" t="s">
        <v>90</v>
      </c>
      <c r="AW276" s="14" t="s">
        <v>35</v>
      </c>
      <c r="AX276" s="14" t="s">
        <v>80</v>
      </c>
      <c r="AY276" s="222" t="s">
        <v>132</v>
      </c>
    </row>
    <row r="277" spans="1:65" s="15" customFormat="1" ht="11.25">
      <c r="B277" s="223"/>
      <c r="C277" s="224"/>
      <c r="D277" s="203" t="s">
        <v>140</v>
      </c>
      <c r="E277" s="225" t="s">
        <v>1</v>
      </c>
      <c r="F277" s="226" t="s">
        <v>143</v>
      </c>
      <c r="G277" s="224"/>
      <c r="H277" s="227">
        <v>90.741</v>
      </c>
      <c r="I277" s="228"/>
      <c r="J277" s="224"/>
      <c r="K277" s="224"/>
      <c r="L277" s="229"/>
      <c r="M277" s="230"/>
      <c r="N277" s="231"/>
      <c r="O277" s="231"/>
      <c r="P277" s="231"/>
      <c r="Q277" s="231"/>
      <c r="R277" s="231"/>
      <c r="S277" s="231"/>
      <c r="T277" s="232"/>
      <c r="AT277" s="233" t="s">
        <v>140</v>
      </c>
      <c r="AU277" s="233" t="s">
        <v>90</v>
      </c>
      <c r="AV277" s="15" t="s">
        <v>138</v>
      </c>
      <c r="AW277" s="15" t="s">
        <v>35</v>
      </c>
      <c r="AX277" s="15" t="s">
        <v>88</v>
      </c>
      <c r="AY277" s="233" t="s">
        <v>132</v>
      </c>
    </row>
    <row r="278" spans="1:65" s="2" customFormat="1" ht="24.2" customHeight="1">
      <c r="A278" s="34"/>
      <c r="B278" s="35"/>
      <c r="C278" s="187" t="s">
        <v>315</v>
      </c>
      <c r="D278" s="187" t="s">
        <v>134</v>
      </c>
      <c r="E278" s="188" t="s">
        <v>316</v>
      </c>
      <c r="F278" s="189" t="s">
        <v>317</v>
      </c>
      <c r="G278" s="190" t="s">
        <v>137</v>
      </c>
      <c r="H278" s="191">
        <v>16.861999999999998</v>
      </c>
      <c r="I278" s="192"/>
      <c r="J278" s="193">
        <f>ROUND(I278*H278,2)</f>
        <v>0</v>
      </c>
      <c r="K278" s="194"/>
      <c r="L278" s="39"/>
      <c r="M278" s="195" t="s">
        <v>1</v>
      </c>
      <c r="N278" s="196" t="s">
        <v>45</v>
      </c>
      <c r="O278" s="71"/>
      <c r="P278" s="197">
        <f>O278*H278</f>
        <v>0</v>
      </c>
      <c r="Q278" s="197">
        <v>8.4250000000000005E-2</v>
      </c>
      <c r="R278" s="197">
        <f>Q278*H278</f>
        <v>1.4206235</v>
      </c>
      <c r="S278" s="197">
        <v>0</v>
      </c>
      <c r="T278" s="198">
        <f>S278*H278</f>
        <v>0</v>
      </c>
      <c r="U278" s="34"/>
      <c r="V278" s="34"/>
      <c r="W278" s="34"/>
      <c r="X278" s="34"/>
      <c r="Y278" s="34"/>
      <c r="Z278" s="34"/>
      <c r="AA278" s="34"/>
      <c r="AB278" s="34"/>
      <c r="AC278" s="34"/>
      <c r="AD278" s="34"/>
      <c r="AE278" s="34"/>
      <c r="AR278" s="199" t="s">
        <v>138</v>
      </c>
      <c r="AT278" s="199" t="s">
        <v>134</v>
      </c>
      <c r="AU278" s="199" t="s">
        <v>90</v>
      </c>
      <c r="AY278" s="17" t="s">
        <v>132</v>
      </c>
      <c r="BE278" s="200">
        <f>IF(N278="základní",J278,0)</f>
        <v>0</v>
      </c>
      <c r="BF278" s="200">
        <f>IF(N278="snížená",J278,0)</f>
        <v>0</v>
      </c>
      <c r="BG278" s="200">
        <f>IF(N278="zákl. přenesená",J278,0)</f>
        <v>0</v>
      </c>
      <c r="BH278" s="200">
        <f>IF(N278="sníž. přenesená",J278,0)</f>
        <v>0</v>
      </c>
      <c r="BI278" s="200">
        <f>IF(N278="nulová",J278,0)</f>
        <v>0</v>
      </c>
      <c r="BJ278" s="17" t="s">
        <v>88</v>
      </c>
      <c r="BK278" s="200">
        <f>ROUND(I278*H278,2)</f>
        <v>0</v>
      </c>
      <c r="BL278" s="17" t="s">
        <v>138</v>
      </c>
      <c r="BM278" s="199" t="s">
        <v>318</v>
      </c>
    </row>
    <row r="279" spans="1:65" s="13" customFormat="1" ht="11.25">
      <c r="B279" s="201"/>
      <c r="C279" s="202"/>
      <c r="D279" s="203" t="s">
        <v>140</v>
      </c>
      <c r="E279" s="204" t="s">
        <v>1</v>
      </c>
      <c r="F279" s="205" t="s">
        <v>298</v>
      </c>
      <c r="G279" s="202"/>
      <c r="H279" s="204" t="s">
        <v>1</v>
      </c>
      <c r="I279" s="206"/>
      <c r="J279" s="202"/>
      <c r="K279" s="202"/>
      <c r="L279" s="207"/>
      <c r="M279" s="208"/>
      <c r="N279" s="209"/>
      <c r="O279" s="209"/>
      <c r="P279" s="209"/>
      <c r="Q279" s="209"/>
      <c r="R279" s="209"/>
      <c r="S279" s="209"/>
      <c r="T279" s="210"/>
      <c r="AT279" s="211" t="s">
        <v>140</v>
      </c>
      <c r="AU279" s="211" t="s">
        <v>90</v>
      </c>
      <c r="AV279" s="13" t="s">
        <v>88</v>
      </c>
      <c r="AW279" s="13" t="s">
        <v>35</v>
      </c>
      <c r="AX279" s="13" t="s">
        <v>80</v>
      </c>
      <c r="AY279" s="211" t="s">
        <v>132</v>
      </c>
    </row>
    <row r="280" spans="1:65" s="14" customFormat="1" ht="11.25">
      <c r="B280" s="212"/>
      <c r="C280" s="213"/>
      <c r="D280" s="203" t="s">
        <v>140</v>
      </c>
      <c r="E280" s="214" t="s">
        <v>1</v>
      </c>
      <c r="F280" s="215" t="s">
        <v>299</v>
      </c>
      <c r="G280" s="213"/>
      <c r="H280" s="216">
        <v>30.475000000000001</v>
      </c>
      <c r="I280" s="217"/>
      <c r="J280" s="213"/>
      <c r="K280" s="213"/>
      <c r="L280" s="218"/>
      <c r="M280" s="219"/>
      <c r="N280" s="220"/>
      <c r="O280" s="220"/>
      <c r="P280" s="220"/>
      <c r="Q280" s="220"/>
      <c r="R280" s="220"/>
      <c r="S280" s="220"/>
      <c r="T280" s="221"/>
      <c r="AT280" s="222" t="s">
        <v>140</v>
      </c>
      <c r="AU280" s="222" t="s">
        <v>90</v>
      </c>
      <c r="AV280" s="14" t="s">
        <v>90</v>
      </c>
      <c r="AW280" s="14" t="s">
        <v>35</v>
      </c>
      <c r="AX280" s="14" t="s">
        <v>80</v>
      </c>
      <c r="AY280" s="222" t="s">
        <v>132</v>
      </c>
    </row>
    <row r="281" spans="1:65" s="13" customFormat="1" ht="11.25">
      <c r="B281" s="201"/>
      <c r="C281" s="202"/>
      <c r="D281" s="203" t="s">
        <v>140</v>
      </c>
      <c r="E281" s="204" t="s">
        <v>1</v>
      </c>
      <c r="F281" s="205" t="s">
        <v>300</v>
      </c>
      <c r="G281" s="202"/>
      <c r="H281" s="204" t="s">
        <v>1</v>
      </c>
      <c r="I281" s="206"/>
      <c r="J281" s="202"/>
      <c r="K281" s="202"/>
      <c r="L281" s="207"/>
      <c r="M281" s="208"/>
      <c r="N281" s="209"/>
      <c r="O281" s="209"/>
      <c r="P281" s="209"/>
      <c r="Q281" s="209"/>
      <c r="R281" s="209"/>
      <c r="S281" s="209"/>
      <c r="T281" s="210"/>
      <c r="AT281" s="211" t="s">
        <v>140</v>
      </c>
      <c r="AU281" s="211" t="s">
        <v>90</v>
      </c>
      <c r="AV281" s="13" t="s">
        <v>88</v>
      </c>
      <c r="AW281" s="13" t="s">
        <v>35</v>
      </c>
      <c r="AX281" s="13" t="s">
        <v>80</v>
      </c>
      <c r="AY281" s="211" t="s">
        <v>132</v>
      </c>
    </row>
    <row r="282" spans="1:65" s="14" customFormat="1" ht="11.25">
      <c r="B282" s="212"/>
      <c r="C282" s="213"/>
      <c r="D282" s="203" t="s">
        <v>140</v>
      </c>
      <c r="E282" s="214" t="s">
        <v>1</v>
      </c>
      <c r="F282" s="215" t="s">
        <v>301</v>
      </c>
      <c r="G282" s="213"/>
      <c r="H282" s="216">
        <v>-13.613</v>
      </c>
      <c r="I282" s="217"/>
      <c r="J282" s="213"/>
      <c r="K282" s="213"/>
      <c r="L282" s="218"/>
      <c r="M282" s="219"/>
      <c r="N282" s="220"/>
      <c r="O282" s="220"/>
      <c r="P282" s="220"/>
      <c r="Q282" s="220"/>
      <c r="R282" s="220"/>
      <c r="S282" s="220"/>
      <c r="T282" s="221"/>
      <c r="AT282" s="222" t="s">
        <v>140</v>
      </c>
      <c r="AU282" s="222" t="s">
        <v>90</v>
      </c>
      <c r="AV282" s="14" t="s">
        <v>90</v>
      </c>
      <c r="AW282" s="14" t="s">
        <v>35</v>
      </c>
      <c r="AX282" s="14" t="s">
        <v>80</v>
      </c>
      <c r="AY282" s="222" t="s">
        <v>132</v>
      </c>
    </row>
    <row r="283" spans="1:65" s="15" customFormat="1" ht="11.25">
      <c r="B283" s="223"/>
      <c r="C283" s="224"/>
      <c r="D283" s="203" t="s">
        <v>140</v>
      </c>
      <c r="E283" s="225" t="s">
        <v>1</v>
      </c>
      <c r="F283" s="226" t="s">
        <v>143</v>
      </c>
      <c r="G283" s="224"/>
      <c r="H283" s="227">
        <v>16.861999999999998</v>
      </c>
      <c r="I283" s="228"/>
      <c r="J283" s="224"/>
      <c r="K283" s="224"/>
      <c r="L283" s="229"/>
      <c r="M283" s="230"/>
      <c r="N283" s="231"/>
      <c r="O283" s="231"/>
      <c r="P283" s="231"/>
      <c r="Q283" s="231"/>
      <c r="R283" s="231"/>
      <c r="S283" s="231"/>
      <c r="T283" s="232"/>
      <c r="AT283" s="233" t="s">
        <v>140</v>
      </c>
      <c r="AU283" s="233" t="s">
        <v>90</v>
      </c>
      <c r="AV283" s="15" t="s">
        <v>138</v>
      </c>
      <c r="AW283" s="15" t="s">
        <v>35</v>
      </c>
      <c r="AX283" s="15" t="s">
        <v>88</v>
      </c>
      <c r="AY283" s="233" t="s">
        <v>132</v>
      </c>
    </row>
    <row r="284" spans="1:65" s="2" customFormat="1" ht="16.5" customHeight="1">
      <c r="A284" s="34"/>
      <c r="B284" s="35"/>
      <c r="C284" s="234" t="s">
        <v>319</v>
      </c>
      <c r="D284" s="234" t="s">
        <v>217</v>
      </c>
      <c r="E284" s="235" t="s">
        <v>320</v>
      </c>
      <c r="F284" s="236" t="s">
        <v>321</v>
      </c>
      <c r="G284" s="237" t="s">
        <v>137</v>
      </c>
      <c r="H284" s="238">
        <v>18.350000000000001</v>
      </c>
      <c r="I284" s="239"/>
      <c r="J284" s="240">
        <f>ROUND(I284*H284,2)</f>
        <v>0</v>
      </c>
      <c r="K284" s="241"/>
      <c r="L284" s="242"/>
      <c r="M284" s="243" t="s">
        <v>1</v>
      </c>
      <c r="N284" s="244" t="s">
        <v>45</v>
      </c>
      <c r="O284" s="71"/>
      <c r="P284" s="197">
        <f>O284*H284</f>
        <v>0</v>
      </c>
      <c r="Q284" s="197">
        <v>0.113</v>
      </c>
      <c r="R284" s="197">
        <f>Q284*H284</f>
        <v>2.07355</v>
      </c>
      <c r="S284" s="197">
        <v>0</v>
      </c>
      <c r="T284" s="198">
        <f>S284*H284</f>
        <v>0</v>
      </c>
      <c r="U284" s="34"/>
      <c r="V284" s="34"/>
      <c r="W284" s="34"/>
      <c r="X284" s="34"/>
      <c r="Y284" s="34"/>
      <c r="Z284" s="34"/>
      <c r="AA284" s="34"/>
      <c r="AB284" s="34"/>
      <c r="AC284" s="34"/>
      <c r="AD284" s="34"/>
      <c r="AE284" s="34"/>
      <c r="AR284" s="199" t="s">
        <v>184</v>
      </c>
      <c r="AT284" s="199" t="s">
        <v>217</v>
      </c>
      <c r="AU284" s="199" t="s">
        <v>90</v>
      </c>
      <c r="AY284" s="17" t="s">
        <v>132</v>
      </c>
      <c r="BE284" s="200">
        <f>IF(N284="základní",J284,0)</f>
        <v>0</v>
      </c>
      <c r="BF284" s="200">
        <f>IF(N284="snížená",J284,0)</f>
        <v>0</v>
      </c>
      <c r="BG284" s="200">
        <f>IF(N284="zákl. přenesená",J284,0)</f>
        <v>0</v>
      </c>
      <c r="BH284" s="200">
        <f>IF(N284="sníž. přenesená",J284,0)</f>
        <v>0</v>
      </c>
      <c r="BI284" s="200">
        <f>IF(N284="nulová",J284,0)</f>
        <v>0</v>
      </c>
      <c r="BJ284" s="17" t="s">
        <v>88</v>
      </c>
      <c r="BK284" s="200">
        <f>ROUND(I284*H284,2)</f>
        <v>0</v>
      </c>
      <c r="BL284" s="17" t="s">
        <v>138</v>
      </c>
      <c r="BM284" s="199" t="s">
        <v>322</v>
      </c>
    </row>
    <row r="285" spans="1:65" s="14" customFormat="1" ht="11.25">
      <c r="B285" s="212"/>
      <c r="C285" s="213"/>
      <c r="D285" s="203" t="s">
        <v>140</v>
      </c>
      <c r="E285" s="214" t="s">
        <v>1</v>
      </c>
      <c r="F285" s="215" t="s">
        <v>323</v>
      </c>
      <c r="G285" s="213"/>
      <c r="H285" s="216">
        <v>16.681999999999999</v>
      </c>
      <c r="I285" s="217"/>
      <c r="J285" s="213"/>
      <c r="K285" s="213"/>
      <c r="L285" s="218"/>
      <c r="M285" s="219"/>
      <c r="N285" s="220"/>
      <c r="O285" s="220"/>
      <c r="P285" s="220"/>
      <c r="Q285" s="220"/>
      <c r="R285" s="220"/>
      <c r="S285" s="220"/>
      <c r="T285" s="221"/>
      <c r="AT285" s="222" t="s">
        <v>140</v>
      </c>
      <c r="AU285" s="222" t="s">
        <v>90</v>
      </c>
      <c r="AV285" s="14" t="s">
        <v>90</v>
      </c>
      <c r="AW285" s="14" t="s">
        <v>35</v>
      </c>
      <c r="AX285" s="14" t="s">
        <v>80</v>
      </c>
      <c r="AY285" s="222" t="s">
        <v>132</v>
      </c>
    </row>
    <row r="286" spans="1:65" s="15" customFormat="1" ht="11.25">
      <c r="B286" s="223"/>
      <c r="C286" s="224"/>
      <c r="D286" s="203" t="s">
        <v>140</v>
      </c>
      <c r="E286" s="225" t="s">
        <v>1</v>
      </c>
      <c r="F286" s="226" t="s">
        <v>143</v>
      </c>
      <c r="G286" s="224"/>
      <c r="H286" s="227">
        <v>16.681999999999999</v>
      </c>
      <c r="I286" s="228"/>
      <c r="J286" s="224"/>
      <c r="K286" s="224"/>
      <c r="L286" s="229"/>
      <c r="M286" s="230"/>
      <c r="N286" s="231"/>
      <c r="O286" s="231"/>
      <c r="P286" s="231"/>
      <c r="Q286" s="231"/>
      <c r="R286" s="231"/>
      <c r="S286" s="231"/>
      <c r="T286" s="232"/>
      <c r="AT286" s="233" t="s">
        <v>140</v>
      </c>
      <c r="AU286" s="233" t="s">
        <v>90</v>
      </c>
      <c r="AV286" s="15" t="s">
        <v>138</v>
      </c>
      <c r="AW286" s="15" t="s">
        <v>35</v>
      </c>
      <c r="AX286" s="15" t="s">
        <v>88</v>
      </c>
      <c r="AY286" s="233" t="s">
        <v>132</v>
      </c>
    </row>
    <row r="287" spans="1:65" s="14" customFormat="1" ht="11.25">
      <c r="B287" s="212"/>
      <c r="C287" s="213"/>
      <c r="D287" s="203" t="s">
        <v>140</v>
      </c>
      <c r="E287" s="213"/>
      <c r="F287" s="215" t="s">
        <v>324</v>
      </c>
      <c r="G287" s="213"/>
      <c r="H287" s="216">
        <v>18.350000000000001</v>
      </c>
      <c r="I287" s="217"/>
      <c r="J287" s="213"/>
      <c r="K287" s="213"/>
      <c r="L287" s="218"/>
      <c r="M287" s="219"/>
      <c r="N287" s="220"/>
      <c r="O287" s="220"/>
      <c r="P287" s="220"/>
      <c r="Q287" s="220"/>
      <c r="R287" s="220"/>
      <c r="S287" s="220"/>
      <c r="T287" s="221"/>
      <c r="AT287" s="222" t="s">
        <v>140</v>
      </c>
      <c r="AU287" s="222" t="s">
        <v>90</v>
      </c>
      <c r="AV287" s="14" t="s">
        <v>90</v>
      </c>
      <c r="AW287" s="14" t="s">
        <v>4</v>
      </c>
      <c r="AX287" s="14" t="s">
        <v>88</v>
      </c>
      <c r="AY287" s="222" t="s">
        <v>132</v>
      </c>
    </row>
    <row r="288" spans="1:65" s="2" customFormat="1" ht="24.2" customHeight="1">
      <c r="A288" s="34"/>
      <c r="B288" s="35"/>
      <c r="C288" s="187" t="s">
        <v>325</v>
      </c>
      <c r="D288" s="187" t="s">
        <v>134</v>
      </c>
      <c r="E288" s="188" t="s">
        <v>326</v>
      </c>
      <c r="F288" s="189" t="s">
        <v>327</v>
      </c>
      <c r="G288" s="190" t="s">
        <v>137</v>
      </c>
      <c r="H288" s="191">
        <v>90.741</v>
      </c>
      <c r="I288" s="192"/>
      <c r="J288" s="193">
        <f>ROUND(I288*H288,2)</f>
        <v>0</v>
      </c>
      <c r="K288" s="194"/>
      <c r="L288" s="39"/>
      <c r="M288" s="195" t="s">
        <v>1</v>
      </c>
      <c r="N288" s="196" t="s">
        <v>45</v>
      </c>
      <c r="O288" s="71"/>
      <c r="P288" s="197">
        <f>O288*H288</f>
        <v>0</v>
      </c>
      <c r="Q288" s="197">
        <v>8.5650000000000004E-2</v>
      </c>
      <c r="R288" s="197">
        <f>Q288*H288</f>
        <v>7.7719666500000004</v>
      </c>
      <c r="S288" s="197">
        <v>0</v>
      </c>
      <c r="T288" s="198">
        <f>S288*H288</f>
        <v>0</v>
      </c>
      <c r="U288" s="34"/>
      <c r="V288" s="34"/>
      <c r="W288" s="34"/>
      <c r="X288" s="34"/>
      <c r="Y288" s="34"/>
      <c r="Z288" s="34"/>
      <c r="AA288" s="34"/>
      <c r="AB288" s="34"/>
      <c r="AC288" s="34"/>
      <c r="AD288" s="34"/>
      <c r="AE288" s="34"/>
      <c r="AR288" s="199" t="s">
        <v>138</v>
      </c>
      <c r="AT288" s="199" t="s">
        <v>134</v>
      </c>
      <c r="AU288" s="199" t="s">
        <v>90</v>
      </c>
      <c r="AY288" s="17" t="s">
        <v>132</v>
      </c>
      <c r="BE288" s="200">
        <f>IF(N288="základní",J288,0)</f>
        <v>0</v>
      </c>
      <c r="BF288" s="200">
        <f>IF(N288="snížená",J288,0)</f>
        <v>0</v>
      </c>
      <c r="BG288" s="200">
        <f>IF(N288="zákl. přenesená",J288,0)</f>
        <v>0</v>
      </c>
      <c r="BH288" s="200">
        <f>IF(N288="sníž. přenesená",J288,0)</f>
        <v>0</v>
      </c>
      <c r="BI288" s="200">
        <f>IF(N288="nulová",J288,0)</f>
        <v>0</v>
      </c>
      <c r="BJ288" s="17" t="s">
        <v>88</v>
      </c>
      <c r="BK288" s="200">
        <f>ROUND(I288*H288,2)</f>
        <v>0</v>
      </c>
      <c r="BL288" s="17" t="s">
        <v>138</v>
      </c>
      <c r="BM288" s="199" t="s">
        <v>328</v>
      </c>
    </row>
    <row r="289" spans="1:65" s="13" customFormat="1" ht="11.25">
      <c r="B289" s="201"/>
      <c r="C289" s="202"/>
      <c r="D289" s="203" t="s">
        <v>140</v>
      </c>
      <c r="E289" s="204" t="s">
        <v>1</v>
      </c>
      <c r="F289" s="205" t="s">
        <v>329</v>
      </c>
      <c r="G289" s="202"/>
      <c r="H289" s="204" t="s">
        <v>1</v>
      </c>
      <c r="I289" s="206"/>
      <c r="J289" s="202"/>
      <c r="K289" s="202"/>
      <c r="L289" s="207"/>
      <c r="M289" s="208"/>
      <c r="N289" s="209"/>
      <c r="O289" s="209"/>
      <c r="P289" s="209"/>
      <c r="Q289" s="209"/>
      <c r="R289" s="209"/>
      <c r="S289" s="209"/>
      <c r="T289" s="210"/>
      <c r="AT289" s="211" t="s">
        <v>140</v>
      </c>
      <c r="AU289" s="211" t="s">
        <v>90</v>
      </c>
      <c r="AV289" s="13" t="s">
        <v>88</v>
      </c>
      <c r="AW289" s="13" t="s">
        <v>35</v>
      </c>
      <c r="AX289" s="13" t="s">
        <v>80</v>
      </c>
      <c r="AY289" s="211" t="s">
        <v>132</v>
      </c>
    </row>
    <row r="290" spans="1:65" s="13" customFormat="1" ht="11.25">
      <c r="B290" s="201"/>
      <c r="C290" s="202"/>
      <c r="D290" s="203" t="s">
        <v>140</v>
      </c>
      <c r="E290" s="204" t="s">
        <v>1</v>
      </c>
      <c r="F290" s="205" t="s">
        <v>330</v>
      </c>
      <c r="G290" s="202"/>
      <c r="H290" s="204" t="s">
        <v>1</v>
      </c>
      <c r="I290" s="206"/>
      <c r="J290" s="202"/>
      <c r="K290" s="202"/>
      <c r="L290" s="207"/>
      <c r="M290" s="208"/>
      <c r="N290" s="209"/>
      <c r="O290" s="209"/>
      <c r="P290" s="209"/>
      <c r="Q290" s="209"/>
      <c r="R290" s="209"/>
      <c r="S290" s="209"/>
      <c r="T290" s="210"/>
      <c r="AT290" s="211" t="s">
        <v>140</v>
      </c>
      <c r="AU290" s="211" t="s">
        <v>90</v>
      </c>
      <c r="AV290" s="13" t="s">
        <v>88</v>
      </c>
      <c r="AW290" s="13" t="s">
        <v>35</v>
      </c>
      <c r="AX290" s="13" t="s">
        <v>80</v>
      </c>
      <c r="AY290" s="211" t="s">
        <v>132</v>
      </c>
    </row>
    <row r="291" spans="1:65" s="14" customFormat="1" ht="11.25">
      <c r="B291" s="212"/>
      <c r="C291" s="213"/>
      <c r="D291" s="203" t="s">
        <v>140</v>
      </c>
      <c r="E291" s="214" t="s">
        <v>1</v>
      </c>
      <c r="F291" s="215" t="s">
        <v>142</v>
      </c>
      <c r="G291" s="213"/>
      <c r="H291" s="216">
        <v>10.186</v>
      </c>
      <c r="I291" s="217"/>
      <c r="J291" s="213"/>
      <c r="K291" s="213"/>
      <c r="L291" s="218"/>
      <c r="M291" s="219"/>
      <c r="N291" s="220"/>
      <c r="O291" s="220"/>
      <c r="P291" s="220"/>
      <c r="Q291" s="220"/>
      <c r="R291" s="220"/>
      <c r="S291" s="220"/>
      <c r="T291" s="221"/>
      <c r="AT291" s="222" t="s">
        <v>140</v>
      </c>
      <c r="AU291" s="222" t="s">
        <v>90</v>
      </c>
      <c r="AV291" s="14" t="s">
        <v>90</v>
      </c>
      <c r="AW291" s="14" t="s">
        <v>35</v>
      </c>
      <c r="AX291" s="14" t="s">
        <v>80</v>
      </c>
      <c r="AY291" s="222" t="s">
        <v>132</v>
      </c>
    </row>
    <row r="292" spans="1:65" s="13" customFormat="1" ht="11.25">
      <c r="B292" s="201"/>
      <c r="C292" s="202"/>
      <c r="D292" s="203" t="s">
        <v>140</v>
      </c>
      <c r="E292" s="204" t="s">
        <v>1</v>
      </c>
      <c r="F292" s="205" t="s">
        <v>302</v>
      </c>
      <c r="G292" s="202"/>
      <c r="H292" s="204" t="s">
        <v>1</v>
      </c>
      <c r="I292" s="206"/>
      <c r="J292" s="202"/>
      <c r="K292" s="202"/>
      <c r="L292" s="207"/>
      <c r="M292" s="208"/>
      <c r="N292" s="209"/>
      <c r="O292" s="209"/>
      <c r="P292" s="209"/>
      <c r="Q292" s="209"/>
      <c r="R292" s="209"/>
      <c r="S292" s="209"/>
      <c r="T292" s="210"/>
      <c r="AT292" s="211" t="s">
        <v>140</v>
      </c>
      <c r="AU292" s="211" t="s">
        <v>90</v>
      </c>
      <c r="AV292" s="13" t="s">
        <v>88</v>
      </c>
      <c r="AW292" s="13" t="s">
        <v>35</v>
      </c>
      <c r="AX292" s="13" t="s">
        <v>80</v>
      </c>
      <c r="AY292" s="211" t="s">
        <v>132</v>
      </c>
    </row>
    <row r="293" spans="1:65" s="13" customFormat="1" ht="11.25">
      <c r="B293" s="201"/>
      <c r="C293" s="202"/>
      <c r="D293" s="203" t="s">
        <v>140</v>
      </c>
      <c r="E293" s="204" t="s">
        <v>1</v>
      </c>
      <c r="F293" s="205" t="s">
        <v>303</v>
      </c>
      <c r="G293" s="202"/>
      <c r="H293" s="204" t="s">
        <v>1</v>
      </c>
      <c r="I293" s="206"/>
      <c r="J293" s="202"/>
      <c r="K293" s="202"/>
      <c r="L293" s="207"/>
      <c r="M293" s="208"/>
      <c r="N293" s="209"/>
      <c r="O293" s="209"/>
      <c r="P293" s="209"/>
      <c r="Q293" s="209"/>
      <c r="R293" s="209"/>
      <c r="S293" s="209"/>
      <c r="T293" s="210"/>
      <c r="AT293" s="211" t="s">
        <v>140</v>
      </c>
      <c r="AU293" s="211" t="s">
        <v>90</v>
      </c>
      <c r="AV293" s="13" t="s">
        <v>88</v>
      </c>
      <c r="AW293" s="13" t="s">
        <v>35</v>
      </c>
      <c r="AX293" s="13" t="s">
        <v>80</v>
      </c>
      <c r="AY293" s="211" t="s">
        <v>132</v>
      </c>
    </row>
    <row r="294" spans="1:65" s="14" customFormat="1" ht="11.25">
      <c r="B294" s="212"/>
      <c r="C294" s="213"/>
      <c r="D294" s="203" t="s">
        <v>140</v>
      </c>
      <c r="E294" s="214" t="s">
        <v>1</v>
      </c>
      <c r="F294" s="215" t="s">
        <v>304</v>
      </c>
      <c r="G294" s="213"/>
      <c r="H294" s="216">
        <v>80.555000000000007</v>
      </c>
      <c r="I294" s="217"/>
      <c r="J294" s="213"/>
      <c r="K294" s="213"/>
      <c r="L294" s="218"/>
      <c r="M294" s="219"/>
      <c r="N294" s="220"/>
      <c r="O294" s="220"/>
      <c r="P294" s="220"/>
      <c r="Q294" s="220"/>
      <c r="R294" s="220"/>
      <c r="S294" s="220"/>
      <c r="T294" s="221"/>
      <c r="AT294" s="222" t="s">
        <v>140</v>
      </c>
      <c r="AU294" s="222" t="s">
        <v>90</v>
      </c>
      <c r="AV294" s="14" t="s">
        <v>90</v>
      </c>
      <c r="AW294" s="14" t="s">
        <v>35</v>
      </c>
      <c r="AX294" s="14" t="s">
        <v>80</v>
      </c>
      <c r="AY294" s="222" t="s">
        <v>132</v>
      </c>
    </row>
    <row r="295" spans="1:65" s="15" customFormat="1" ht="11.25">
      <c r="B295" s="223"/>
      <c r="C295" s="224"/>
      <c r="D295" s="203" t="s">
        <v>140</v>
      </c>
      <c r="E295" s="225" t="s">
        <v>1</v>
      </c>
      <c r="F295" s="226" t="s">
        <v>143</v>
      </c>
      <c r="G295" s="224"/>
      <c r="H295" s="227">
        <v>90.741</v>
      </c>
      <c r="I295" s="228"/>
      <c r="J295" s="224"/>
      <c r="K295" s="224"/>
      <c r="L295" s="229"/>
      <c r="M295" s="230"/>
      <c r="N295" s="231"/>
      <c r="O295" s="231"/>
      <c r="P295" s="231"/>
      <c r="Q295" s="231"/>
      <c r="R295" s="231"/>
      <c r="S295" s="231"/>
      <c r="T295" s="232"/>
      <c r="AT295" s="233" t="s">
        <v>140</v>
      </c>
      <c r="AU295" s="233" t="s">
        <v>90</v>
      </c>
      <c r="AV295" s="15" t="s">
        <v>138</v>
      </c>
      <c r="AW295" s="15" t="s">
        <v>35</v>
      </c>
      <c r="AX295" s="15" t="s">
        <v>88</v>
      </c>
      <c r="AY295" s="233" t="s">
        <v>132</v>
      </c>
    </row>
    <row r="296" spans="1:65" s="2" customFormat="1" ht="16.5" customHeight="1">
      <c r="A296" s="34"/>
      <c r="B296" s="35"/>
      <c r="C296" s="234" t="s">
        <v>331</v>
      </c>
      <c r="D296" s="234" t="s">
        <v>217</v>
      </c>
      <c r="E296" s="235" t="s">
        <v>332</v>
      </c>
      <c r="F296" s="236" t="s">
        <v>333</v>
      </c>
      <c r="G296" s="237" t="s">
        <v>137</v>
      </c>
      <c r="H296" s="238">
        <v>88.611000000000004</v>
      </c>
      <c r="I296" s="239"/>
      <c r="J296" s="240">
        <f>ROUND(I296*H296,2)</f>
        <v>0</v>
      </c>
      <c r="K296" s="241"/>
      <c r="L296" s="242"/>
      <c r="M296" s="243" t="s">
        <v>1</v>
      </c>
      <c r="N296" s="244" t="s">
        <v>45</v>
      </c>
      <c r="O296" s="71"/>
      <c r="P296" s="197">
        <f>O296*H296</f>
        <v>0</v>
      </c>
      <c r="Q296" s="197">
        <v>0.152</v>
      </c>
      <c r="R296" s="197">
        <f>Q296*H296</f>
        <v>13.468872000000001</v>
      </c>
      <c r="S296" s="197">
        <v>0</v>
      </c>
      <c r="T296" s="198">
        <f>S296*H296</f>
        <v>0</v>
      </c>
      <c r="U296" s="34"/>
      <c r="V296" s="34"/>
      <c r="W296" s="34"/>
      <c r="X296" s="34"/>
      <c r="Y296" s="34"/>
      <c r="Z296" s="34"/>
      <c r="AA296" s="34"/>
      <c r="AB296" s="34"/>
      <c r="AC296" s="34"/>
      <c r="AD296" s="34"/>
      <c r="AE296" s="34"/>
      <c r="AR296" s="199" t="s">
        <v>184</v>
      </c>
      <c r="AT296" s="199" t="s">
        <v>217</v>
      </c>
      <c r="AU296" s="199" t="s">
        <v>90</v>
      </c>
      <c r="AY296" s="17" t="s">
        <v>132</v>
      </c>
      <c r="BE296" s="200">
        <f>IF(N296="základní",J296,0)</f>
        <v>0</v>
      </c>
      <c r="BF296" s="200">
        <f>IF(N296="snížená",J296,0)</f>
        <v>0</v>
      </c>
      <c r="BG296" s="200">
        <f>IF(N296="zákl. přenesená",J296,0)</f>
        <v>0</v>
      </c>
      <c r="BH296" s="200">
        <f>IF(N296="sníž. přenesená",J296,0)</f>
        <v>0</v>
      </c>
      <c r="BI296" s="200">
        <f>IF(N296="nulová",J296,0)</f>
        <v>0</v>
      </c>
      <c r="BJ296" s="17" t="s">
        <v>88</v>
      </c>
      <c r="BK296" s="200">
        <f>ROUND(I296*H296,2)</f>
        <v>0</v>
      </c>
      <c r="BL296" s="17" t="s">
        <v>138</v>
      </c>
      <c r="BM296" s="199" t="s">
        <v>334</v>
      </c>
    </row>
    <row r="297" spans="1:65" s="14" customFormat="1" ht="11.25">
      <c r="B297" s="212"/>
      <c r="C297" s="213"/>
      <c r="D297" s="203" t="s">
        <v>140</v>
      </c>
      <c r="E297" s="214" t="s">
        <v>1</v>
      </c>
      <c r="F297" s="215" t="s">
        <v>335</v>
      </c>
      <c r="G297" s="213"/>
      <c r="H297" s="216">
        <v>90.741</v>
      </c>
      <c r="I297" s="217"/>
      <c r="J297" s="213"/>
      <c r="K297" s="213"/>
      <c r="L297" s="218"/>
      <c r="M297" s="219"/>
      <c r="N297" s="220"/>
      <c r="O297" s="220"/>
      <c r="P297" s="220"/>
      <c r="Q297" s="220"/>
      <c r="R297" s="220"/>
      <c r="S297" s="220"/>
      <c r="T297" s="221"/>
      <c r="AT297" s="222" t="s">
        <v>140</v>
      </c>
      <c r="AU297" s="222" t="s">
        <v>90</v>
      </c>
      <c r="AV297" s="14" t="s">
        <v>90</v>
      </c>
      <c r="AW297" s="14" t="s">
        <v>35</v>
      </c>
      <c r="AX297" s="14" t="s">
        <v>80</v>
      </c>
      <c r="AY297" s="222" t="s">
        <v>132</v>
      </c>
    </row>
    <row r="298" spans="1:65" s="13" customFormat="1" ht="11.25">
      <c r="B298" s="201"/>
      <c r="C298" s="202"/>
      <c r="D298" s="203" t="s">
        <v>140</v>
      </c>
      <c r="E298" s="204" t="s">
        <v>1</v>
      </c>
      <c r="F298" s="205" t="s">
        <v>336</v>
      </c>
      <c r="G298" s="202"/>
      <c r="H298" s="204" t="s">
        <v>1</v>
      </c>
      <c r="I298" s="206"/>
      <c r="J298" s="202"/>
      <c r="K298" s="202"/>
      <c r="L298" s="207"/>
      <c r="M298" s="208"/>
      <c r="N298" s="209"/>
      <c r="O298" s="209"/>
      <c r="P298" s="209"/>
      <c r="Q298" s="209"/>
      <c r="R298" s="209"/>
      <c r="S298" s="209"/>
      <c r="T298" s="210"/>
      <c r="AT298" s="211" t="s">
        <v>140</v>
      </c>
      <c r="AU298" s="211" t="s">
        <v>90</v>
      </c>
      <c r="AV298" s="13" t="s">
        <v>88</v>
      </c>
      <c r="AW298" s="13" t="s">
        <v>35</v>
      </c>
      <c r="AX298" s="13" t="s">
        <v>80</v>
      </c>
      <c r="AY298" s="211" t="s">
        <v>132</v>
      </c>
    </row>
    <row r="299" spans="1:65" s="14" customFormat="1" ht="11.25">
      <c r="B299" s="212"/>
      <c r="C299" s="213"/>
      <c r="D299" s="203" t="s">
        <v>140</v>
      </c>
      <c r="E299" s="214" t="s">
        <v>1</v>
      </c>
      <c r="F299" s="215" t="s">
        <v>337</v>
      </c>
      <c r="G299" s="213"/>
      <c r="H299" s="216">
        <v>-10.186</v>
      </c>
      <c r="I299" s="217"/>
      <c r="J299" s="213"/>
      <c r="K299" s="213"/>
      <c r="L299" s="218"/>
      <c r="M299" s="219"/>
      <c r="N299" s="220"/>
      <c r="O299" s="220"/>
      <c r="P299" s="220"/>
      <c r="Q299" s="220"/>
      <c r="R299" s="220"/>
      <c r="S299" s="220"/>
      <c r="T299" s="221"/>
      <c r="AT299" s="222" t="s">
        <v>140</v>
      </c>
      <c r="AU299" s="222" t="s">
        <v>90</v>
      </c>
      <c r="AV299" s="14" t="s">
        <v>90</v>
      </c>
      <c r="AW299" s="14" t="s">
        <v>35</v>
      </c>
      <c r="AX299" s="14" t="s">
        <v>80</v>
      </c>
      <c r="AY299" s="222" t="s">
        <v>132</v>
      </c>
    </row>
    <row r="300" spans="1:65" s="15" customFormat="1" ht="11.25">
      <c r="B300" s="223"/>
      <c r="C300" s="224"/>
      <c r="D300" s="203" t="s">
        <v>140</v>
      </c>
      <c r="E300" s="225" t="s">
        <v>1</v>
      </c>
      <c r="F300" s="226" t="s">
        <v>143</v>
      </c>
      <c r="G300" s="224"/>
      <c r="H300" s="227">
        <v>80.555000000000007</v>
      </c>
      <c r="I300" s="228"/>
      <c r="J300" s="224"/>
      <c r="K300" s="224"/>
      <c r="L300" s="229"/>
      <c r="M300" s="230"/>
      <c r="N300" s="231"/>
      <c r="O300" s="231"/>
      <c r="P300" s="231"/>
      <c r="Q300" s="231"/>
      <c r="R300" s="231"/>
      <c r="S300" s="231"/>
      <c r="T300" s="232"/>
      <c r="AT300" s="233" t="s">
        <v>140</v>
      </c>
      <c r="AU300" s="233" t="s">
        <v>90</v>
      </c>
      <c r="AV300" s="15" t="s">
        <v>138</v>
      </c>
      <c r="AW300" s="15" t="s">
        <v>35</v>
      </c>
      <c r="AX300" s="15" t="s">
        <v>88</v>
      </c>
      <c r="AY300" s="233" t="s">
        <v>132</v>
      </c>
    </row>
    <row r="301" spans="1:65" s="14" customFormat="1" ht="11.25">
      <c r="B301" s="212"/>
      <c r="C301" s="213"/>
      <c r="D301" s="203" t="s">
        <v>140</v>
      </c>
      <c r="E301" s="213"/>
      <c r="F301" s="215" t="s">
        <v>338</v>
      </c>
      <c r="G301" s="213"/>
      <c r="H301" s="216">
        <v>88.611000000000004</v>
      </c>
      <c r="I301" s="217"/>
      <c r="J301" s="213"/>
      <c r="K301" s="213"/>
      <c r="L301" s="218"/>
      <c r="M301" s="219"/>
      <c r="N301" s="220"/>
      <c r="O301" s="220"/>
      <c r="P301" s="220"/>
      <c r="Q301" s="220"/>
      <c r="R301" s="220"/>
      <c r="S301" s="220"/>
      <c r="T301" s="221"/>
      <c r="AT301" s="222" t="s">
        <v>140</v>
      </c>
      <c r="AU301" s="222" t="s">
        <v>90</v>
      </c>
      <c r="AV301" s="14" t="s">
        <v>90</v>
      </c>
      <c r="AW301" s="14" t="s">
        <v>4</v>
      </c>
      <c r="AX301" s="14" t="s">
        <v>88</v>
      </c>
      <c r="AY301" s="222" t="s">
        <v>132</v>
      </c>
    </row>
    <row r="302" spans="1:65" s="12" customFormat="1" ht="22.9" customHeight="1">
      <c r="B302" s="171"/>
      <c r="C302" s="172"/>
      <c r="D302" s="173" t="s">
        <v>79</v>
      </c>
      <c r="E302" s="185" t="s">
        <v>201</v>
      </c>
      <c r="F302" s="185" t="s">
        <v>339</v>
      </c>
      <c r="G302" s="172"/>
      <c r="H302" s="172"/>
      <c r="I302" s="175"/>
      <c r="J302" s="186">
        <f>BK302</f>
        <v>0</v>
      </c>
      <c r="K302" s="172"/>
      <c r="L302" s="177"/>
      <c r="M302" s="178"/>
      <c r="N302" s="179"/>
      <c r="O302" s="179"/>
      <c r="P302" s="180">
        <f>SUM(P303:P322)</f>
        <v>0</v>
      </c>
      <c r="Q302" s="179"/>
      <c r="R302" s="180">
        <f>SUM(R303:R322)</f>
        <v>16.913399340000002</v>
      </c>
      <c r="S302" s="179"/>
      <c r="T302" s="181">
        <f>SUM(T303:T322)</f>
        <v>0</v>
      </c>
      <c r="AR302" s="182" t="s">
        <v>88</v>
      </c>
      <c r="AT302" s="183" t="s">
        <v>79</v>
      </c>
      <c r="AU302" s="183" t="s">
        <v>88</v>
      </c>
      <c r="AY302" s="182" t="s">
        <v>132</v>
      </c>
      <c r="BK302" s="184">
        <f>SUM(BK303:BK322)</f>
        <v>0</v>
      </c>
    </row>
    <row r="303" spans="1:65" s="2" customFormat="1" ht="33" customHeight="1">
      <c r="A303" s="34"/>
      <c r="B303" s="35"/>
      <c r="C303" s="187" t="s">
        <v>340</v>
      </c>
      <c r="D303" s="187" t="s">
        <v>134</v>
      </c>
      <c r="E303" s="188" t="s">
        <v>341</v>
      </c>
      <c r="F303" s="189" t="s">
        <v>342</v>
      </c>
      <c r="G303" s="190" t="s">
        <v>171</v>
      </c>
      <c r="H303" s="191">
        <v>25.86</v>
      </c>
      <c r="I303" s="192"/>
      <c r="J303" s="193">
        <f>ROUND(I303*H303,2)</f>
        <v>0</v>
      </c>
      <c r="K303" s="194"/>
      <c r="L303" s="39"/>
      <c r="M303" s="195" t="s">
        <v>1</v>
      </c>
      <c r="N303" s="196" t="s">
        <v>45</v>
      </c>
      <c r="O303" s="71"/>
      <c r="P303" s="197">
        <f>O303*H303</f>
        <v>0</v>
      </c>
      <c r="Q303" s="197">
        <v>0.15540000000000001</v>
      </c>
      <c r="R303" s="197">
        <f>Q303*H303</f>
        <v>4.0186440000000001</v>
      </c>
      <c r="S303" s="197">
        <v>0</v>
      </c>
      <c r="T303" s="198">
        <f>S303*H303</f>
        <v>0</v>
      </c>
      <c r="U303" s="34"/>
      <c r="V303" s="34"/>
      <c r="W303" s="34"/>
      <c r="X303" s="34"/>
      <c r="Y303" s="34"/>
      <c r="Z303" s="34"/>
      <c r="AA303" s="34"/>
      <c r="AB303" s="34"/>
      <c r="AC303" s="34"/>
      <c r="AD303" s="34"/>
      <c r="AE303" s="34"/>
      <c r="AR303" s="199" t="s">
        <v>138</v>
      </c>
      <c r="AT303" s="199" t="s">
        <v>134</v>
      </c>
      <c r="AU303" s="199" t="s">
        <v>90</v>
      </c>
      <c r="AY303" s="17" t="s">
        <v>132</v>
      </c>
      <c r="BE303" s="200">
        <f>IF(N303="základní",J303,0)</f>
        <v>0</v>
      </c>
      <c r="BF303" s="200">
        <f>IF(N303="snížená",J303,0)</f>
        <v>0</v>
      </c>
      <c r="BG303" s="200">
        <f>IF(N303="zákl. přenesená",J303,0)</f>
        <v>0</v>
      </c>
      <c r="BH303" s="200">
        <f>IF(N303="sníž. přenesená",J303,0)</f>
        <v>0</v>
      </c>
      <c r="BI303" s="200">
        <f>IF(N303="nulová",J303,0)</f>
        <v>0</v>
      </c>
      <c r="BJ303" s="17" t="s">
        <v>88</v>
      </c>
      <c r="BK303" s="200">
        <f>ROUND(I303*H303,2)</f>
        <v>0</v>
      </c>
      <c r="BL303" s="17" t="s">
        <v>138</v>
      </c>
      <c r="BM303" s="199" t="s">
        <v>343</v>
      </c>
    </row>
    <row r="304" spans="1:65" s="14" customFormat="1" ht="11.25">
      <c r="B304" s="212"/>
      <c r="C304" s="213"/>
      <c r="D304" s="203" t="s">
        <v>140</v>
      </c>
      <c r="E304" s="214" t="s">
        <v>1</v>
      </c>
      <c r="F304" s="215" t="s">
        <v>344</v>
      </c>
      <c r="G304" s="213"/>
      <c r="H304" s="216">
        <v>25.86</v>
      </c>
      <c r="I304" s="217"/>
      <c r="J304" s="213"/>
      <c r="K304" s="213"/>
      <c r="L304" s="218"/>
      <c r="M304" s="219"/>
      <c r="N304" s="220"/>
      <c r="O304" s="220"/>
      <c r="P304" s="220"/>
      <c r="Q304" s="220"/>
      <c r="R304" s="220"/>
      <c r="S304" s="220"/>
      <c r="T304" s="221"/>
      <c r="AT304" s="222" t="s">
        <v>140</v>
      </c>
      <c r="AU304" s="222" t="s">
        <v>90</v>
      </c>
      <c r="AV304" s="14" t="s">
        <v>90</v>
      </c>
      <c r="AW304" s="14" t="s">
        <v>35</v>
      </c>
      <c r="AX304" s="14" t="s">
        <v>80</v>
      </c>
      <c r="AY304" s="222" t="s">
        <v>132</v>
      </c>
    </row>
    <row r="305" spans="1:65" s="15" customFormat="1" ht="11.25">
      <c r="B305" s="223"/>
      <c r="C305" s="224"/>
      <c r="D305" s="203" t="s">
        <v>140</v>
      </c>
      <c r="E305" s="225" t="s">
        <v>1</v>
      </c>
      <c r="F305" s="226" t="s">
        <v>143</v>
      </c>
      <c r="G305" s="224"/>
      <c r="H305" s="227">
        <v>25.86</v>
      </c>
      <c r="I305" s="228"/>
      <c r="J305" s="224"/>
      <c r="K305" s="224"/>
      <c r="L305" s="229"/>
      <c r="M305" s="230"/>
      <c r="N305" s="231"/>
      <c r="O305" s="231"/>
      <c r="P305" s="231"/>
      <c r="Q305" s="231"/>
      <c r="R305" s="231"/>
      <c r="S305" s="231"/>
      <c r="T305" s="232"/>
      <c r="AT305" s="233" t="s">
        <v>140</v>
      </c>
      <c r="AU305" s="233" t="s">
        <v>90</v>
      </c>
      <c r="AV305" s="15" t="s">
        <v>138</v>
      </c>
      <c r="AW305" s="15" t="s">
        <v>35</v>
      </c>
      <c r="AX305" s="15" t="s">
        <v>88</v>
      </c>
      <c r="AY305" s="233" t="s">
        <v>132</v>
      </c>
    </row>
    <row r="306" spans="1:65" s="2" customFormat="1" ht="24.2" customHeight="1">
      <c r="A306" s="34"/>
      <c r="B306" s="35"/>
      <c r="C306" s="234" t="s">
        <v>345</v>
      </c>
      <c r="D306" s="234" t="s">
        <v>217</v>
      </c>
      <c r="E306" s="235" t="s">
        <v>346</v>
      </c>
      <c r="F306" s="236" t="s">
        <v>347</v>
      </c>
      <c r="G306" s="237" t="s">
        <v>171</v>
      </c>
      <c r="H306" s="238">
        <v>25.86</v>
      </c>
      <c r="I306" s="239"/>
      <c r="J306" s="240">
        <f>ROUND(I306*H306,2)</f>
        <v>0</v>
      </c>
      <c r="K306" s="241"/>
      <c r="L306" s="242"/>
      <c r="M306" s="243" t="s">
        <v>1</v>
      </c>
      <c r="N306" s="244" t="s">
        <v>45</v>
      </c>
      <c r="O306" s="71"/>
      <c r="P306" s="197">
        <f>O306*H306</f>
        <v>0</v>
      </c>
      <c r="Q306" s="197">
        <v>5.5E-2</v>
      </c>
      <c r="R306" s="197">
        <f>Q306*H306</f>
        <v>1.4222999999999999</v>
      </c>
      <c r="S306" s="197">
        <v>0</v>
      </c>
      <c r="T306" s="198">
        <f>S306*H306</f>
        <v>0</v>
      </c>
      <c r="U306" s="34"/>
      <c r="V306" s="34"/>
      <c r="W306" s="34"/>
      <c r="X306" s="34"/>
      <c r="Y306" s="34"/>
      <c r="Z306" s="34"/>
      <c r="AA306" s="34"/>
      <c r="AB306" s="34"/>
      <c r="AC306" s="34"/>
      <c r="AD306" s="34"/>
      <c r="AE306" s="34"/>
      <c r="AR306" s="199" t="s">
        <v>184</v>
      </c>
      <c r="AT306" s="199" t="s">
        <v>217</v>
      </c>
      <c r="AU306" s="199" t="s">
        <v>90</v>
      </c>
      <c r="AY306" s="17" t="s">
        <v>132</v>
      </c>
      <c r="BE306" s="200">
        <f>IF(N306="základní",J306,0)</f>
        <v>0</v>
      </c>
      <c r="BF306" s="200">
        <f>IF(N306="snížená",J306,0)</f>
        <v>0</v>
      </c>
      <c r="BG306" s="200">
        <f>IF(N306="zákl. přenesená",J306,0)</f>
        <v>0</v>
      </c>
      <c r="BH306" s="200">
        <f>IF(N306="sníž. přenesená",J306,0)</f>
        <v>0</v>
      </c>
      <c r="BI306" s="200">
        <f>IF(N306="nulová",J306,0)</f>
        <v>0</v>
      </c>
      <c r="BJ306" s="17" t="s">
        <v>88</v>
      </c>
      <c r="BK306" s="200">
        <f>ROUND(I306*H306,2)</f>
        <v>0</v>
      </c>
      <c r="BL306" s="17" t="s">
        <v>138</v>
      </c>
      <c r="BM306" s="199" t="s">
        <v>348</v>
      </c>
    </row>
    <row r="307" spans="1:65" s="14" customFormat="1" ht="11.25">
      <c r="B307" s="212"/>
      <c r="C307" s="213"/>
      <c r="D307" s="203" t="s">
        <v>140</v>
      </c>
      <c r="E307" s="214" t="s">
        <v>1</v>
      </c>
      <c r="F307" s="215" t="s">
        <v>349</v>
      </c>
      <c r="G307" s="213"/>
      <c r="H307" s="216">
        <v>25.86</v>
      </c>
      <c r="I307" s="217"/>
      <c r="J307" s="213"/>
      <c r="K307" s="213"/>
      <c r="L307" s="218"/>
      <c r="M307" s="219"/>
      <c r="N307" s="220"/>
      <c r="O307" s="220"/>
      <c r="P307" s="220"/>
      <c r="Q307" s="220"/>
      <c r="R307" s="220"/>
      <c r="S307" s="220"/>
      <c r="T307" s="221"/>
      <c r="AT307" s="222" t="s">
        <v>140</v>
      </c>
      <c r="AU307" s="222" t="s">
        <v>90</v>
      </c>
      <c r="AV307" s="14" t="s">
        <v>90</v>
      </c>
      <c r="AW307" s="14" t="s">
        <v>35</v>
      </c>
      <c r="AX307" s="14" t="s">
        <v>80</v>
      </c>
      <c r="AY307" s="222" t="s">
        <v>132</v>
      </c>
    </row>
    <row r="308" spans="1:65" s="15" customFormat="1" ht="11.25">
      <c r="B308" s="223"/>
      <c r="C308" s="224"/>
      <c r="D308" s="203" t="s">
        <v>140</v>
      </c>
      <c r="E308" s="225" t="s">
        <v>1</v>
      </c>
      <c r="F308" s="226" t="s">
        <v>143</v>
      </c>
      <c r="G308" s="224"/>
      <c r="H308" s="227">
        <v>25.86</v>
      </c>
      <c r="I308" s="228"/>
      <c r="J308" s="224"/>
      <c r="K308" s="224"/>
      <c r="L308" s="229"/>
      <c r="M308" s="230"/>
      <c r="N308" s="231"/>
      <c r="O308" s="231"/>
      <c r="P308" s="231"/>
      <c r="Q308" s="231"/>
      <c r="R308" s="231"/>
      <c r="S308" s="231"/>
      <c r="T308" s="232"/>
      <c r="AT308" s="233" t="s">
        <v>140</v>
      </c>
      <c r="AU308" s="233" t="s">
        <v>90</v>
      </c>
      <c r="AV308" s="15" t="s">
        <v>138</v>
      </c>
      <c r="AW308" s="15" t="s">
        <v>35</v>
      </c>
      <c r="AX308" s="15" t="s">
        <v>88</v>
      </c>
      <c r="AY308" s="233" t="s">
        <v>132</v>
      </c>
    </row>
    <row r="309" spans="1:65" s="2" customFormat="1" ht="33" customHeight="1">
      <c r="A309" s="34"/>
      <c r="B309" s="35"/>
      <c r="C309" s="187" t="s">
        <v>350</v>
      </c>
      <c r="D309" s="187" t="s">
        <v>134</v>
      </c>
      <c r="E309" s="188" t="s">
        <v>351</v>
      </c>
      <c r="F309" s="189" t="s">
        <v>352</v>
      </c>
      <c r="G309" s="190" t="s">
        <v>171</v>
      </c>
      <c r="H309" s="191">
        <v>31.93</v>
      </c>
      <c r="I309" s="192"/>
      <c r="J309" s="193">
        <f>ROUND(I309*H309,2)</f>
        <v>0</v>
      </c>
      <c r="K309" s="194"/>
      <c r="L309" s="39"/>
      <c r="M309" s="195" t="s">
        <v>1</v>
      </c>
      <c r="N309" s="196" t="s">
        <v>45</v>
      </c>
      <c r="O309" s="71"/>
      <c r="P309" s="197">
        <f>O309*H309</f>
        <v>0</v>
      </c>
      <c r="Q309" s="197">
        <v>0.1295</v>
      </c>
      <c r="R309" s="197">
        <f>Q309*H309</f>
        <v>4.1349350000000005</v>
      </c>
      <c r="S309" s="197">
        <v>0</v>
      </c>
      <c r="T309" s="198">
        <f>S309*H309</f>
        <v>0</v>
      </c>
      <c r="U309" s="34"/>
      <c r="V309" s="34"/>
      <c r="W309" s="34"/>
      <c r="X309" s="34"/>
      <c r="Y309" s="34"/>
      <c r="Z309" s="34"/>
      <c r="AA309" s="34"/>
      <c r="AB309" s="34"/>
      <c r="AC309" s="34"/>
      <c r="AD309" s="34"/>
      <c r="AE309" s="34"/>
      <c r="AR309" s="199" t="s">
        <v>138</v>
      </c>
      <c r="AT309" s="199" t="s">
        <v>134</v>
      </c>
      <c r="AU309" s="199" t="s">
        <v>90</v>
      </c>
      <c r="AY309" s="17" t="s">
        <v>132</v>
      </c>
      <c r="BE309" s="200">
        <f>IF(N309="základní",J309,0)</f>
        <v>0</v>
      </c>
      <c r="BF309" s="200">
        <f>IF(N309="snížená",J309,0)</f>
        <v>0</v>
      </c>
      <c r="BG309" s="200">
        <f>IF(N309="zákl. přenesená",J309,0)</f>
        <v>0</v>
      </c>
      <c r="BH309" s="200">
        <f>IF(N309="sníž. přenesená",J309,0)</f>
        <v>0</v>
      </c>
      <c r="BI309" s="200">
        <f>IF(N309="nulová",J309,0)</f>
        <v>0</v>
      </c>
      <c r="BJ309" s="17" t="s">
        <v>88</v>
      </c>
      <c r="BK309" s="200">
        <f>ROUND(I309*H309,2)</f>
        <v>0</v>
      </c>
      <c r="BL309" s="17" t="s">
        <v>138</v>
      </c>
      <c r="BM309" s="199" t="s">
        <v>353</v>
      </c>
    </row>
    <row r="310" spans="1:65" s="13" customFormat="1" ht="11.25">
      <c r="B310" s="201"/>
      <c r="C310" s="202"/>
      <c r="D310" s="203" t="s">
        <v>140</v>
      </c>
      <c r="E310" s="204" t="s">
        <v>1</v>
      </c>
      <c r="F310" s="205" t="s">
        <v>354</v>
      </c>
      <c r="G310" s="202"/>
      <c r="H310" s="204" t="s">
        <v>1</v>
      </c>
      <c r="I310" s="206"/>
      <c r="J310" s="202"/>
      <c r="K310" s="202"/>
      <c r="L310" s="207"/>
      <c r="M310" s="208"/>
      <c r="N310" s="209"/>
      <c r="O310" s="209"/>
      <c r="P310" s="209"/>
      <c r="Q310" s="209"/>
      <c r="R310" s="209"/>
      <c r="S310" s="209"/>
      <c r="T310" s="210"/>
      <c r="AT310" s="211" t="s">
        <v>140</v>
      </c>
      <c r="AU310" s="211" t="s">
        <v>90</v>
      </c>
      <c r="AV310" s="13" t="s">
        <v>88</v>
      </c>
      <c r="AW310" s="13" t="s">
        <v>35</v>
      </c>
      <c r="AX310" s="13" t="s">
        <v>80</v>
      </c>
      <c r="AY310" s="211" t="s">
        <v>132</v>
      </c>
    </row>
    <row r="311" spans="1:65" s="14" customFormat="1" ht="22.5">
      <c r="B311" s="212"/>
      <c r="C311" s="213"/>
      <c r="D311" s="203" t="s">
        <v>140</v>
      </c>
      <c r="E311" s="214" t="s">
        <v>1</v>
      </c>
      <c r="F311" s="215" t="s">
        <v>355</v>
      </c>
      <c r="G311" s="213"/>
      <c r="H311" s="216">
        <v>31.93</v>
      </c>
      <c r="I311" s="217"/>
      <c r="J311" s="213"/>
      <c r="K311" s="213"/>
      <c r="L311" s="218"/>
      <c r="M311" s="219"/>
      <c r="N311" s="220"/>
      <c r="O311" s="220"/>
      <c r="P311" s="220"/>
      <c r="Q311" s="220"/>
      <c r="R311" s="220"/>
      <c r="S311" s="220"/>
      <c r="T311" s="221"/>
      <c r="AT311" s="222" t="s">
        <v>140</v>
      </c>
      <c r="AU311" s="222" t="s">
        <v>90</v>
      </c>
      <c r="AV311" s="14" t="s">
        <v>90</v>
      </c>
      <c r="AW311" s="14" t="s">
        <v>35</v>
      </c>
      <c r="AX311" s="14" t="s">
        <v>80</v>
      </c>
      <c r="AY311" s="222" t="s">
        <v>132</v>
      </c>
    </row>
    <row r="312" spans="1:65" s="15" customFormat="1" ht="11.25">
      <c r="B312" s="223"/>
      <c r="C312" s="224"/>
      <c r="D312" s="203" t="s">
        <v>140</v>
      </c>
      <c r="E312" s="225" t="s">
        <v>1</v>
      </c>
      <c r="F312" s="226" t="s">
        <v>143</v>
      </c>
      <c r="G312" s="224"/>
      <c r="H312" s="227">
        <v>31.93</v>
      </c>
      <c r="I312" s="228"/>
      <c r="J312" s="224"/>
      <c r="K312" s="224"/>
      <c r="L312" s="229"/>
      <c r="M312" s="230"/>
      <c r="N312" s="231"/>
      <c r="O312" s="231"/>
      <c r="P312" s="231"/>
      <c r="Q312" s="231"/>
      <c r="R312" s="231"/>
      <c r="S312" s="231"/>
      <c r="T312" s="232"/>
      <c r="AT312" s="233" t="s">
        <v>140</v>
      </c>
      <c r="AU312" s="233" t="s">
        <v>90</v>
      </c>
      <c r="AV312" s="15" t="s">
        <v>138</v>
      </c>
      <c r="AW312" s="15" t="s">
        <v>35</v>
      </c>
      <c r="AX312" s="15" t="s">
        <v>88</v>
      </c>
      <c r="AY312" s="233" t="s">
        <v>132</v>
      </c>
    </row>
    <row r="313" spans="1:65" s="2" customFormat="1" ht="16.5" customHeight="1">
      <c r="A313" s="34"/>
      <c r="B313" s="35"/>
      <c r="C313" s="234" t="s">
        <v>356</v>
      </c>
      <c r="D313" s="234" t="s">
        <v>217</v>
      </c>
      <c r="E313" s="235" t="s">
        <v>357</v>
      </c>
      <c r="F313" s="236" t="s">
        <v>358</v>
      </c>
      <c r="G313" s="237" t="s">
        <v>171</v>
      </c>
      <c r="H313" s="238">
        <v>31.93</v>
      </c>
      <c r="I313" s="239"/>
      <c r="J313" s="240">
        <f>ROUND(I313*H313,2)</f>
        <v>0</v>
      </c>
      <c r="K313" s="241"/>
      <c r="L313" s="242"/>
      <c r="M313" s="243" t="s">
        <v>1</v>
      </c>
      <c r="N313" s="244" t="s">
        <v>45</v>
      </c>
      <c r="O313" s="71"/>
      <c r="P313" s="197">
        <f>O313*H313</f>
        <v>0</v>
      </c>
      <c r="Q313" s="197">
        <v>4.5999999999999999E-2</v>
      </c>
      <c r="R313" s="197">
        <f>Q313*H313</f>
        <v>1.46878</v>
      </c>
      <c r="S313" s="197">
        <v>0</v>
      </c>
      <c r="T313" s="198">
        <f>S313*H313</f>
        <v>0</v>
      </c>
      <c r="U313" s="34"/>
      <c r="V313" s="34"/>
      <c r="W313" s="34"/>
      <c r="X313" s="34"/>
      <c r="Y313" s="34"/>
      <c r="Z313" s="34"/>
      <c r="AA313" s="34"/>
      <c r="AB313" s="34"/>
      <c r="AC313" s="34"/>
      <c r="AD313" s="34"/>
      <c r="AE313" s="34"/>
      <c r="AR313" s="199" t="s">
        <v>184</v>
      </c>
      <c r="AT313" s="199" t="s">
        <v>217</v>
      </c>
      <c r="AU313" s="199" t="s">
        <v>90</v>
      </c>
      <c r="AY313" s="17" t="s">
        <v>132</v>
      </c>
      <c r="BE313" s="200">
        <f>IF(N313="základní",J313,0)</f>
        <v>0</v>
      </c>
      <c r="BF313" s="200">
        <f>IF(N313="snížená",J313,0)</f>
        <v>0</v>
      </c>
      <c r="BG313" s="200">
        <f>IF(N313="zákl. přenesená",J313,0)</f>
        <v>0</v>
      </c>
      <c r="BH313" s="200">
        <f>IF(N313="sníž. přenesená",J313,0)</f>
        <v>0</v>
      </c>
      <c r="BI313" s="200">
        <f>IF(N313="nulová",J313,0)</f>
        <v>0</v>
      </c>
      <c r="BJ313" s="17" t="s">
        <v>88</v>
      </c>
      <c r="BK313" s="200">
        <f>ROUND(I313*H313,2)</f>
        <v>0</v>
      </c>
      <c r="BL313" s="17" t="s">
        <v>138</v>
      </c>
      <c r="BM313" s="199" t="s">
        <v>359</v>
      </c>
    </row>
    <row r="314" spans="1:65" s="14" customFormat="1" ht="11.25">
      <c r="B314" s="212"/>
      <c r="C314" s="213"/>
      <c r="D314" s="203" t="s">
        <v>140</v>
      </c>
      <c r="E314" s="214" t="s">
        <v>1</v>
      </c>
      <c r="F314" s="215" t="s">
        <v>360</v>
      </c>
      <c r="G314" s="213"/>
      <c r="H314" s="216">
        <v>31.93</v>
      </c>
      <c r="I314" s="217"/>
      <c r="J314" s="213"/>
      <c r="K314" s="213"/>
      <c r="L314" s="218"/>
      <c r="M314" s="219"/>
      <c r="N314" s="220"/>
      <c r="O314" s="220"/>
      <c r="P314" s="220"/>
      <c r="Q314" s="220"/>
      <c r="R314" s="220"/>
      <c r="S314" s="220"/>
      <c r="T314" s="221"/>
      <c r="AT314" s="222" t="s">
        <v>140</v>
      </c>
      <c r="AU314" s="222" t="s">
        <v>90</v>
      </c>
      <c r="AV314" s="14" t="s">
        <v>90</v>
      </c>
      <c r="AW314" s="14" t="s">
        <v>35</v>
      </c>
      <c r="AX314" s="14" t="s">
        <v>80</v>
      </c>
      <c r="AY314" s="222" t="s">
        <v>132</v>
      </c>
    </row>
    <row r="315" spans="1:65" s="15" customFormat="1" ht="11.25">
      <c r="B315" s="223"/>
      <c r="C315" s="224"/>
      <c r="D315" s="203" t="s">
        <v>140</v>
      </c>
      <c r="E315" s="225" t="s">
        <v>1</v>
      </c>
      <c r="F315" s="226" t="s">
        <v>143</v>
      </c>
      <c r="G315" s="224"/>
      <c r="H315" s="227">
        <v>31.93</v>
      </c>
      <c r="I315" s="228"/>
      <c r="J315" s="224"/>
      <c r="K315" s="224"/>
      <c r="L315" s="229"/>
      <c r="M315" s="230"/>
      <c r="N315" s="231"/>
      <c r="O315" s="231"/>
      <c r="P315" s="231"/>
      <c r="Q315" s="231"/>
      <c r="R315" s="231"/>
      <c r="S315" s="231"/>
      <c r="T315" s="232"/>
      <c r="AT315" s="233" t="s">
        <v>140</v>
      </c>
      <c r="AU315" s="233" t="s">
        <v>90</v>
      </c>
      <c r="AV315" s="15" t="s">
        <v>138</v>
      </c>
      <c r="AW315" s="15" t="s">
        <v>35</v>
      </c>
      <c r="AX315" s="15" t="s">
        <v>88</v>
      </c>
      <c r="AY315" s="233" t="s">
        <v>132</v>
      </c>
    </row>
    <row r="316" spans="1:65" s="2" customFormat="1" ht="24.2" customHeight="1">
      <c r="A316" s="34"/>
      <c r="B316" s="35"/>
      <c r="C316" s="187" t="s">
        <v>361</v>
      </c>
      <c r="D316" s="187" t="s">
        <v>134</v>
      </c>
      <c r="E316" s="188" t="s">
        <v>362</v>
      </c>
      <c r="F316" s="189" t="s">
        <v>363</v>
      </c>
      <c r="G316" s="190" t="s">
        <v>187</v>
      </c>
      <c r="H316" s="191">
        <v>2.601</v>
      </c>
      <c r="I316" s="192"/>
      <c r="J316" s="193">
        <f>ROUND(I316*H316,2)</f>
        <v>0</v>
      </c>
      <c r="K316" s="194"/>
      <c r="L316" s="39"/>
      <c r="M316" s="195" t="s">
        <v>1</v>
      </c>
      <c r="N316" s="196" t="s">
        <v>45</v>
      </c>
      <c r="O316" s="71"/>
      <c r="P316" s="197">
        <f>O316*H316</f>
        <v>0</v>
      </c>
      <c r="Q316" s="197">
        <v>2.2563399999999998</v>
      </c>
      <c r="R316" s="197">
        <f>Q316*H316</f>
        <v>5.8687403399999996</v>
      </c>
      <c r="S316" s="197">
        <v>0</v>
      </c>
      <c r="T316" s="198">
        <f>S316*H316</f>
        <v>0</v>
      </c>
      <c r="U316" s="34"/>
      <c r="V316" s="34"/>
      <c r="W316" s="34"/>
      <c r="X316" s="34"/>
      <c r="Y316" s="34"/>
      <c r="Z316" s="34"/>
      <c r="AA316" s="34"/>
      <c r="AB316" s="34"/>
      <c r="AC316" s="34"/>
      <c r="AD316" s="34"/>
      <c r="AE316" s="34"/>
      <c r="AR316" s="199" t="s">
        <v>138</v>
      </c>
      <c r="AT316" s="199" t="s">
        <v>134</v>
      </c>
      <c r="AU316" s="199" t="s">
        <v>90</v>
      </c>
      <c r="AY316" s="17" t="s">
        <v>132</v>
      </c>
      <c r="BE316" s="200">
        <f>IF(N316="základní",J316,0)</f>
        <v>0</v>
      </c>
      <c r="BF316" s="200">
        <f>IF(N316="snížená",J316,0)</f>
        <v>0</v>
      </c>
      <c r="BG316" s="200">
        <f>IF(N316="zákl. přenesená",J316,0)</f>
        <v>0</v>
      </c>
      <c r="BH316" s="200">
        <f>IF(N316="sníž. přenesená",J316,0)</f>
        <v>0</v>
      </c>
      <c r="BI316" s="200">
        <f>IF(N316="nulová",J316,0)</f>
        <v>0</v>
      </c>
      <c r="BJ316" s="17" t="s">
        <v>88</v>
      </c>
      <c r="BK316" s="200">
        <f>ROUND(I316*H316,2)</f>
        <v>0</v>
      </c>
      <c r="BL316" s="17" t="s">
        <v>138</v>
      </c>
      <c r="BM316" s="199" t="s">
        <v>364</v>
      </c>
    </row>
    <row r="317" spans="1:65" s="14" customFormat="1" ht="11.25">
      <c r="B317" s="212"/>
      <c r="C317" s="213"/>
      <c r="D317" s="203" t="s">
        <v>140</v>
      </c>
      <c r="E317" s="214" t="s">
        <v>1</v>
      </c>
      <c r="F317" s="215" t="s">
        <v>365</v>
      </c>
      <c r="G317" s="213"/>
      <c r="H317" s="216">
        <v>2.601</v>
      </c>
      <c r="I317" s="217"/>
      <c r="J317" s="213"/>
      <c r="K317" s="213"/>
      <c r="L317" s="218"/>
      <c r="M317" s="219"/>
      <c r="N317" s="220"/>
      <c r="O317" s="220"/>
      <c r="P317" s="220"/>
      <c r="Q317" s="220"/>
      <c r="R317" s="220"/>
      <c r="S317" s="220"/>
      <c r="T317" s="221"/>
      <c r="AT317" s="222" t="s">
        <v>140</v>
      </c>
      <c r="AU317" s="222" t="s">
        <v>90</v>
      </c>
      <c r="AV317" s="14" t="s">
        <v>90</v>
      </c>
      <c r="AW317" s="14" t="s">
        <v>35</v>
      </c>
      <c r="AX317" s="14" t="s">
        <v>80</v>
      </c>
      <c r="AY317" s="222" t="s">
        <v>132</v>
      </c>
    </row>
    <row r="318" spans="1:65" s="15" customFormat="1" ht="11.25">
      <c r="B318" s="223"/>
      <c r="C318" s="224"/>
      <c r="D318" s="203" t="s">
        <v>140</v>
      </c>
      <c r="E318" s="225" t="s">
        <v>1</v>
      </c>
      <c r="F318" s="226" t="s">
        <v>143</v>
      </c>
      <c r="G318" s="224"/>
      <c r="H318" s="227">
        <v>2.601</v>
      </c>
      <c r="I318" s="228"/>
      <c r="J318" s="224"/>
      <c r="K318" s="224"/>
      <c r="L318" s="229"/>
      <c r="M318" s="230"/>
      <c r="N318" s="231"/>
      <c r="O318" s="231"/>
      <c r="P318" s="231"/>
      <c r="Q318" s="231"/>
      <c r="R318" s="231"/>
      <c r="S318" s="231"/>
      <c r="T318" s="232"/>
      <c r="AT318" s="233" t="s">
        <v>140</v>
      </c>
      <c r="AU318" s="233" t="s">
        <v>90</v>
      </c>
      <c r="AV318" s="15" t="s">
        <v>138</v>
      </c>
      <c r="AW318" s="15" t="s">
        <v>35</v>
      </c>
      <c r="AX318" s="15" t="s">
        <v>88</v>
      </c>
      <c r="AY318" s="233" t="s">
        <v>132</v>
      </c>
    </row>
    <row r="319" spans="1:65" s="2" customFormat="1" ht="24.2" customHeight="1">
      <c r="A319" s="34"/>
      <c r="B319" s="35"/>
      <c r="C319" s="187" t="s">
        <v>366</v>
      </c>
      <c r="D319" s="187" t="s">
        <v>134</v>
      </c>
      <c r="E319" s="188" t="s">
        <v>367</v>
      </c>
      <c r="F319" s="189" t="s">
        <v>368</v>
      </c>
      <c r="G319" s="190" t="s">
        <v>137</v>
      </c>
      <c r="H319" s="191">
        <v>10.186</v>
      </c>
      <c r="I319" s="192"/>
      <c r="J319" s="193">
        <f>ROUND(I319*H319,2)</f>
        <v>0</v>
      </c>
      <c r="K319" s="194"/>
      <c r="L319" s="39"/>
      <c r="M319" s="195" t="s">
        <v>1</v>
      </c>
      <c r="N319" s="196" t="s">
        <v>45</v>
      </c>
      <c r="O319" s="71"/>
      <c r="P319" s="197">
        <f>O319*H319</f>
        <v>0</v>
      </c>
      <c r="Q319" s="197">
        <v>0</v>
      </c>
      <c r="R319" s="197">
        <f>Q319*H319</f>
        <v>0</v>
      </c>
      <c r="S319" s="197">
        <v>0</v>
      </c>
      <c r="T319" s="198">
        <f>S319*H319</f>
        <v>0</v>
      </c>
      <c r="U319" s="34"/>
      <c r="V319" s="34"/>
      <c r="W319" s="34"/>
      <c r="X319" s="34"/>
      <c r="Y319" s="34"/>
      <c r="Z319" s="34"/>
      <c r="AA319" s="34"/>
      <c r="AB319" s="34"/>
      <c r="AC319" s="34"/>
      <c r="AD319" s="34"/>
      <c r="AE319" s="34"/>
      <c r="AR319" s="199" t="s">
        <v>138</v>
      </c>
      <c r="AT319" s="199" t="s">
        <v>134</v>
      </c>
      <c r="AU319" s="199" t="s">
        <v>90</v>
      </c>
      <c r="AY319" s="17" t="s">
        <v>132</v>
      </c>
      <c r="BE319" s="200">
        <f>IF(N319="základní",J319,0)</f>
        <v>0</v>
      </c>
      <c r="BF319" s="200">
        <f>IF(N319="snížená",J319,0)</f>
        <v>0</v>
      </c>
      <c r="BG319" s="200">
        <f>IF(N319="zákl. přenesená",J319,0)</f>
        <v>0</v>
      </c>
      <c r="BH319" s="200">
        <f>IF(N319="sníž. přenesená",J319,0)</f>
        <v>0</v>
      </c>
      <c r="BI319" s="200">
        <f>IF(N319="nulová",J319,0)</f>
        <v>0</v>
      </c>
      <c r="BJ319" s="17" t="s">
        <v>88</v>
      </c>
      <c r="BK319" s="200">
        <f>ROUND(I319*H319,2)</f>
        <v>0</v>
      </c>
      <c r="BL319" s="17" t="s">
        <v>138</v>
      </c>
      <c r="BM319" s="199" t="s">
        <v>369</v>
      </c>
    </row>
    <row r="320" spans="1:65" s="13" customFormat="1" ht="11.25">
      <c r="B320" s="201"/>
      <c r="C320" s="202"/>
      <c r="D320" s="203" t="s">
        <v>140</v>
      </c>
      <c r="E320" s="204" t="s">
        <v>1</v>
      </c>
      <c r="F320" s="205" t="s">
        <v>370</v>
      </c>
      <c r="G320" s="202"/>
      <c r="H320" s="204" t="s">
        <v>1</v>
      </c>
      <c r="I320" s="206"/>
      <c r="J320" s="202"/>
      <c r="K320" s="202"/>
      <c r="L320" s="207"/>
      <c r="M320" s="208"/>
      <c r="N320" s="209"/>
      <c r="O320" s="209"/>
      <c r="P320" s="209"/>
      <c r="Q320" s="209"/>
      <c r="R320" s="209"/>
      <c r="S320" s="209"/>
      <c r="T320" s="210"/>
      <c r="AT320" s="211" t="s">
        <v>140</v>
      </c>
      <c r="AU320" s="211" t="s">
        <v>90</v>
      </c>
      <c r="AV320" s="13" t="s">
        <v>88</v>
      </c>
      <c r="AW320" s="13" t="s">
        <v>35</v>
      </c>
      <c r="AX320" s="13" t="s">
        <v>80</v>
      </c>
      <c r="AY320" s="211" t="s">
        <v>132</v>
      </c>
    </row>
    <row r="321" spans="1:65" s="14" customFormat="1" ht="11.25">
      <c r="B321" s="212"/>
      <c r="C321" s="213"/>
      <c r="D321" s="203" t="s">
        <v>140</v>
      </c>
      <c r="E321" s="214" t="s">
        <v>1</v>
      </c>
      <c r="F321" s="215" t="s">
        <v>142</v>
      </c>
      <c r="G321" s="213"/>
      <c r="H321" s="216">
        <v>10.186</v>
      </c>
      <c r="I321" s="217"/>
      <c r="J321" s="213"/>
      <c r="K321" s="213"/>
      <c r="L321" s="218"/>
      <c r="M321" s="219"/>
      <c r="N321" s="220"/>
      <c r="O321" s="220"/>
      <c r="P321" s="220"/>
      <c r="Q321" s="220"/>
      <c r="R321" s="220"/>
      <c r="S321" s="220"/>
      <c r="T321" s="221"/>
      <c r="AT321" s="222" t="s">
        <v>140</v>
      </c>
      <c r="AU321" s="222" t="s">
        <v>90</v>
      </c>
      <c r="AV321" s="14" t="s">
        <v>90</v>
      </c>
      <c r="AW321" s="14" t="s">
        <v>35</v>
      </c>
      <c r="AX321" s="14" t="s">
        <v>80</v>
      </c>
      <c r="AY321" s="222" t="s">
        <v>132</v>
      </c>
    </row>
    <row r="322" spans="1:65" s="15" customFormat="1" ht="11.25">
      <c r="B322" s="223"/>
      <c r="C322" s="224"/>
      <c r="D322" s="203" t="s">
        <v>140</v>
      </c>
      <c r="E322" s="225" t="s">
        <v>1</v>
      </c>
      <c r="F322" s="226" t="s">
        <v>143</v>
      </c>
      <c r="G322" s="224"/>
      <c r="H322" s="227">
        <v>10.186</v>
      </c>
      <c r="I322" s="228"/>
      <c r="J322" s="224"/>
      <c r="K322" s="224"/>
      <c r="L322" s="229"/>
      <c r="M322" s="230"/>
      <c r="N322" s="231"/>
      <c r="O322" s="231"/>
      <c r="P322" s="231"/>
      <c r="Q322" s="231"/>
      <c r="R322" s="231"/>
      <c r="S322" s="231"/>
      <c r="T322" s="232"/>
      <c r="AT322" s="233" t="s">
        <v>140</v>
      </c>
      <c r="AU322" s="233" t="s">
        <v>90</v>
      </c>
      <c r="AV322" s="15" t="s">
        <v>138</v>
      </c>
      <c r="AW322" s="15" t="s">
        <v>35</v>
      </c>
      <c r="AX322" s="15" t="s">
        <v>88</v>
      </c>
      <c r="AY322" s="233" t="s">
        <v>132</v>
      </c>
    </row>
    <row r="323" spans="1:65" s="12" customFormat="1" ht="22.9" customHeight="1">
      <c r="B323" s="171"/>
      <c r="C323" s="172"/>
      <c r="D323" s="173" t="s">
        <v>79</v>
      </c>
      <c r="E323" s="185" t="s">
        <v>371</v>
      </c>
      <c r="F323" s="185" t="s">
        <v>372</v>
      </c>
      <c r="G323" s="172"/>
      <c r="H323" s="172"/>
      <c r="I323" s="175"/>
      <c r="J323" s="186">
        <f>BK323</f>
        <v>0</v>
      </c>
      <c r="K323" s="172"/>
      <c r="L323" s="177"/>
      <c r="M323" s="178"/>
      <c r="N323" s="179"/>
      <c r="O323" s="179"/>
      <c r="P323" s="180">
        <f>SUM(P324:P332)</f>
        <v>0</v>
      </c>
      <c r="Q323" s="179"/>
      <c r="R323" s="180">
        <f>SUM(R324:R332)</f>
        <v>0</v>
      </c>
      <c r="S323" s="179"/>
      <c r="T323" s="181">
        <f>SUM(T324:T332)</f>
        <v>0</v>
      </c>
      <c r="AR323" s="182" t="s">
        <v>88</v>
      </c>
      <c r="AT323" s="183" t="s">
        <v>79</v>
      </c>
      <c r="AU323" s="183" t="s">
        <v>88</v>
      </c>
      <c r="AY323" s="182" t="s">
        <v>132</v>
      </c>
      <c r="BK323" s="184">
        <f>SUM(BK324:BK332)</f>
        <v>0</v>
      </c>
    </row>
    <row r="324" spans="1:65" s="2" customFormat="1" ht="24.2" customHeight="1">
      <c r="A324" s="34"/>
      <c r="B324" s="35"/>
      <c r="C324" s="187" t="s">
        <v>373</v>
      </c>
      <c r="D324" s="187" t="s">
        <v>134</v>
      </c>
      <c r="E324" s="188" t="s">
        <v>374</v>
      </c>
      <c r="F324" s="189" t="s">
        <v>375</v>
      </c>
      <c r="G324" s="190" t="s">
        <v>220</v>
      </c>
      <c r="H324" s="191">
        <v>204.61</v>
      </c>
      <c r="I324" s="192"/>
      <c r="J324" s="193">
        <f>ROUND(I324*H324,2)</f>
        <v>0</v>
      </c>
      <c r="K324" s="194"/>
      <c r="L324" s="39"/>
      <c r="M324" s="195" t="s">
        <v>1</v>
      </c>
      <c r="N324" s="196" t="s">
        <v>45</v>
      </c>
      <c r="O324" s="71"/>
      <c r="P324" s="197">
        <f>O324*H324</f>
        <v>0</v>
      </c>
      <c r="Q324" s="197">
        <v>0</v>
      </c>
      <c r="R324" s="197">
        <f>Q324*H324</f>
        <v>0</v>
      </c>
      <c r="S324" s="197">
        <v>0</v>
      </c>
      <c r="T324" s="198">
        <f>S324*H324</f>
        <v>0</v>
      </c>
      <c r="U324" s="34"/>
      <c r="V324" s="34"/>
      <c r="W324" s="34"/>
      <c r="X324" s="34"/>
      <c r="Y324" s="34"/>
      <c r="Z324" s="34"/>
      <c r="AA324" s="34"/>
      <c r="AB324" s="34"/>
      <c r="AC324" s="34"/>
      <c r="AD324" s="34"/>
      <c r="AE324" s="34"/>
      <c r="AR324" s="199" t="s">
        <v>138</v>
      </c>
      <c r="AT324" s="199" t="s">
        <v>134</v>
      </c>
      <c r="AU324" s="199" t="s">
        <v>90</v>
      </c>
      <c r="AY324" s="17" t="s">
        <v>132</v>
      </c>
      <c r="BE324" s="200">
        <f>IF(N324="základní",J324,0)</f>
        <v>0</v>
      </c>
      <c r="BF324" s="200">
        <f>IF(N324="snížená",J324,0)</f>
        <v>0</v>
      </c>
      <c r="BG324" s="200">
        <f>IF(N324="zákl. přenesená",J324,0)</f>
        <v>0</v>
      </c>
      <c r="BH324" s="200">
        <f>IF(N324="sníž. přenesená",J324,0)</f>
        <v>0</v>
      </c>
      <c r="BI324" s="200">
        <f>IF(N324="nulová",J324,0)</f>
        <v>0</v>
      </c>
      <c r="BJ324" s="17" t="s">
        <v>88</v>
      </c>
      <c r="BK324" s="200">
        <f>ROUND(I324*H324,2)</f>
        <v>0</v>
      </c>
      <c r="BL324" s="17" t="s">
        <v>138</v>
      </c>
      <c r="BM324" s="199" t="s">
        <v>376</v>
      </c>
    </row>
    <row r="325" spans="1:65" s="2" customFormat="1" ht="24.2" customHeight="1">
      <c r="A325" s="34"/>
      <c r="B325" s="35"/>
      <c r="C325" s="187" t="s">
        <v>377</v>
      </c>
      <c r="D325" s="187" t="s">
        <v>134</v>
      </c>
      <c r="E325" s="188" t="s">
        <v>378</v>
      </c>
      <c r="F325" s="189" t="s">
        <v>379</v>
      </c>
      <c r="G325" s="190" t="s">
        <v>220</v>
      </c>
      <c r="H325" s="191">
        <v>1636.88</v>
      </c>
      <c r="I325" s="192"/>
      <c r="J325" s="193">
        <f>ROUND(I325*H325,2)</f>
        <v>0</v>
      </c>
      <c r="K325" s="194"/>
      <c r="L325" s="39"/>
      <c r="M325" s="195" t="s">
        <v>1</v>
      </c>
      <c r="N325" s="196" t="s">
        <v>45</v>
      </c>
      <c r="O325" s="71"/>
      <c r="P325" s="197">
        <f>O325*H325</f>
        <v>0</v>
      </c>
      <c r="Q325" s="197">
        <v>0</v>
      </c>
      <c r="R325" s="197">
        <f>Q325*H325</f>
        <v>0</v>
      </c>
      <c r="S325" s="197">
        <v>0</v>
      </c>
      <c r="T325" s="198">
        <f>S325*H325</f>
        <v>0</v>
      </c>
      <c r="U325" s="34"/>
      <c r="V325" s="34"/>
      <c r="W325" s="34"/>
      <c r="X325" s="34"/>
      <c r="Y325" s="34"/>
      <c r="Z325" s="34"/>
      <c r="AA325" s="34"/>
      <c r="AB325" s="34"/>
      <c r="AC325" s="34"/>
      <c r="AD325" s="34"/>
      <c r="AE325" s="34"/>
      <c r="AR325" s="199" t="s">
        <v>138</v>
      </c>
      <c r="AT325" s="199" t="s">
        <v>134</v>
      </c>
      <c r="AU325" s="199" t="s">
        <v>90</v>
      </c>
      <c r="AY325" s="17" t="s">
        <v>132</v>
      </c>
      <c r="BE325" s="200">
        <f>IF(N325="základní",J325,0)</f>
        <v>0</v>
      </c>
      <c r="BF325" s="200">
        <f>IF(N325="snížená",J325,0)</f>
        <v>0</v>
      </c>
      <c r="BG325" s="200">
        <f>IF(N325="zákl. přenesená",J325,0)</f>
        <v>0</v>
      </c>
      <c r="BH325" s="200">
        <f>IF(N325="sníž. přenesená",J325,0)</f>
        <v>0</v>
      </c>
      <c r="BI325" s="200">
        <f>IF(N325="nulová",J325,0)</f>
        <v>0</v>
      </c>
      <c r="BJ325" s="17" t="s">
        <v>88</v>
      </c>
      <c r="BK325" s="200">
        <f>ROUND(I325*H325,2)</f>
        <v>0</v>
      </c>
      <c r="BL325" s="17" t="s">
        <v>138</v>
      </c>
      <c r="BM325" s="199" t="s">
        <v>380</v>
      </c>
    </row>
    <row r="326" spans="1:65" s="14" customFormat="1" ht="11.25">
      <c r="B326" s="212"/>
      <c r="C326" s="213"/>
      <c r="D326" s="203" t="s">
        <v>140</v>
      </c>
      <c r="E326" s="213"/>
      <c r="F326" s="215" t="s">
        <v>381</v>
      </c>
      <c r="G326" s="213"/>
      <c r="H326" s="216">
        <v>1636.88</v>
      </c>
      <c r="I326" s="217"/>
      <c r="J326" s="213"/>
      <c r="K326" s="213"/>
      <c r="L326" s="218"/>
      <c r="M326" s="219"/>
      <c r="N326" s="220"/>
      <c r="O326" s="220"/>
      <c r="P326" s="220"/>
      <c r="Q326" s="220"/>
      <c r="R326" s="220"/>
      <c r="S326" s="220"/>
      <c r="T326" s="221"/>
      <c r="AT326" s="222" t="s">
        <v>140</v>
      </c>
      <c r="AU326" s="222" t="s">
        <v>90</v>
      </c>
      <c r="AV326" s="14" t="s">
        <v>90</v>
      </c>
      <c r="AW326" s="14" t="s">
        <v>4</v>
      </c>
      <c r="AX326" s="14" t="s">
        <v>88</v>
      </c>
      <c r="AY326" s="222" t="s">
        <v>132</v>
      </c>
    </row>
    <row r="327" spans="1:65" s="2" customFormat="1" ht="37.9" customHeight="1">
      <c r="A327" s="34"/>
      <c r="B327" s="35"/>
      <c r="C327" s="187" t="s">
        <v>382</v>
      </c>
      <c r="D327" s="187" t="s">
        <v>134</v>
      </c>
      <c r="E327" s="188" t="s">
        <v>383</v>
      </c>
      <c r="F327" s="189" t="s">
        <v>384</v>
      </c>
      <c r="G327" s="190" t="s">
        <v>220</v>
      </c>
      <c r="H327" s="191">
        <v>16.324999999999999</v>
      </c>
      <c r="I327" s="192"/>
      <c r="J327" s="193">
        <f>ROUND(I327*H327,2)</f>
        <v>0</v>
      </c>
      <c r="K327" s="194"/>
      <c r="L327" s="39"/>
      <c r="M327" s="195" t="s">
        <v>1</v>
      </c>
      <c r="N327" s="196" t="s">
        <v>45</v>
      </c>
      <c r="O327" s="71"/>
      <c r="P327" s="197">
        <f>O327*H327</f>
        <v>0</v>
      </c>
      <c r="Q327" s="197">
        <v>0</v>
      </c>
      <c r="R327" s="197">
        <f>Q327*H327</f>
        <v>0</v>
      </c>
      <c r="S327" s="197">
        <v>0</v>
      </c>
      <c r="T327" s="198">
        <f>S327*H327</f>
        <v>0</v>
      </c>
      <c r="U327" s="34"/>
      <c r="V327" s="34"/>
      <c r="W327" s="34"/>
      <c r="X327" s="34"/>
      <c r="Y327" s="34"/>
      <c r="Z327" s="34"/>
      <c r="AA327" s="34"/>
      <c r="AB327" s="34"/>
      <c r="AC327" s="34"/>
      <c r="AD327" s="34"/>
      <c r="AE327" s="34"/>
      <c r="AR327" s="199" t="s">
        <v>138</v>
      </c>
      <c r="AT327" s="199" t="s">
        <v>134</v>
      </c>
      <c r="AU327" s="199" t="s">
        <v>90</v>
      </c>
      <c r="AY327" s="17" t="s">
        <v>132</v>
      </c>
      <c r="BE327" s="200">
        <f>IF(N327="základní",J327,0)</f>
        <v>0</v>
      </c>
      <c r="BF327" s="200">
        <f>IF(N327="snížená",J327,0)</f>
        <v>0</v>
      </c>
      <c r="BG327" s="200">
        <f>IF(N327="zákl. přenesená",J327,0)</f>
        <v>0</v>
      </c>
      <c r="BH327" s="200">
        <f>IF(N327="sníž. přenesená",J327,0)</f>
        <v>0</v>
      </c>
      <c r="BI327" s="200">
        <f>IF(N327="nulová",J327,0)</f>
        <v>0</v>
      </c>
      <c r="BJ327" s="17" t="s">
        <v>88</v>
      </c>
      <c r="BK327" s="200">
        <f>ROUND(I327*H327,2)</f>
        <v>0</v>
      </c>
      <c r="BL327" s="17" t="s">
        <v>138</v>
      </c>
      <c r="BM327" s="199" t="s">
        <v>385</v>
      </c>
    </row>
    <row r="328" spans="1:65" s="14" customFormat="1" ht="11.25">
      <c r="B328" s="212"/>
      <c r="C328" s="213"/>
      <c r="D328" s="203" t="s">
        <v>140</v>
      </c>
      <c r="E328" s="214" t="s">
        <v>1</v>
      </c>
      <c r="F328" s="215" t="s">
        <v>386</v>
      </c>
      <c r="G328" s="213"/>
      <c r="H328" s="216">
        <v>16.324999999999999</v>
      </c>
      <c r="I328" s="217"/>
      <c r="J328" s="213"/>
      <c r="K328" s="213"/>
      <c r="L328" s="218"/>
      <c r="M328" s="219"/>
      <c r="N328" s="220"/>
      <c r="O328" s="220"/>
      <c r="P328" s="220"/>
      <c r="Q328" s="220"/>
      <c r="R328" s="220"/>
      <c r="S328" s="220"/>
      <c r="T328" s="221"/>
      <c r="AT328" s="222" t="s">
        <v>140</v>
      </c>
      <c r="AU328" s="222" t="s">
        <v>90</v>
      </c>
      <c r="AV328" s="14" t="s">
        <v>90</v>
      </c>
      <c r="AW328" s="14" t="s">
        <v>35</v>
      </c>
      <c r="AX328" s="14" t="s">
        <v>80</v>
      </c>
      <c r="AY328" s="222" t="s">
        <v>132</v>
      </c>
    </row>
    <row r="329" spans="1:65" s="15" customFormat="1" ht="11.25">
      <c r="B329" s="223"/>
      <c r="C329" s="224"/>
      <c r="D329" s="203" t="s">
        <v>140</v>
      </c>
      <c r="E329" s="225" t="s">
        <v>1</v>
      </c>
      <c r="F329" s="226" t="s">
        <v>143</v>
      </c>
      <c r="G329" s="224"/>
      <c r="H329" s="227">
        <v>16.324999999999999</v>
      </c>
      <c r="I329" s="228"/>
      <c r="J329" s="224"/>
      <c r="K329" s="224"/>
      <c r="L329" s="229"/>
      <c r="M329" s="230"/>
      <c r="N329" s="231"/>
      <c r="O329" s="231"/>
      <c r="P329" s="231"/>
      <c r="Q329" s="231"/>
      <c r="R329" s="231"/>
      <c r="S329" s="231"/>
      <c r="T329" s="232"/>
      <c r="AT329" s="233" t="s">
        <v>140</v>
      </c>
      <c r="AU329" s="233" t="s">
        <v>90</v>
      </c>
      <c r="AV329" s="15" t="s">
        <v>138</v>
      </c>
      <c r="AW329" s="15" t="s">
        <v>35</v>
      </c>
      <c r="AX329" s="15" t="s">
        <v>88</v>
      </c>
      <c r="AY329" s="233" t="s">
        <v>132</v>
      </c>
    </row>
    <row r="330" spans="1:65" s="2" customFormat="1" ht="44.25" customHeight="1">
      <c r="A330" s="34"/>
      <c r="B330" s="35"/>
      <c r="C330" s="187" t="s">
        <v>387</v>
      </c>
      <c r="D330" s="187" t="s">
        <v>134</v>
      </c>
      <c r="E330" s="188" t="s">
        <v>388</v>
      </c>
      <c r="F330" s="189" t="s">
        <v>389</v>
      </c>
      <c r="G330" s="190" t="s">
        <v>220</v>
      </c>
      <c r="H330" s="191">
        <v>188.285</v>
      </c>
      <c r="I330" s="192"/>
      <c r="J330" s="193">
        <f>ROUND(I330*H330,2)</f>
        <v>0</v>
      </c>
      <c r="K330" s="194"/>
      <c r="L330" s="39"/>
      <c r="M330" s="195" t="s">
        <v>1</v>
      </c>
      <c r="N330" s="196" t="s">
        <v>45</v>
      </c>
      <c r="O330" s="71"/>
      <c r="P330" s="197">
        <f>O330*H330</f>
        <v>0</v>
      </c>
      <c r="Q330" s="197">
        <v>0</v>
      </c>
      <c r="R330" s="197">
        <f>Q330*H330</f>
        <v>0</v>
      </c>
      <c r="S330" s="197">
        <v>0</v>
      </c>
      <c r="T330" s="198">
        <f>S330*H330</f>
        <v>0</v>
      </c>
      <c r="U330" s="34"/>
      <c r="V330" s="34"/>
      <c r="W330" s="34"/>
      <c r="X330" s="34"/>
      <c r="Y330" s="34"/>
      <c r="Z330" s="34"/>
      <c r="AA330" s="34"/>
      <c r="AB330" s="34"/>
      <c r="AC330" s="34"/>
      <c r="AD330" s="34"/>
      <c r="AE330" s="34"/>
      <c r="AR330" s="199" t="s">
        <v>138</v>
      </c>
      <c r="AT330" s="199" t="s">
        <v>134</v>
      </c>
      <c r="AU330" s="199" t="s">
        <v>90</v>
      </c>
      <c r="AY330" s="17" t="s">
        <v>132</v>
      </c>
      <c r="BE330" s="200">
        <f>IF(N330="základní",J330,0)</f>
        <v>0</v>
      </c>
      <c r="BF330" s="200">
        <f>IF(N330="snížená",J330,0)</f>
        <v>0</v>
      </c>
      <c r="BG330" s="200">
        <f>IF(N330="zákl. přenesená",J330,0)</f>
        <v>0</v>
      </c>
      <c r="BH330" s="200">
        <f>IF(N330="sníž. přenesená",J330,0)</f>
        <v>0</v>
      </c>
      <c r="BI330" s="200">
        <f>IF(N330="nulová",J330,0)</f>
        <v>0</v>
      </c>
      <c r="BJ330" s="17" t="s">
        <v>88</v>
      </c>
      <c r="BK330" s="200">
        <f>ROUND(I330*H330,2)</f>
        <v>0</v>
      </c>
      <c r="BL330" s="17" t="s">
        <v>138</v>
      </c>
      <c r="BM330" s="199" t="s">
        <v>390</v>
      </c>
    </row>
    <row r="331" spans="1:65" s="14" customFormat="1" ht="11.25">
      <c r="B331" s="212"/>
      <c r="C331" s="213"/>
      <c r="D331" s="203" t="s">
        <v>140</v>
      </c>
      <c r="E331" s="214" t="s">
        <v>1</v>
      </c>
      <c r="F331" s="215" t="s">
        <v>391</v>
      </c>
      <c r="G331" s="213"/>
      <c r="H331" s="216">
        <v>188.285</v>
      </c>
      <c r="I331" s="217"/>
      <c r="J331" s="213"/>
      <c r="K331" s="213"/>
      <c r="L331" s="218"/>
      <c r="M331" s="219"/>
      <c r="N331" s="220"/>
      <c r="O331" s="220"/>
      <c r="P331" s="220"/>
      <c r="Q331" s="220"/>
      <c r="R331" s="220"/>
      <c r="S331" s="220"/>
      <c r="T331" s="221"/>
      <c r="AT331" s="222" t="s">
        <v>140</v>
      </c>
      <c r="AU331" s="222" t="s">
        <v>90</v>
      </c>
      <c r="AV331" s="14" t="s">
        <v>90</v>
      </c>
      <c r="AW331" s="14" t="s">
        <v>35</v>
      </c>
      <c r="AX331" s="14" t="s">
        <v>80</v>
      </c>
      <c r="AY331" s="222" t="s">
        <v>132</v>
      </c>
    </row>
    <row r="332" spans="1:65" s="15" customFormat="1" ht="11.25">
      <c r="B332" s="223"/>
      <c r="C332" s="224"/>
      <c r="D332" s="203" t="s">
        <v>140</v>
      </c>
      <c r="E332" s="225" t="s">
        <v>1</v>
      </c>
      <c r="F332" s="226" t="s">
        <v>143</v>
      </c>
      <c r="G332" s="224"/>
      <c r="H332" s="227">
        <v>188.285</v>
      </c>
      <c r="I332" s="228"/>
      <c r="J332" s="224"/>
      <c r="K332" s="224"/>
      <c r="L332" s="229"/>
      <c r="M332" s="230"/>
      <c r="N332" s="231"/>
      <c r="O332" s="231"/>
      <c r="P332" s="231"/>
      <c r="Q332" s="231"/>
      <c r="R332" s="231"/>
      <c r="S332" s="231"/>
      <c r="T332" s="232"/>
      <c r="AT332" s="233" t="s">
        <v>140</v>
      </c>
      <c r="AU332" s="233" t="s">
        <v>90</v>
      </c>
      <c r="AV332" s="15" t="s">
        <v>138</v>
      </c>
      <c r="AW332" s="15" t="s">
        <v>35</v>
      </c>
      <c r="AX332" s="15" t="s">
        <v>88</v>
      </c>
      <c r="AY332" s="233" t="s">
        <v>132</v>
      </c>
    </row>
    <row r="333" spans="1:65" s="12" customFormat="1" ht="22.9" customHeight="1">
      <c r="B333" s="171"/>
      <c r="C333" s="172"/>
      <c r="D333" s="173" t="s">
        <v>79</v>
      </c>
      <c r="E333" s="185" t="s">
        <v>392</v>
      </c>
      <c r="F333" s="185" t="s">
        <v>393</v>
      </c>
      <c r="G333" s="172"/>
      <c r="H333" s="172"/>
      <c r="I333" s="175"/>
      <c r="J333" s="186">
        <f>BK333</f>
        <v>0</v>
      </c>
      <c r="K333" s="172"/>
      <c r="L333" s="177"/>
      <c r="M333" s="178"/>
      <c r="N333" s="179"/>
      <c r="O333" s="179"/>
      <c r="P333" s="180">
        <f>P334</f>
        <v>0</v>
      </c>
      <c r="Q333" s="179"/>
      <c r="R333" s="180">
        <f>R334</f>
        <v>0</v>
      </c>
      <c r="S333" s="179"/>
      <c r="T333" s="181">
        <f>T334</f>
        <v>0</v>
      </c>
      <c r="AR333" s="182" t="s">
        <v>88</v>
      </c>
      <c r="AT333" s="183" t="s">
        <v>79</v>
      </c>
      <c r="AU333" s="183" t="s">
        <v>88</v>
      </c>
      <c r="AY333" s="182" t="s">
        <v>132</v>
      </c>
      <c r="BK333" s="184">
        <f>BK334</f>
        <v>0</v>
      </c>
    </row>
    <row r="334" spans="1:65" s="2" customFormat="1" ht="24.2" customHeight="1">
      <c r="A334" s="34"/>
      <c r="B334" s="35"/>
      <c r="C334" s="187" t="s">
        <v>394</v>
      </c>
      <c r="D334" s="187" t="s">
        <v>134</v>
      </c>
      <c r="E334" s="188" t="s">
        <v>395</v>
      </c>
      <c r="F334" s="189" t="s">
        <v>396</v>
      </c>
      <c r="G334" s="190" t="s">
        <v>220</v>
      </c>
      <c r="H334" s="191">
        <v>347.75099999999998</v>
      </c>
      <c r="I334" s="192"/>
      <c r="J334" s="193">
        <f>ROUND(I334*H334,2)</f>
        <v>0</v>
      </c>
      <c r="K334" s="194"/>
      <c r="L334" s="39"/>
      <c r="M334" s="195" t="s">
        <v>1</v>
      </c>
      <c r="N334" s="196" t="s">
        <v>45</v>
      </c>
      <c r="O334" s="71"/>
      <c r="P334" s="197">
        <f>O334*H334</f>
        <v>0</v>
      </c>
      <c r="Q334" s="197">
        <v>0</v>
      </c>
      <c r="R334" s="197">
        <f>Q334*H334</f>
        <v>0</v>
      </c>
      <c r="S334" s="197">
        <v>0</v>
      </c>
      <c r="T334" s="198">
        <f>S334*H334</f>
        <v>0</v>
      </c>
      <c r="U334" s="34"/>
      <c r="V334" s="34"/>
      <c r="W334" s="34"/>
      <c r="X334" s="34"/>
      <c r="Y334" s="34"/>
      <c r="Z334" s="34"/>
      <c r="AA334" s="34"/>
      <c r="AB334" s="34"/>
      <c r="AC334" s="34"/>
      <c r="AD334" s="34"/>
      <c r="AE334" s="34"/>
      <c r="AR334" s="199" t="s">
        <v>138</v>
      </c>
      <c r="AT334" s="199" t="s">
        <v>134</v>
      </c>
      <c r="AU334" s="199" t="s">
        <v>90</v>
      </c>
      <c r="AY334" s="17" t="s">
        <v>132</v>
      </c>
      <c r="BE334" s="200">
        <f>IF(N334="základní",J334,0)</f>
        <v>0</v>
      </c>
      <c r="BF334" s="200">
        <f>IF(N334="snížená",J334,0)</f>
        <v>0</v>
      </c>
      <c r="BG334" s="200">
        <f>IF(N334="zákl. přenesená",J334,0)</f>
        <v>0</v>
      </c>
      <c r="BH334" s="200">
        <f>IF(N334="sníž. přenesená",J334,0)</f>
        <v>0</v>
      </c>
      <c r="BI334" s="200">
        <f>IF(N334="nulová",J334,0)</f>
        <v>0</v>
      </c>
      <c r="BJ334" s="17" t="s">
        <v>88</v>
      </c>
      <c r="BK334" s="200">
        <f>ROUND(I334*H334,2)</f>
        <v>0</v>
      </c>
      <c r="BL334" s="17" t="s">
        <v>138</v>
      </c>
      <c r="BM334" s="199" t="s">
        <v>397</v>
      </c>
    </row>
    <row r="335" spans="1:65" s="12" customFormat="1" ht="25.9" customHeight="1">
      <c r="B335" s="171"/>
      <c r="C335" s="172"/>
      <c r="D335" s="173" t="s">
        <v>79</v>
      </c>
      <c r="E335" s="174" t="s">
        <v>398</v>
      </c>
      <c r="F335" s="174" t="s">
        <v>399</v>
      </c>
      <c r="G335" s="172"/>
      <c r="H335" s="172"/>
      <c r="I335" s="175"/>
      <c r="J335" s="176">
        <f>BK335</f>
        <v>0</v>
      </c>
      <c r="K335" s="172"/>
      <c r="L335" s="177"/>
      <c r="M335" s="178"/>
      <c r="N335" s="179"/>
      <c r="O335" s="179"/>
      <c r="P335" s="180">
        <f>P336</f>
        <v>0</v>
      </c>
      <c r="Q335" s="179"/>
      <c r="R335" s="180">
        <f>R336</f>
        <v>12.5</v>
      </c>
      <c r="S335" s="179"/>
      <c r="T335" s="181">
        <f>T336</f>
        <v>0</v>
      </c>
      <c r="AR335" s="182" t="s">
        <v>90</v>
      </c>
      <c r="AT335" s="183" t="s">
        <v>79</v>
      </c>
      <c r="AU335" s="183" t="s">
        <v>80</v>
      </c>
      <c r="AY335" s="182" t="s">
        <v>132</v>
      </c>
      <c r="BK335" s="184">
        <f>BK336</f>
        <v>0</v>
      </c>
    </row>
    <row r="336" spans="1:65" s="12" customFormat="1" ht="22.9" customHeight="1">
      <c r="B336" s="171"/>
      <c r="C336" s="172"/>
      <c r="D336" s="173" t="s">
        <v>79</v>
      </c>
      <c r="E336" s="185" t="s">
        <v>400</v>
      </c>
      <c r="F336" s="185" t="s">
        <v>401</v>
      </c>
      <c r="G336" s="172"/>
      <c r="H336" s="172"/>
      <c r="I336" s="175"/>
      <c r="J336" s="186">
        <f>BK336</f>
        <v>0</v>
      </c>
      <c r="K336" s="172"/>
      <c r="L336" s="177"/>
      <c r="M336" s="178"/>
      <c r="N336" s="179"/>
      <c r="O336" s="179"/>
      <c r="P336" s="180">
        <f>SUM(P337:P347)</f>
        <v>0</v>
      </c>
      <c r="Q336" s="179"/>
      <c r="R336" s="180">
        <f>SUM(R337:R347)</f>
        <v>12.5</v>
      </c>
      <c r="S336" s="179"/>
      <c r="T336" s="181">
        <f>SUM(T337:T347)</f>
        <v>0</v>
      </c>
      <c r="AR336" s="182" t="s">
        <v>90</v>
      </c>
      <c r="AT336" s="183" t="s">
        <v>79</v>
      </c>
      <c r="AU336" s="183" t="s">
        <v>88</v>
      </c>
      <c r="AY336" s="182" t="s">
        <v>132</v>
      </c>
      <c r="BK336" s="184">
        <f>SUM(BK337:BK347)</f>
        <v>0</v>
      </c>
    </row>
    <row r="337" spans="1:65" s="2" customFormat="1" ht="24.2" customHeight="1">
      <c r="A337" s="34"/>
      <c r="B337" s="35"/>
      <c r="C337" s="187" t="s">
        <v>402</v>
      </c>
      <c r="D337" s="187" t="s">
        <v>134</v>
      </c>
      <c r="E337" s="188" t="s">
        <v>403</v>
      </c>
      <c r="F337" s="189" t="s">
        <v>404</v>
      </c>
      <c r="G337" s="190" t="s">
        <v>281</v>
      </c>
      <c r="H337" s="191">
        <v>5</v>
      </c>
      <c r="I337" s="192"/>
      <c r="J337" s="193">
        <f>ROUND(I337*H337,2)</f>
        <v>0</v>
      </c>
      <c r="K337" s="194"/>
      <c r="L337" s="39"/>
      <c r="M337" s="195" t="s">
        <v>1</v>
      </c>
      <c r="N337" s="196" t="s">
        <v>45</v>
      </c>
      <c r="O337" s="71"/>
      <c r="P337" s="197">
        <f>O337*H337</f>
        <v>0</v>
      </c>
      <c r="Q337" s="197">
        <v>1.25</v>
      </c>
      <c r="R337" s="197">
        <f>Q337*H337</f>
        <v>6.25</v>
      </c>
      <c r="S337" s="197">
        <v>0</v>
      </c>
      <c r="T337" s="198">
        <f>S337*H337</f>
        <v>0</v>
      </c>
      <c r="U337" s="34"/>
      <c r="V337" s="34"/>
      <c r="W337" s="34"/>
      <c r="X337" s="34"/>
      <c r="Y337" s="34"/>
      <c r="Z337" s="34"/>
      <c r="AA337" s="34"/>
      <c r="AB337" s="34"/>
      <c r="AC337" s="34"/>
      <c r="AD337" s="34"/>
      <c r="AE337" s="34"/>
      <c r="AR337" s="199" t="s">
        <v>248</v>
      </c>
      <c r="AT337" s="199" t="s">
        <v>134</v>
      </c>
      <c r="AU337" s="199" t="s">
        <v>90</v>
      </c>
      <c r="AY337" s="17" t="s">
        <v>132</v>
      </c>
      <c r="BE337" s="200">
        <f>IF(N337="základní",J337,0)</f>
        <v>0</v>
      </c>
      <c r="BF337" s="200">
        <f>IF(N337="snížená",J337,0)</f>
        <v>0</v>
      </c>
      <c r="BG337" s="200">
        <f>IF(N337="zákl. přenesená",J337,0)</f>
        <v>0</v>
      </c>
      <c r="BH337" s="200">
        <f>IF(N337="sníž. přenesená",J337,0)</f>
        <v>0</v>
      </c>
      <c r="BI337" s="200">
        <f>IF(N337="nulová",J337,0)</f>
        <v>0</v>
      </c>
      <c r="BJ337" s="17" t="s">
        <v>88</v>
      </c>
      <c r="BK337" s="200">
        <f>ROUND(I337*H337,2)</f>
        <v>0</v>
      </c>
      <c r="BL337" s="17" t="s">
        <v>248</v>
      </c>
      <c r="BM337" s="199" t="s">
        <v>405</v>
      </c>
    </row>
    <row r="338" spans="1:65" s="14" customFormat="1" ht="11.25">
      <c r="B338" s="212"/>
      <c r="C338" s="213"/>
      <c r="D338" s="203" t="s">
        <v>140</v>
      </c>
      <c r="E338" s="214" t="s">
        <v>1</v>
      </c>
      <c r="F338" s="215" t="s">
        <v>168</v>
      </c>
      <c r="G338" s="213"/>
      <c r="H338" s="216">
        <v>5</v>
      </c>
      <c r="I338" s="217"/>
      <c r="J338" s="213"/>
      <c r="K338" s="213"/>
      <c r="L338" s="218"/>
      <c r="M338" s="219"/>
      <c r="N338" s="220"/>
      <c r="O338" s="220"/>
      <c r="P338" s="220"/>
      <c r="Q338" s="220"/>
      <c r="R338" s="220"/>
      <c r="S338" s="220"/>
      <c r="T338" s="221"/>
      <c r="AT338" s="222" t="s">
        <v>140</v>
      </c>
      <c r="AU338" s="222" t="s">
        <v>90</v>
      </c>
      <c r="AV338" s="14" t="s">
        <v>90</v>
      </c>
      <c r="AW338" s="14" t="s">
        <v>35</v>
      </c>
      <c r="AX338" s="14" t="s">
        <v>80</v>
      </c>
      <c r="AY338" s="222" t="s">
        <v>132</v>
      </c>
    </row>
    <row r="339" spans="1:65" s="15" customFormat="1" ht="11.25">
      <c r="B339" s="223"/>
      <c r="C339" s="224"/>
      <c r="D339" s="203" t="s">
        <v>140</v>
      </c>
      <c r="E339" s="225" t="s">
        <v>1</v>
      </c>
      <c r="F339" s="226" t="s">
        <v>143</v>
      </c>
      <c r="G339" s="224"/>
      <c r="H339" s="227">
        <v>5</v>
      </c>
      <c r="I339" s="228"/>
      <c r="J339" s="224"/>
      <c r="K339" s="224"/>
      <c r="L339" s="229"/>
      <c r="M339" s="230"/>
      <c r="N339" s="231"/>
      <c r="O339" s="231"/>
      <c r="P339" s="231"/>
      <c r="Q339" s="231"/>
      <c r="R339" s="231"/>
      <c r="S339" s="231"/>
      <c r="T339" s="232"/>
      <c r="AT339" s="233" t="s">
        <v>140</v>
      </c>
      <c r="AU339" s="233" t="s">
        <v>90</v>
      </c>
      <c r="AV339" s="15" t="s">
        <v>138</v>
      </c>
      <c r="AW339" s="15" t="s">
        <v>35</v>
      </c>
      <c r="AX339" s="15" t="s">
        <v>88</v>
      </c>
      <c r="AY339" s="233" t="s">
        <v>132</v>
      </c>
    </row>
    <row r="340" spans="1:65" s="2" customFormat="1" ht="24.2" customHeight="1">
      <c r="A340" s="34"/>
      <c r="B340" s="35"/>
      <c r="C340" s="234" t="s">
        <v>406</v>
      </c>
      <c r="D340" s="234" t="s">
        <v>217</v>
      </c>
      <c r="E340" s="235" t="s">
        <v>407</v>
      </c>
      <c r="F340" s="236" t="s">
        <v>408</v>
      </c>
      <c r="G340" s="237" t="s">
        <v>281</v>
      </c>
      <c r="H340" s="238">
        <v>4</v>
      </c>
      <c r="I340" s="239"/>
      <c r="J340" s="240">
        <f>ROUND(I340*H340,2)</f>
        <v>0</v>
      </c>
      <c r="K340" s="241"/>
      <c r="L340" s="242"/>
      <c r="M340" s="243" t="s">
        <v>1</v>
      </c>
      <c r="N340" s="244" t="s">
        <v>45</v>
      </c>
      <c r="O340" s="71"/>
      <c r="P340" s="197">
        <f>O340*H340</f>
        <v>0</v>
      </c>
      <c r="Q340" s="197">
        <v>1.25</v>
      </c>
      <c r="R340" s="197">
        <f>Q340*H340</f>
        <v>5</v>
      </c>
      <c r="S340" s="197">
        <v>0</v>
      </c>
      <c r="T340" s="198">
        <f>S340*H340</f>
        <v>0</v>
      </c>
      <c r="U340" s="34"/>
      <c r="V340" s="34"/>
      <c r="W340" s="34"/>
      <c r="X340" s="34"/>
      <c r="Y340" s="34"/>
      <c r="Z340" s="34"/>
      <c r="AA340" s="34"/>
      <c r="AB340" s="34"/>
      <c r="AC340" s="34"/>
      <c r="AD340" s="34"/>
      <c r="AE340" s="34"/>
      <c r="AR340" s="199" t="s">
        <v>184</v>
      </c>
      <c r="AT340" s="199" t="s">
        <v>217</v>
      </c>
      <c r="AU340" s="199" t="s">
        <v>90</v>
      </c>
      <c r="AY340" s="17" t="s">
        <v>132</v>
      </c>
      <c r="BE340" s="200">
        <f>IF(N340="základní",J340,0)</f>
        <v>0</v>
      </c>
      <c r="BF340" s="200">
        <f>IF(N340="snížená",J340,0)</f>
        <v>0</v>
      </c>
      <c r="BG340" s="200">
        <f>IF(N340="zákl. přenesená",J340,0)</f>
        <v>0</v>
      </c>
      <c r="BH340" s="200">
        <f>IF(N340="sníž. přenesená",J340,0)</f>
        <v>0</v>
      </c>
      <c r="BI340" s="200">
        <f>IF(N340="nulová",J340,0)</f>
        <v>0</v>
      </c>
      <c r="BJ340" s="17" t="s">
        <v>88</v>
      </c>
      <c r="BK340" s="200">
        <f>ROUND(I340*H340,2)</f>
        <v>0</v>
      </c>
      <c r="BL340" s="17" t="s">
        <v>138</v>
      </c>
      <c r="BM340" s="199" t="s">
        <v>409</v>
      </c>
    </row>
    <row r="341" spans="1:65" s="13" customFormat="1" ht="11.25">
      <c r="B341" s="201"/>
      <c r="C341" s="202"/>
      <c r="D341" s="203" t="s">
        <v>140</v>
      </c>
      <c r="E341" s="204" t="s">
        <v>1</v>
      </c>
      <c r="F341" s="205" t="s">
        <v>410</v>
      </c>
      <c r="G341" s="202"/>
      <c r="H341" s="204" t="s">
        <v>1</v>
      </c>
      <c r="I341" s="206"/>
      <c r="J341" s="202"/>
      <c r="K341" s="202"/>
      <c r="L341" s="207"/>
      <c r="M341" s="208"/>
      <c r="N341" s="209"/>
      <c r="O341" s="209"/>
      <c r="P341" s="209"/>
      <c r="Q341" s="209"/>
      <c r="R341" s="209"/>
      <c r="S341" s="209"/>
      <c r="T341" s="210"/>
      <c r="AT341" s="211" t="s">
        <v>140</v>
      </c>
      <c r="AU341" s="211" t="s">
        <v>90</v>
      </c>
      <c r="AV341" s="13" t="s">
        <v>88</v>
      </c>
      <c r="AW341" s="13" t="s">
        <v>35</v>
      </c>
      <c r="AX341" s="13" t="s">
        <v>80</v>
      </c>
      <c r="AY341" s="211" t="s">
        <v>132</v>
      </c>
    </row>
    <row r="342" spans="1:65" s="14" customFormat="1" ht="11.25">
      <c r="B342" s="212"/>
      <c r="C342" s="213"/>
      <c r="D342" s="203" t="s">
        <v>140</v>
      </c>
      <c r="E342" s="214" t="s">
        <v>1</v>
      </c>
      <c r="F342" s="215" t="s">
        <v>138</v>
      </c>
      <c r="G342" s="213"/>
      <c r="H342" s="216">
        <v>4</v>
      </c>
      <c r="I342" s="217"/>
      <c r="J342" s="213"/>
      <c r="K342" s="213"/>
      <c r="L342" s="218"/>
      <c r="M342" s="219"/>
      <c r="N342" s="220"/>
      <c r="O342" s="220"/>
      <c r="P342" s="220"/>
      <c r="Q342" s="220"/>
      <c r="R342" s="220"/>
      <c r="S342" s="220"/>
      <c r="T342" s="221"/>
      <c r="AT342" s="222" t="s">
        <v>140</v>
      </c>
      <c r="AU342" s="222" t="s">
        <v>90</v>
      </c>
      <c r="AV342" s="14" t="s">
        <v>90</v>
      </c>
      <c r="AW342" s="14" t="s">
        <v>35</v>
      </c>
      <c r="AX342" s="14" t="s">
        <v>80</v>
      </c>
      <c r="AY342" s="222" t="s">
        <v>132</v>
      </c>
    </row>
    <row r="343" spans="1:65" s="15" customFormat="1" ht="11.25">
      <c r="B343" s="223"/>
      <c r="C343" s="224"/>
      <c r="D343" s="203" t="s">
        <v>140</v>
      </c>
      <c r="E343" s="225" t="s">
        <v>1</v>
      </c>
      <c r="F343" s="226" t="s">
        <v>143</v>
      </c>
      <c r="G343" s="224"/>
      <c r="H343" s="227">
        <v>4</v>
      </c>
      <c r="I343" s="228"/>
      <c r="J343" s="224"/>
      <c r="K343" s="224"/>
      <c r="L343" s="229"/>
      <c r="M343" s="230"/>
      <c r="N343" s="231"/>
      <c r="O343" s="231"/>
      <c r="P343" s="231"/>
      <c r="Q343" s="231"/>
      <c r="R343" s="231"/>
      <c r="S343" s="231"/>
      <c r="T343" s="232"/>
      <c r="AT343" s="233" t="s">
        <v>140</v>
      </c>
      <c r="AU343" s="233" t="s">
        <v>90</v>
      </c>
      <c r="AV343" s="15" t="s">
        <v>138</v>
      </c>
      <c r="AW343" s="15" t="s">
        <v>35</v>
      </c>
      <c r="AX343" s="15" t="s">
        <v>88</v>
      </c>
      <c r="AY343" s="233" t="s">
        <v>132</v>
      </c>
    </row>
    <row r="344" spans="1:65" s="2" customFormat="1" ht="24.2" customHeight="1">
      <c r="A344" s="34"/>
      <c r="B344" s="35"/>
      <c r="C344" s="234" t="s">
        <v>411</v>
      </c>
      <c r="D344" s="234" t="s">
        <v>217</v>
      </c>
      <c r="E344" s="235" t="s">
        <v>412</v>
      </c>
      <c r="F344" s="236" t="s">
        <v>413</v>
      </c>
      <c r="G344" s="237" t="s">
        <v>281</v>
      </c>
      <c r="H344" s="238">
        <v>1</v>
      </c>
      <c r="I344" s="239"/>
      <c r="J344" s="240">
        <f>ROUND(I344*H344,2)</f>
        <v>0</v>
      </c>
      <c r="K344" s="241"/>
      <c r="L344" s="242"/>
      <c r="M344" s="243" t="s">
        <v>1</v>
      </c>
      <c r="N344" s="244" t="s">
        <v>45</v>
      </c>
      <c r="O344" s="71"/>
      <c r="P344" s="197">
        <f>O344*H344</f>
        <v>0</v>
      </c>
      <c r="Q344" s="197">
        <v>1.25</v>
      </c>
      <c r="R344" s="197">
        <f>Q344*H344</f>
        <v>1.25</v>
      </c>
      <c r="S344" s="197">
        <v>0</v>
      </c>
      <c r="T344" s="198">
        <f>S344*H344</f>
        <v>0</v>
      </c>
      <c r="U344" s="34"/>
      <c r="V344" s="34"/>
      <c r="W344" s="34"/>
      <c r="X344" s="34"/>
      <c r="Y344" s="34"/>
      <c r="Z344" s="34"/>
      <c r="AA344" s="34"/>
      <c r="AB344" s="34"/>
      <c r="AC344" s="34"/>
      <c r="AD344" s="34"/>
      <c r="AE344" s="34"/>
      <c r="AR344" s="199" t="s">
        <v>184</v>
      </c>
      <c r="AT344" s="199" t="s">
        <v>217</v>
      </c>
      <c r="AU344" s="199" t="s">
        <v>90</v>
      </c>
      <c r="AY344" s="17" t="s">
        <v>132</v>
      </c>
      <c r="BE344" s="200">
        <f>IF(N344="základní",J344,0)</f>
        <v>0</v>
      </c>
      <c r="BF344" s="200">
        <f>IF(N344="snížená",J344,0)</f>
        <v>0</v>
      </c>
      <c r="BG344" s="200">
        <f>IF(N344="zákl. přenesená",J344,0)</f>
        <v>0</v>
      </c>
      <c r="BH344" s="200">
        <f>IF(N344="sníž. přenesená",J344,0)</f>
        <v>0</v>
      </c>
      <c r="BI344" s="200">
        <f>IF(N344="nulová",J344,0)</f>
        <v>0</v>
      </c>
      <c r="BJ344" s="17" t="s">
        <v>88</v>
      </c>
      <c r="BK344" s="200">
        <f>ROUND(I344*H344,2)</f>
        <v>0</v>
      </c>
      <c r="BL344" s="17" t="s">
        <v>138</v>
      </c>
      <c r="BM344" s="199" t="s">
        <v>414</v>
      </c>
    </row>
    <row r="345" spans="1:65" s="14" customFormat="1" ht="11.25">
      <c r="B345" s="212"/>
      <c r="C345" s="213"/>
      <c r="D345" s="203" t="s">
        <v>140</v>
      </c>
      <c r="E345" s="214" t="s">
        <v>1</v>
      </c>
      <c r="F345" s="215" t="s">
        <v>88</v>
      </c>
      <c r="G345" s="213"/>
      <c r="H345" s="216">
        <v>1</v>
      </c>
      <c r="I345" s="217"/>
      <c r="J345" s="213"/>
      <c r="K345" s="213"/>
      <c r="L345" s="218"/>
      <c r="M345" s="219"/>
      <c r="N345" s="220"/>
      <c r="O345" s="220"/>
      <c r="P345" s="220"/>
      <c r="Q345" s="220"/>
      <c r="R345" s="220"/>
      <c r="S345" s="220"/>
      <c r="T345" s="221"/>
      <c r="AT345" s="222" t="s">
        <v>140</v>
      </c>
      <c r="AU345" s="222" t="s">
        <v>90</v>
      </c>
      <c r="AV345" s="14" t="s">
        <v>90</v>
      </c>
      <c r="AW345" s="14" t="s">
        <v>35</v>
      </c>
      <c r="AX345" s="14" t="s">
        <v>80</v>
      </c>
      <c r="AY345" s="222" t="s">
        <v>132</v>
      </c>
    </row>
    <row r="346" spans="1:65" s="15" customFormat="1" ht="11.25">
      <c r="B346" s="223"/>
      <c r="C346" s="224"/>
      <c r="D346" s="203" t="s">
        <v>140</v>
      </c>
      <c r="E346" s="225" t="s">
        <v>1</v>
      </c>
      <c r="F346" s="226" t="s">
        <v>143</v>
      </c>
      <c r="G346" s="224"/>
      <c r="H346" s="227">
        <v>1</v>
      </c>
      <c r="I346" s="228"/>
      <c r="J346" s="224"/>
      <c r="K346" s="224"/>
      <c r="L346" s="229"/>
      <c r="M346" s="230"/>
      <c r="N346" s="231"/>
      <c r="O346" s="231"/>
      <c r="P346" s="231"/>
      <c r="Q346" s="231"/>
      <c r="R346" s="231"/>
      <c r="S346" s="231"/>
      <c r="T346" s="232"/>
      <c r="AT346" s="233" t="s">
        <v>140</v>
      </c>
      <c r="AU346" s="233" t="s">
        <v>90</v>
      </c>
      <c r="AV346" s="15" t="s">
        <v>138</v>
      </c>
      <c r="AW346" s="15" t="s">
        <v>35</v>
      </c>
      <c r="AX346" s="15" t="s">
        <v>88</v>
      </c>
      <c r="AY346" s="233" t="s">
        <v>132</v>
      </c>
    </row>
    <row r="347" spans="1:65" s="2" customFormat="1" ht="24.2" customHeight="1">
      <c r="A347" s="34"/>
      <c r="B347" s="35"/>
      <c r="C347" s="187" t="s">
        <v>415</v>
      </c>
      <c r="D347" s="187" t="s">
        <v>134</v>
      </c>
      <c r="E347" s="188" t="s">
        <v>416</v>
      </c>
      <c r="F347" s="189" t="s">
        <v>417</v>
      </c>
      <c r="G347" s="190" t="s">
        <v>220</v>
      </c>
      <c r="H347" s="191">
        <v>6.25</v>
      </c>
      <c r="I347" s="192"/>
      <c r="J347" s="193">
        <f>ROUND(I347*H347,2)</f>
        <v>0</v>
      </c>
      <c r="K347" s="194"/>
      <c r="L347" s="39"/>
      <c r="M347" s="195" t="s">
        <v>1</v>
      </c>
      <c r="N347" s="196" t="s">
        <v>45</v>
      </c>
      <c r="O347" s="71"/>
      <c r="P347" s="197">
        <f>O347*H347</f>
        <v>0</v>
      </c>
      <c r="Q347" s="197">
        <v>0</v>
      </c>
      <c r="R347" s="197">
        <f>Q347*H347</f>
        <v>0</v>
      </c>
      <c r="S347" s="197">
        <v>0</v>
      </c>
      <c r="T347" s="198">
        <f>S347*H347</f>
        <v>0</v>
      </c>
      <c r="U347" s="34"/>
      <c r="V347" s="34"/>
      <c r="W347" s="34"/>
      <c r="X347" s="34"/>
      <c r="Y347" s="34"/>
      <c r="Z347" s="34"/>
      <c r="AA347" s="34"/>
      <c r="AB347" s="34"/>
      <c r="AC347" s="34"/>
      <c r="AD347" s="34"/>
      <c r="AE347" s="34"/>
      <c r="AR347" s="199" t="s">
        <v>248</v>
      </c>
      <c r="AT347" s="199" t="s">
        <v>134</v>
      </c>
      <c r="AU347" s="199" t="s">
        <v>90</v>
      </c>
      <c r="AY347" s="17" t="s">
        <v>132</v>
      </c>
      <c r="BE347" s="200">
        <f>IF(N347="základní",J347,0)</f>
        <v>0</v>
      </c>
      <c r="BF347" s="200">
        <f>IF(N347="snížená",J347,0)</f>
        <v>0</v>
      </c>
      <c r="BG347" s="200">
        <f>IF(N347="zákl. přenesená",J347,0)</f>
        <v>0</v>
      </c>
      <c r="BH347" s="200">
        <f>IF(N347="sníž. přenesená",J347,0)</f>
        <v>0</v>
      </c>
      <c r="BI347" s="200">
        <f>IF(N347="nulová",J347,0)</f>
        <v>0</v>
      </c>
      <c r="BJ347" s="17" t="s">
        <v>88</v>
      </c>
      <c r="BK347" s="200">
        <f>ROUND(I347*H347,2)</f>
        <v>0</v>
      </c>
      <c r="BL347" s="17" t="s">
        <v>248</v>
      </c>
      <c r="BM347" s="199" t="s">
        <v>418</v>
      </c>
    </row>
    <row r="348" spans="1:65" s="12" customFormat="1" ht="25.9" customHeight="1">
      <c r="B348" s="171"/>
      <c r="C348" s="172"/>
      <c r="D348" s="173" t="s">
        <v>79</v>
      </c>
      <c r="E348" s="174" t="s">
        <v>217</v>
      </c>
      <c r="F348" s="174" t="s">
        <v>419</v>
      </c>
      <c r="G348" s="172"/>
      <c r="H348" s="172"/>
      <c r="I348" s="175"/>
      <c r="J348" s="176">
        <f>BK348</f>
        <v>0</v>
      </c>
      <c r="K348" s="172"/>
      <c r="L348" s="177"/>
      <c r="M348" s="178"/>
      <c r="N348" s="179"/>
      <c r="O348" s="179"/>
      <c r="P348" s="180">
        <f>P349</f>
        <v>0</v>
      </c>
      <c r="Q348" s="179"/>
      <c r="R348" s="180">
        <f>R349</f>
        <v>9.9000000000000021E-4</v>
      </c>
      <c r="S348" s="179"/>
      <c r="T348" s="181">
        <f>T349</f>
        <v>0</v>
      </c>
      <c r="AR348" s="182" t="s">
        <v>156</v>
      </c>
      <c r="AT348" s="183" t="s">
        <v>79</v>
      </c>
      <c r="AU348" s="183" t="s">
        <v>80</v>
      </c>
      <c r="AY348" s="182" t="s">
        <v>132</v>
      </c>
      <c r="BK348" s="184">
        <f>BK349</f>
        <v>0</v>
      </c>
    </row>
    <row r="349" spans="1:65" s="12" customFormat="1" ht="22.9" customHeight="1">
      <c r="B349" s="171"/>
      <c r="C349" s="172"/>
      <c r="D349" s="173" t="s">
        <v>79</v>
      </c>
      <c r="E349" s="185" t="s">
        <v>420</v>
      </c>
      <c r="F349" s="185" t="s">
        <v>421</v>
      </c>
      <c r="G349" s="172"/>
      <c r="H349" s="172"/>
      <c r="I349" s="175"/>
      <c r="J349" s="186">
        <f>BK349</f>
        <v>0</v>
      </c>
      <c r="K349" s="172"/>
      <c r="L349" s="177"/>
      <c r="M349" s="178"/>
      <c r="N349" s="179"/>
      <c r="O349" s="179"/>
      <c r="P349" s="180">
        <f>SUM(P350:P352)</f>
        <v>0</v>
      </c>
      <c r="Q349" s="179"/>
      <c r="R349" s="180">
        <f>SUM(R350:R352)</f>
        <v>9.9000000000000021E-4</v>
      </c>
      <c r="S349" s="179"/>
      <c r="T349" s="181">
        <f>SUM(T350:T352)</f>
        <v>0</v>
      </c>
      <c r="AR349" s="182" t="s">
        <v>156</v>
      </c>
      <c r="AT349" s="183" t="s">
        <v>79</v>
      </c>
      <c r="AU349" s="183" t="s">
        <v>88</v>
      </c>
      <c r="AY349" s="182" t="s">
        <v>132</v>
      </c>
      <c r="BK349" s="184">
        <f>SUM(BK350:BK352)</f>
        <v>0</v>
      </c>
    </row>
    <row r="350" spans="1:65" s="2" customFormat="1" ht="21.75" customHeight="1">
      <c r="A350" s="34"/>
      <c r="B350" s="35"/>
      <c r="C350" s="187" t="s">
        <v>422</v>
      </c>
      <c r="D350" s="187" t="s">
        <v>134</v>
      </c>
      <c r="E350" s="188" t="s">
        <v>423</v>
      </c>
      <c r="F350" s="189" t="s">
        <v>424</v>
      </c>
      <c r="G350" s="190" t="s">
        <v>425</v>
      </c>
      <c r="H350" s="191">
        <v>0.1</v>
      </c>
      <c r="I350" s="192"/>
      <c r="J350" s="193">
        <f>ROUND(I350*H350,2)</f>
        <v>0</v>
      </c>
      <c r="K350" s="194"/>
      <c r="L350" s="39"/>
      <c r="M350" s="195" t="s">
        <v>1</v>
      </c>
      <c r="N350" s="196" t="s">
        <v>45</v>
      </c>
      <c r="O350" s="71"/>
      <c r="P350" s="197">
        <f>O350*H350</f>
        <v>0</v>
      </c>
      <c r="Q350" s="197">
        <v>9.9000000000000008E-3</v>
      </c>
      <c r="R350" s="197">
        <f>Q350*H350</f>
        <v>9.9000000000000021E-4</v>
      </c>
      <c r="S350" s="197">
        <v>0</v>
      </c>
      <c r="T350" s="198">
        <f>S350*H350</f>
        <v>0</v>
      </c>
      <c r="U350" s="34"/>
      <c r="V350" s="34"/>
      <c r="W350" s="34"/>
      <c r="X350" s="34"/>
      <c r="Y350" s="34"/>
      <c r="Z350" s="34"/>
      <c r="AA350" s="34"/>
      <c r="AB350" s="34"/>
      <c r="AC350" s="34"/>
      <c r="AD350" s="34"/>
      <c r="AE350" s="34"/>
      <c r="AR350" s="199" t="s">
        <v>426</v>
      </c>
      <c r="AT350" s="199" t="s">
        <v>134</v>
      </c>
      <c r="AU350" s="199" t="s">
        <v>90</v>
      </c>
      <c r="AY350" s="17" t="s">
        <v>132</v>
      </c>
      <c r="BE350" s="200">
        <f>IF(N350="základní",J350,0)</f>
        <v>0</v>
      </c>
      <c r="BF350" s="200">
        <f>IF(N350="snížená",J350,0)</f>
        <v>0</v>
      </c>
      <c r="BG350" s="200">
        <f>IF(N350="zákl. přenesená",J350,0)</f>
        <v>0</v>
      </c>
      <c r="BH350" s="200">
        <f>IF(N350="sníž. přenesená",J350,0)</f>
        <v>0</v>
      </c>
      <c r="BI350" s="200">
        <f>IF(N350="nulová",J350,0)</f>
        <v>0</v>
      </c>
      <c r="BJ350" s="17" t="s">
        <v>88</v>
      </c>
      <c r="BK350" s="200">
        <f>ROUND(I350*H350,2)</f>
        <v>0</v>
      </c>
      <c r="BL350" s="17" t="s">
        <v>426</v>
      </c>
      <c r="BM350" s="199" t="s">
        <v>427</v>
      </c>
    </row>
    <row r="351" spans="1:65" s="14" customFormat="1" ht="11.25">
      <c r="B351" s="212"/>
      <c r="C351" s="213"/>
      <c r="D351" s="203" t="s">
        <v>140</v>
      </c>
      <c r="E351" s="214" t="s">
        <v>1</v>
      </c>
      <c r="F351" s="215" t="s">
        <v>428</v>
      </c>
      <c r="G351" s="213"/>
      <c r="H351" s="216">
        <v>0.1</v>
      </c>
      <c r="I351" s="217"/>
      <c r="J351" s="213"/>
      <c r="K351" s="213"/>
      <c r="L351" s="218"/>
      <c r="M351" s="219"/>
      <c r="N351" s="220"/>
      <c r="O351" s="220"/>
      <c r="P351" s="220"/>
      <c r="Q351" s="220"/>
      <c r="R351" s="220"/>
      <c r="S351" s="220"/>
      <c r="T351" s="221"/>
      <c r="AT351" s="222" t="s">
        <v>140</v>
      </c>
      <c r="AU351" s="222" t="s">
        <v>90</v>
      </c>
      <c r="AV351" s="14" t="s">
        <v>90</v>
      </c>
      <c r="AW351" s="14" t="s">
        <v>35</v>
      </c>
      <c r="AX351" s="14" t="s">
        <v>80</v>
      </c>
      <c r="AY351" s="222" t="s">
        <v>132</v>
      </c>
    </row>
    <row r="352" spans="1:65" s="15" customFormat="1" ht="11.25">
      <c r="B352" s="223"/>
      <c r="C352" s="224"/>
      <c r="D352" s="203" t="s">
        <v>140</v>
      </c>
      <c r="E352" s="225" t="s">
        <v>1</v>
      </c>
      <c r="F352" s="226" t="s">
        <v>143</v>
      </c>
      <c r="G352" s="224"/>
      <c r="H352" s="227">
        <v>0.1</v>
      </c>
      <c r="I352" s="228"/>
      <c r="J352" s="224"/>
      <c r="K352" s="224"/>
      <c r="L352" s="229"/>
      <c r="M352" s="245"/>
      <c r="N352" s="246"/>
      <c r="O352" s="246"/>
      <c r="P352" s="246"/>
      <c r="Q352" s="246"/>
      <c r="R352" s="246"/>
      <c r="S352" s="246"/>
      <c r="T352" s="247"/>
      <c r="AT352" s="233" t="s">
        <v>140</v>
      </c>
      <c r="AU352" s="233" t="s">
        <v>90</v>
      </c>
      <c r="AV352" s="15" t="s">
        <v>138</v>
      </c>
      <c r="AW352" s="15" t="s">
        <v>35</v>
      </c>
      <c r="AX352" s="15" t="s">
        <v>88</v>
      </c>
      <c r="AY352" s="233" t="s">
        <v>132</v>
      </c>
    </row>
    <row r="353" spans="1:31" s="2" customFormat="1" ht="6.95" customHeight="1">
      <c r="A353" s="34"/>
      <c r="B353" s="54"/>
      <c r="C353" s="55"/>
      <c r="D353" s="55"/>
      <c r="E353" s="55"/>
      <c r="F353" s="55"/>
      <c r="G353" s="55"/>
      <c r="H353" s="55"/>
      <c r="I353" s="55"/>
      <c r="J353" s="55"/>
      <c r="K353" s="55"/>
      <c r="L353" s="39"/>
      <c r="M353" s="34"/>
      <c r="O353" s="34"/>
      <c r="P353" s="34"/>
      <c r="Q353" s="34"/>
      <c r="R353" s="34"/>
      <c r="S353" s="34"/>
      <c r="T353" s="34"/>
      <c r="U353" s="34"/>
      <c r="V353" s="34"/>
      <c r="W353" s="34"/>
      <c r="X353" s="34"/>
      <c r="Y353" s="34"/>
      <c r="Z353" s="34"/>
      <c r="AA353" s="34"/>
      <c r="AB353" s="34"/>
      <c r="AC353" s="34"/>
      <c r="AD353" s="34"/>
      <c r="AE353" s="34"/>
    </row>
  </sheetData>
  <sheetProtection password="CC35" sheet="1" objects="1" scenarios="1" formatColumns="0" formatRows="0" autoFilter="0"/>
  <autoFilter ref="C126:K352"/>
  <mergeCells count="9">
    <mergeCell ref="E87:H87"/>
    <mergeCell ref="E117:H117"/>
    <mergeCell ref="E119:H119"/>
    <mergeCell ref="L2:V2"/>
    <mergeCell ref="E7:H7"/>
    <mergeCell ref="E9:H9"/>
    <mergeCell ref="E18:H18"/>
    <mergeCell ref="E27:H27"/>
    <mergeCell ref="E85:H85"/>
  </mergeCells>
  <pageMargins left="0.39370078740157483" right="0.39370078740157483" top="0.39370078740157483" bottom="0.39370078740157483" header="0" footer="0"/>
  <pageSetup paperSize="9" scale="88" fitToHeight="100" orientation="portrait" r:id="rId1"/>
  <headerFooter>
    <oddFooter>&amp;CStrana &amp;P z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2:BM366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94"/>
      <c r="M2" s="294"/>
      <c r="N2" s="294"/>
      <c r="O2" s="294"/>
      <c r="P2" s="294"/>
      <c r="Q2" s="294"/>
      <c r="R2" s="294"/>
      <c r="S2" s="294"/>
      <c r="T2" s="294"/>
      <c r="U2" s="294"/>
      <c r="V2" s="294"/>
      <c r="AT2" s="17" t="s">
        <v>93</v>
      </c>
    </row>
    <row r="3" spans="1:46" s="1" customFormat="1" ht="6.95" customHeight="1">
      <c r="B3" s="108"/>
      <c r="C3" s="109"/>
      <c r="D3" s="109"/>
      <c r="E3" s="109"/>
      <c r="F3" s="109"/>
      <c r="G3" s="109"/>
      <c r="H3" s="109"/>
      <c r="I3" s="109"/>
      <c r="J3" s="109"/>
      <c r="K3" s="109"/>
      <c r="L3" s="20"/>
      <c r="AT3" s="17" t="s">
        <v>90</v>
      </c>
    </row>
    <row r="4" spans="1:46" s="1" customFormat="1" ht="24.95" customHeight="1">
      <c r="B4" s="20"/>
      <c r="D4" s="110" t="s">
        <v>97</v>
      </c>
      <c r="L4" s="20"/>
      <c r="M4" s="111" t="s">
        <v>10</v>
      </c>
      <c r="AT4" s="17" t="s">
        <v>4</v>
      </c>
    </row>
    <row r="5" spans="1:46" s="1" customFormat="1" ht="6.95" customHeight="1">
      <c r="B5" s="20"/>
      <c r="L5" s="20"/>
    </row>
    <row r="6" spans="1:46" s="1" customFormat="1" ht="12" customHeight="1">
      <c r="B6" s="20"/>
      <c r="D6" s="112" t="s">
        <v>16</v>
      </c>
      <c r="L6" s="20"/>
    </row>
    <row r="7" spans="1:46" s="1" customFormat="1" ht="16.5" customHeight="1">
      <c r="B7" s="20"/>
      <c r="E7" s="295" t="str">
        <f>'Rekapitulace stavby'!K6</f>
        <v>Polozapuštěné kontejnery Lovosice II.</v>
      </c>
      <c r="F7" s="296"/>
      <c r="G7" s="296"/>
      <c r="H7" s="296"/>
      <c r="L7" s="20"/>
    </row>
    <row r="8" spans="1:46" s="2" customFormat="1" ht="12" customHeight="1">
      <c r="A8" s="34"/>
      <c r="B8" s="39"/>
      <c r="C8" s="34"/>
      <c r="D8" s="112" t="s">
        <v>98</v>
      </c>
      <c r="E8" s="34"/>
      <c r="F8" s="34"/>
      <c r="G8" s="34"/>
      <c r="H8" s="34"/>
      <c r="I8" s="34"/>
      <c r="J8" s="34"/>
      <c r="K8" s="34"/>
      <c r="L8" s="51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</row>
    <row r="9" spans="1:46" s="2" customFormat="1" ht="16.5" customHeight="1">
      <c r="A9" s="34"/>
      <c r="B9" s="39"/>
      <c r="C9" s="34"/>
      <c r="D9" s="34"/>
      <c r="E9" s="297" t="s">
        <v>429</v>
      </c>
      <c r="F9" s="298"/>
      <c r="G9" s="298"/>
      <c r="H9" s="298"/>
      <c r="I9" s="34"/>
      <c r="J9" s="34"/>
      <c r="K9" s="34"/>
      <c r="L9" s="51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pans="1:46" s="2" customFormat="1" ht="11.25">
      <c r="A10" s="34"/>
      <c r="B10" s="39"/>
      <c r="C10" s="34"/>
      <c r="D10" s="34"/>
      <c r="E10" s="34"/>
      <c r="F10" s="34"/>
      <c r="G10" s="34"/>
      <c r="H10" s="34"/>
      <c r="I10" s="34"/>
      <c r="J10" s="34"/>
      <c r="K10" s="34"/>
      <c r="L10" s="51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pans="1:46" s="2" customFormat="1" ht="12" customHeight="1">
      <c r="A11" s="34"/>
      <c r="B11" s="39"/>
      <c r="C11" s="34"/>
      <c r="D11" s="112" t="s">
        <v>18</v>
      </c>
      <c r="E11" s="34"/>
      <c r="F11" s="113" t="s">
        <v>1</v>
      </c>
      <c r="G11" s="34"/>
      <c r="H11" s="34"/>
      <c r="I11" s="112" t="s">
        <v>19</v>
      </c>
      <c r="J11" s="113" t="s">
        <v>1</v>
      </c>
      <c r="K11" s="34"/>
      <c r="L11" s="51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pans="1:46" s="2" customFormat="1" ht="12" customHeight="1">
      <c r="A12" s="34"/>
      <c r="B12" s="39"/>
      <c r="C12" s="34"/>
      <c r="D12" s="112" t="s">
        <v>20</v>
      </c>
      <c r="E12" s="34"/>
      <c r="F12" s="113" t="s">
        <v>430</v>
      </c>
      <c r="G12" s="34"/>
      <c r="H12" s="34"/>
      <c r="I12" s="112" t="s">
        <v>22</v>
      </c>
      <c r="J12" s="114" t="str">
        <f>'Rekapitulace stavby'!AN8</f>
        <v>11. 3. 2025</v>
      </c>
      <c r="K12" s="34"/>
      <c r="L12" s="51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pans="1:46" s="2" customFormat="1" ht="10.9" customHeight="1">
      <c r="A13" s="34"/>
      <c r="B13" s="39"/>
      <c r="C13" s="34"/>
      <c r="D13" s="34"/>
      <c r="E13" s="34"/>
      <c r="F13" s="34"/>
      <c r="G13" s="34"/>
      <c r="H13" s="34"/>
      <c r="I13" s="34"/>
      <c r="J13" s="34"/>
      <c r="K13" s="34"/>
      <c r="L13" s="51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pans="1:46" s="2" customFormat="1" ht="12" customHeight="1">
      <c r="A14" s="34"/>
      <c r="B14" s="39"/>
      <c r="C14" s="34"/>
      <c r="D14" s="112" t="s">
        <v>24</v>
      </c>
      <c r="E14" s="34"/>
      <c r="F14" s="34"/>
      <c r="G14" s="34"/>
      <c r="H14" s="34"/>
      <c r="I14" s="112" t="s">
        <v>25</v>
      </c>
      <c r="J14" s="113" t="s">
        <v>26</v>
      </c>
      <c r="K14" s="34"/>
      <c r="L14" s="51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pans="1:46" s="2" customFormat="1" ht="18" customHeight="1">
      <c r="A15" s="34"/>
      <c r="B15" s="39"/>
      <c r="C15" s="34"/>
      <c r="D15" s="34"/>
      <c r="E15" s="113" t="s">
        <v>27</v>
      </c>
      <c r="F15" s="34"/>
      <c r="G15" s="34"/>
      <c r="H15" s="34"/>
      <c r="I15" s="112" t="s">
        <v>28</v>
      </c>
      <c r="J15" s="113" t="s">
        <v>29</v>
      </c>
      <c r="K15" s="34"/>
      <c r="L15" s="51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pans="1:46" s="2" customFormat="1" ht="6.95" customHeight="1">
      <c r="A16" s="34"/>
      <c r="B16" s="39"/>
      <c r="C16" s="34"/>
      <c r="D16" s="34"/>
      <c r="E16" s="34"/>
      <c r="F16" s="34"/>
      <c r="G16" s="34"/>
      <c r="H16" s="34"/>
      <c r="I16" s="34"/>
      <c r="J16" s="34"/>
      <c r="K16" s="34"/>
      <c r="L16" s="51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pans="1:31" s="2" customFormat="1" ht="12" customHeight="1">
      <c r="A17" s="34"/>
      <c r="B17" s="39"/>
      <c r="C17" s="34"/>
      <c r="D17" s="112" t="s">
        <v>30</v>
      </c>
      <c r="E17" s="34"/>
      <c r="F17" s="34"/>
      <c r="G17" s="34"/>
      <c r="H17" s="34"/>
      <c r="I17" s="112" t="s">
        <v>25</v>
      </c>
      <c r="J17" s="30" t="str">
        <f>'Rekapitulace stavby'!AN13</f>
        <v>Vyplň údaj</v>
      </c>
      <c r="K17" s="34"/>
      <c r="L17" s="51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pans="1:31" s="2" customFormat="1" ht="18" customHeight="1">
      <c r="A18" s="34"/>
      <c r="B18" s="39"/>
      <c r="C18" s="34"/>
      <c r="D18" s="34"/>
      <c r="E18" s="299" t="str">
        <f>'Rekapitulace stavby'!E14</f>
        <v>Vyplň údaj</v>
      </c>
      <c r="F18" s="300"/>
      <c r="G18" s="300"/>
      <c r="H18" s="300"/>
      <c r="I18" s="112" t="s">
        <v>28</v>
      </c>
      <c r="J18" s="30" t="str">
        <f>'Rekapitulace stavby'!AN14</f>
        <v>Vyplň údaj</v>
      </c>
      <c r="K18" s="34"/>
      <c r="L18" s="51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pans="1:31" s="2" customFormat="1" ht="6.95" customHeight="1">
      <c r="A19" s="34"/>
      <c r="B19" s="39"/>
      <c r="C19" s="34"/>
      <c r="D19" s="34"/>
      <c r="E19" s="34"/>
      <c r="F19" s="34"/>
      <c r="G19" s="34"/>
      <c r="H19" s="34"/>
      <c r="I19" s="34"/>
      <c r="J19" s="34"/>
      <c r="K19" s="34"/>
      <c r="L19" s="51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pans="1:31" s="2" customFormat="1" ht="12" customHeight="1">
      <c r="A20" s="34"/>
      <c r="B20" s="39"/>
      <c r="C20" s="34"/>
      <c r="D20" s="112" t="s">
        <v>32</v>
      </c>
      <c r="E20" s="34"/>
      <c r="F20" s="34"/>
      <c r="G20" s="34"/>
      <c r="H20" s="34"/>
      <c r="I20" s="112" t="s">
        <v>25</v>
      </c>
      <c r="J20" s="113" t="s">
        <v>33</v>
      </c>
      <c r="K20" s="34"/>
      <c r="L20" s="51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pans="1:31" s="2" customFormat="1" ht="18" customHeight="1">
      <c r="A21" s="34"/>
      <c r="B21" s="39"/>
      <c r="C21" s="34"/>
      <c r="D21" s="34"/>
      <c r="E21" s="113" t="s">
        <v>34</v>
      </c>
      <c r="F21" s="34"/>
      <c r="G21" s="34"/>
      <c r="H21" s="34"/>
      <c r="I21" s="112" t="s">
        <v>28</v>
      </c>
      <c r="J21" s="113" t="s">
        <v>1</v>
      </c>
      <c r="K21" s="34"/>
      <c r="L21" s="51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pans="1:31" s="2" customFormat="1" ht="6.95" customHeight="1">
      <c r="A22" s="34"/>
      <c r="B22" s="39"/>
      <c r="C22" s="34"/>
      <c r="D22" s="34"/>
      <c r="E22" s="34"/>
      <c r="F22" s="34"/>
      <c r="G22" s="34"/>
      <c r="H22" s="34"/>
      <c r="I22" s="34"/>
      <c r="J22" s="34"/>
      <c r="K22" s="34"/>
      <c r="L22" s="51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pans="1:31" s="2" customFormat="1" ht="12" customHeight="1">
      <c r="A23" s="34"/>
      <c r="B23" s="39"/>
      <c r="C23" s="34"/>
      <c r="D23" s="112" t="s">
        <v>36</v>
      </c>
      <c r="E23" s="34"/>
      <c r="F23" s="34"/>
      <c r="G23" s="34"/>
      <c r="H23" s="34"/>
      <c r="I23" s="112" t="s">
        <v>25</v>
      </c>
      <c r="J23" s="113" t="s">
        <v>37</v>
      </c>
      <c r="K23" s="34"/>
      <c r="L23" s="51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pans="1:31" s="2" customFormat="1" ht="18" customHeight="1">
      <c r="A24" s="34"/>
      <c r="B24" s="39"/>
      <c r="C24" s="34"/>
      <c r="D24" s="34"/>
      <c r="E24" s="113" t="s">
        <v>38</v>
      </c>
      <c r="F24" s="34"/>
      <c r="G24" s="34"/>
      <c r="H24" s="34"/>
      <c r="I24" s="112" t="s">
        <v>28</v>
      </c>
      <c r="J24" s="113" t="s">
        <v>1</v>
      </c>
      <c r="K24" s="34"/>
      <c r="L24" s="51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pans="1:31" s="2" customFormat="1" ht="6.95" customHeight="1">
      <c r="A25" s="34"/>
      <c r="B25" s="39"/>
      <c r="C25" s="34"/>
      <c r="D25" s="34"/>
      <c r="E25" s="34"/>
      <c r="F25" s="34"/>
      <c r="G25" s="34"/>
      <c r="H25" s="34"/>
      <c r="I25" s="34"/>
      <c r="J25" s="34"/>
      <c r="K25" s="34"/>
      <c r="L25" s="51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pans="1:31" s="2" customFormat="1" ht="12" customHeight="1">
      <c r="A26" s="34"/>
      <c r="B26" s="39"/>
      <c r="C26" s="34"/>
      <c r="D26" s="112" t="s">
        <v>39</v>
      </c>
      <c r="E26" s="34"/>
      <c r="F26" s="34"/>
      <c r="G26" s="34"/>
      <c r="H26" s="34"/>
      <c r="I26" s="34"/>
      <c r="J26" s="34"/>
      <c r="K26" s="34"/>
      <c r="L26" s="51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pans="1:31" s="8" customFormat="1" ht="16.5" customHeight="1">
      <c r="A27" s="115"/>
      <c r="B27" s="116"/>
      <c r="C27" s="115"/>
      <c r="D27" s="115"/>
      <c r="E27" s="301" t="s">
        <v>1</v>
      </c>
      <c r="F27" s="301"/>
      <c r="G27" s="301"/>
      <c r="H27" s="301"/>
      <c r="I27" s="115"/>
      <c r="J27" s="115"/>
      <c r="K27" s="115"/>
      <c r="L27" s="117"/>
      <c r="S27" s="115"/>
      <c r="T27" s="115"/>
      <c r="U27" s="115"/>
      <c r="V27" s="115"/>
      <c r="W27" s="115"/>
      <c r="X27" s="115"/>
      <c r="Y27" s="115"/>
      <c r="Z27" s="115"/>
      <c r="AA27" s="115"/>
      <c r="AB27" s="115"/>
      <c r="AC27" s="115"/>
      <c r="AD27" s="115"/>
      <c r="AE27" s="115"/>
    </row>
    <row r="28" spans="1:31" s="2" customFormat="1" ht="6.95" customHeight="1">
      <c r="A28" s="34"/>
      <c r="B28" s="39"/>
      <c r="C28" s="34"/>
      <c r="D28" s="34"/>
      <c r="E28" s="34"/>
      <c r="F28" s="34"/>
      <c r="G28" s="34"/>
      <c r="H28" s="34"/>
      <c r="I28" s="34"/>
      <c r="J28" s="34"/>
      <c r="K28" s="34"/>
      <c r="L28" s="51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pans="1:31" s="2" customFormat="1" ht="6.95" customHeight="1">
      <c r="A29" s="34"/>
      <c r="B29" s="39"/>
      <c r="C29" s="34"/>
      <c r="D29" s="118"/>
      <c r="E29" s="118"/>
      <c r="F29" s="118"/>
      <c r="G29" s="118"/>
      <c r="H29" s="118"/>
      <c r="I29" s="118"/>
      <c r="J29" s="118"/>
      <c r="K29" s="118"/>
      <c r="L29" s="51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spans="1:31" s="2" customFormat="1" ht="25.35" customHeight="1">
      <c r="A30" s="34"/>
      <c r="B30" s="39"/>
      <c r="C30" s="34"/>
      <c r="D30" s="119" t="s">
        <v>40</v>
      </c>
      <c r="E30" s="34"/>
      <c r="F30" s="34"/>
      <c r="G30" s="34"/>
      <c r="H30" s="34"/>
      <c r="I30" s="34"/>
      <c r="J30" s="120">
        <f>ROUND(J127, 2)</f>
        <v>0</v>
      </c>
      <c r="K30" s="34"/>
      <c r="L30" s="51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pans="1:31" s="2" customFormat="1" ht="6.95" customHeight="1">
      <c r="A31" s="34"/>
      <c r="B31" s="39"/>
      <c r="C31" s="34"/>
      <c r="D31" s="118"/>
      <c r="E31" s="118"/>
      <c r="F31" s="118"/>
      <c r="G31" s="118"/>
      <c r="H31" s="118"/>
      <c r="I31" s="118"/>
      <c r="J31" s="118"/>
      <c r="K31" s="118"/>
      <c r="L31" s="51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pans="1:31" s="2" customFormat="1" ht="14.45" customHeight="1">
      <c r="A32" s="34"/>
      <c r="B32" s="39"/>
      <c r="C32" s="34"/>
      <c r="D32" s="34"/>
      <c r="E32" s="34"/>
      <c r="F32" s="121" t="s">
        <v>42</v>
      </c>
      <c r="G32" s="34"/>
      <c r="H32" s="34"/>
      <c r="I32" s="121" t="s">
        <v>41</v>
      </c>
      <c r="J32" s="121" t="s">
        <v>43</v>
      </c>
      <c r="K32" s="34"/>
      <c r="L32" s="51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pans="1:31" s="2" customFormat="1" ht="14.45" customHeight="1">
      <c r="A33" s="34"/>
      <c r="B33" s="39"/>
      <c r="C33" s="34"/>
      <c r="D33" s="122" t="s">
        <v>44</v>
      </c>
      <c r="E33" s="112" t="s">
        <v>45</v>
      </c>
      <c r="F33" s="123">
        <f>ROUND((SUM(BE127:BE365)),  2)</f>
        <v>0</v>
      </c>
      <c r="G33" s="34"/>
      <c r="H33" s="34"/>
      <c r="I33" s="124">
        <v>0.21</v>
      </c>
      <c r="J33" s="123">
        <f>ROUND(((SUM(BE127:BE365))*I33),  2)</f>
        <v>0</v>
      </c>
      <c r="K33" s="34"/>
      <c r="L33" s="51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pans="1:31" s="2" customFormat="1" ht="14.45" customHeight="1">
      <c r="A34" s="34"/>
      <c r="B34" s="39"/>
      <c r="C34" s="34"/>
      <c r="D34" s="34"/>
      <c r="E34" s="112" t="s">
        <v>46</v>
      </c>
      <c r="F34" s="123">
        <f>ROUND((SUM(BF127:BF365)),  2)</f>
        <v>0</v>
      </c>
      <c r="G34" s="34"/>
      <c r="H34" s="34"/>
      <c r="I34" s="124">
        <v>0.15</v>
      </c>
      <c r="J34" s="123">
        <f>ROUND(((SUM(BF127:BF365))*I34),  2)</f>
        <v>0</v>
      </c>
      <c r="K34" s="34"/>
      <c r="L34" s="51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spans="1:31" s="2" customFormat="1" ht="14.45" hidden="1" customHeight="1">
      <c r="A35" s="34"/>
      <c r="B35" s="39"/>
      <c r="C35" s="34"/>
      <c r="D35" s="34"/>
      <c r="E35" s="112" t="s">
        <v>47</v>
      </c>
      <c r="F35" s="123">
        <f>ROUND((SUM(BG127:BG365)),  2)</f>
        <v>0</v>
      </c>
      <c r="G35" s="34"/>
      <c r="H35" s="34"/>
      <c r="I35" s="124">
        <v>0.21</v>
      </c>
      <c r="J35" s="123">
        <f>0</f>
        <v>0</v>
      </c>
      <c r="K35" s="34"/>
      <c r="L35" s="51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spans="1:31" s="2" customFormat="1" ht="14.45" hidden="1" customHeight="1">
      <c r="A36" s="34"/>
      <c r="B36" s="39"/>
      <c r="C36" s="34"/>
      <c r="D36" s="34"/>
      <c r="E36" s="112" t="s">
        <v>48</v>
      </c>
      <c r="F36" s="123">
        <f>ROUND((SUM(BH127:BH365)),  2)</f>
        <v>0</v>
      </c>
      <c r="G36" s="34"/>
      <c r="H36" s="34"/>
      <c r="I36" s="124">
        <v>0.15</v>
      </c>
      <c r="J36" s="123">
        <f>0</f>
        <v>0</v>
      </c>
      <c r="K36" s="34"/>
      <c r="L36" s="51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spans="1:31" s="2" customFormat="1" ht="14.45" hidden="1" customHeight="1">
      <c r="A37" s="34"/>
      <c r="B37" s="39"/>
      <c r="C37" s="34"/>
      <c r="D37" s="34"/>
      <c r="E37" s="112" t="s">
        <v>49</v>
      </c>
      <c r="F37" s="123">
        <f>ROUND((SUM(BI127:BI365)),  2)</f>
        <v>0</v>
      </c>
      <c r="G37" s="34"/>
      <c r="H37" s="34"/>
      <c r="I37" s="124">
        <v>0</v>
      </c>
      <c r="J37" s="123">
        <f>0</f>
        <v>0</v>
      </c>
      <c r="K37" s="34"/>
      <c r="L37" s="51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spans="1:31" s="2" customFormat="1" ht="6.95" customHeight="1">
      <c r="A38" s="34"/>
      <c r="B38" s="39"/>
      <c r="C38" s="34"/>
      <c r="D38" s="34"/>
      <c r="E38" s="34"/>
      <c r="F38" s="34"/>
      <c r="G38" s="34"/>
      <c r="H38" s="34"/>
      <c r="I38" s="34"/>
      <c r="J38" s="34"/>
      <c r="K38" s="34"/>
      <c r="L38" s="51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spans="1:31" s="2" customFormat="1" ht="25.35" customHeight="1">
      <c r="A39" s="34"/>
      <c r="B39" s="39"/>
      <c r="C39" s="125"/>
      <c r="D39" s="126" t="s">
        <v>50</v>
      </c>
      <c r="E39" s="127"/>
      <c r="F39" s="127"/>
      <c r="G39" s="128" t="s">
        <v>51</v>
      </c>
      <c r="H39" s="129" t="s">
        <v>52</v>
      </c>
      <c r="I39" s="127"/>
      <c r="J39" s="130">
        <f>SUM(J30:J37)</f>
        <v>0</v>
      </c>
      <c r="K39" s="131"/>
      <c r="L39" s="51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spans="1:31" s="2" customFormat="1" ht="14.45" customHeight="1">
      <c r="A40" s="34"/>
      <c r="B40" s="39"/>
      <c r="C40" s="34"/>
      <c r="D40" s="34"/>
      <c r="E40" s="34"/>
      <c r="F40" s="34"/>
      <c r="G40" s="34"/>
      <c r="H40" s="34"/>
      <c r="I40" s="34"/>
      <c r="J40" s="34"/>
      <c r="K40" s="34"/>
      <c r="L40" s="51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spans="1:31" s="1" customFormat="1" ht="14.45" customHeight="1">
      <c r="B41" s="20"/>
      <c r="L41" s="20"/>
    </row>
    <row r="42" spans="1:31" s="1" customFormat="1" ht="14.45" customHeight="1">
      <c r="B42" s="20"/>
      <c r="L42" s="20"/>
    </row>
    <row r="43" spans="1:31" s="1" customFormat="1" ht="14.45" customHeight="1">
      <c r="B43" s="20"/>
      <c r="L43" s="20"/>
    </row>
    <row r="44" spans="1:31" s="1" customFormat="1" ht="14.45" customHeight="1">
      <c r="B44" s="20"/>
      <c r="L44" s="20"/>
    </row>
    <row r="45" spans="1:31" s="1" customFormat="1" ht="14.45" customHeight="1">
      <c r="B45" s="20"/>
      <c r="L45" s="20"/>
    </row>
    <row r="46" spans="1:31" s="1" customFormat="1" ht="14.45" customHeight="1">
      <c r="B46" s="20"/>
      <c r="L46" s="20"/>
    </row>
    <row r="47" spans="1:31" s="1" customFormat="1" ht="14.45" customHeight="1">
      <c r="B47" s="20"/>
      <c r="L47" s="20"/>
    </row>
    <row r="48" spans="1:31" s="1" customFormat="1" ht="14.45" customHeight="1">
      <c r="B48" s="20"/>
      <c r="L48" s="20"/>
    </row>
    <row r="49" spans="1:31" s="1" customFormat="1" ht="14.45" customHeight="1">
      <c r="B49" s="20"/>
      <c r="L49" s="20"/>
    </row>
    <row r="50" spans="1:31" s="2" customFormat="1" ht="14.45" customHeight="1">
      <c r="B50" s="51"/>
      <c r="D50" s="132" t="s">
        <v>53</v>
      </c>
      <c r="E50" s="133"/>
      <c r="F50" s="133"/>
      <c r="G50" s="132" t="s">
        <v>54</v>
      </c>
      <c r="H50" s="133"/>
      <c r="I50" s="133"/>
      <c r="J50" s="133"/>
      <c r="K50" s="133"/>
      <c r="L50" s="51"/>
    </row>
    <row r="51" spans="1:31" ht="11.25">
      <c r="B51" s="20"/>
      <c r="L51" s="20"/>
    </row>
    <row r="52" spans="1:31" ht="11.25">
      <c r="B52" s="20"/>
      <c r="L52" s="20"/>
    </row>
    <row r="53" spans="1:31" ht="11.25">
      <c r="B53" s="20"/>
      <c r="L53" s="20"/>
    </row>
    <row r="54" spans="1:31" ht="11.25">
      <c r="B54" s="20"/>
      <c r="L54" s="20"/>
    </row>
    <row r="55" spans="1:31" ht="11.25">
      <c r="B55" s="20"/>
      <c r="L55" s="20"/>
    </row>
    <row r="56" spans="1:31" ht="11.25">
      <c r="B56" s="20"/>
      <c r="L56" s="20"/>
    </row>
    <row r="57" spans="1:31" ht="11.25">
      <c r="B57" s="20"/>
      <c r="L57" s="20"/>
    </row>
    <row r="58" spans="1:31" ht="11.25">
      <c r="B58" s="20"/>
      <c r="L58" s="20"/>
    </row>
    <row r="59" spans="1:31" ht="11.25">
      <c r="B59" s="20"/>
      <c r="L59" s="20"/>
    </row>
    <row r="60" spans="1:31" ht="11.25">
      <c r="B60" s="20"/>
      <c r="L60" s="20"/>
    </row>
    <row r="61" spans="1:31" s="2" customFormat="1" ht="12.75">
      <c r="A61" s="34"/>
      <c r="B61" s="39"/>
      <c r="C61" s="34"/>
      <c r="D61" s="134" t="s">
        <v>55</v>
      </c>
      <c r="E61" s="135"/>
      <c r="F61" s="136" t="s">
        <v>56</v>
      </c>
      <c r="G61" s="134" t="s">
        <v>55</v>
      </c>
      <c r="H61" s="135"/>
      <c r="I61" s="135"/>
      <c r="J61" s="137" t="s">
        <v>56</v>
      </c>
      <c r="K61" s="135"/>
      <c r="L61" s="51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 spans="1:31" ht="11.25">
      <c r="B62" s="20"/>
      <c r="L62" s="20"/>
    </row>
    <row r="63" spans="1:31" ht="11.25">
      <c r="B63" s="20"/>
      <c r="L63" s="20"/>
    </row>
    <row r="64" spans="1:31" ht="11.25">
      <c r="B64" s="20"/>
      <c r="L64" s="20"/>
    </row>
    <row r="65" spans="1:31" s="2" customFormat="1" ht="12.75">
      <c r="A65" s="34"/>
      <c r="B65" s="39"/>
      <c r="C65" s="34"/>
      <c r="D65" s="132" t="s">
        <v>57</v>
      </c>
      <c r="E65" s="138"/>
      <c r="F65" s="138"/>
      <c r="G65" s="132" t="s">
        <v>58</v>
      </c>
      <c r="H65" s="138"/>
      <c r="I65" s="138"/>
      <c r="J65" s="138"/>
      <c r="K65" s="138"/>
      <c r="L65" s="51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 spans="1:31" ht="11.25">
      <c r="B66" s="20"/>
      <c r="L66" s="20"/>
    </row>
    <row r="67" spans="1:31" ht="11.25">
      <c r="B67" s="20"/>
      <c r="L67" s="20"/>
    </row>
    <row r="68" spans="1:31" ht="11.25">
      <c r="B68" s="20"/>
      <c r="L68" s="20"/>
    </row>
    <row r="69" spans="1:31" ht="11.25">
      <c r="B69" s="20"/>
      <c r="L69" s="20"/>
    </row>
    <row r="70" spans="1:31" ht="11.25">
      <c r="B70" s="20"/>
      <c r="L70" s="20"/>
    </row>
    <row r="71" spans="1:31" ht="11.25">
      <c r="B71" s="20"/>
      <c r="L71" s="20"/>
    </row>
    <row r="72" spans="1:31" ht="11.25">
      <c r="B72" s="20"/>
      <c r="L72" s="20"/>
    </row>
    <row r="73" spans="1:31" ht="11.25">
      <c r="B73" s="20"/>
      <c r="L73" s="20"/>
    </row>
    <row r="74" spans="1:31" ht="11.25">
      <c r="B74" s="20"/>
      <c r="L74" s="20"/>
    </row>
    <row r="75" spans="1:31" ht="11.25">
      <c r="B75" s="20"/>
      <c r="L75" s="20"/>
    </row>
    <row r="76" spans="1:31" s="2" customFormat="1" ht="12.75">
      <c r="A76" s="34"/>
      <c r="B76" s="39"/>
      <c r="C76" s="34"/>
      <c r="D76" s="134" t="s">
        <v>55</v>
      </c>
      <c r="E76" s="135"/>
      <c r="F76" s="136" t="s">
        <v>56</v>
      </c>
      <c r="G76" s="134" t="s">
        <v>55</v>
      </c>
      <c r="H76" s="135"/>
      <c r="I76" s="135"/>
      <c r="J76" s="137" t="s">
        <v>56</v>
      </c>
      <c r="K76" s="135"/>
      <c r="L76" s="51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pans="1:31" s="2" customFormat="1" ht="14.45" customHeight="1">
      <c r="A77" s="34"/>
      <c r="B77" s="139"/>
      <c r="C77" s="140"/>
      <c r="D77" s="140"/>
      <c r="E77" s="140"/>
      <c r="F77" s="140"/>
      <c r="G77" s="140"/>
      <c r="H77" s="140"/>
      <c r="I77" s="140"/>
      <c r="J77" s="140"/>
      <c r="K77" s="140"/>
      <c r="L77" s="51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81" spans="1:47" s="2" customFormat="1" ht="6.95" customHeight="1">
      <c r="A81" s="34"/>
      <c r="B81" s="141"/>
      <c r="C81" s="142"/>
      <c r="D81" s="142"/>
      <c r="E81" s="142"/>
      <c r="F81" s="142"/>
      <c r="G81" s="142"/>
      <c r="H81" s="142"/>
      <c r="I81" s="142"/>
      <c r="J81" s="142"/>
      <c r="K81" s="142"/>
      <c r="L81" s="51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pans="1:47" s="2" customFormat="1" ht="24.95" customHeight="1">
      <c r="A82" s="34"/>
      <c r="B82" s="35"/>
      <c r="C82" s="23" t="s">
        <v>101</v>
      </c>
      <c r="D82" s="36"/>
      <c r="E82" s="36"/>
      <c r="F82" s="36"/>
      <c r="G82" s="36"/>
      <c r="H82" s="36"/>
      <c r="I82" s="36"/>
      <c r="J82" s="36"/>
      <c r="K82" s="36"/>
      <c r="L82" s="51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spans="1:47" s="2" customFormat="1" ht="6.95" customHeight="1">
      <c r="A83" s="34"/>
      <c r="B83" s="35"/>
      <c r="C83" s="36"/>
      <c r="D83" s="36"/>
      <c r="E83" s="36"/>
      <c r="F83" s="36"/>
      <c r="G83" s="36"/>
      <c r="H83" s="36"/>
      <c r="I83" s="36"/>
      <c r="J83" s="36"/>
      <c r="K83" s="36"/>
      <c r="L83" s="51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spans="1:47" s="2" customFormat="1" ht="12" customHeight="1">
      <c r="A84" s="34"/>
      <c r="B84" s="35"/>
      <c r="C84" s="29" t="s">
        <v>16</v>
      </c>
      <c r="D84" s="36"/>
      <c r="E84" s="36"/>
      <c r="F84" s="36"/>
      <c r="G84" s="36"/>
      <c r="H84" s="36"/>
      <c r="I84" s="36"/>
      <c r="J84" s="36"/>
      <c r="K84" s="36"/>
      <c r="L84" s="51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spans="1:47" s="2" customFormat="1" ht="16.5" customHeight="1">
      <c r="A85" s="34"/>
      <c r="B85" s="35"/>
      <c r="C85" s="36"/>
      <c r="D85" s="36"/>
      <c r="E85" s="302" t="str">
        <f>E7</f>
        <v>Polozapuštěné kontejnery Lovosice II.</v>
      </c>
      <c r="F85" s="303"/>
      <c r="G85" s="303"/>
      <c r="H85" s="303"/>
      <c r="I85" s="36"/>
      <c r="J85" s="36"/>
      <c r="K85" s="36"/>
      <c r="L85" s="51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spans="1:47" s="2" customFormat="1" ht="12" customHeight="1">
      <c r="A86" s="34"/>
      <c r="B86" s="35"/>
      <c r="C86" s="29" t="s">
        <v>98</v>
      </c>
      <c r="D86" s="36"/>
      <c r="E86" s="36"/>
      <c r="F86" s="36"/>
      <c r="G86" s="36"/>
      <c r="H86" s="36"/>
      <c r="I86" s="36"/>
      <c r="J86" s="36"/>
      <c r="K86" s="36"/>
      <c r="L86" s="51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</row>
    <row r="87" spans="1:47" s="2" customFormat="1" ht="16.5" customHeight="1">
      <c r="A87" s="34"/>
      <c r="B87" s="35"/>
      <c r="C87" s="36"/>
      <c r="D87" s="36"/>
      <c r="E87" s="273" t="str">
        <f>E9</f>
        <v>02 - Výstavba polozapuštěných kontejnerů v ul. Dlouhá</v>
      </c>
      <c r="F87" s="304"/>
      <c r="G87" s="304"/>
      <c r="H87" s="304"/>
      <c r="I87" s="36"/>
      <c r="J87" s="36"/>
      <c r="K87" s="36"/>
      <c r="L87" s="51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spans="1:47" s="2" customFormat="1" ht="6.95" customHeight="1">
      <c r="A88" s="34"/>
      <c r="B88" s="35"/>
      <c r="C88" s="36"/>
      <c r="D88" s="36"/>
      <c r="E88" s="36"/>
      <c r="F88" s="36"/>
      <c r="G88" s="36"/>
      <c r="H88" s="36"/>
      <c r="I88" s="36"/>
      <c r="J88" s="36"/>
      <c r="K88" s="36"/>
      <c r="L88" s="51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spans="1:47" s="2" customFormat="1" ht="12" customHeight="1">
      <c r="A89" s="34"/>
      <c r="B89" s="35"/>
      <c r="C89" s="29" t="s">
        <v>20</v>
      </c>
      <c r="D89" s="36"/>
      <c r="E89" s="36"/>
      <c r="F89" s="27" t="str">
        <f>F12</f>
        <v>p.p.č. 1453/5, k.ú. Lovosice</v>
      </c>
      <c r="G89" s="36"/>
      <c r="H89" s="36"/>
      <c r="I89" s="29" t="s">
        <v>22</v>
      </c>
      <c r="J89" s="66" t="str">
        <f>IF(J12="","",J12)</f>
        <v>11. 3. 2025</v>
      </c>
      <c r="K89" s="36"/>
      <c r="L89" s="51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spans="1:47" s="2" customFormat="1" ht="6.95" customHeight="1">
      <c r="A90" s="34"/>
      <c r="B90" s="35"/>
      <c r="C90" s="36"/>
      <c r="D90" s="36"/>
      <c r="E90" s="36"/>
      <c r="F90" s="36"/>
      <c r="G90" s="36"/>
      <c r="H90" s="36"/>
      <c r="I90" s="36"/>
      <c r="J90" s="36"/>
      <c r="K90" s="36"/>
      <c r="L90" s="51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spans="1:47" s="2" customFormat="1" ht="25.7" customHeight="1">
      <c r="A91" s="34"/>
      <c r="B91" s="35"/>
      <c r="C91" s="29" t="s">
        <v>24</v>
      </c>
      <c r="D91" s="36"/>
      <c r="E91" s="36"/>
      <c r="F91" s="27" t="str">
        <f>E15</f>
        <v>Město Lovosice</v>
      </c>
      <c r="G91" s="36"/>
      <c r="H91" s="36"/>
      <c r="I91" s="29" t="s">
        <v>32</v>
      </c>
      <c r="J91" s="32" t="str">
        <f>E21</f>
        <v>aut.ing.Mgr. Karel Štrupl</v>
      </c>
      <c r="K91" s="36"/>
      <c r="L91" s="51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spans="1:47" s="2" customFormat="1" ht="15.2" customHeight="1">
      <c r="A92" s="34"/>
      <c r="B92" s="35"/>
      <c r="C92" s="29" t="s">
        <v>30</v>
      </c>
      <c r="D92" s="36"/>
      <c r="E92" s="36"/>
      <c r="F92" s="27" t="str">
        <f>IF(E18="","",E18)</f>
        <v>Vyplň údaj</v>
      </c>
      <c r="G92" s="36"/>
      <c r="H92" s="36"/>
      <c r="I92" s="29" t="s">
        <v>36</v>
      </c>
      <c r="J92" s="32" t="str">
        <f>E24</f>
        <v>Josef Beran-STAVO</v>
      </c>
      <c r="K92" s="36"/>
      <c r="L92" s="51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spans="1:47" s="2" customFormat="1" ht="10.35" customHeight="1">
      <c r="A93" s="34"/>
      <c r="B93" s="35"/>
      <c r="C93" s="36"/>
      <c r="D93" s="36"/>
      <c r="E93" s="36"/>
      <c r="F93" s="36"/>
      <c r="G93" s="36"/>
      <c r="H93" s="36"/>
      <c r="I93" s="36"/>
      <c r="J93" s="36"/>
      <c r="K93" s="36"/>
      <c r="L93" s="51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spans="1:47" s="2" customFormat="1" ht="29.25" customHeight="1">
      <c r="A94" s="34"/>
      <c r="B94" s="35"/>
      <c r="C94" s="143" t="s">
        <v>102</v>
      </c>
      <c r="D94" s="144"/>
      <c r="E94" s="144"/>
      <c r="F94" s="144"/>
      <c r="G94" s="144"/>
      <c r="H94" s="144"/>
      <c r="I94" s="144"/>
      <c r="J94" s="145" t="s">
        <v>103</v>
      </c>
      <c r="K94" s="144"/>
      <c r="L94" s="51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spans="1:47" s="2" customFormat="1" ht="10.35" customHeight="1">
      <c r="A95" s="34"/>
      <c r="B95" s="35"/>
      <c r="C95" s="36"/>
      <c r="D95" s="36"/>
      <c r="E95" s="36"/>
      <c r="F95" s="36"/>
      <c r="G95" s="36"/>
      <c r="H95" s="36"/>
      <c r="I95" s="36"/>
      <c r="J95" s="36"/>
      <c r="K95" s="36"/>
      <c r="L95" s="51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</row>
    <row r="96" spans="1:47" s="2" customFormat="1" ht="22.9" customHeight="1">
      <c r="A96" s="34"/>
      <c r="B96" s="35"/>
      <c r="C96" s="146" t="s">
        <v>104</v>
      </c>
      <c r="D96" s="36"/>
      <c r="E96" s="36"/>
      <c r="F96" s="36"/>
      <c r="G96" s="36"/>
      <c r="H96" s="36"/>
      <c r="I96" s="36"/>
      <c r="J96" s="84">
        <f>J127</f>
        <v>0</v>
      </c>
      <c r="K96" s="36"/>
      <c r="L96" s="51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U96" s="17" t="s">
        <v>105</v>
      </c>
    </row>
    <row r="97" spans="1:31" s="9" customFormat="1" ht="24.95" customHeight="1">
      <c r="B97" s="147"/>
      <c r="C97" s="148"/>
      <c r="D97" s="149" t="s">
        <v>106</v>
      </c>
      <c r="E97" s="150"/>
      <c r="F97" s="150"/>
      <c r="G97" s="150"/>
      <c r="H97" s="150"/>
      <c r="I97" s="150"/>
      <c r="J97" s="151">
        <f>J128</f>
        <v>0</v>
      </c>
      <c r="K97" s="148"/>
      <c r="L97" s="152"/>
    </row>
    <row r="98" spans="1:31" s="10" customFormat="1" ht="19.899999999999999" customHeight="1">
      <c r="B98" s="153"/>
      <c r="C98" s="154"/>
      <c r="D98" s="155" t="s">
        <v>107</v>
      </c>
      <c r="E98" s="156"/>
      <c r="F98" s="156"/>
      <c r="G98" s="156"/>
      <c r="H98" s="156"/>
      <c r="I98" s="156"/>
      <c r="J98" s="157">
        <f>J129</f>
        <v>0</v>
      </c>
      <c r="K98" s="154"/>
      <c r="L98" s="158"/>
    </row>
    <row r="99" spans="1:31" s="10" customFormat="1" ht="19.899999999999999" customHeight="1">
      <c r="B99" s="153"/>
      <c r="C99" s="154"/>
      <c r="D99" s="155" t="s">
        <v>108</v>
      </c>
      <c r="E99" s="156"/>
      <c r="F99" s="156"/>
      <c r="G99" s="156"/>
      <c r="H99" s="156"/>
      <c r="I99" s="156"/>
      <c r="J99" s="157">
        <f>J203</f>
        <v>0</v>
      </c>
      <c r="K99" s="154"/>
      <c r="L99" s="158"/>
    </row>
    <row r="100" spans="1:31" s="10" customFormat="1" ht="19.899999999999999" customHeight="1">
      <c r="B100" s="153"/>
      <c r="C100" s="154"/>
      <c r="D100" s="155" t="s">
        <v>109</v>
      </c>
      <c r="E100" s="156"/>
      <c r="F100" s="156"/>
      <c r="G100" s="156"/>
      <c r="H100" s="156"/>
      <c r="I100" s="156"/>
      <c r="J100" s="157">
        <f>J236</f>
        <v>0</v>
      </c>
      <c r="K100" s="154"/>
      <c r="L100" s="158"/>
    </row>
    <row r="101" spans="1:31" s="10" customFormat="1" ht="19.899999999999999" customHeight="1">
      <c r="B101" s="153"/>
      <c r="C101" s="154"/>
      <c r="D101" s="155" t="s">
        <v>110</v>
      </c>
      <c r="E101" s="156"/>
      <c r="F101" s="156"/>
      <c r="G101" s="156"/>
      <c r="H101" s="156"/>
      <c r="I101" s="156"/>
      <c r="J101" s="157">
        <f>J284</f>
        <v>0</v>
      </c>
      <c r="K101" s="154"/>
      <c r="L101" s="158"/>
    </row>
    <row r="102" spans="1:31" s="10" customFormat="1" ht="19.899999999999999" customHeight="1">
      <c r="B102" s="153"/>
      <c r="C102" s="154"/>
      <c r="D102" s="155" t="s">
        <v>111</v>
      </c>
      <c r="E102" s="156"/>
      <c r="F102" s="156"/>
      <c r="G102" s="156"/>
      <c r="H102" s="156"/>
      <c r="I102" s="156"/>
      <c r="J102" s="157">
        <f>J341</f>
        <v>0</v>
      </c>
      <c r="K102" s="154"/>
      <c r="L102" s="158"/>
    </row>
    <row r="103" spans="1:31" s="10" customFormat="1" ht="19.899999999999999" customHeight="1">
      <c r="B103" s="153"/>
      <c r="C103" s="154"/>
      <c r="D103" s="155" t="s">
        <v>112</v>
      </c>
      <c r="E103" s="156"/>
      <c r="F103" s="156"/>
      <c r="G103" s="156"/>
      <c r="H103" s="156"/>
      <c r="I103" s="156"/>
      <c r="J103" s="157">
        <f>J351</f>
        <v>0</v>
      </c>
      <c r="K103" s="154"/>
      <c r="L103" s="158"/>
    </row>
    <row r="104" spans="1:31" s="9" customFormat="1" ht="24.95" customHeight="1">
      <c r="B104" s="147"/>
      <c r="C104" s="148"/>
      <c r="D104" s="149" t="s">
        <v>113</v>
      </c>
      <c r="E104" s="150"/>
      <c r="F104" s="150"/>
      <c r="G104" s="150"/>
      <c r="H104" s="150"/>
      <c r="I104" s="150"/>
      <c r="J104" s="151">
        <f>J353</f>
        <v>0</v>
      </c>
      <c r="K104" s="148"/>
      <c r="L104" s="152"/>
    </row>
    <row r="105" spans="1:31" s="10" customFormat="1" ht="19.899999999999999" customHeight="1">
      <c r="B105" s="153"/>
      <c r="C105" s="154"/>
      <c r="D105" s="155" t="s">
        <v>114</v>
      </c>
      <c r="E105" s="156"/>
      <c r="F105" s="156"/>
      <c r="G105" s="156"/>
      <c r="H105" s="156"/>
      <c r="I105" s="156"/>
      <c r="J105" s="157">
        <f>J354</f>
        <v>0</v>
      </c>
      <c r="K105" s="154"/>
      <c r="L105" s="158"/>
    </row>
    <row r="106" spans="1:31" s="9" customFormat="1" ht="24.95" customHeight="1">
      <c r="B106" s="147"/>
      <c r="C106" s="148"/>
      <c r="D106" s="149" t="s">
        <v>115</v>
      </c>
      <c r="E106" s="150"/>
      <c r="F106" s="150"/>
      <c r="G106" s="150"/>
      <c r="H106" s="150"/>
      <c r="I106" s="150"/>
      <c r="J106" s="151">
        <f>J361</f>
        <v>0</v>
      </c>
      <c r="K106" s="148"/>
      <c r="L106" s="152"/>
    </row>
    <row r="107" spans="1:31" s="10" customFormat="1" ht="19.899999999999999" customHeight="1">
      <c r="B107" s="153"/>
      <c r="C107" s="154"/>
      <c r="D107" s="155" t="s">
        <v>116</v>
      </c>
      <c r="E107" s="156"/>
      <c r="F107" s="156"/>
      <c r="G107" s="156"/>
      <c r="H107" s="156"/>
      <c r="I107" s="156"/>
      <c r="J107" s="157">
        <f>J362</f>
        <v>0</v>
      </c>
      <c r="K107" s="154"/>
      <c r="L107" s="158"/>
    </row>
    <row r="108" spans="1:31" s="2" customFormat="1" ht="21.75" customHeight="1">
      <c r="A108" s="34"/>
      <c r="B108" s="35"/>
      <c r="C108" s="36"/>
      <c r="D108" s="36"/>
      <c r="E108" s="36"/>
      <c r="F108" s="36"/>
      <c r="G108" s="36"/>
      <c r="H108" s="36"/>
      <c r="I108" s="36"/>
      <c r="J108" s="36"/>
      <c r="K108" s="36"/>
      <c r="L108" s="51"/>
      <c r="S108" s="34"/>
      <c r="T108" s="34"/>
      <c r="U108" s="34"/>
      <c r="V108" s="34"/>
      <c r="W108" s="34"/>
      <c r="X108" s="34"/>
      <c r="Y108" s="34"/>
      <c r="Z108" s="34"/>
      <c r="AA108" s="34"/>
      <c r="AB108" s="34"/>
      <c r="AC108" s="34"/>
      <c r="AD108" s="34"/>
      <c r="AE108" s="34"/>
    </row>
    <row r="109" spans="1:31" s="2" customFormat="1" ht="6.95" customHeight="1">
      <c r="A109" s="34"/>
      <c r="B109" s="54"/>
      <c r="C109" s="55"/>
      <c r="D109" s="55"/>
      <c r="E109" s="55"/>
      <c r="F109" s="55"/>
      <c r="G109" s="55"/>
      <c r="H109" s="55"/>
      <c r="I109" s="55"/>
      <c r="J109" s="55"/>
      <c r="K109" s="55"/>
      <c r="L109" s="51"/>
      <c r="S109" s="34"/>
      <c r="T109" s="34"/>
      <c r="U109" s="34"/>
      <c r="V109" s="34"/>
      <c r="W109" s="34"/>
      <c r="X109" s="34"/>
      <c r="Y109" s="34"/>
      <c r="Z109" s="34"/>
      <c r="AA109" s="34"/>
      <c r="AB109" s="34"/>
      <c r="AC109" s="34"/>
      <c r="AD109" s="34"/>
      <c r="AE109" s="34"/>
    </row>
    <row r="113" spans="1:63" s="2" customFormat="1" ht="6.95" customHeight="1">
      <c r="A113" s="34"/>
      <c r="B113" s="56"/>
      <c r="C113" s="57"/>
      <c r="D113" s="57"/>
      <c r="E113" s="57"/>
      <c r="F113" s="57"/>
      <c r="G113" s="57"/>
      <c r="H113" s="57"/>
      <c r="I113" s="57"/>
      <c r="J113" s="57"/>
      <c r="K113" s="57"/>
      <c r="L113" s="51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</row>
    <row r="114" spans="1:63" s="2" customFormat="1" ht="24.95" customHeight="1">
      <c r="A114" s="34"/>
      <c r="B114" s="35"/>
      <c r="C114" s="23" t="s">
        <v>117</v>
      </c>
      <c r="D114" s="36"/>
      <c r="E114" s="36"/>
      <c r="F114" s="36"/>
      <c r="G114" s="36"/>
      <c r="H114" s="36"/>
      <c r="I114" s="36"/>
      <c r="J114" s="36"/>
      <c r="K114" s="36"/>
      <c r="L114" s="51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</row>
    <row r="115" spans="1:63" s="2" customFormat="1" ht="6.95" customHeight="1">
      <c r="A115" s="34"/>
      <c r="B115" s="35"/>
      <c r="C115" s="36"/>
      <c r="D115" s="36"/>
      <c r="E115" s="36"/>
      <c r="F115" s="36"/>
      <c r="G115" s="36"/>
      <c r="H115" s="36"/>
      <c r="I115" s="36"/>
      <c r="J115" s="36"/>
      <c r="K115" s="36"/>
      <c r="L115" s="51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</row>
    <row r="116" spans="1:63" s="2" customFormat="1" ht="12" customHeight="1">
      <c r="A116" s="34"/>
      <c r="B116" s="35"/>
      <c r="C116" s="29" t="s">
        <v>16</v>
      </c>
      <c r="D116" s="36"/>
      <c r="E116" s="36"/>
      <c r="F116" s="36"/>
      <c r="G116" s="36"/>
      <c r="H116" s="36"/>
      <c r="I116" s="36"/>
      <c r="J116" s="36"/>
      <c r="K116" s="36"/>
      <c r="L116" s="51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</row>
    <row r="117" spans="1:63" s="2" customFormat="1" ht="16.5" customHeight="1">
      <c r="A117" s="34"/>
      <c r="B117" s="35"/>
      <c r="C117" s="36"/>
      <c r="D117" s="36"/>
      <c r="E117" s="302" t="str">
        <f>E7</f>
        <v>Polozapuštěné kontejnery Lovosice II.</v>
      </c>
      <c r="F117" s="303"/>
      <c r="G117" s="303"/>
      <c r="H117" s="303"/>
      <c r="I117" s="36"/>
      <c r="J117" s="36"/>
      <c r="K117" s="36"/>
      <c r="L117" s="51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</row>
    <row r="118" spans="1:63" s="2" customFormat="1" ht="12" customHeight="1">
      <c r="A118" s="34"/>
      <c r="B118" s="35"/>
      <c r="C118" s="29" t="s">
        <v>98</v>
      </c>
      <c r="D118" s="36"/>
      <c r="E118" s="36"/>
      <c r="F118" s="36"/>
      <c r="G118" s="36"/>
      <c r="H118" s="36"/>
      <c r="I118" s="36"/>
      <c r="J118" s="36"/>
      <c r="K118" s="36"/>
      <c r="L118" s="51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</row>
    <row r="119" spans="1:63" s="2" customFormat="1" ht="16.5" customHeight="1">
      <c r="A119" s="34"/>
      <c r="B119" s="35"/>
      <c r="C119" s="36"/>
      <c r="D119" s="36"/>
      <c r="E119" s="273" t="str">
        <f>E9</f>
        <v>02 - Výstavba polozapuštěných kontejnerů v ul. Dlouhá</v>
      </c>
      <c r="F119" s="304"/>
      <c r="G119" s="304"/>
      <c r="H119" s="304"/>
      <c r="I119" s="36"/>
      <c r="J119" s="36"/>
      <c r="K119" s="36"/>
      <c r="L119" s="51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</row>
    <row r="120" spans="1:63" s="2" customFormat="1" ht="6.95" customHeight="1">
      <c r="A120" s="34"/>
      <c r="B120" s="35"/>
      <c r="C120" s="36"/>
      <c r="D120" s="36"/>
      <c r="E120" s="36"/>
      <c r="F120" s="36"/>
      <c r="G120" s="36"/>
      <c r="H120" s="36"/>
      <c r="I120" s="36"/>
      <c r="J120" s="36"/>
      <c r="K120" s="36"/>
      <c r="L120" s="51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</row>
    <row r="121" spans="1:63" s="2" customFormat="1" ht="12" customHeight="1">
      <c r="A121" s="34"/>
      <c r="B121" s="35"/>
      <c r="C121" s="29" t="s">
        <v>20</v>
      </c>
      <c r="D121" s="36"/>
      <c r="E121" s="36"/>
      <c r="F121" s="27" t="str">
        <f>F12</f>
        <v>p.p.č. 1453/5, k.ú. Lovosice</v>
      </c>
      <c r="G121" s="36"/>
      <c r="H121" s="36"/>
      <c r="I121" s="29" t="s">
        <v>22</v>
      </c>
      <c r="J121" s="66" t="str">
        <f>IF(J12="","",J12)</f>
        <v>11. 3. 2025</v>
      </c>
      <c r="K121" s="36"/>
      <c r="L121" s="51"/>
      <c r="S121" s="34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</row>
    <row r="122" spans="1:63" s="2" customFormat="1" ht="6.95" customHeight="1">
      <c r="A122" s="34"/>
      <c r="B122" s="35"/>
      <c r="C122" s="36"/>
      <c r="D122" s="36"/>
      <c r="E122" s="36"/>
      <c r="F122" s="36"/>
      <c r="G122" s="36"/>
      <c r="H122" s="36"/>
      <c r="I122" s="36"/>
      <c r="J122" s="36"/>
      <c r="K122" s="36"/>
      <c r="L122" s="51"/>
      <c r="S122" s="34"/>
      <c r="T122" s="34"/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</row>
    <row r="123" spans="1:63" s="2" customFormat="1" ht="25.7" customHeight="1">
      <c r="A123" s="34"/>
      <c r="B123" s="35"/>
      <c r="C123" s="29" t="s">
        <v>24</v>
      </c>
      <c r="D123" s="36"/>
      <c r="E123" s="36"/>
      <c r="F123" s="27" t="str">
        <f>E15</f>
        <v>Město Lovosice</v>
      </c>
      <c r="G123" s="36"/>
      <c r="H123" s="36"/>
      <c r="I123" s="29" t="s">
        <v>32</v>
      </c>
      <c r="J123" s="32" t="str">
        <f>E21</f>
        <v>aut.ing.Mgr. Karel Štrupl</v>
      </c>
      <c r="K123" s="36"/>
      <c r="L123" s="51"/>
      <c r="S123" s="34"/>
      <c r="T123" s="34"/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</row>
    <row r="124" spans="1:63" s="2" customFormat="1" ht="15.2" customHeight="1">
      <c r="A124" s="34"/>
      <c r="B124" s="35"/>
      <c r="C124" s="29" t="s">
        <v>30</v>
      </c>
      <c r="D124" s="36"/>
      <c r="E124" s="36"/>
      <c r="F124" s="27" t="str">
        <f>IF(E18="","",E18)</f>
        <v>Vyplň údaj</v>
      </c>
      <c r="G124" s="36"/>
      <c r="H124" s="36"/>
      <c r="I124" s="29" t="s">
        <v>36</v>
      </c>
      <c r="J124" s="32" t="str">
        <f>E24</f>
        <v>Josef Beran-STAVO</v>
      </c>
      <c r="K124" s="36"/>
      <c r="L124" s="51"/>
      <c r="S124" s="34"/>
      <c r="T124" s="34"/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</row>
    <row r="125" spans="1:63" s="2" customFormat="1" ht="10.35" customHeight="1">
      <c r="A125" s="34"/>
      <c r="B125" s="35"/>
      <c r="C125" s="36"/>
      <c r="D125" s="36"/>
      <c r="E125" s="36"/>
      <c r="F125" s="36"/>
      <c r="G125" s="36"/>
      <c r="H125" s="36"/>
      <c r="I125" s="36"/>
      <c r="J125" s="36"/>
      <c r="K125" s="36"/>
      <c r="L125" s="51"/>
      <c r="S125" s="34"/>
      <c r="T125" s="34"/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</row>
    <row r="126" spans="1:63" s="11" customFormat="1" ht="29.25" customHeight="1">
      <c r="A126" s="159"/>
      <c r="B126" s="160"/>
      <c r="C126" s="161" t="s">
        <v>118</v>
      </c>
      <c r="D126" s="162" t="s">
        <v>65</v>
      </c>
      <c r="E126" s="162" t="s">
        <v>61</v>
      </c>
      <c r="F126" s="162" t="s">
        <v>62</v>
      </c>
      <c r="G126" s="162" t="s">
        <v>119</v>
      </c>
      <c r="H126" s="162" t="s">
        <v>120</v>
      </c>
      <c r="I126" s="162" t="s">
        <v>121</v>
      </c>
      <c r="J126" s="163" t="s">
        <v>103</v>
      </c>
      <c r="K126" s="164" t="s">
        <v>122</v>
      </c>
      <c r="L126" s="165"/>
      <c r="M126" s="75" t="s">
        <v>1</v>
      </c>
      <c r="N126" s="76" t="s">
        <v>44</v>
      </c>
      <c r="O126" s="76" t="s">
        <v>123</v>
      </c>
      <c r="P126" s="76" t="s">
        <v>124</v>
      </c>
      <c r="Q126" s="76" t="s">
        <v>125</v>
      </c>
      <c r="R126" s="76" t="s">
        <v>126</v>
      </c>
      <c r="S126" s="76" t="s">
        <v>127</v>
      </c>
      <c r="T126" s="77" t="s">
        <v>128</v>
      </c>
      <c r="U126" s="159"/>
      <c r="V126" s="159"/>
      <c r="W126" s="159"/>
      <c r="X126" s="159"/>
      <c r="Y126" s="159"/>
      <c r="Z126" s="159"/>
      <c r="AA126" s="159"/>
      <c r="AB126" s="159"/>
      <c r="AC126" s="159"/>
      <c r="AD126" s="159"/>
      <c r="AE126" s="159"/>
    </row>
    <row r="127" spans="1:63" s="2" customFormat="1" ht="22.9" customHeight="1">
      <c r="A127" s="34"/>
      <c r="B127" s="35"/>
      <c r="C127" s="82" t="s">
        <v>129</v>
      </c>
      <c r="D127" s="36"/>
      <c r="E127" s="36"/>
      <c r="F127" s="36"/>
      <c r="G127" s="36"/>
      <c r="H127" s="36"/>
      <c r="I127" s="36"/>
      <c r="J127" s="166">
        <f>BK127</f>
        <v>0</v>
      </c>
      <c r="K127" s="36"/>
      <c r="L127" s="39"/>
      <c r="M127" s="78"/>
      <c r="N127" s="167"/>
      <c r="O127" s="79"/>
      <c r="P127" s="168">
        <f>P128+P353+P361</f>
        <v>0</v>
      </c>
      <c r="Q127" s="79"/>
      <c r="R127" s="168">
        <f>R128+R353+R361</f>
        <v>174.77598223999999</v>
      </c>
      <c r="S127" s="79"/>
      <c r="T127" s="169">
        <f>T128+T353+T361</f>
        <v>123.70596</v>
      </c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  <c r="AT127" s="17" t="s">
        <v>79</v>
      </c>
      <c r="AU127" s="17" t="s">
        <v>105</v>
      </c>
      <c r="BK127" s="170">
        <f>BK128+BK353+BK361</f>
        <v>0</v>
      </c>
    </row>
    <row r="128" spans="1:63" s="12" customFormat="1" ht="25.9" customHeight="1">
      <c r="B128" s="171"/>
      <c r="C128" s="172"/>
      <c r="D128" s="173" t="s">
        <v>79</v>
      </c>
      <c r="E128" s="174" t="s">
        <v>130</v>
      </c>
      <c r="F128" s="174" t="s">
        <v>131</v>
      </c>
      <c r="G128" s="172"/>
      <c r="H128" s="172"/>
      <c r="I128" s="175"/>
      <c r="J128" s="176">
        <f>BK128</f>
        <v>0</v>
      </c>
      <c r="K128" s="172"/>
      <c r="L128" s="177"/>
      <c r="M128" s="178"/>
      <c r="N128" s="179"/>
      <c r="O128" s="179"/>
      <c r="P128" s="180">
        <f>P129+P203+P236+P284+P341+P351</f>
        <v>0</v>
      </c>
      <c r="Q128" s="179"/>
      <c r="R128" s="180">
        <f>R129+R203+R236+R284+R341+R351</f>
        <v>168.07499224</v>
      </c>
      <c r="S128" s="179"/>
      <c r="T128" s="181">
        <f>T129+T203+T236+T284+T341+T351</f>
        <v>123.70596</v>
      </c>
      <c r="AR128" s="182" t="s">
        <v>88</v>
      </c>
      <c r="AT128" s="183" t="s">
        <v>79</v>
      </c>
      <c r="AU128" s="183" t="s">
        <v>80</v>
      </c>
      <c r="AY128" s="182" t="s">
        <v>132</v>
      </c>
      <c r="BK128" s="184">
        <f>BK129+BK203+BK236+BK284+BK341+BK351</f>
        <v>0</v>
      </c>
    </row>
    <row r="129" spans="1:65" s="12" customFormat="1" ht="22.9" customHeight="1">
      <c r="B129" s="171"/>
      <c r="C129" s="172"/>
      <c r="D129" s="173" t="s">
        <v>79</v>
      </c>
      <c r="E129" s="185" t="s">
        <v>88</v>
      </c>
      <c r="F129" s="185" t="s">
        <v>133</v>
      </c>
      <c r="G129" s="172"/>
      <c r="H129" s="172"/>
      <c r="I129" s="175"/>
      <c r="J129" s="186">
        <f>BK129</f>
        <v>0</v>
      </c>
      <c r="K129" s="172"/>
      <c r="L129" s="177"/>
      <c r="M129" s="178"/>
      <c r="N129" s="179"/>
      <c r="O129" s="179"/>
      <c r="P129" s="180">
        <f>SUM(P130:P202)</f>
        <v>0</v>
      </c>
      <c r="Q129" s="179"/>
      <c r="R129" s="180">
        <f>SUM(R130:R202)</f>
        <v>92.795599999999993</v>
      </c>
      <c r="S129" s="179"/>
      <c r="T129" s="181">
        <f>SUM(T130:T202)</f>
        <v>123.22196000000001</v>
      </c>
      <c r="AR129" s="182" t="s">
        <v>88</v>
      </c>
      <c r="AT129" s="183" t="s">
        <v>79</v>
      </c>
      <c r="AU129" s="183" t="s">
        <v>88</v>
      </c>
      <c r="AY129" s="182" t="s">
        <v>132</v>
      </c>
      <c r="BK129" s="184">
        <f>SUM(BK130:BK202)</f>
        <v>0</v>
      </c>
    </row>
    <row r="130" spans="1:65" s="2" customFormat="1" ht="24.2" customHeight="1">
      <c r="A130" s="34"/>
      <c r="B130" s="35"/>
      <c r="C130" s="187" t="s">
        <v>88</v>
      </c>
      <c r="D130" s="187" t="s">
        <v>134</v>
      </c>
      <c r="E130" s="188" t="s">
        <v>135</v>
      </c>
      <c r="F130" s="189" t="s">
        <v>136</v>
      </c>
      <c r="G130" s="190" t="s">
        <v>137</v>
      </c>
      <c r="H130" s="191">
        <v>32.515999999999998</v>
      </c>
      <c r="I130" s="192"/>
      <c r="J130" s="193">
        <f>ROUND(I130*H130,2)</f>
        <v>0</v>
      </c>
      <c r="K130" s="194"/>
      <c r="L130" s="39"/>
      <c r="M130" s="195" t="s">
        <v>1</v>
      </c>
      <c r="N130" s="196" t="s">
        <v>45</v>
      </c>
      <c r="O130" s="71"/>
      <c r="P130" s="197">
        <f>O130*H130</f>
        <v>0</v>
      </c>
      <c r="Q130" s="197">
        <v>0</v>
      </c>
      <c r="R130" s="197">
        <f>Q130*H130</f>
        <v>0</v>
      </c>
      <c r="S130" s="197">
        <v>0.26</v>
      </c>
      <c r="T130" s="198">
        <f>S130*H130</f>
        <v>8.4541599999999999</v>
      </c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  <c r="AR130" s="199" t="s">
        <v>138</v>
      </c>
      <c r="AT130" s="199" t="s">
        <v>134</v>
      </c>
      <c r="AU130" s="199" t="s">
        <v>90</v>
      </c>
      <c r="AY130" s="17" t="s">
        <v>132</v>
      </c>
      <c r="BE130" s="200">
        <f>IF(N130="základní",J130,0)</f>
        <v>0</v>
      </c>
      <c r="BF130" s="200">
        <f>IF(N130="snížená",J130,0)</f>
        <v>0</v>
      </c>
      <c r="BG130" s="200">
        <f>IF(N130="zákl. přenesená",J130,0)</f>
        <v>0</v>
      </c>
      <c r="BH130" s="200">
        <f>IF(N130="sníž. přenesená",J130,0)</f>
        <v>0</v>
      </c>
      <c r="BI130" s="200">
        <f>IF(N130="nulová",J130,0)</f>
        <v>0</v>
      </c>
      <c r="BJ130" s="17" t="s">
        <v>88</v>
      </c>
      <c r="BK130" s="200">
        <f>ROUND(I130*H130,2)</f>
        <v>0</v>
      </c>
      <c r="BL130" s="17" t="s">
        <v>138</v>
      </c>
      <c r="BM130" s="199" t="s">
        <v>431</v>
      </c>
    </row>
    <row r="131" spans="1:65" s="13" customFormat="1" ht="11.25">
      <c r="B131" s="201"/>
      <c r="C131" s="202"/>
      <c r="D131" s="203" t="s">
        <v>140</v>
      </c>
      <c r="E131" s="204" t="s">
        <v>1</v>
      </c>
      <c r="F131" s="205" t="s">
        <v>432</v>
      </c>
      <c r="G131" s="202"/>
      <c r="H131" s="204" t="s">
        <v>1</v>
      </c>
      <c r="I131" s="206"/>
      <c r="J131" s="202"/>
      <c r="K131" s="202"/>
      <c r="L131" s="207"/>
      <c r="M131" s="208"/>
      <c r="N131" s="209"/>
      <c r="O131" s="209"/>
      <c r="P131" s="209"/>
      <c r="Q131" s="209"/>
      <c r="R131" s="209"/>
      <c r="S131" s="209"/>
      <c r="T131" s="210"/>
      <c r="AT131" s="211" t="s">
        <v>140</v>
      </c>
      <c r="AU131" s="211" t="s">
        <v>90</v>
      </c>
      <c r="AV131" s="13" t="s">
        <v>88</v>
      </c>
      <c r="AW131" s="13" t="s">
        <v>35</v>
      </c>
      <c r="AX131" s="13" t="s">
        <v>80</v>
      </c>
      <c r="AY131" s="211" t="s">
        <v>132</v>
      </c>
    </row>
    <row r="132" spans="1:65" s="14" customFormat="1" ht="11.25">
      <c r="B132" s="212"/>
      <c r="C132" s="213"/>
      <c r="D132" s="203" t="s">
        <v>140</v>
      </c>
      <c r="E132" s="214" t="s">
        <v>1</v>
      </c>
      <c r="F132" s="215" t="s">
        <v>433</v>
      </c>
      <c r="G132" s="213"/>
      <c r="H132" s="216">
        <v>17.315999999999999</v>
      </c>
      <c r="I132" s="217"/>
      <c r="J132" s="213"/>
      <c r="K132" s="213"/>
      <c r="L132" s="218"/>
      <c r="M132" s="219"/>
      <c r="N132" s="220"/>
      <c r="O132" s="220"/>
      <c r="P132" s="220"/>
      <c r="Q132" s="220"/>
      <c r="R132" s="220"/>
      <c r="S132" s="220"/>
      <c r="T132" s="221"/>
      <c r="AT132" s="222" t="s">
        <v>140</v>
      </c>
      <c r="AU132" s="222" t="s">
        <v>90</v>
      </c>
      <c r="AV132" s="14" t="s">
        <v>90</v>
      </c>
      <c r="AW132" s="14" t="s">
        <v>35</v>
      </c>
      <c r="AX132" s="14" t="s">
        <v>80</v>
      </c>
      <c r="AY132" s="222" t="s">
        <v>132</v>
      </c>
    </row>
    <row r="133" spans="1:65" s="13" customFormat="1" ht="22.5">
      <c r="B133" s="201"/>
      <c r="C133" s="202"/>
      <c r="D133" s="203" t="s">
        <v>140</v>
      </c>
      <c r="E133" s="204" t="s">
        <v>1</v>
      </c>
      <c r="F133" s="205" t="s">
        <v>434</v>
      </c>
      <c r="G133" s="202"/>
      <c r="H133" s="204" t="s">
        <v>1</v>
      </c>
      <c r="I133" s="206"/>
      <c r="J133" s="202"/>
      <c r="K133" s="202"/>
      <c r="L133" s="207"/>
      <c r="M133" s="208"/>
      <c r="N133" s="209"/>
      <c r="O133" s="209"/>
      <c r="P133" s="209"/>
      <c r="Q133" s="209"/>
      <c r="R133" s="209"/>
      <c r="S133" s="209"/>
      <c r="T133" s="210"/>
      <c r="AT133" s="211" t="s">
        <v>140</v>
      </c>
      <c r="AU133" s="211" t="s">
        <v>90</v>
      </c>
      <c r="AV133" s="13" t="s">
        <v>88</v>
      </c>
      <c r="AW133" s="13" t="s">
        <v>35</v>
      </c>
      <c r="AX133" s="13" t="s">
        <v>80</v>
      </c>
      <c r="AY133" s="211" t="s">
        <v>132</v>
      </c>
    </row>
    <row r="134" spans="1:65" s="14" customFormat="1" ht="11.25">
      <c r="B134" s="212"/>
      <c r="C134" s="213"/>
      <c r="D134" s="203" t="s">
        <v>140</v>
      </c>
      <c r="E134" s="214" t="s">
        <v>1</v>
      </c>
      <c r="F134" s="215" t="s">
        <v>435</v>
      </c>
      <c r="G134" s="213"/>
      <c r="H134" s="216">
        <v>10.199999999999999</v>
      </c>
      <c r="I134" s="217"/>
      <c r="J134" s="213"/>
      <c r="K134" s="213"/>
      <c r="L134" s="218"/>
      <c r="M134" s="219"/>
      <c r="N134" s="220"/>
      <c r="O134" s="220"/>
      <c r="P134" s="220"/>
      <c r="Q134" s="220"/>
      <c r="R134" s="220"/>
      <c r="S134" s="220"/>
      <c r="T134" s="221"/>
      <c r="AT134" s="222" t="s">
        <v>140</v>
      </c>
      <c r="AU134" s="222" t="s">
        <v>90</v>
      </c>
      <c r="AV134" s="14" t="s">
        <v>90</v>
      </c>
      <c r="AW134" s="14" t="s">
        <v>35</v>
      </c>
      <c r="AX134" s="14" t="s">
        <v>80</v>
      </c>
      <c r="AY134" s="222" t="s">
        <v>132</v>
      </c>
    </row>
    <row r="135" spans="1:65" s="13" customFormat="1" ht="11.25">
      <c r="B135" s="201"/>
      <c r="C135" s="202"/>
      <c r="D135" s="203" t="s">
        <v>140</v>
      </c>
      <c r="E135" s="204" t="s">
        <v>1</v>
      </c>
      <c r="F135" s="205" t="s">
        <v>436</v>
      </c>
      <c r="G135" s="202"/>
      <c r="H135" s="204" t="s">
        <v>1</v>
      </c>
      <c r="I135" s="206"/>
      <c r="J135" s="202"/>
      <c r="K135" s="202"/>
      <c r="L135" s="207"/>
      <c r="M135" s="208"/>
      <c r="N135" s="209"/>
      <c r="O135" s="209"/>
      <c r="P135" s="209"/>
      <c r="Q135" s="209"/>
      <c r="R135" s="209"/>
      <c r="S135" s="209"/>
      <c r="T135" s="210"/>
      <c r="AT135" s="211" t="s">
        <v>140</v>
      </c>
      <c r="AU135" s="211" t="s">
        <v>90</v>
      </c>
      <c r="AV135" s="13" t="s">
        <v>88</v>
      </c>
      <c r="AW135" s="13" t="s">
        <v>35</v>
      </c>
      <c r="AX135" s="13" t="s">
        <v>80</v>
      </c>
      <c r="AY135" s="211" t="s">
        <v>132</v>
      </c>
    </row>
    <row r="136" spans="1:65" s="14" customFormat="1" ht="11.25">
      <c r="B136" s="212"/>
      <c r="C136" s="213"/>
      <c r="D136" s="203" t="s">
        <v>140</v>
      </c>
      <c r="E136" s="214" t="s">
        <v>1</v>
      </c>
      <c r="F136" s="215" t="s">
        <v>437</v>
      </c>
      <c r="G136" s="213"/>
      <c r="H136" s="216">
        <v>5</v>
      </c>
      <c r="I136" s="217"/>
      <c r="J136" s="213"/>
      <c r="K136" s="213"/>
      <c r="L136" s="218"/>
      <c r="M136" s="219"/>
      <c r="N136" s="220"/>
      <c r="O136" s="220"/>
      <c r="P136" s="220"/>
      <c r="Q136" s="220"/>
      <c r="R136" s="220"/>
      <c r="S136" s="220"/>
      <c r="T136" s="221"/>
      <c r="AT136" s="222" t="s">
        <v>140</v>
      </c>
      <c r="AU136" s="222" t="s">
        <v>90</v>
      </c>
      <c r="AV136" s="14" t="s">
        <v>90</v>
      </c>
      <c r="AW136" s="14" t="s">
        <v>35</v>
      </c>
      <c r="AX136" s="14" t="s">
        <v>80</v>
      </c>
      <c r="AY136" s="222" t="s">
        <v>132</v>
      </c>
    </row>
    <row r="137" spans="1:65" s="15" customFormat="1" ht="11.25">
      <c r="B137" s="223"/>
      <c r="C137" s="224"/>
      <c r="D137" s="203" t="s">
        <v>140</v>
      </c>
      <c r="E137" s="225" t="s">
        <v>1</v>
      </c>
      <c r="F137" s="226" t="s">
        <v>143</v>
      </c>
      <c r="G137" s="224"/>
      <c r="H137" s="227">
        <v>32.515999999999998</v>
      </c>
      <c r="I137" s="228"/>
      <c r="J137" s="224"/>
      <c r="K137" s="224"/>
      <c r="L137" s="229"/>
      <c r="M137" s="230"/>
      <c r="N137" s="231"/>
      <c r="O137" s="231"/>
      <c r="P137" s="231"/>
      <c r="Q137" s="231"/>
      <c r="R137" s="231"/>
      <c r="S137" s="231"/>
      <c r="T137" s="232"/>
      <c r="AT137" s="233" t="s">
        <v>140</v>
      </c>
      <c r="AU137" s="233" t="s">
        <v>90</v>
      </c>
      <c r="AV137" s="15" t="s">
        <v>138</v>
      </c>
      <c r="AW137" s="15" t="s">
        <v>35</v>
      </c>
      <c r="AX137" s="15" t="s">
        <v>88</v>
      </c>
      <c r="AY137" s="233" t="s">
        <v>132</v>
      </c>
    </row>
    <row r="138" spans="1:65" s="2" customFormat="1" ht="24.2" customHeight="1">
      <c r="A138" s="34"/>
      <c r="B138" s="35"/>
      <c r="C138" s="187" t="s">
        <v>90</v>
      </c>
      <c r="D138" s="187" t="s">
        <v>134</v>
      </c>
      <c r="E138" s="188" t="s">
        <v>144</v>
      </c>
      <c r="F138" s="189" t="s">
        <v>145</v>
      </c>
      <c r="G138" s="190" t="s">
        <v>137</v>
      </c>
      <c r="H138" s="191">
        <v>37.125999999999998</v>
      </c>
      <c r="I138" s="192"/>
      <c r="J138" s="193">
        <f>ROUND(I138*H138,2)</f>
        <v>0</v>
      </c>
      <c r="K138" s="194"/>
      <c r="L138" s="39"/>
      <c r="M138" s="195" t="s">
        <v>1</v>
      </c>
      <c r="N138" s="196" t="s">
        <v>45</v>
      </c>
      <c r="O138" s="71"/>
      <c r="P138" s="197">
        <f>O138*H138</f>
        <v>0</v>
      </c>
      <c r="Q138" s="197">
        <v>0</v>
      </c>
      <c r="R138" s="197">
        <f>Q138*H138</f>
        <v>0</v>
      </c>
      <c r="S138" s="197">
        <v>0.3</v>
      </c>
      <c r="T138" s="198">
        <f>S138*H138</f>
        <v>11.137799999999999</v>
      </c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  <c r="AR138" s="199" t="s">
        <v>138</v>
      </c>
      <c r="AT138" s="199" t="s">
        <v>134</v>
      </c>
      <c r="AU138" s="199" t="s">
        <v>90</v>
      </c>
      <c r="AY138" s="17" t="s">
        <v>132</v>
      </c>
      <c r="BE138" s="200">
        <f>IF(N138="základní",J138,0)</f>
        <v>0</v>
      </c>
      <c r="BF138" s="200">
        <f>IF(N138="snížená",J138,0)</f>
        <v>0</v>
      </c>
      <c r="BG138" s="200">
        <f>IF(N138="zákl. přenesená",J138,0)</f>
        <v>0</v>
      </c>
      <c r="BH138" s="200">
        <f>IF(N138="sníž. přenesená",J138,0)</f>
        <v>0</v>
      </c>
      <c r="BI138" s="200">
        <f>IF(N138="nulová",J138,0)</f>
        <v>0</v>
      </c>
      <c r="BJ138" s="17" t="s">
        <v>88</v>
      </c>
      <c r="BK138" s="200">
        <f>ROUND(I138*H138,2)</f>
        <v>0</v>
      </c>
      <c r="BL138" s="17" t="s">
        <v>138</v>
      </c>
      <c r="BM138" s="199" t="s">
        <v>438</v>
      </c>
    </row>
    <row r="139" spans="1:65" s="13" customFormat="1" ht="11.25">
      <c r="B139" s="201"/>
      <c r="C139" s="202"/>
      <c r="D139" s="203" t="s">
        <v>140</v>
      </c>
      <c r="E139" s="204" t="s">
        <v>1</v>
      </c>
      <c r="F139" s="205" t="s">
        <v>432</v>
      </c>
      <c r="G139" s="202"/>
      <c r="H139" s="204" t="s">
        <v>1</v>
      </c>
      <c r="I139" s="206"/>
      <c r="J139" s="202"/>
      <c r="K139" s="202"/>
      <c r="L139" s="207"/>
      <c r="M139" s="208"/>
      <c r="N139" s="209"/>
      <c r="O139" s="209"/>
      <c r="P139" s="209"/>
      <c r="Q139" s="209"/>
      <c r="R139" s="209"/>
      <c r="S139" s="209"/>
      <c r="T139" s="210"/>
      <c r="AT139" s="211" t="s">
        <v>140</v>
      </c>
      <c r="AU139" s="211" t="s">
        <v>90</v>
      </c>
      <c r="AV139" s="13" t="s">
        <v>88</v>
      </c>
      <c r="AW139" s="13" t="s">
        <v>35</v>
      </c>
      <c r="AX139" s="13" t="s">
        <v>80</v>
      </c>
      <c r="AY139" s="211" t="s">
        <v>132</v>
      </c>
    </row>
    <row r="140" spans="1:65" s="14" customFormat="1" ht="11.25">
      <c r="B140" s="212"/>
      <c r="C140" s="213"/>
      <c r="D140" s="203" t="s">
        <v>140</v>
      </c>
      <c r="E140" s="214" t="s">
        <v>1</v>
      </c>
      <c r="F140" s="215" t="s">
        <v>439</v>
      </c>
      <c r="G140" s="213"/>
      <c r="H140" s="216">
        <v>17.826000000000001</v>
      </c>
      <c r="I140" s="217"/>
      <c r="J140" s="213"/>
      <c r="K140" s="213"/>
      <c r="L140" s="218"/>
      <c r="M140" s="219"/>
      <c r="N140" s="220"/>
      <c r="O140" s="220"/>
      <c r="P140" s="220"/>
      <c r="Q140" s="220"/>
      <c r="R140" s="220"/>
      <c r="S140" s="220"/>
      <c r="T140" s="221"/>
      <c r="AT140" s="222" t="s">
        <v>140</v>
      </c>
      <c r="AU140" s="222" t="s">
        <v>90</v>
      </c>
      <c r="AV140" s="14" t="s">
        <v>90</v>
      </c>
      <c r="AW140" s="14" t="s">
        <v>35</v>
      </c>
      <c r="AX140" s="14" t="s">
        <v>80</v>
      </c>
      <c r="AY140" s="222" t="s">
        <v>132</v>
      </c>
    </row>
    <row r="141" spans="1:65" s="13" customFormat="1" ht="22.5">
      <c r="B141" s="201"/>
      <c r="C141" s="202"/>
      <c r="D141" s="203" t="s">
        <v>140</v>
      </c>
      <c r="E141" s="204" t="s">
        <v>1</v>
      </c>
      <c r="F141" s="205" t="s">
        <v>434</v>
      </c>
      <c r="G141" s="202"/>
      <c r="H141" s="204" t="s">
        <v>1</v>
      </c>
      <c r="I141" s="206"/>
      <c r="J141" s="202"/>
      <c r="K141" s="202"/>
      <c r="L141" s="207"/>
      <c r="M141" s="208"/>
      <c r="N141" s="209"/>
      <c r="O141" s="209"/>
      <c r="P141" s="209"/>
      <c r="Q141" s="209"/>
      <c r="R141" s="209"/>
      <c r="S141" s="209"/>
      <c r="T141" s="210"/>
      <c r="AT141" s="211" t="s">
        <v>140</v>
      </c>
      <c r="AU141" s="211" t="s">
        <v>90</v>
      </c>
      <c r="AV141" s="13" t="s">
        <v>88</v>
      </c>
      <c r="AW141" s="13" t="s">
        <v>35</v>
      </c>
      <c r="AX141" s="13" t="s">
        <v>80</v>
      </c>
      <c r="AY141" s="211" t="s">
        <v>132</v>
      </c>
    </row>
    <row r="142" spans="1:65" s="14" customFormat="1" ht="11.25">
      <c r="B142" s="212"/>
      <c r="C142" s="213"/>
      <c r="D142" s="203" t="s">
        <v>140</v>
      </c>
      <c r="E142" s="214" t="s">
        <v>1</v>
      </c>
      <c r="F142" s="215" t="s">
        <v>440</v>
      </c>
      <c r="G142" s="213"/>
      <c r="H142" s="216">
        <v>10.8</v>
      </c>
      <c r="I142" s="217"/>
      <c r="J142" s="213"/>
      <c r="K142" s="213"/>
      <c r="L142" s="218"/>
      <c r="M142" s="219"/>
      <c r="N142" s="220"/>
      <c r="O142" s="220"/>
      <c r="P142" s="220"/>
      <c r="Q142" s="220"/>
      <c r="R142" s="220"/>
      <c r="S142" s="220"/>
      <c r="T142" s="221"/>
      <c r="AT142" s="222" t="s">
        <v>140</v>
      </c>
      <c r="AU142" s="222" t="s">
        <v>90</v>
      </c>
      <c r="AV142" s="14" t="s">
        <v>90</v>
      </c>
      <c r="AW142" s="14" t="s">
        <v>35</v>
      </c>
      <c r="AX142" s="14" t="s">
        <v>80</v>
      </c>
      <c r="AY142" s="222" t="s">
        <v>132</v>
      </c>
    </row>
    <row r="143" spans="1:65" s="13" customFormat="1" ht="11.25">
      <c r="B143" s="201"/>
      <c r="C143" s="202"/>
      <c r="D143" s="203" t="s">
        <v>140</v>
      </c>
      <c r="E143" s="204" t="s">
        <v>1</v>
      </c>
      <c r="F143" s="205" t="s">
        <v>436</v>
      </c>
      <c r="G143" s="202"/>
      <c r="H143" s="204" t="s">
        <v>1</v>
      </c>
      <c r="I143" s="206"/>
      <c r="J143" s="202"/>
      <c r="K143" s="202"/>
      <c r="L143" s="207"/>
      <c r="M143" s="208"/>
      <c r="N143" s="209"/>
      <c r="O143" s="209"/>
      <c r="P143" s="209"/>
      <c r="Q143" s="209"/>
      <c r="R143" s="209"/>
      <c r="S143" s="209"/>
      <c r="T143" s="210"/>
      <c r="AT143" s="211" t="s">
        <v>140</v>
      </c>
      <c r="AU143" s="211" t="s">
        <v>90</v>
      </c>
      <c r="AV143" s="13" t="s">
        <v>88</v>
      </c>
      <c r="AW143" s="13" t="s">
        <v>35</v>
      </c>
      <c r="AX143" s="13" t="s">
        <v>80</v>
      </c>
      <c r="AY143" s="211" t="s">
        <v>132</v>
      </c>
    </row>
    <row r="144" spans="1:65" s="14" customFormat="1" ht="11.25">
      <c r="B144" s="212"/>
      <c r="C144" s="213"/>
      <c r="D144" s="203" t="s">
        <v>140</v>
      </c>
      <c r="E144" s="214" t="s">
        <v>1</v>
      </c>
      <c r="F144" s="215" t="s">
        <v>441</v>
      </c>
      <c r="G144" s="213"/>
      <c r="H144" s="216">
        <v>6</v>
      </c>
      <c r="I144" s="217"/>
      <c r="J144" s="213"/>
      <c r="K144" s="213"/>
      <c r="L144" s="218"/>
      <c r="M144" s="219"/>
      <c r="N144" s="220"/>
      <c r="O144" s="220"/>
      <c r="P144" s="220"/>
      <c r="Q144" s="220"/>
      <c r="R144" s="220"/>
      <c r="S144" s="220"/>
      <c r="T144" s="221"/>
      <c r="AT144" s="222" t="s">
        <v>140</v>
      </c>
      <c r="AU144" s="222" t="s">
        <v>90</v>
      </c>
      <c r="AV144" s="14" t="s">
        <v>90</v>
      </c>
      <c r="AW144" s="14" t="s">
        <v>35</v>
      </c>
      <c r="AX144" s="14" t="s">
        <v>80</v>
      </c>
      <c r="AY144" s="222" t="s">
        <v>132</v>
      </c>
    </row>
    <row r="145" spans="1:65" s="13" customFormat="1" ht="11.25">
      <c r="B145" s="201"/>
      <c r="C145" s="202"/>
      <c r="D145" s="203" t="s">
        <v>140</v>
      </c>
      <c r="E145" s="204" t="s">
        <v>1</v>
      </c>
      <c r="F145" s="205" t="s">
        <v>442</v>
      </c>
      <c r="G145" s="202"/>
      <c r="H145" s="204" t="s">
        <v>1</v>
      </c>
      <c r="I145" s="206"/>
      <c r="J145" s="202"/>
      <c r="K145" s="202"/>
      <c r="L145" s="207"/>
      <c r="M145" s="208"/>
      <c r="N145" s="209"/>
      <c r="O145" s="209"/>
      <c r="P145" s="209"/>
      <c r="Q145" s="209"/>
      <c r="R145" s="209"/>
      <c r="S145" s="209"/>
      <c r="T145" s="210"/>
      <c r="AT145" s="211" t="s">
        <v>140</v>
      </c>
      <c r="AU145" s="211" t="s">
        <v>90</v>
      </c>
      <c r="AV145" s="13" t="s">
        <v>88</v>
      </c>
      <c r="AW145" s="13" t="s">
        <v>35</v>
      </c>
      <c r="AX145" s="13" t="s">
        <v>80</v>
      </c>
      <c r="AY145" s="211" t="s">
        <v>132</v>
      </c>
    </row>
    <row r="146" spans="1:65" s="14" customFormat="1" ht="11.25">
      <c r="B146" s="212"/>
      <c r="C146" s="213"/>
      <c r="D146" s="203" t="s">
        <v>140</v>
      </c>
      <c r="E146" s="214" t="s">
        <v>1</v>
      </c>
      <c r="F146" s="215" t="s">
        <v>443</v>
      </c>
      <c r="G146" s="213"/>
      <c r="H146" s="216">
        <v>2.5</v>
      </c>
      <c r="I146" s="217"/>
      <c r="J146" s="213"/>
      <c r="K146" s="213"/>
      <c r="L146" s="218"/>
      <c r="M146" s="219"/>
      <c r="N146" s="220"/>
      <c r="O146" s="220"/>
      <c r="P146" s="220"/>
      <c r="Q146" s="220"/>
      <c r="R146" s="220"/>
      <c r="S146" s="220"/>
      <c r="T146" s="221"/>
      <c r="AT146" s="222" t="s">
        <v>140</v>
      </c>
      <c r="AU146" s="222" t="s">
        <v>90</v>
      </c>
      <c r="AV146" s="14" t="s">
        <v>90</v>
      </c>
      <c r="AW146" s="14" t="s">
        <v>35</v>
      </c>
      <c r="AX146" s="14" t="s">
        <v>80</v>
      </c>
      <c r="AY146" s="222" t="s">
        <v>132</v>
      </c>
    </row>
    <row r="147" spans="1:65" s="15" customFormat="1" ht="11.25">
      <c r="B147" s="223"/>
      <c r="C147" s="224"/>
      <c r="D147" s="203" t="s">
        <v>140</v>
      </c>
      <c r="E147" s="225" t="s">
        <v>1</v>
      </c>
      <c r="F147" s="226" t="s">
        <v>143</v>
      </c>
      <c r="G147" s="224"/>
      <c r="H147" s="227">
        <v>37.125999999999998</v>
      </c>
      <c r="I147" s="228"/>
      <c r="J147" s="224"/>
      <c r="K147" s="224"/>
      <c r="L147" s="229"/>
      <c r="M147" s="230"/>
      <c r="N147" s="231"/>
      <c r="O147" s="231"/>
      <c r="P147" s="231"/>
      <c r="Q147" s="231"/>
      <c r="R147" s="231"/>
      <c r="S147" s="231"/>
      <c r="T147" s="232"/>
      <c r="AT147" s="233" t="s">
        <v>140</v>
      </c>
      <c r="AU147" s="233" t="s">
        <v>90</v>
      </c>
      <c r="AV147" s="15" t="s">
        <v>138</v>
      </c>
      <c r="AW147" s="15" t="s">
        <v>35</v>
      </c>
      <c r="AX147" s="15" t="s">
        <v>88</v>
      </c>
      <c r="AY147" s="233" t="s">
        <v>132</v>
      </c>
    </row>
    <row r="148" spans="1:65" s="2" customFormat="1" ht="16.5" customHeight="1">
      <c r="A148" s="34"/>
      <c r="B148" s="35"/>
      <c r="C148" s="187" t="s">
        <v>156</v>
      </c>
      <c r="D148" s="187" t="s">
        <v>134</v>
      </c>
      <c r="E148" s="188" t="s">
        <v>444</v>
      </c>
      <c r="F148" s="189" t="s">
        <v>445</v>
      </c>
      <c r="G148" s="190" t="s">
        <v>171</v>
      </c>
      <c r="H148" s="191">
        <v>10</v>
      </c>
      <c r="I148" s="192"/>
      <c r="J148" s="193">
        <f>ROUND(I148*H148,2)</f>
        <v>0</v>
      </c>
      <c r="K148" s="194"/>
      <c r="L148" s="39"/>
      <c r="M148" s="195" t="s">
        <v>1</v>
      </c>
      <c r="N148" s="196" t="s">
        <v>45</v>
      </c>
      <c r="O148" s="71"/>
      <c r="P148" s="197">
        <f>O148*H148</f>
        <v>0</v>
      </c>
      <c r="Q148" s="197">
        <v>0</v>
      </c>
      <c r="R148" s="197">
        <f>Q148*H148</f>
        <v>0</v>
      </c>
      <c r="S148" s="197">
        <v>0.20499999999999999</v>
      </c>
      <c r="T148" s="198">
        <f>S148*H148</f>
        <v>2.0499999999999998</v>
      </c>
      <c r="U148" s="34"/>
      <c r="V148" s="34"/>
      <c r="W148" s="34"/>
      <c r="X148" s="34"/>
      <c r="Y148" s="34"/>
      <c r="Z148" s="34"/>
      <c r="AA148" s="34"/>
      <c r="AB148" s="34"/>
      <c r="AC148" s="34"/>
      <c r="AD148" s="34"/>
      <c r="AE148" s="34"/>
      <c r="AR148" s="199" t="s">
        <v>138</v>
      </c>
      <c r="AT148" s="199" t="s">
        <v>134</v>
      </c>
      <c r="AU148" s="199" t="s">
        <v>90</v>
      </c>
      <c r="AY148" s="17" t="s">
        <v>132</v>
      </c>
      <c r="BE148" s="200">
        <f>IF(N148="základní",J148,0)</f>
        <v>0</v>
      </c>
      <c r="BF148" s="200">
        <f>IF(N148="snížená",J148,0)</f>
        <v>0</v>
      </c>
      <c r="BG148" s="200">
        <f>IF(N148="zákl. přenesená",J148,0)</f>
        <v>0</v>
      </c>
      <c r="BH148" s="200">
        <f>IF(N148="sníž. přenesená",J148,0)</f>
        <v>0</v>
      </c>
      <c r="BI148" s="200">
        <f>IF(N148="nulová",J148,0)</f>
        <v>0</v>
      </c>
      <c r="BJ148" s="17" t="s">
        <v>88</v>
      </c>
      <c r="BK148" s="200">
        <f>ROUND(I148*H148,2)</f>
        <v>0</v>
      </c>
      <c r="BL148" s="17" t="s">
        <v>138</v>
      </c>
      <c r="BM148" s="199" t="s">
        <v>446</v>
      </c>
    </row>
    <row r="149" spans="1:65" s="13" customFormat="1" ht="11.25">
      <c r="B149" s="201"/>
      <c r="C149" s="202"/>
      <c r="D149" s="203" t="s">
        <v>140</v>
      </c>
      <c r="E149" s="204" t="s">
        <v>1</v>
      </c>
      <c r="F149" s="205" t="s">
        <v>447</v>
      </c>
      <c r="G149" s="202"/>
      <c r="H149" s="204" t="s">
        <v>1</v>
      </c>
      <c r="I149" s="206"/>
      <c r="J149" s="202"/>
      <c r="K149" s="202"/>
      <c r="L149" s="207"/>
      <c r="M149" s="208"/>
      <c r="N149" s="209"/>
      <c r="O149" s="209"/>
      <c r="P149" s="209"/>
      <c r="Q149" s="209"/>
      <c r="R149" s="209"/>
      <c r="S149" s="209"/>
      <c r="T149" s="210"/>
      <c r="AT149" s="211" t="s">
        <v>140</v>
      </c>
      <c r="AU149" s="211" t="s">
        <v>90</v>
      </c>
      <c r="AV149" s="13" t="s">
        <v>88</v>
      </c>
      <c r="AW149" s="13" t="s">
        <v>35</v>
      </c>
      <c r="AX149" s="13" t="s">
        <v>80</v>
      </c>
      <c r="AY149" s="211" t="s">
        <v>132</v>
      </c>
    </row>
    <row r="150" spans="1:65" s="14" customFormat="1" ht="11.25">
      <c r="B150" s="212"/>
      <c r="C150" s="213"/>
      <c r="D150" s="203" t="s">
        <v>140</v>
      </c>
      <c r="E150" s="214" t="s">
        <v>1</v>
      </c>
      <c r="F150" s="215" t="s">
        <v>207</v>
      </c>
      <c r="G150" s="213"/>
      <c r="H150" s="216">
        <v>10</v>
      </c>
      <c r="I150" s="217"/>
      <c r="J150" s="213"/>
      <c r="K150" s="213"/>
      <c r="L150" s="218"/>
      <c r="M150" s="219"/>
      <c r="N150" s="220"/>
      <c r="O150" s="220"/>
      <c r="P150" s="220"/>
      <c r="Q150" s="220"/>
      <c r="R150" s="220"/>
      <c r="S150" s="220"/>
      <c r="T150" s="221"/>
      <c r="AT150" s="222" t="s">
        <v>140</v>
      </c>
      <c r="AU150" s="222" t="s">
        <v>90</v>
      </c>
      <c r="AV150" s="14" t="s">
        <v>90</v>
      </c>
      <c r="AW150" s="14" t="s">
        <v>35</v>
      </c>
      <c r="AX150" s="14" t="s">
        <v>80</v>
      </c>
      <c r="AY150" s="222" t="s">
        <v>132</v>
      </c>
    </row>
    <row r="151" spans="1:65" s="15" customFormat="1" ht="11.25">
      <c r="B151" s="223"/>
      <c r="C151" s="224"/>
      <c r="D151" s="203" t="s">
        <v>140</v>
      </c>
      <c r="E151" s="225" t="s">
        <v>1</v>
      </c>
      <c r="F151" s="226" t="s">
        <v>143</v>
      </c>
      <c r="G151" s="224"/>
      <c r="H151" s="227">
        <v>10</v>
      </c>
      <c r="I151" s="228"/>
      <c r="J151" s="224"/>
      <c r="K151" s="224"/>
      <c r="L151" s="229"/>
      <c r="M151" s="230"/>
      <c r="N151" s="231"/>
      <c r="O151" s="231"/>
      <c r="P151" s="231"/>
      <c r="Q151" s="231"/>
      <c r="R151" s="231"/>
      <c r="S151" s="231"/>
      <c r="T151" s="232"/>
      <c r="AT151" s="233" t="s">
        <v>140</v>
      </c>
      <c r="AU151" s="233" t="s">
        <v>90</v>
      </c>
      <c r="AV151" s="15" t="s">
        <v>138</v>
      </c>
      <c r="AW151" s="15" t="s">
        <v>35</v>
      </c>
      <c r="AX151" s="15" t="s">
        <v>88</v>
      </c>
      <c r="AY151" s="233" t="s">
        <v>132</v>
      </c>
    </row>
    <row r="152" spans="1:65" s="2" customFormat="1" ht="16.5" customHeight="1">
      <c r="A152" s="34"/>
      <c r="B152" s="35"/>
      <c r="C152" s="187" t="s">
        <v>138</v>
      </c>
      <c r="D152" s="187" t="s">
        <v>134</v>
      </c>
      <c r="E152" s="188" t="s">
        <v>169</v>
      </c>
      <c r="F152" s="189" t="s">
        <v>170</v>
      </c>
      <c r="G152" s="190" t="s">
        <v>171</v>
      </c>
      <c r="H152" s="191">
        <v>24</v>
      </c>
      <c r="I152" s="192"/>
      <c r="J152" s="193">
        <f>ROUND(I152*H152,2)</f>
        <v>0</v>
      </c>
      <c r="K152" s="194"/>
      <c r="L152" s="39"/>
      <c r="M152" s="195" t="s">
        <v>1</v>
      </c>
      <c r="N152" s="196" t="s">
        <v>45</v>
      </c>
      <c r="O152" s="71"/>
      <c r="P152" s="197">
        <f>O152*H152</f>
        <v>0</v>
      </c>
      <c r="Q152" s="197">
        <v>0</v>
      </c>
      <c r="R152" s="197">
        <f>Q152*H152</f>
        <v>0</v>
      </c>
      <c r="S152" s="197">
        <v>0.04</v>
      </c>
      <c r="T152" s="198">
        <f>S152*H152</f>
        <v>0.96</v>
      </c>
      <c r="U152" s="34"/>
      <c r="V152" s="34"/>
      <c r="W152" s="34"/>
      <c r="X152" s="34"/>
      <c r="Y152" s="34"/>
      <c r="Z152" s="34"/>
      <c r="AA152" s="34"/>
      <c r="AB152" s="34"/>
      <c r="AC152" s="34"/>
      <c r="AD152" s="34"/>
      <c r="AE152" s="34"/>
      <c r="AR152" s="199" t="s">
        <v>138</v>
      </c>
      <c r="AT152" s="199" t="s">
        <v>134</v>
      </c>
      <c r="AU152" s="199" t="s">
        <v>90</v>
      </c>
      <c r="AY152" s="17" t="s">
        <v>132</v>
      </c>
      <c r="BE152" s="200">
        <f>IF(N152="základní",J152,0)</f>
        <v>0</v>
      </c>
      <c r="BF152" s="200">
        <f>IF(N152="snížená",J152,0)</f>
        <v>0</v>
      </c>
      <c r="BG152" s="200">
        <f>IF(N152="zákl. přenesená",J152,0)</f>
        <v>0</v>
      </c>
      <c r="BH152" s="200">
        <f>IF(N152="sníž. přenesená",J152,0)</f>
        <v>0</v>
      </c>
      <c r="BI152" s="200">
        <f>IF(N152="nulová",J152,0)</f>
        <v>0</v>
      </c>
      <c r="BJ152" s="17" t="s">
        <v>88</v>
      </c>
      <c r="BK152" s="200">
        <f>ROUND(I152*H152,2)</f>
        <v>0</v>
      </c>
      <c r="BL152" s="17" t="s">
        <v>138</v>
      </c>
      <c r="BM152" s="199" t="s">
        <v>448</v>
      </c>
    </row>
    <row r="153" spans="1:65" s="13" customFormat="1" ht="11.25">
      <c r="B153" s="201"/>
      <c r="C153" s="202"/>
      <c r="D153" s="203" t="s">
        <v>140</v>
      </c>
      <c r="E153" s="204" t="s">
        <v>1</v>
      </c>
      <c r="F153" s="205" t="s">
        <v>449</v>
      </c>
      <c r="G153" s="202"/>
      <c r="H153" s="204" t="s">
        <v>1</v>
      </c>
      <c r="I153" s="206"/>
      <c r="J153" s="202"/>
      <c r="K153" s="202"/>
      <c r="L153" s="207"/>
      <c r="M153" s="208"/>
      <c r="N153" s="209"/>
      <c r="O153" s="209"/>
      <c r="P153" s="209"/>
      <c r="Q153" s="209"/>
      <c r="R153" s="209"/>
      <c r="S153" s="209"/>
      <c r="T153" s="210"/>
      <c r="AT153" s="211" t="s">
        <v>140</v>
      </c>
      <c r="AU153" s="211" t="s">
        <v>90</v>
      </c>
      <c r="AV153" s="13" t="s">
        <v>88</v>
      </c>
      <c r="AW153" s="13" t="s">
        <v>35</v>
      </c>
      <c r="AX153" s="13" t="s">
        <v>80</v>
      </c>
      <c r="AY153" s="211" t="s">
        <v>132</v>
      </c>
    </row>
    <row r="154" spans="1:65" s="14" customFormat="1" ht="11.25">
      <c r="B154" s="212"/>
      <c r="C154" s="213"/>
      <c r="D154" s="203" t="s">
        <v>140</v>
      </c>
      <c r="E154" s="214" t="s">
        <v>1</v>
      </c>
      <c r="F154" s="215" t="s">
        <v>450</v>
      </c>
      <c r="G154" s="213"/>
      <c r="H154" s="216">
        <v>24</v>
      </c>
      <c r="I154" s="217"/>
      <c r="J154" s="213"/>
      <c r="K154" s="213"/>
      <c r="L154" s="218"/>
      <c r="M154" s="219"/>
      <c r="N154" s="220"/>
      <c r="O154" s="220"/>
      <c r="P154" s="220"/>
      <c r="Q154" s="220"/>
      <c r="R154" s="220"/>
      <c r="S154" s="220"/>
      <c r="T154" s="221"/>
      <c r="AT154" s="222" t="s">
        <v>140</v>
      </c>
      <c r="AU154" s="222" t="s">
        <v>90</v>
      </c>
      <c r="AV154" s="14" t="s">
        <v>90</v>
      </c>
      <c r="AW154" s="14" t="s">
        <v>35</v>
      </c>
      <c r="AX154" s="14" t="s">
        <v>80</v>
      </c>
      <c r="AY154" s="222" t="s">
        <v>132</v>
      </c>
    </row>
    <row r="155" spans="1:65" s="15" customFormat="1" ht="11.25">
      <c r="B155" s="223"/>
      <c r="C155" s="224"/>
      <c r="D155" s="203" t="s">
        <v>140</v>
      </c>
      <c r="E155" s="225" t="s">
        <v>1</v>
      </c>
      <c r="F155" s="226" t="s">
        <v>143</v>
      </c>
      <c r="G155" s="224"/>
      <c r="H155" s="227">
        <v>24</v>
      </c>
      <c r="I155" s="228"/>
      <c r="J155" s="224"/>
      <c r="K155" s="224"/>
      <c r="L155" s="229"/>
      <c r="M155" s="230"/>
      <c r="N155" s="231"/>
      <c r="O155" s="231"/>
      <c r="P155" s="231"/>
      <c r="Q155" s="231"/>
      <c r="R155" s="231"/>
      <c r="S155" s="231"/>
      <c r="T155" s="232"/>
      <c r="AT155" s="233" t="s">
        <v>140</v>
      </c>
      <c r="AU155" s="233" t="s">
        <v>90</v>
      </c>
      <c r="AV155" s="15" t="s">
        <v>138</v>
      </c>
      <c r="AW155" s="15" t="s">
        <v>35</v>
      </c>
      <c r="AX155" s="15" t="s">
        <v>88</v>
      </c>
      <c r="AY155" s="233" t="s">
        <v>132</v>
      </c>
    </row>
    <row r="156" spans="1:65" s="2" customFormat="1" ht="24.2" customHeight="1">
      <c r="A156" s="34"/>
      <c r="B156" s="35"/>
      <c r="C156" s="187" t="s">
        <v>168</v>
      </c>
      <c r="D156" s="187" t="s">
        <v>134</v>
      </c>
      <c r="E156" s="188" t="s">
        <v>174</v>
      </c>
      <c r="F156" s="189" t="s">
        <v>175</v>
      </c>
      <c r="G156" s="190" t="s">
        <v>171</v>
      </c>
      <c r="H156" s="191">
        <v>15</v>
      </c>
      <c r="I156" s="192"/>
      <c r="J156" s="193">
        <f>ROUND(I156*H156,2)</f>
        <v>0</v>
      </c>
      <c r="K156" s="194"/>
      <c r="L156" s="39"/>
      <c r="M156" s="195" t="s">
        <v>1</v>
      </c>
      <c r="N156" s="196" t="s">
        <v>45</v>
      </c>
      <c r="O156" s="71"/>
      <c r="P156" s="197">
        <f>O156*H156</f>
        <v>0</v>
      </c>
      <c r="Q156" s="197">
        <v>3.6900000000000002E-2</v>
      </c>
      <c r="R156" s="197">
        <f>Q156*H156</f>
        <v>0.55349999999999999</v>
      </c>
      <c r="S156" s="197">
        <v>0</v>
      </c>
      <c r="T156" s="198">
        <f>S156*H156</f>
        <v>0</v>
      </c>
      <c r="U156" s="34"/>
      <c r="V156" s="34"/>
      <c r="W156" s="34"/>
      <c r="X156" s="34"/>
      <c r="Y156" s="34"/>
      <c r="Z156" s="34"/>
      <c r="AA156" s="34"/>
      <c r="AB156" s="34"/>
      <c r="AC156" s="34"/>
      <c r="AD156" s="34"/>
      <c r="AE156" s="34"/>
      <c r="AR156" s="199" t="s">
        <v>138</v>
      </c>
      <c r="AT156" s="199" t="s">
        <v>134</v>
      </c>
      <c r="AU156" s="199" t="s">
        <v>90</v>
      </c>
      <c r="AY156" s="17" t="s">
        <v>132</v>
      </c>
      <c r="BE156" s="200">
        <f>IF(N156="základní",J156,0)</f>
        <v>0</v>
      </c>
      <c r="BF156" s="200">
        <f>IF(N156="snížená",J156,0)</f>
        <v>0</v>
      </c>
      <c r="BG156" s="200">
        <f>IF(N156="zákl. přenesená",J156,0)</f>
        <v>0</v>
      </c>
      <c r="BH156" s="200">
        <f>IF(N156="sníž. přenesená",J156,0)</f>
        <v>0</v>
      </c>
      <c r="BI156" s="200">
        <f>IF(N156="nulová",J156,0)</f>
        <v>0</v>
      </c>
      <c r="BJ156" s="17" t="s">
        <v>88</v>
      </c>
      <c r="BK156" s="200">
        <f>ROUND(I156*H156,2)</f>
        <v>0</v>
      </c>
      <c r="BL156" s="17" t="s">
        <v>138</v>
      </c>
      <c r="BM156" s="199" t="s">
        <v>451</v>
      </c>
    </row>
    <row r="157" spans="1:65" s="14" customFormat="1" ht="11.25">
      <c r="B157" s="212"/>
      <c r="C157" s="213"/>
      <c r="D157" s="203" t="s">
        <v>140</v>
      </c>
      <c r="E157" s="214" t="s">
        <v>1</v>
      </c>
      <c r="F157" s="215" t="s">
        <v>8</v>
      </c>
      <c r="G157" s="213"/>
      <c r="H157" s="216">
        <v>15</v>
      </c>
      <c r="I157" s="217"/>
      <c r="J157" s="213"/>
      <c r="K157" s="213"/>
      <c r="L157" s="218"/>
      <c r="M157" s="219"/>
      <c r="N157" s="220"/>
      <c r="O157" s="220"/>
      <c r="P157" s="220"/>
      <c r="Q157" s="220"/>
      <c r="R157" s="220"/>
      <c r="S157" s="220"/>
      <c r="T157" s="221"/>
      <c r="AT157" s="222" t="s">
        <v>140</v>
      </c>
      <c r="AU157" s="222" t="s">
        <v>90</v>
      </c>
      <c r="AV157" s="14" t="s">
        <v>90</v>
      </c>
      <c r="AW157" s="14" t="s">
        <v>35</v>
      </c>
      <c r="AX157" s="14" t="s">
        <v>80</v>
      </c>
      <c r="AY157" s="222" t="s">
        <v>132</v>
      </c>
    </row>
    <row r="158" spans="1:65" s="15" customFormat="1" ht="11.25">
      <c r="B158" s="223"/>
      <c r="C158" s="224"/>
      <c r="D158" s="203" t="s">
        <v>140</v>
      </c>
      <c r="E158" s="225" t="s">
        <v>1</v>
      </c>
      <c r="F158" s="226" t="s">
        <v>143</v>
      </c>
      <c r="G158" s="224"/>
      <c r="H158" s="227">
        <v>15</v>
      </c>
      <c r="I158" s="228"/>
      <c r="J158" s="224"/>
      <c r="K158" s="224"/>
      <c r="L158" s="229"/>
      <c r="M158" s="230"/>
      <c r="N158" s="231"/>
      <c r="O158" s="231"/>
      <c r="P158" s="231"/>
      <c r="Q158" s="231"/>
      <c r="R158" s="231"/>
      <c r="S158" s="231"/>
      <c r="T158" s="232"/>
      <c r="AT158" s="233" t="s">
        <v>140</v>
      </c>
      <c r="AU158" s="233" t="s">
        <v>90</v>
      </c>
      <c r="AV158" s="15" t="s">
        <v>138</v>
      </c>
      <c r="AW158" s="15" t="s">
        <v>35</v>
      </c>
      <c r="AX158" s="15" t="s">
        <v>88</v>
      </c>
      <c r="AY158" s="233" t="s">
        <v>132</v>
      </c>
    </row>
    <row r="159" spans="1:65" s="2" customFormat="1" ht="16.5" customHeight="1">
      <c r="A159" s="34"/>
      <c r="B159" s="35"/>
      <c r="C159" s="187" t="s">
        <v>173</v>
      </c>
      <c r="D159" s="187" t="s">
        <v>134</v>
      </c>
      <c r="E159" s="188" t="s">
        <v>452</v>
      </c>
      <c r="F159" s="189" t="s">
        <v>453</v>
      </c>
      <c r="G159" s="190" t="s">
        <v>137</v>
      </c>
      <c r="H159" s="191">
        <v>43.5</v>
      </c>
      <c r="I159" s="192"/>
      <c r="J159" s="193">
        <f>ROUND(I159*H159,2)</f>
        <v>0</v>
      </c>
      <c r="K159" s="194"/>
      <c r="L159" s="39"/>
      <c r="M159" s="195" t="s">
        <v>1</v>
      </c>
      <c r="N159" s="196" t="s">
        <v>45</v>
      </c>
      <c r="O159" s="71"/>
      <c r="P159" s="197">
        <f>O159*H159</f>
        <v>0</v>
      </c>
      <c r="Q159" s="197">
        <v>0</v>
      </c>
      <c r="R159" s="197">
        <f>Q159*H159</f>
        <v>0</v>
      </c>
      <c r="S159" s="197">
        <v>0</v>
      </c>
      <c r="T159" s="198">
        <f>S159*H159</f>
        <v>0</v>
      </c>
      <c r="U159" s="34"/>
      <c r="V159" s="34"/>
      <c r="W159" s="34"/>
      <c r="X159" s="34"/>
      <c r="Y159" s="34"/>
      <c r="Z159" s="34"/>
      <c r="AA159" s="34"/>
      <c r="AB159" s="34"/>
      <c r="AC159" s="34"/>
      <c r="AD159" s="34"/>
      <c r="AE159" s="34"/>
      <c r="AR159" s="199" t="s">
        <v>138</v>
      </c>
      <c r="AT159" s="199" t="s">
        <v>134</v>
      </c>
      <c r="AU159" s="199" t="s">
        <v>90</v>
      </c>
      <c r="AY159" s="17" t="s">
        <v>132</v>
      </c>
      <c r="BE159" s="200">
        <f>IF(N159="základní",J159,0)</f>
        <v>0</v>
      </c>
      <c r="BF159" s="200">
        <f>IF(N159="snížená",J159,0)</f>
        <v>0</v>
      </c>
      <c r="BG159" s="200">
        <f>IF(N159="zákl. přenesená",J159,0)</f>
        <v>0</v>
      </c>
      <c r="BH159" s="200">
        <f>IF(N159="sníž. přenesená",J159,0)</f>
        <v>0</v>
      </c>
      <c r="BI159" s="200">
        <f>IF(N159="nulová",J159,0)</f>
        <v>0</v>
      </c>
      <c r="BJ159" s="17" t="s">
        <v>88</v>
      </c>
      <c r="BK159" s="200">
        <f>ROUND(I159*H159,2)</f>
        <v>0</v>
      </c>
      <c r="BL159" s="17" t="s">
        <v>138</v>
      </c>
      <c r="BM159" s="199" t="s">
        <v>454</v>
      </c>
    </row>
    <row r="160" spans="1:65" s="13" customFormat="1" ht="11.25">
      <c r="B160" s="201"/>
      <c r="C160" s="202"/>
      <c r="D160" s="203" t="s">
        <v>140</v>
      </c>
      <c r="E160" s="204" t="s">
        <v>1</v>
      </c>
      <c r="F160" s="205" t="s">
        <v>455</v>
      </c>
      <c r="G160" s="202"/>
      <c r="H160" s="204" t="s">
        <v>1</v>
      </c>
      <c r="I160" s="206"/>
      <c r="J160" s="202"/>
      <c r="K160" s="202"/>
      <c r="L160" s="207"/>
      <c r="M160" s="208"/>
      <c r="N160" s="209"/>
      <c r="O160" s="209"/>
      <c r="P160" s="209"/>
      <c r="Q160" s="209"/>
      <c r="R160" s="209"/>
      <c r="S160" s="209"/>
      <c r="T160" s="210"/>
      <c r="AT160" s="211" t="s">
        <v>140</v>
      </c>
      <c r="AU160" s="211" t="s">
        <v>90</v>
      </c>
      <c r="AV160" s="13" t="s">
        <v>88</v>
      </c>
      <c r="AW160" s="13" t="s">
        <v>35</v>
      </c>
      <c r="AX160" s="13" t="s">
        <v>80</v>
      </c>
      <c r="AY160" s="211" t="s">
        <v>132</v>
      </c>
    </row>
    <row r="161" spans="1:65" s="14" customFormat="1" ht="11.25">
      <c r="B161" s="212"/>
      <c r="C161" s="213"/>
      <c r="D161" s="203" t="s">
        <v>140</v>
      </c>
      <c r="E161" s="214" t="s">
        <v>1</v>
      </c>
      <c r="F161" s="215" t="s">
        <v>456</v>
      </c>
      <c r="G161" s="213"/>
      <c r="H161" s="216">
        <v>43.5</v>
      </c>
      <c r="I161" s="217"/>
      <c r="J161" s="213"/>
      <c r="K161" s="213"/>
      <c r="L161" s="218"/>
      <c r="M161" s="219"/>
      <c r="N161" s="220"/>
      <c r="O161" s="220"/>
      <c r="P161" s="220"/>
      <c r="Q161" s="220"/>
      <c r="R161" s="220"/>
      <c r="S161" s="220"/>
      <c r="T161" s="221"/>
      <c r="AT161" s="222" t="s">
        <v>140</v>
      </c>
      <c r="AU161" s="222" t="s">
        <v>90</v>
      </c>
      <c r="AV161" s="14" t="s">
        <v>90</v>
      </c>
      <c r="AW161" s="14" t="s">
        <v>35</v>
      </c>
      <c r="AX161" s="14" t="s">
        <v>80</v>
      </c>
      <c r="AY161" s="222" t="s">
        <v>132</v>
      </c>
    </row>
    <row r="162" spans="1:65" s="15" customFormat="1" ht="11.25">
      <c r="B162" s="223"/>
      <c r="C162" s="224"/>
      <c r="D162" s="203" t="s">
        <v>140</v>
      </c>
      <c r="E162" s="225" t="s">
        <v>1</v>
      </c>
      <c r="F162" s="226" t="s">
        <v>143</v>
      </c>
      <c r="G162" s="224"/>
      <c r="H162" s="227">
        <v>43.5</v>
      </c>
      <c r="I162" s="228"/>
      <c r="J162" s="224"/>
      <c r="K162" s="224"/>
      <c r="L162" s="229"/>
      <c r="M162" s="230"/>
      <c r="N162" s="231"/>
      <c r="O162" s="231"/>
      <c r="P162" s="231"/>
      <c r="Q162" s="231"/>
      <c r="R162" s="231"/>
      <c r="S162" s="231"/>
      <c r="T162" s="232"/>
      <c r="AT162" s="233" t="s">
        <v>140</v>
      </c>
      <c r="AU162" s="233" t="s">
        <v>90</v>
      </c>
      <c r="AV162" s="15" t="s">
        <v>138</v>
      </c>
      <c r="AW162" s="15" t="s">
        <v>35</v>
      </c>
      <c r="AX162" s="15" t="s">
        <v>88</v>
      </c>
      <c r="AY162" s="233" t="s">
        <v>132</v>
      </c>
    </row>
    <row r="163" spans="1:65" s="2" customFormat="1" ht="33" customHeight="1">
      <c r="A163" s="34"/>
      <c r="B163" s="35"/>
      <c r="C163" s="187" t="s">
        <v>178</v>
      </c>
      <c r="D163" s="187" t="s">
        <v>134</v>
      </c>
      <c r="E163" s="188" t="s">
        <v>457</v>
      </c>
      <c r="F163" s="189" t="s">
        <v>458</v>
      </c>
      <c r="G163" s="190" t="s">
        <v>187</v>
      </c>
      <c r="H163" s="191">
        <v>77.400000000000006</v>
      </c>
      <c r="I163" s="192"/>
      <c r="J163" s="193">
        <f>ROUND(I163*H163,2)</f>
        <v>0</v>
      </c>
      <c r="K163" s="194"/>
      <c r="L163" s="39"/>
      <c r="M163" s="195" t="s">
        <v>1</v>
      </c>
      <c r="N163" s="196" t="s">
        <v>45</v>
      </c>
      <c r="O163" s="71"/>
      <c r="P163" s="197">
        <f>O163*H163</f>
        <v>0</v>
      </c>
      <c r="Q163" s="197">
        <v>0</v>
      </c>
      <c r="R163" s="197">
        <f>Q163*H163</f>
        <v>0</v>
      </c>
      <c r="S163" s="197">
        <v>1.3</v>
      </c>
      <c r="T163" s="198">
        <f>S163*H163</f>
        <v>100.62</v>
      </c>
      <c r="U163" s="34"/>
      <c r="V163" s="34"/>
      <c r="W163" s="34"/>
      <c r="X163" s="34"/>
      <c r="Y163" s="34"/>
      <c r="Z163" s="34"/>
      <c r="AA163" s="34"/>
      <c r="AB163" s="34"/>
      <c r="AC163" s="34"/>
      <c r="AD163" s="34"/>
      <c r="AE163" s="34"/>
      <c r="AR163" s="199" t="s">
        <v>138</v>
      </c>
      <c r="AT163" s="199" t="s">
        <v>134</v>
      </c>
      <c r="AU163" s="199" t="s">
        <v>90</v>
      </c>
      <c r="AY163" s="17" t="s">
        <v>132</v>
      </c>
      <c r="BE163" s="200">
        <f>IF(N163="základní",J163,0)</f>
        <v>0</v>
      </c>
      <c r="BF163" s="200">
        <f>IF(N163="snížená",J163,0)</f>
        <v>0</v>
      </c>
      <c r="BG163" s="200">
        <f>IF(N163="zákl. přenesená",J163,0)</f>
        <v>0</v>
      </c>
      <c r="BH163" s="200">
        <f>IF(N163="sníž. přenesená",J163,0)</f>
        <v>0</v>
      </c>
      <c r="BI163" s="200">
        <f>IF(N163="nulová",J163,0)</f>
        <v>0</v>
      </c>
      <c r="BJ163" s="17" t="s">
        <v>88</v>
      </c>
      <c r="BK163" s="200">
        <f>ROUND(I163*H163,2)</f>
        <v>0</v>
      </c>
      <c r="BL163" s="17" t="s">
        <v>138</v>
      </c>
      <c r="BM163" s="199" t="s">
        <v>459</v>
      </c>
    </row>
    <row r="164" spans="1:65" s="13" customFormat="1" ht="22.5">
      <c r="B164" s="201"/>
      <c r="C164" s="202"/>
      <c r="D164" s="203" t="s">
        <v>140</v>
      </c>
      <c r="E164" s="204" t="s">
        <v>1</v>
      </c>
      <c r="F164" s="205" t="s">
        <v>460</v>
      </c>
      <c r="G164" s="202"/>
      <c r="H164" s="204" t="s">
        <v>1</v>
      </c>
      <c r="I164" s="206"/>
      <c r="J164" s="202"/>
      <c r="K164" s="202"/>
      <c r="L164" s="207"/>
      <c r="M164" s="208"/>
      <c r="N164" s="209"/>
      <c r="O164" s="209"/>
      <c r="P164" s="209"/>
      <c r="Q164" s="209"/>
      <c r="R164" s="209"/>
      <c r="S164" s="209"/>
      <c r="T164" s="210"/>
      <c r="AT164" s="211" t="s">
        <v>140</v>
      </c>
      <c r="AU164" s="211" t="s">
        <v>90</v>
      </c>
      <c r="AV164" s="13" t="s">
        <v>88</v>
      </c>
      <c r="AW164" s="13" t="s">
        <v>35</v>
      </c>
      <c r="AX164" s="13" t="s">
        <v>80</v>
      </c>
      <c r="AY164" s="211" t="s">
        <v>132</v>
      </c>
    </row>
    <row r="165" spans="1:65" s="13" customFormat="1" ht="11.25">
      <c r="B165" s="201"/>
      <c r="C165" s="202"/>
      <c r="D165" s="203" t="s">
        <v>140</v>
      </c>
      <c r="E165" s="204" t="s">
        <v>1</v>
      </c>
      <c r="F165" s="205" t="s">
        <v>461</v>
      </c>
      <c r="G165" s="202"/>
      <c r="H165" s="204" t="s">
        <v>1</v>
      </c>
      <c r="I165" s="206"/>
      <c r="J165" s="202"/>
      <c r="K165" s="202"/>
      <c r="L165" s="207"/>
      <c r="M165" s="208"/>
      <c r="N165" s="209"/>
      <c r="O165" s="209"/>
      <c r="P165" s="209"/>
      <c r="Q165" s="209"/>
      <c r="R165" s="209"/>
      <c r="S165" s="209"/>
      <c r="T165" s="210"/>
      <c r="AT165" s="211" t="s">
        <v>140</v>
      </c>
      <c r="AU165" s="211" t="s">
        <v>90</v>
      </c>
      <c r="AV165" s="13" t="s">
        <v>88</v>
      </c>
      <c r="AW165" s="13" t="s">
        <v>35</v>
      </c>
      <c r="AX165" s="13" t="s">
        <v>80</v>
      </c>
      <c r="AY165" s="211" t="s">
        <v>132</v>
      </c>
    </row>
    <row r="166" spans="1:65" s="13" customFormat="1" ht="11.25">
      <c r="B166" s="201"/>
      <c r="C166" s="202"/>
      <c r="D166" s="203" t="s">
        <v>140</v>
      </c>
      <c r="E166" s="204" t="s">
        <v>1</v>
      </c>
      <c r="F166" s="205" t="s">
        <v>462</v>
      </c>
      <c r="G166" s="202"/>
      <c r="H166" s="204" t="s">
        <v>1</v>
      </c>
      <c r="I166" s="206"/>
      <c r="J166" s="202"/>
      <c r="K166" s="202"/>
      <c r="L166" s="207"/>
      <c r="M166" s="208"/>
      <c r="N166" s="209"/>
      <c r="O166" s="209"/>
      <c r="P166" s="209"/>
      <c r="Q166" s="209"/>
      <c r="R166" s="209"/>
      <c r="S166" s="209"/>
      <c r="T166" s="210"/>
      <c r="AT166" s="211" t="s">
        <v>140</v>
      </c>
      <c r="AU166" s="211" t="s">
        <v>90</v>
      </c>
      <c r="AV166" s="13" t="s">
        <v>88</v>
      </c>
      <c r="AW166" s="13" t="s">
        <v>35</v>
      </c>
      <c r="AX166" s="13" t="s">
        <v>80</v>
      </c>
      <c r="AY166" s="211" t="s">
        <v>132</v>
      </c>
    </row>
    <row r="167" spans="1:65" s="14" customFormat="1" ht="11.25">
      <c r="B167" s="212"/>
      <c r="C167" s="213"/>
      <c r="D167" s="203" t="s">
        <v>140</v>
      </c>
      <c r="E167" s="214" t="s">
        <v>1</v>
      </c>
      <c r="F167" s="215" t="s">
        <v>463</v>
      </c>
      <c r="G167" s="213"/>
      <c r="H167" s="216">
        <v>45.265000000000001</v>
      </c>
      <c r="I167" s="217"/>
      <c r="J167" s="213"/>
      <c r="K167" s="213"/>
      <c r="L167" s="218"/>
      <c r="M167" s="219"/>
      <c r="N167" s="220"/>
      <c r="O167" s="220"/>
      <c r="P167" s="220"/>
      <c r="Q167" s="220"/>
      <c r="R167" s="220"/>
      <c r="S167" s="220"/>
      <c r="T167" s="221"/>
      <c r="AT167" s="222" t="s">
        <v>140</v>
      </c>
      <c r="AU167" s="222" t="s">
        <v>90</v>
      </c>
      <c r="AV167" s="14" t="s">
        <v>90</v>
      </c>
      <c r="AW167" s="14" t="s">
        <v>35</v>
      </c>
      <c r="AX167" s="14" t="s">
        <v>80</v>
      </c>
      <c r="AY167" s="222" t="s">
        <v>132</v>
      </c>
    </row>
    <row r="168" spans="1:65" s="13" customFormat="1" ht="11.25">
      <c r="B168" s="201"/>
      <c r="C168" s="202"/>
      <c r="D168" s="203" t="s">
        <v>140</v>
      </c>
      <c r="E168" s="204" t="s">
        <v>1</v>
      </c>
      <c r="F168" s="205" t="s">
        <v>192</v>
      </c>
      <c r="G168" s="202"/>
      <c r="H168" s="204" t="s">
        <v>1</v>
      </c>
      <c r="I168" s="206"/>
      <c r="J168" s="202"/>
      <c r="K168" s="202"/>
      <c r="L168" s="207"/>
      <c r="M168" s="208"/>
      <c r="N168" s="209"/>
      <c r="O168" s="209"/>
      <c r="P168" s="209"/>
      <c r="Q168" s="209"/>
      <c r="R168" s="209"/>
      <c r="S168" s="209"/>
      <c r="T168" s="210"/>
      <c r="AT168" s="211" t="s">
        <v>140</v>
      </c>
      <c r="AU168" s="211" t="s">
        <v>90</v>
      </c>
      <c r="AV168" s="13" t="s">
        <v>88</v>
      </c>
      <c r="AW168" s="13" t="s">
        <v>35</v>
      </c>
      <c r="AX168" s="13" t="s">
        <v>80</v>
      </c>
      <c r="AY168" s="211" t="s">
        <v>132</v>
      </c>
    </row>
    <row r="169" spans="1:65" s="14" customFormat="1" ht="11.25">
      <c r="B169" s="212"/>
      <c r="C169" s="213"/>
      <c r="D169" s="203" t="s">
        <v>140</v>
      </c>
      <c r="E169" s="214" t="s">
        <v>1</v>
      </c>
      <c r="F169" s="215" t="s">
        <v>464</v>
      </c>
      <c r="G169" s="213"/>
      <c r="H169" s="216">
        <v>14.984999999999999</v>
      </c>
      <c r="I169" s="217"/>
      <c r="J169" s="213"/>
      <c r="K169" s="213"/>
      <c r="L169" s="218"/>
      <c r="M169" s="219"/>
      <c r="N169" s="220"/>
      <c r="O169" s="220"/>
      <c r="P169" s="220"/>
      <c r="Q169" s="220"/>
      <c r="R169" s="220"/>
      <c r="S169" s="220"/>
      <c r="T169" s="221"/>
      <c r="AT169" s="222" t="s">
        <v>140</v>
      </c>
      <c r="AU169" s="222" t="s">
        <v>90</v>
      </c>
      <c r="AV169" s="14" t="s">
        <v>90</v>
      </c>
      <c r="AW169" s="14" t="s">
        <v>35</v>
      </c>
      <c r="AX169" s="14" t="s">
        <v>80</v>
      </c>
      <c r="AY169" s="222" t="s">
        <v>132</v>
      </c>
    </row>
    <row r="170" spans="1:65" s="14" customFormat="1" ht="11.25">
      <c r="B170" s="212"/>
      <c r="C170" s="213"/>
      <c r="D170" s="203" t="s">
        <v>140</v>
      </c>
      <c r="E170" s="214" t="s">
        <v>1</v>
      </c>
      <c r="F170" s="215" t="s">
        <v>465</v>
      </c>
      <c r="G170" s="213"/>
      <c r="H170" s="216">
        <v>17.149999999999999</v>
      </c>
      <c r="I170" s="217"/>
      <c r="J170" s="213"/>
      <c r="K170" s="213"/>
      <c r="L170" s="218"/>
      <c r="M170" s="219"/>
      <c r="N170" s="220"/>
      <c r="O170" s="220"/>
      <c r="P170" s="220"/>
      <c r="Q170" s="220"/>
      <c r="R170" s="220"/>
      <c r="S170" s="220"/>
      <c r="T170" s="221"/>
      <c r="AT170" s="222" t="s">
        <v>140</v>
      </c>
      <c r="AU170" s="222" t="s">
        <v>90</v>
      </c>
      <c r="AV170" s="14" t="s">
        <v>90</v>
      </c>
      <c r="AW170" s="14" t="s">
        <v>35</v>
      </c>
      <c r="AX170" s="14" t="s">
        <v>80</v>
      </c>
      <c r="AY170" s="222" t="s">
        <v>132</v>
      </c>
    </row>
    <row r="171" spans="1:65" s="15" customFormat="1" ht="11.25">
      <c r="B171" s="223"/>
      <c r="C171" s="224"/>
      <c r="D171" s="203" t="s">
        <v>140</v>
      </c>
      <c r="E171" s="225" t="s">
        <v>1</v>
      </c>
      <c r="F171" s="226" t="s">
        <v>143</v>
      </c>
      <c r="G171" s="224"/>
      <c r="H171" s="227">
        <v>77.400000000000006</v>
      </c>
      <c r="I171" s="228"/>
      <c r="J171" s="224"/>
      <c r="K171" s="224"/>
      <c r="L171" s="229"/>
      <c r="M171" s="230"/>
      <c r="N171" s="231"/>
      <c r="O171" s="231"/>
      <c r="P171" s="231"/>
      <c r="Q171" s="231"/>
      <c r="R171" s="231"/>
      <c r="S171" s="231"/>
      <c r="T171" s="232"/>
      <c r="AT171" s="233" t="s">
        <v>140</v>
      </c>
      <c r="AU171" s="233" t="s">
        <v>90</v>
      </c>
      <c r="AV171" s="15" t="s">
        <v>138</v>
      </c>
      <c r="AW171" s="15" t="s">
        <v>35</v>
      </c>
      <c r="AX171" s="15" t="s">
        <v>88</v>
      </c>
      <c r="AY171" s="233" t="s">
        <v>132</v>
      </c>
    </row>
    <row r="172" spans="1:65" s="2" customFormat="1" ht="37.9" customHeight="1">
      <c r="A172" s="34"/>
      <c r="B172" s="35"/>
      <c r="C172" s="187" t="s">
        <v>184</v>
      </c>
      <c r="D172" s="187" t="s">
        <v>134</v>
      </c>
      <c r="E172" s="188" t="s">
        <v>202</v>
      </c>
      <c r="F172" s="189" t="s">
        <v>203</v>
      </c>
      <c r="G172" s="190" t="s">
        <v>187</v>
      </c>
      <c r="H172" s="191">
        <v>8.6999999999999993</v>
      </c>
      <c r="I172" s="192"/>
      <c r="J172" s="193">
        <f>ROUND(I172*H172,2)</f>
        <v>0</v>
      </c>
      <c r="K172" s="194"/>
      <c r="L172" s="39"/>
      <c r="M172" s="195" t="s">
        <v>1</v>
      </c>
      <c r="N172" s="196" t="s">
        <v>45</v>
      </c>
      <c r="O172" s="71"/>
      <c r="P172" s="197">
        <f>O172*H172</f>
        <v>0</v>
      </c>
      <c r="Q172" s="197">
        <v>0</v>
      </c>
      <c r="R172" s="197">
        <f>Q172*H172</f>
        <v>0</v>
      </c>
      <c r="S172" s="197">
        <v>0</v>
      </c>
      <c r="T172" s="198">
        <f>S172*H172</f>
        <v>0</v>
      </c>
      <c r="U172" s="34"/>
      <c r="V172" s="34"/>
      <c r="W172" s="34"/>
      <c r="X172" s="34"/>
      <c r="Y172" s="34"/>
      <c r="Z172" s="34"/>
      <c r="AA172" s="34"/>
      <c r="AB172" s="34"/>
      <c r="AC172" s="34"/>
      <c r="AD172" s="34"/>
      <c r="AE172" s="34"/>
      <c r="AR172" s="199" t="s">
        <v>138</v>
      </c>
      <c r="AT172" s="199" t="s">
        <v>134</v>
      </c>
      <c r="AU172" s="199" t="s">
        <v>90</v>
      </c>
      <c r="AY172" s="17" t="s">
        <v>132</v>
      </c>
      <c r="BE172" s="200">
        <f>IF(N172="základní",J172,0)</f>
        <v>0</v>
      </c>
      <c r="BF172" s="200">
        <f>IF(N172="snížená",J172,0)</f>
        <v>0</v>
      </c>
      <c r="BG172" s="200">
        <f>IF(N172="zákl. přenesená",J172,0)</f>
        <v>0</v>
      </c>
      <c r="BH172" s="200">
        <f>IF(N172="sníž. přenesená",J172,0)</f>
        <v>0</v>
      </c>
      <c r="BI172" s="200">
        <f>IF(N172="nulová",J172,0)</f>
        <v>0</v>
      </c>
      <c r="BJ172" s="17" t="s">
        <v>88</v>
      </c>
      <c r="BK172" s="200">
        <f>ROUND(I172*H172,2)</f>
        <v>0</v>
      </c>
      <c r="BL172" s="17" t="s">
        <v>138</v>
      </c>
      <c r="BM172" s="199" t="s">
        <v>466</v>
      </c>
    </row>
    <row r="173" spans="1:65" s="13" customFormat="1" ht="11.25">
      <c r="B173" s="201"/>
      <c r="C173" s="202"/>
      <c r="D173" s="203" t="s">
        <v>140</v>
      </c>
      <c r="E173" s="204" t="s">
        <v>1</v>
      </c>
      <c r="F173" s="205" t="s">
        <v>455</v>
      </c>
      <c r="G173" s="202"/>
      <c r="H173" s="204" t="s">
        <v>1</v>
      </c>
      <c r="I173" s="206"/>
      <c r="J173" s="202"/>
      <c r="K173" s="202"/>
      <c r="L173" s="207"/>
      <c r="M173" s="208"/>
      <c r="N173" s="209"/>
      <c r="O173" s="209"/>
      <c r="P173" s="209"/>
      <c r="Q173" s="209"/>
      <c r="R173" s="209"/>
      <c r="S173" s="209"/>
      <c r="T173" s="210"/>
      <c r="AT173" s="211" t="s">
        <v>140</v>
      </c>
      <c r="AU173" s="211" t="s">
        <v>90</v>
      </c>
      <c r="AV173" s="13" t="s">
        <v>88</v>
      </c>
      <c r="AW173" s="13" t="s">
        <v>35</v>
      </c>
      <c r="AX173" s="13" t="s">
        <v>80</v>
      </c>
      <c r="AY173" s="211" t="s">
        <v>132</v>
      </c>
    </row>
    <row r="174" spans="1:65" s="14" customFormat="1" ht="11.25">
      <c r="B174" s="212"/>
      <c r="C174" s="213"/>
      <c r="D174" s="203" t="s">
        <v>140</v>
      </c>
      <c r="E174" s="214" t="s">
        <v>1</v>
      </c>
      <c r="F174" s="215" t="s">
        <v>467</v>
      </c>
      <c r="G174" s="213"/>
      <c r="H174" s="216">
        <v>8.6999999999999993</v>
      </c>
      <c r="I174" s="217"/>
      <c r="J174" s="213"/>
      <c r="K174" s="213"/>
      <c r="L174" s="218"/>
      <c r="M174" s="219"/>
      <c r="N174" s="220"/>
      <c r="O174" s="220"/>
      <c r="P174" s="220"/>
      <c r="Q174" s="220"/>
      <c r="R174" s="220"/>
      <c r="S174" s="220"/>
      <c r="T174" s="221"/>
      <c r="AT174" s="222" t="s">
        <v>140</v>
      </c>
      <c r="AU174" s="222" t="s">
        <v>90</v>
      </c>
      <c r="AV174" s="14" t="s">
        <v>90</v>
      </c>
      <c r="AW174" s="14" t="s">
        <v>35</v>
      </c>
      <c r="AX174" s="14" t="s">
        <v>80</v>
      </c>
      <c r="AY174" s="222" t="s">
        <v>132</v>
      </c>
    </row>
    <row r="175" spans="1:65" s="15" customFormat="1" ht="11.25">
      <c r="B175" s="223"/>
      <c r="C175" s="224"/>
      <c r="D175" s="203" t="s">
        <v>140</v>
      </c>
      <c r="E175" s="225" t="s">
        <v>1</v>
      </c>
      <c r="F175" s="226" t="s">
        <v>143</v>
      </c>
      <c r="G175" s="224"/>
      <c r="H175" s="227">
        <v>8.6999999999999993</v>
      </c>
      <c r="I175" s="228"/>
      <c r="J175" s="224"/>
      <c r="K175" s="224"/>
      <c r="L175" s="229"/>
      <c r="M175" s="230"/>
      <c r="N175" s="231"/>
      <c r="O175" s="231"/>
      <c r="P175" s="231"/>
      <c r="Q175" s="231"/>
      <c r="R175" s="231"/>
      <c r="S175" s="231"/>
      <c r="T175" s="232"/>
      <c r="AT175" s="233" t="s">
        <v>140</v>
      </c>
      <c r="AU175" s="233" t="s">
        <v>90</v>
      </c>
      <c r="AV175" s="15" t="s">
        <v>138</v>
      </c>
      <c r="AW175" s="15" t="s">
        <v>35</v>
      </c>
      <c r="AX175" s="15" t="s">
        <v>88</v>
      </c>
      <c r="AY175" s="233" t="s">
        <v>132</v>
      </c>
    </row>
    <row r="176" spans="1:65" s="2" customFormat="1" ht="33" customHeight="1">
      <c r="A176" s="34"/>
      <c r="B176" s="35"/>
      <c r="C176" s="187" t="s">
        <v>201</v>
      </c>
      <c r="D176" s="187" t="s">
        <v>134</v>
      </c>
      <c r="E176" s="188" t="s">
        <v>208</v>
      </c>
      <c r="F176" s="189" t="s">
        <v>209</v>
      </c>
      <c r="G176" s="190" t="s">
        <v>187</v>
      </c>
      <c r="H176" s="191">
        <v>54.259</v>
      </c>
      <c r="I176" s="192"/>
      <c r="J176" s="193">
        <f>ROUND(I176*H176,2)</f>
        <v>0</v>
      </c>
      <c r="K176" s="194"/>
      <c r="L176" s="39"/>
      <c r="M176" s="195" t="s">
        <v>1</v>
      </c>
      <c r="N176" s="196" t="s">
        <v>45</v>
      </c>
      <c r="O176" s="71"/>
      <c r="P176" s="197">
        <f>O176*H176</f>
        <v>0</v>
      </c>
      <c r="Q176" s="197">
        <v>0</v>
      </c>
      <c r="R176" s="197">
        <f>Q176*H176</f>
        <v>0</v>
      </c>
      <c r="S176" s="197">
        <v>0</v>
      </c>
      <c r="T176" s="198">
        <f>S176*H176</f>
        <v>0</v>
      </c>
      <c r="U176" s="34"/>
      <c r="V176" s="34"/>
      <c r="W176" s="34"/>
      <c r="X176" s="34"/>
      <c r="Y176" s="34"/>
      <c r="Z176" s="34"/>
      <c r="AA176" s="34"/>
      <c r="AB176" s="34"/>
      <c r="AC176" s="34"/>
      <c r="AD176" s="34"/>
      <c r="AE176" s="34"/>
      <c r="AR176" s="199" t="s">
        <v>138</v>
      </c>
      <c r="AT176" s="199" t="s">
        <v>134</v>
      </c>
      <c r="AU176" s="199" t="s">
        <v>90</v>
      </c>
      <c r="AY176" s="17" t="s">
        <v>132</v>
      </c>
      <c r="BE176" s="200">
        <f>IF(N176="základní",J176,0)</f>
        <v>0</v>
      </c>
      <c r="BF176" s="200">
        <f>IF(N176="snížená",J176,0)</f>
        <v>0</v>
      </c>
      <c r="BG176" s="200">
        <f>IF(N176="zákl. přenesená",J176,0)</f>
        <v>0</v>
      </c>
      <c r="BH176" s="200">
        <f>IF(N176="sníž. přenesená",J176,0)</f>
        <v>0</v>
      </c>
      <c r="BI176" s="200">
        <f>IF(N176="nulová",J176,0)</f>
        <v>0</v>
      </c>
      <c r="BJ176" s="17" t="s">
        <v>88</v>
      </c>
      <c r="BK176" s="200">
        <f>ROUND(I176*H176,2)</f>
        <v>0</v>
      </c>
      <c r="BL176" s="17" t="s">
        <v>138</v>
      </c>
      <c r="BM176" s="199" t="s">
        <v>468</v>
      </c>
    </row>
    <row r="177" spans="1:65" s="13" customFormat="1" ht="11.25">
      <c r="B177" s="201"/>
      <c r="C177" s="202"/>
      <c r="D177" s="203" t="s">
        <v>140</v>
      </c>
      <c r="E177" s="204" t="s">
        <v>1</v>
      </c>
      <c r="F177" s="205" t="s">
        <v>211</v>
      </c>
      <c r="G177" s="202"/>
      <c r="H177" s="204" t="s">
        <v>1</v>
      </c>
      <c r="I177" s="206"/>
      <c r="J177" s="202"/>
      <c r="K177" s="202"/>
      <c r="L177" s="207"/>
      <c r="M177" s="208"/>
      <c r="N177" s="209"/>
      <c r="O177" s="209"/>
      <c r="P177" s="209"/>
      <c r="Q177" s="209"/>
      <c r="R177" s="209"/>
      <c r="S177" s="209"/>
      <c r="T177" s="210"/>
      <c r="AT177" s="211" t="s">
        <v>140</v>
      </c>
      <c r="AU177" s="211" t="s">
        <v>90</v>
      </c>
      <c r="AV177" s="13" t="s">
        <v>88</v>
      </c>
      <c r="AW177" s="13" t="s">
        <v>35</v>
      </c>
      <c r="AX177" s="13" t="s">
        <v>80</v>
      </c>
      <c r="AY177" s="211" t="s">
        <v>132</v>
      </c>
    </row>
    <row r="178" spans="1:65" s="13" customFormat="1" ht="11.25">
      <c r="B178" s="201"/>
      <c r="C178" s="202"/>
      <c r="D178" s="203" t="s">
        <v>140</v>
      </c>
      <c r="E178" s="204" t="s">
        <v>1</v>
      </c>
      <c r="F178" s="205" t="s">
        <v>212</v>
      </c>
      <c r="G178" s="202"/>
      <c r="H178" s="204" t="s">
        <v>1</v>
      </c>
      <c r="I178" s="206"/>
      <c r="J178" s="202"/>
      <c r="K178" s="202"/>
      <c r="L178" s="207"/>
      <c r="M178" s="208"/>
      <c r="N178" s="209"/>
      <c r="O178" s="209"/>
      <c r="P178" s="209"/>
      <c r="Q178" s="209"/>
      <c r="R178" s="209"/>
      <c r="S178" s="209"/>
      <c r="T178" s="210"/>
      <c r="AT178" s="211" t="s">
        <v>140</v>
      </c>
      <c r="AU178" s="211" t="s">
        <v>90</v>
      </c>
      <c r="AV178" s="13" t="s">
        <v>88</v>
      </c>
      <c r="AW178" s="13" t="s">
        <v>35</v>
      </c>
      <c r="AX178" s="13" t="s">
        <v>80</v>
      </c>
      <c r="AY178" s="211" t="s">
        <v>132</v>
      </c>
    </row>
    <row r="179" spans="1:65" s="14" customFormat="1" ht="11.25">
      <c r="B179" s="212"/>
      <c r="C179" s="213"/>
      <c r="D179" s="203" t="s">
        <v>140</v>
      </c>
      <c r="E179" s="214" t="s">
        <v>1</v>
      </c>
      <c r="F179" s="215" t="s">
        <v>469</v>
      </c>
      <c r="G179" s="213"/>
      <c r="H179" s="216">
        <v>77.400000000000006</v>
      </c>
      <c r="I179" s="217"/>
      <c r="J179" s="213"/>
      <c r="K179" s="213"/>
      <c r="L179" s="218"/>
      <c r="M179" s="219"/>
      <c r="N179" s="220"/>
      <c r="O179" s="220"/>
      <c r="P179" s="220"/>
      <c r="Q179" s="220"/>
      <c r="R179" s="220"/>
      <c r="S179" s="220"/>
      <c r="T179" s="221"/>
      <c r="AT179" s="222" t="s">
        <v>140</v>
      </c>
      <c r="AU179" s="222" t="s">
        <v>90</v>
      </c>
      <c r="AV179" s="14" t="s">
        <v>90</v>
      </c>
      <c r="AW179" s="14" t="s">
        <v>35</v>
      </c>
      <c r="AX179" s="14" t="s">
        <v>80</v>
      </c>
      <c r="AY179" s="222" t="s">
        <v>132</v>
      </c>
    </row>
    <row r="180" spans="1:65" s="13" customFormat="1" ht="11.25">
      <c r="B180" s="201"/>
      <c r="C180" s="202"/>
      <c r="D180" s="203" t="s">
        <v>140</v>
      </c>
      <c r="E180" s="204" t="s">
        <v>1</v>
      </c>
      <c r="F180" s="205" t="s">
        <v>214</v>
      </c>
      <c r="G180" s="202"/>
      <c r="H180" s="204" t="s">
        <v>1</v>
      </c>
      <c r="I180" s="206"/>
      <c r="J180" s="202"/>
      <c r="K180" s="202"/>
      <c r="L180" s="207"/>
      <c r="M180" s="208"/>
      <c r="N180" s="209"/>
      <c r="O180" s="209"/>
      <c r="P180" s="209"/>
      <c r="Q180" s="209"/>
      <c r="R180" s="209"/>
      <c r="S180" s="209"/>
      <c r="T180" s="210"/>
      <c r="AT180" s="211" t="s">
        <v>140</v>
      </c>
      <c r="AU180" s="211" t="s">
        <v>90</v>
      </c>
      <c r="AV180" s="13" t="s">
        <v>88</v>
      </c>
      <c r="AW180" s="13" t="s">
        <v>35</v>
      </c>
      <c r="AX180" s="13" t="s">
        <v>80</v>
      </c>
      <c r="AY180" s="211" t="s">
        <v>132</v>
      </c>
    </row>
    <row r="181" spans="1:65" s="14" customFormat="1" ht="11.25">
      <c r="B181" s="212"/>
      <c r="C181" s="213"/>
      <c r="D181" s="203" t="s">
        <v>140</v>
      </c>
      <c r="E181" s="214" t="s">
        <v>1</v>
      </c>
      <c r="F181" s="215" t="s">
        <v>215</v>
      </c>
      <c r="G181" s="213"/>
      <c r="H181" s="216">
        <v>-23.140999999999998</v>
      </c>
      <c r="I181" s="217"/>
      <c r="J181" s="213"/>
      <c r="K181" s="213"/>
      <c r="L181" s="218"/>
      <c r="M181" s="219"/>
      <c r="N181" s="220"/>
      <c r="O181" s="220"/>
      <c r="P181" s="220"/>
      <c r="Q181" s="220"/>
      <c r="R181" s="220"/>
      <c r="S181" s="220"/>
      <c r="T181" s="221"/>
      <c r="AT181" s="222" t="s">
        <v>140</v>
      </c>
      <c r="AU181" s="222" t="s">
        <v>90</v>
      </c>
      <c r="AV181" s="14" t="s">
        <v>90</v>
      </c>
      <c r="AW181" s="14" t="s">
        <v>35</v>
      </c>
      <c r="AX181" s="14" t="s">
        <v>80</v>
      </c>
      <c r="AY181" s="222" t="s">
        <v>132</v>
      </c>
    </row>
    <row r="182" spans="1:65" s="15" customFormat="1" ht="11.25">
      <c r="B182" s="223"/>
      <c r="C182" s="224"/>
      <c r="D182" s="203" t="s">
        <v>140</v>
      </c>
      <c r="E182" s="225" t="s">
        <v>1</v>
      </c>
      <c r="F182" s="226" t="s">
        <v>143</v>
      </c>
      <c r="G182" s="224"/>
      <c r="H182" s="227">
        <v>54.259</v>
      </c>
      <c r="I182" s="228"/>
      <c r="J182" s="224"/>
      <c r="K182" s="224"/>
      <c r="L182" s="229"/>
      <c r="M182" s="230"/>
      <c r="N182" s="231"/>
      <c r="O182" s="231"/>
      <c r="P182" s="231"/>
      <c r="Q182" s="231"/>
      <c r="R182" s="231"/>
      <c r="S182" s="231"/>
      <c r="T182" s="232"/>
      <c r="AT182" s="233" t="s">
        <v>140</v>
      </c>
      <c r="AU182" s="233" t="s">
        <v>90</v>
      </c>
      <c r="AV182" s="15" t="s">
        <v>138</v>
      </c>
      <c r="AW182" s="15" t="s">
        <v>35</v>
      </c>
      <c r="AX182" s="15" t="s">
        <v>88</v>
      </c>
      <c r="AY182" s="233" t="s">
        <v>132</v>
      </c>
    </row>
    <row r="183" spans="1:65" s="2" customFormat="1" ht="16.5" customHeight="1">
      <c r="A183" s="34"/>
      <c r="B183" s="35"/>
      <c r="C183" s="234" t="s">
        <v>207</v>
      </c>
      <c r="D183" s="234" t="s">
        <v>217</v>
      </c>
      <c r="E183" s="235" t="s">
        <v>218</v>
      </c>
      <c r="F183" s="236" t="s">
        <v>219</v>
      </c>
      <c r="G183" s="237" t="s">
        <v>220</v>
      </c>
      <c r="H183" s="238">
        <v>92.24</v>
      </c>
      <c r="I183" s="239"/>
      <c r="J183" s="240">
        <f>ROUND(I183*H183,2)</f>
        <v>0</v>
      </c>
      <c r="K183" s="241"/>
      <c r="L183" s="242"/>
      <c r="M183" s="243" t="s">
        <v>1</v>
      </c>
      <c r="N183" s="244" t="s">
        <v>45</v>
      </c>
      <c r="O183" s="71"/>
      <c r="P183" s="197">
        <f>O183*H183</f>
        <v>0</v>
      </c>
      <c r="Q183" s="197">
        <v>1</v>
      </c>
      <c r="R183" s="197">
        <f>Q183*H183</f>
        <v>92.24</v>
      </c>
      <c r="S183" s="197">
        <v>0</v>
      </c>
      <c r="T183" s="198">
        <f>S183*H183</f>
        <v>0</v>
      </c>
      <c r="U183" s="34"/>
      <c r="V183" s="34"/>
      <c r="W183" s="34"/>
      <c r="X183" s="34"/>
      <c r="Y183" s="34"/>
      <c r="Z183" s="34"/>
      <c r="AA183" s="34"/>
      <c r="AB183" s="34"/>
      <c r="AC183" s="34"/>
      <c r="AD183" s="34"/>
      <c r="AE183" s="34"/>
      <c r="AR183" s="199" t="s">
        <v>184</v>
      </c>
      <c r="AT183" s="199" t="s">
        <v>217</v>
      </c>
      <c r="AU183" s="199" t="s">
        <v>90</v>
      </c>
      <c r="AY183" s="17" t="s">
        <v>132</v>
      </c>
      <c r="BE183" s="200">
        <f>IF(N183="základní",J183,0)</f>
        <v>0</v>
      </c>
      <c r="BF183" s="200">
        <f>IF(N183="snížená",J183,0)</f>
        <v>0</v>
      </c>
      <c r="BG183" s="200">
        <f>IF(N183="zákl. přenesená",J183,0)</f>
        <v>0</v>
      </c>
      <c r="BH183" s="200">
        <f>IF(N183="sníž. přenesená",J183,0)</f>
        <v>0</v>
      </c>
      <c r="BI183" s="200">
        <f>IF(N183="nulová",J183,0)</f>
        <v>0</v>
      </c>
      <c r="BJ183" s="17" t="s">
        <v>88</v>
      </c>
      <c r="BK183" s="200">
        <f>ROUND(I183*H183,2)</f>
        <v>0</v>
      </c>
      <c r="BL183" s="17" t="s">
        <v>138</v>
      </c>
      <c r="BM183" s="199" t="s">
        <v>470</v>
      </c>
    </row>
    <row r="184" spans="1:65" s="14" customFormat="1" ht="11.25">
      <c r="B184" s="212"/>
      <c r="C184" s="213"/>
      <c r="D184" s="203" t="s">
        <v>140</v>
      </c>
      <c r="E184" s="214" t="s">
        <v>1</v>
      </c>
      <c r="F184" s="215" t="s">
        <v>471</v>
      </c>
      <c r="G184" s="213"/>
      <c r="H184" s="216">
        <v>54.259</v>
      </c>
      <c r="I184" s="217"/>
      <c r="J184" s="213"/>
      <c r="K184" s="213"/>
      <c r="L184" s="218"/>
      <c r="M184" s="219"/>
      <c r="N184" s="220"/>
      <c r="O184" s="220"/>
      <c r="P184" s="220"/>
      <c r="Q184" s="220"/>
      <c r="R184" s="220"/>
      <c r="S184" s="220"/>
      <c r="T184" s="221"/>
      <c r="AT184" s="222" t="s">
        <v>140</v>
      </c>
      <c r="AU184" s="222" t="s">
        <v>90</v>
      </c>
      <c r="AV184" s="14" t="s">
        <v>90</v>
      </c>
      <c r="AW184" s="14" t="s">
        <v>35</v>
      </c>
      <c r="AX184" s="14" t="s">
        <v>80</v>
      </c>
      <c r="AY184" s="222" t="s">
        <v>132</v>
      </c>
    </row>
    <row r="185" spans="1:65" s="15" customFormat="1" ht="11.25">
      <c r="B185" s="223"/>
      <c r="C185" s="224"/>
      <c r="D185" s="203" t="s">
        <v>140</v>
      </c>
      <c r="E185" s="225" t="s">
        <v>1</v>
      </c>
      <c r="F185" s="226" t="s">
        <v>143</v>
      </c>
      <c r="G185" s="224"/>
      <c r="H185" s="227">
        <v>54.259</v>
      </c>
      <c r="I185" s="228"/>
      <c r="J185" s="224"/>
      <c r="K185" s="224"/>
      <c r="L185" s="229"/>
      <c r="M185" s="230"/>
      <c r="N185" s="231"/>
      <c r="O185" s="231"/>
      <c r="P185" s="231"/>
      <c r="Q185" s="231"/>
      <c r="R185" s="231"/>
      <c r="S185" s="231"/>
      <c r="T185" s="232"/>
      <c r="AT185" s="233" t="s">
        <v>140</v>
      </c>
      <c r="AU185" s="233" t="s">
        <v>90</v>
      </c>
      <c r="AV185" s="15" t="s">
        <v>138</v>
      </c>
      <c r="AW185" s="15" t="s">
        <v>35</v>
      </c>
      <c r="AX185" s="15" t="s">
        <v>88</v>
      </c>
      <c r="AY185" s="233" t="s">
        <v>132</v>
      </c>
    </row>
    <row r="186" spans="1:65" s="14" customFormat="1" ht="11.25">
      <c r="B186" s="212"/>
      <c r="C186" s="213"/>
      <c r="D186" s="203" t="s">
        <v>140</v>
      </c>
      <c r="E186" s="213"/>
      <c r="F186" s="215" t="s">
        <v>472</v>
      </c>
      <c r="G186" s="213"/>
      <c r="H186" s="216">
        <v>92.24</v>
      </c>
      <c r="I186" s="217"/>
      <c r="J186" s="213"/>
      <c r="K186" s="213"/>
      <c r="L186" s="218"/>
      <c r="M186" s="219"/>
      <c r="N186" s="220"/>
      <c r="O186" s="220"/>
      <c r="P186" s="220"/>
      <c r="Q186" s="220"/>
      <c r="R186" s="220"/>
      <c r="S186" s="220"/>
      <c r="T186" s="221"/>
      <c r="AT186" s="222" t="s">
        <v>140</v>
      </c>
      <c r="AU186" s="222" t="s">
        <v>90</v>
      </c>
      <c r="AV186" s="14" t="s">
        <v>90</v>
      </c>
      <c r="AW186" s="14" t="s">
        <v>4</v>
      </c>
      <c r="AX186" s="14" t="s">
        <v>88</v>
      </c>
      <c r="AY186" s="222" t="s">
        <v>132</v>
      </c>
    </row>
    <row r="187" spans="1:65" s="2" customFormat="1" ht="24.2" customHeight="1">
      <c r="A187" s="34"/>
      <c r="B187" s="35"/>
      <c r="C187" s="187" t="s">
        <v>216</v>
      </c>
      <c r="D187" s="187" t="s">
        <v>134</v>
      </c>
      <c r="E187" s="188" t="s">
        <v>225</v>
      </c>
      <c r="F187" s="189" t="s">
        <v>226</v>
      </c>
      <c r="G187" s="190" t="s">
        <v>137</v>
      </c>
      <c r="H187" s="191">
        <v>35</v>
      </c>
      <c r="I187" s="192"/>
      <c r="J187" s="193">
        <f>ROUND(I187*H187,2)</f>
        <v>0</v>
      </c>
      <c r="K187" s="194"/>
      <c r="L187" s="39"/>
      <c r="M187" s="195" t="s">
        <v>1</v>
      </c>
      <c r="N187" s="196" t="s">
        <v>45</v>
      </c>
      <c r="O187" s="71"/>
      <c r="P187" s="197">
        <f>O187*H187</f>
        <v>0</v>
      </c>
      <c r="Q187" s="197">
        <v>0</v>
      </c>
      <c r="R187" s="197">
        <f>Q187*H187</f>
        <v>0</v>
      </c>
      <c r="S187" s="197">
        <v>0</v>
      </c>
      <c r="T187" s="198">
        <f>S187*H187</f>
        <v>0</v>
      </c>
      <c r="U187" s="34"/>
      <c r="V187" s="34"/>
      <c r="W187" s="34"/>
      <c r="X187" s="34"/>
      <c r="Y187" s="34"/>
      <c r="Z187" s="34"/>
      <c r="AA187" s="34"/>
      <c r="AB187" s="34"/>
      <c r="AC187" s="34"/>
      <c r="AD187" s="34"/>
      <c r="AE187" s="34"/>
      <c r="AR187" s="199" t="s">
        <v>138</v>
      </c>
      <c r="AT187" s="199" t="s">
        <v>134</v>
      </c>
      <c r="AU187" s="199" t="s">
        <v>90</v>
      </c>
      <c r="AY187" s="17" t="s">
        <v>132</v>
      </c>
      <c r="BE187" s="200">
        <f>IF(N187="základní",J187,0)</f>
        <v>0</v>
      </c>
      <c r="BF187" s="200">
        <f>IF(N187="snížená",J187,0)</f>
        <v>0</v>
      </c>
      <c r="BG187" s="200">
        <f>IF(N187="zákl. přenesená",J187,0)</f>
        <v>0</v>
      </c>
      <c r="BH187" s="200">
        <f>IF(N187="sníž. přenesená",J187,0)</f>
        <v>0</v>
      </c>
      <c r="BI187" s="200">
        <f>IF(N187="nulová",J187,0)</f>
        <v>0</v>
      </c>
      <c r="BJ187" s="17" t="s">
        <v>88</v>
      </c>
      <c r="BK187" s="200">
        <f>ROUND(I187*H187,2)</f>
        <v>0</v>
      </c>
      <c r="BL187" s="17" t="s">
        <v>138</v>
      </c>
      <c r="BM187" s="199" t="s">
        <v>473</v>
      </c>
    </row>
    <row r="188" spans="1:65" s="13" customFormat="1" ht="22.5">
      <c r="B188" s="201"/>
      <c r="C188" s="202"/>
      <c r="D188" s="203" t="s">
        <v>140</v>
      </c>
      <c r="E188" s="204" t="s">
        <v>1</v>
      </c>
      <c r="F188" s="205" t="s">
        <v>474</v>
      </c>
      <c r="G188" s="202"/>
      <c r="H188" s="204" t="s">
        <v>1</v>
      </c>
      <c r="I188" s="206"/>
      <c r="J188" s="202"/>
      <c r="K188" s="202"/>
      <c r="L188" s="207"/>
      <c r="M188" s="208"/>
      <c r="N188" s="209"/>
      <c r="O188" s="209"/>
      <c r="P188" s="209"/>
      <c r="Q188" s="209"/>
      <c r="R188" s="209"/>
      <c r="S188" s="209"/>
      <c r="T188" s="210"/>
      <c r="AT188" s="211" t="s">
        <v>140</v>
      </c>
      <c r="AU188" s="211" t="s">
        <v>90</v>
      </c>
      <c r="AV188" s="13" t="s">
        <v>88</v>
      </c>
      <c r="AW188" s="13" t="s">
        <v>35</v>
      </c>
      <c r="AX188" s="13" t="s">
        <v>80</v>
      </c>
      <c r="AY188" s="211" t="s">
        <v>132</v>
      </c>
    </row>
    <row r="189" spans="1:65" s="14" customFormat="1" ht="11.25">
      <c r="B189" s="212"/>
      <c r="C189" s="213"/>
      <c r="D189" s="203" t="s">
        <v>140</v>
      </c>
      <c r="E189" s="214" t="s">
        <v>1</v>
      </c>
      <c r="F189" s="215" t="s">
        <v>361</v>
      </c>
      <c r="G189" s="213"/>
      <c r="H189" s="216">
        <v>35</v>
      </c>
      <c r="I189" s="217"/>
      <c r="J189" s="213"/>
      <c r="K189" s="213"/>
      <c r="L189" s="218"/>
      <c r="M189" s="219"/>
      <c r="N189" s="220"/>
      <c r="O189" s="220"/>
      <c r="P189" s="220"/>
      <c r="Q189" s="220"/>
      <c r="R189" s="220"/>
      <c r="S189" s="220"/>
      <c r="T189" s="221"/>
      <c r="AT189" s="222" t="s">
        <v>140</v>
      </c>
      <c r="AU189" s="222" t="s">
        <v>90</v>
      </c>
      <c r="AV189" s="14" t="s">
        <v>90</v>
      </c>
      <c r="AW189" s="14" t="s">
        <v>35</v>
      </c>
      <c r="AX189" s="14" t="s">
        <v>80</v>
      </c>
      <c r="AY189" s="222" t="s">
        <v>132</v>
      </c>
    </row>
    <row r="190" spans="1:65" s="15" customFormat="1" ht="11.25">
      <c r="B190" s="223"/>
      <c r="C190" s="224"/>
      <c r="D190" s="203" t="s">
        <v>140</v>
      </c>
      <c r="E190" s="225" t="s">
        <v>1</v>
      </c>
      <c r="F190" s="226" t="s">
        <v>143</v>
      </c>
      <c r="G190" s="224"/>
      <c r="H190" s="227">
        <v>35</v>
      </c>
      <c r="I190" s="228"/>
      <c r="J190" s="224"/>
      <c r="K190" s="224"/>
      <c r="L190" s="229"/>
      <c r="M190" s="230"/>
      <c r="N190" s="231"/>
      <c r="O190" s="231"/>
      <c r="P190" s="231"/>
      <c r="Q190" s="231"/>
      <c r="R190" s="231"/>
      <c r="S190" s="231"/>
      <c r="T190" s="232"/>
      <c r="AT190" s="233" t="s">
        <v>140</v>
      </c>
      <c r="AU190" s="233" t="s">
        <v>90</v>
      </c>
      <c r="AV190" s="15" t="s">
        <v>138</v>
      </c>
      <c r="AW190" s="15" t="s">
        <v>35</v>
      </c>
      <c r="AX190" s="15" t="s">
        <v>88</v>
      </c>
      <c r="AY190" s="233" t="s">
        <v>132</v>
      </c>
    </row>
    <row r="191" spans="1:65" s="2" customFormat="1" ht="24.2" customHeight="1">
      <c r="A191" s="34"/>
      <c r="B191" s="35"/>
      <c r="C191" s="187" t="s">
        <v>224</v>
      </c>
      <c r="D191" s="187" t="s">
        <v>134</v>
      </c>
      <c r="E191" s="188" t="s">
        <v>231</v>
      </c>
      <c r="F191" s="189" t="s">
        <v>232</v>
      </c>
      <c r="G191" s="190" t="s">
        <v>137</v>
      </c>
      <c r="H191" s="191">
        <v>35</v>
      </c>
      <c r="I191" s="192"/>
      <c r="J191" s="193">
        <f>ROUND(I191*H191,2)</f>
        <v>0</v>
      </c>
      <c r="K191" s="194"/>
      <c r="L191" s="39"/>
      <c r="M191" s="195" t="s">
        <v>1</v>
      </c>
      <c r="N191" s="196" t="s">
        <v>45</v>
      </c>
      <c r="O191" s="71"/>
      <c r="P191" s="197">
        <f>O191*H191</f>
        <v>0</v>
      </c>
      <c r="Q191" s="197">
        <v>0</v>
      </c>
      <c r="R191" s="197">
        <f>Q191*H191</f>
        <v>0</v>
      </c>
      <c r="S191" s="197">
        <v>0</v>
      </c>
      <c r="T191" s="198">
        <f>S191*H191</f>
        <v>0</v>
      </c>
      <c r="U191" s="34"/>
      <c r="V191" s="34"/>
      <c r="W191" s="34"/>
      <c r="X191" s="34"/>
      <c r="Y191" s="34"/>
      <c r="Z191" s="34"/>
      <c r="AA191" s="34"/>
      <c r="AB191" s="34"/>
      <c r="AC191" s="34"/>
      <c r="AD191" s="34"/>
      <c r="AE191" s="34"/>
      <c r="AR191" s="199" t="s">
        <v>138</v>
      </c>
      <c r="AT191" s="199" t="s">
        <v>134</v>
      </c>
      <c r="AU191" s="199" t="s">
        <v>90</v>
      </c>
      <c r="AY191" s="17" t="s">
        <v>132</v>
      </c>
      <c r="BE191" s="200">
        <f>IF(N191="základní",J191,0)</f>
        <v>0</v>
      </c>
      <c r="BF191" s="200">
        <f>IF(N191="snížená",J191,0)</f>
        <v>0</v>
      </c>
      <c r="BG191" s="200">
        <f>IF(N191="zákl. přenesená",J191,0)</f>
        <v>0</v>
      </c>
      <c r="BH191" s="200">
        <f>IF(N191="sníž. přenesená",J191,0)</f>
        <v>0</v>
      </c>
      <c r="BI191" s="200">
        <f>IF(N191="nulová",J191,0)</f>
        <v>0</v>
      </c>
      <c r="BJ191" s="17" t="s">
        <v>88</v>
      </c>
      <c r="BK191" s="200">
        <f>ROUND(I191*H191,2)</f>
        <v>0</v>
      </c>
      <c r="BL191" s="17" t="s">
        <v>138</v>
      </c>
      <c r="BM191" s="199" t="s">
        <v>475</v>
      </c>
    </row>
    <row r="192" spans="1:65" s="13" customFormat="1" ht="22.5">
      <c r="B192" s="201"/>
      <c r="C192" s="202"/>
      <c r="D192" s="203" t="s">
        <v>140</v>
      </c>
      <c r="E192" s="204" t="s">
        <v>1</v>
      </c>
      <c r="F192" s="205" t="s">
        <v>476</v>
      </c>
      <c r="G192" s="202"/>
      <c r="H192" s="204" t="s">
        <v>1</v>
      </c>
      <c r="I192" s="206"/>
      <c r="J192" s="202"/>
      <c r="K192" s="202"/>
      <c r="L192" s="207"/>
      <c r="M192" s="208"/>
      <c r="N192" s="209"/>
      <c r="O192" s="209"/>
      <c r="P192" s="209"/>
      <c r="Q192" s="209"/>
      <c r="R192" s="209"/>
      <c r="S192" s="209"/>
      <c r="T192" s="210"/>
      <c r="AT192" s="211" t="s">
        <v>140</v>
      </c>
      <c r="AU192" s="211" t="s">
        <v>90</v>
      </c>
      <c r="AV192" s="13" t="s">
        <v>88</v>
      </c>
      <c r="AW192" s="13" t="s">
        <v>35</v>
      </c>
      <c r="AX192" s="13" t="s">
        <v>80</v>
      </c>
      <c r="AY192" s="211" t="s">
        <v>132</v>
      </c>
    </row>
    <row r="193" spans="1:65" s="14" customFormat="1" ht="11.25">
      <c r="B193" s="212"/>
      <c r="C193" s="213"/>
      <c r="D193" s="203" t="s">
        <v>140</v>
      </c>
      <c r="E193" s="214" t="s">
        <v>1</v>
      </c>
      <c r="F193" s="215" t="s">
        <v>361</v>
      </c>
      <c r="G193" s="213"/>
      <c r="H193" s="216">
        <v>35</v>
      </c>
      <c r="I193" s="217"/>
      <c r="J193" s="213"/>
      <c r="K193" s="213"/>
      <c r="L193" s="218"/>
      <c r="M193" s="219"/>
      <c r="N193" s="220"/>
      <c r="O193" s="220"/>
      <c r="P193" s="220"/>
      <c r="Q193" s="220"/>
      <c r="R193" s="220"/>
      <c r="S193" s="220"/>
      <c r="T193" s="221"/>
      <c r="AT193" s="222" t="s">
        <v>140</v>
      </c>
      <c r="AU193" s="222" t="s">
        <v>90</v>
      </c>
      <c r="AV193" s="14" t="s">
        <v>90</v>
      </c>
      <c r="AW193" s="14" t="s">
        <v>35</v>
      </c>
      <c r="AX193" s="14" t="s">
        <v>80</v>
      </c>
      <c r="AY193" s="222" t="s">
        <v>132</v>
      </c>
    </row>
    <row r="194" spans="1:65" s="15" customFormat="1" ht="11.25">
      <c r="B194" s="223"/>
      <c r="C194" s="224"/>
      <c r="D194" s="203" t="s">
        <v>140</v>
      </c>
      <c r="E194" s="225" t="s">
        <v>1</v>
      </c>
      <c r="F194" s="226" t="s">
        <v>143</v>
      </c>
      <c r="G194" s="224"/>
      <c r="H194" s="227">
        <v>35</v>
      </c>
      <c r="I194" s="228"/>
      <c r="J194" s="224"/>
      <c r="K194" s="224"/>
      <c r="L194" s="229"/>
      <c r="M194" s="230"/>
      <c r="N194" s="231"/>
      <c r="O194" s="231"/>
      <c r="P194" s="231"/>
      <c r="Q194" s="231"/>
      <c r="R194" s="231"/>
      <c r="S194" s="231"/>
      <c r="T194" s="232"/>
      <c r="AT194" s="233" t="s">
        <v>140</v>
      </c>
      <c r="AU194" s="233" t="s">
        <v>90</v>
      </c>
      <c r="AV194" s="15" t="s">
        <v>138</v>
      </c>
      <c r="AW194" s="15" t="s">
        <v>35</v>
      </c>
      <c r="AX194" s="15" t="s">
        <v>88</v>
      </c>
      <c r="AY194" s="233" t="s">
        <v>132</v>
      </c>
    </row>
    <row r="195" spans="1:65" s="2" customFormat="1" ht="16.5" customHeight="1">
      <c r="A195" s="34"/>
      <c r="B195" s="35"/>
      <c r="C195" s="234" t="s">
        <v>230</v>
      </c>
      <c r="D195" s="234" t="s">
        <v>217</v>
      </c>
      <c r="E195" s="235" t="s">
        <v>236</v>
      </c>
      <c r="F195" s="236" t="s">
        <v>237</v>
      </c>
      <c r="G195" s="237" t="s">
        <v>238</v>
      </c>
      <c r="H195" s="238">
        <v>0.7</v>
      </c>
      <c r="I195" s="239"/>
      <c r="J195" s="240">
        <f>ROUND(I195*H195,2)</f>
        <v>0</v>
      </c>
      <c r="K195" s="241"/>
      <c r="L195" s="242"/>
      <c r="M195" s="243" t="s">
        <v>1</v>
      </c>
      <c r="N195" s="244" t="s">
        <v>45</v>
      </c>
      <c r="O195" s="71"/>
      <c r="P195" s="197">
        <f>O195*H195</f>
        <v>0</v>
      </c>
      <c r="Q195" s="197">
        <v>3.0000000000000001E-3</v>
      </c>
      <c r="R195" s="197">
        <f>Q195*H195</f>
        <v>2.0999999999999999E-3</v>
      </c>
      <c r="S195" s="197">
        <v>0</v>
      </c>
      <c r="T195" s="198">
        <f>S195*H195</f>
        <v>0</v>
      </c>
      <c r="U195" s="34"/>
      <c r="V195" s="34"/>
      <c r="W195" s="34"/>
      <c r="X195" s="34"/>
      <c r="Y195" s="34"/>
      <c r="Z195" s="34"/>
      <c r="AA195" s="34"/>
      <c r="AB195" s="34"/>
      <c r="AC195" s="34"/>
      <c r="AD195" s="34"/>
      <c r="AE195" s="34"/>
      <c r="AR195" s="199" t="s">
        <v>184</v>
      </c>
      <c r="AT195" s="199" t="s">
        <v>217</v>
      </c>
      <c r="AU195" s="199" t="s">
        <v>90</v>
      </c>
      <c r="AY195" s="17" t="s">
        <v>132</v>
      </c>
      <c r="BE195" s="200">
        <f>IF(N195="základní",J195,0)</f>
        <v>0</v>
      </c>
      <c r="BF195" s="200">
        <f>IF(N195="snížená",J195,0)</f>
        <v>0</v>
      </c>
      <c r="BG195" s="200">
        <f>IF(N195="zákl. přenesená",J195,0)</f>
        <v>0</v>
      </c>
      <c r="BH195" s="200">
        <f>IF(N195="sníž. přenesená",J195,0)</f>
        <v>0</v>
      </c>
      <c r="BI195" s="200">
        <f>IF(N195="nulová",J195,0)</f>
        <v>0</v>
      </c>
      <c r="BJ195" s="17" t="s">
        <v>88</v>
      </c>
      <c r="BK195" s="200">
        <f>ROUND(I195*H195,2)</f>
        <v>0</v>
      </c>
      <c r="BL195" s="17" t="s">
        <v>138</v>
      </c>
      <c r="BM195" s="199" t="s">
        <v>477</v>
      </c>
    </row>
    <row r="196" spans="1:65" s="14" customFormat="1" ht="11.25">
      <c r="B196" s="212"/>
      <c r="C196" s="213"/>
      <c r="D196" s="203" t="s">
        <v>140</v>
      </c>
      <c r="E196" s="214" t="s">
        <v>1</v>
      </c>
      <c r="F196" s="215" t="s">
        <v>361</v>
      </c>
      <c r="G196" s="213"/>
      <c r="H196" s="216">
        <v>35</v>
      </c>
      <c r="I196" s="217"/>
      <c r="J196" s="213"/>
      <c r="K196" s="213"/>
      <c r="L196" s="218"/>
      <c r="M196" s="219"/>
      <c r="N196" s="220"/>
      <c r="O196" s="220"/>
      <c r="P196" s="220"/>
      <c r="Q196" s="220"/>
      <c r="R196" s="220"/>
      <c r="S196" s="220"/>
      <c r="T196" s="221"/>
      <c r="AT196" s="222" t="s">
        <v>140</v>
      </c>
      <c r="AU196" s="222" t="s">
        <v>90</v>
      </c>
      <c r="AV196" s="14" t="s">
        <v>90</v>
      </c>
      <c r="AW196" s="14" t="s">
        <v>35</v>
      </c>
      <c r="AX196" s="14" t="s">
        <v>80</v>
      </c>
      <c r="AY196" s="222" t="s">
        <v>132</v>
      </c>
    </row>
    <row r="197" spans="1:65" s="15" customFormat="1" ht="11.25">
      <c r="B197" s="223"/>
      <c r="C197" s="224"/>
      <c r="D197" s="203" t="s">
        <v>140</v>
      </c>
      <c r="E197" s="225" t="s">
        <v>1</v>
      </c>
      <c r="F197" s="226" t="s">
        <v>143</v>
      </c>
      <c r="G197" s="224"/>
      <c r="H197" s="227">
        <v>35</v>
      </c>
      <c r="I197" s="228"/>
      <c r="J197" s="224"/>
      <c r="K197" s="224"/>
      <c r="L197" s="229"/>
      <c r="M197" s="230"/>
      <c r="N197" s="231"/>
      <c r="O197" s="231"/>
      <c r="P197" s="231"/>
      <c r="Q197" s="231"/>
      <c r="R197" s="231"/>
      <c r="S197" s="231"/>
      <c r="T197" s="232"/>
      <c r="AT197" s="233" t="s">
        <v>140</v>
      </c>
      <c r="AU197" s="233" t="s">
        <v>90</v>
      </c>
      <c r="AV197" s="15" t="s">
        <v>138</v>
      </c>
      <c r="AW197" s="15" t="s">
        <v>35</v>
      </c>
      <c r="AX197" s="15" t="s">
        <v>88</v>
      </c>
      <c r="AY197" s="233" t="s">
        <v>132</v>
      </c>
    </row>
    <row r="198" spans="1:65" s="14" customFormat="1" ht="11.25">
      <c r="B198" s="212"/>
      <c r="C198" s="213"/>
      <c r="D198" s="203" t="s">
        <v>140</v>
      </c>
      <c r="E198" s="213"/>
      <c r="F198" s="215" t="s">
        <v>478</v>
      </c>
      <c r="G198" s="213"/>
      <c r="H198" s="216">
        <v>0.7</v>
      </c>
      <c r="I198" s="217"/>
      <c r="J198" s="213"/>
      <c r="K198" s="213"/>
      <c r="L198" s="218"/>
      <c r="M198" s="219"/>
      <c r="N198" s="220"/>
      <c r="O198" s="220"/>
      <c r="P198" s="220"/>
      <c r="Q198" s="220"/>
      <c r="R198" s="220"/>
      <c r="S198" s="220"/>
      <c r="T198" s="221"/>
      <c r="AT198" s="222" t="s">
        <v>140</v>
      </c>
      <c r="AU198" s="222" t="s">
        <v>90</v>
      </c>
      <c r="AV198" s="14" t="s">
        <v>90</v>
      </c>
      <c r="AW198" s="14" t="s">
        <v>4</v>
      </c>
      <c r="AX198" s="14" t="s">
        <v>88</v>
      </c>
      <c r="AY198" s="222" t="s">
        <v>132</v>
      </c>
    </row>
    <row r="199" spans="1:65" s="2" customFormat="1" ht="24.2" customHeight="1">
      <c r="A199" s="34"/>
      <c r="B199" s="35"/>
      <c r="C199" s="187" t="s">
        <v>235</v>
      </c>
      <c r="D199" s="187" t="s">
        <v>134</v>
      </c>
      <c r="E199" s="188" t="s">
        <v>241</v>
      </c>
      <c r="F199" s="189" t="s">
        <v>242</v>
      </c>
      <c r="G199" s="190" t="s">
        <v>137</v>
      </c>
      <c r="H199" s="191">
        <v>38.164000000000001</v>
      </c>
      <c r="I199" s="192"/>
      <c r="J199" s="193">
        <f>ROUND(I199*H199,2)</f>
        <v>0</v>
      </c>
      <c r="K199" s="194"/>
      <c r="L199" s="39"/>
      <c r="M199" s="195" t="s">
        <v>1</v>
      </c>
      <c r="N199" s="196" t="s">
        <v>45</v>
      </c>
      <c r="O199" s="71"/>
      <c r="P199" s="197">
        <f>O199*H199</f>
        <v>0</v>
      </c>
      <c r="Q199" s="197">
        <v>0</v>
      </c>
      <c r="R199" s="197">
        <f>Q199*H199</f>
        <v>0</v>
      </c>
      <c r="S199" s="197">
        <v>0</v>
      </c>
      <c r="T199" s="198">
        <f>S199*H199</f>
        <v>0</v>
      </c>
      <c r="U199" s="34"/>
      <c r="V199" s="34"/>
      <c r="W199" s="34"/>
      <c r="X199" s="34"/>
      <c r="Y199" s="34"/>
      <c r="Z199" s="34"/>
      <c r="AA199" s="34"/>
      <c r="AB199" s="34"/>
      <c r="AC199" s="34"/>
      <c r="AD199" s="34"/>
      <c r="AE199" s="34"/>
      <c r="AR199" s="199" t="s">
        <v>138</v>
      </c>
      <c r="AT199" s="199" t="s">
        <v>134</v>
      </c>
      <c r="AU199" s="199" t="s">
        <v>90</v>
      </c>
      <c r="AY199" s="17" t="s">
        <v>132</v>
      </c>
      <c r="BE199" s="200">
        <f>IF(N199="základní",J199,0)</f>
        <v>0</v>
      </c>
      <c r="BF199" s="200">
        <f>IF(N199="snížená",J199,0)</f>
        <v>0</v>
      </c>
      <c r="BG199" s="200">
        <f>IF(N199="zákl. přenesená",J199,0)</f>
        <v>0</v>
      </c>
      <c r="BH199" s="200">
        <f>IF(N199="sníž. přenesená",J199,0)</f>
        <v>0</v>
      </c>
      <c r="BI199" s="200">
        <f>IF(N199="nulová",J199,0)</f>
        <v>0</v>
      </c>
      <c r="BJ199" s="17" t="s">
        <v>88</v>
      </c>
      <c r="BK199" s="200">
        <f>ROUND(I199*H199,2)</f>
        <v>0</v>
      </c>
      <c r="BL199" s="17" t="s">
        <v>138</v>
      </c>
      <c r="BM199" s="199" t="s">
        <v>479</v>
      </c>
    </row>
    <row r="200" spans="1:65" s="13" customFormat="1" ht="11.25">
      <c r="B200" s="201"/>
      <c r="C200" s="202"/>
      <c r="D200" s="203" t="s">
        <v>140</v>
      </c>
      <c r="E200" s="204" t="s">
        <v>1</v>
      </c>
      <c r="F200" s="205" t="s">
        <v>480</v>
      </c>
      <c r="G200" s="202"/>
      <c r="H200" s="204" t="s">
        <v>1</v>
      </c>
      <c r="I200" s="206"/>
      <c r="J200" s="202"/>
      <c r="K200" s="202"/>
      <c r="L200" s="207"/>
      <c r="M200" s="208"/>
      <c r="N200" s="209"/>
      <c r="O200" s="209"/>
      <c r="P200" s="209"/>
      <c r="Q200" s="209"/>
      <c r="R200" s="209"/>
      <c r="S200" s="209"/>
      <c r="T200" s="210"/>
      <c r="AT200" s="211" t="s">
        <v>140</v>
      </c>
      <c r="AU200" s="211" t="s">
        <v>90</v>
      </c>
      <c r="AV200" s="13" t="s">
        <v>88</v>
      </c>
      <c r="AW200" s="13" t="s">
        <v>35</v>
      </c>
      <c r="AX200" s="13" t="s">
        <v>80</v>
      </c>
      <c r="AY200" s="211" t="s">
        <v>132</v>
      </c>
    </row>
    <row r="201" spans="1:65" s="14" customFormat="1" ht="11.25">
      <c r="B201" s="212"/>
      <c r="C201" s="213"/>
      <c r="D201" s="203" t="s">
        <v>140</v>
      </c>
      <c r="E201" s="214" t="s">
        <v>1</v>
      </c>
      <c r="F201" s="215" t="s">
        <v>481</v>
      </c>
      <c r="G201" s="213"/>
      <c r="H201" s="216">
        <v>38.164000000000001</v>
      </c>
      <c r="I201" s="217"/>
      <c r="J201" s="213"/>
      <c r="K201" s="213"/>
      <c r="L201" s="218"/>
      <c r="M201" s="219"/>
      <c r="N201" s="220"/>
      <c r="O201" s="220"/>
      <c r="P201" s="220"/>
      <c r="Q201" s="220"/>
      <c r="R201" s="220"/>
      <c r="S201" s="220"/>
      <c r="T201" s="221"/>
      <c r="AT201" s="222" t="s">
        <v>140</v>
      </c>
      <c r="AU201" s="222" t="s">
        <v>90</v>
      </c>
      <c r="AV201" s="14" t="s">
        <v>90</v>
      </c>
      <c r="AW201" s="14" t="s">
        <v>35</v>
      </c>
      <c r="AX201" s="14" t="s">
        <v>80</v>
      </c>
      <c r="AY201" s="222" t="s">
        <v>132</v>
      </c>
    </row>
    <row r="202" spans="1:65" s="15" customFormat="1" ht="11.25">
      <c r="B202" s="223"/>
      <c r="C202" s="224"/>
      <c r="D202" s="203" t="s">
        <v>140</v>
      </c>
      <c r="E202" s="225" t="s">
        <v>1</v>
      </c>
      <c r="F202" s="226" t="s">
        <v>143</v>
      </c>
      <c r="G202" s="224"/>
      <c r="H202" s="227">
        <v>38.164000000000001</v>
      </c>
      <c r="I202" s="228"/>
      <c r="J202" s="224"/>
      <c r="K202" s="224"/>
      <c r="L202" s="229"/>
      <c r="M202" s="230"/>
      <c r="N202" s="231"/>
      <c r="O202" s="231"/>
      <c r="P202" s="231"/>
      <c r="Q202" s="231"/>
      <c r="R202" s="231"/>
      <c r="S202" s="231"/>
      <c r="T202" s="232"/>
      <c r="AT202" s="233" t="s">
        <v>140</v>
      </c>
      <c r="AU202" s="233" t="s">
        <v>90</v>
      </c>
      <c r="AV202" s="15" t="s">
        <v>138</v>
      </c>
      <c r="AW202" s="15" t="s">
        <v>35</v>
      </c>
      <c r="AX202" s="15" t="s">
        <v>88</v>
      </c>
      <c r="AY202" s="233" t="s">
        <v>132</v>
      </c>
    </row>
    <row r="203" spans="1:65" s="12" customFormat="1" ht="22.9" customHeight="1">
      <c r="B203" s="171"/>
      <c r="C203" s="172"/>
      <c r="D203" s="173" t="s">
        <v>79</v>
      </c>
      <c r="E203" s="185" t="s">
        <v>90</v>
      </c>
      <c r="F203" s="185" t="s">
        <v>247</v>
      </c>
      <c r="G203" s="172"/>
      <c r="H203" s="172"/>
      <c r="I203" s="175"/>
      <c r="J203" s="186">
        <f>BK203</f>
        <v>0</v>
      </c>
      <c r="K203" s="172"/>
      <c r="L203" s="177"/>
      <c r="M203" s="178"/>
      <c r="N203" s="179"/>
      <c r="O203" s="179"/>
      <c r="P203" s="180">
        <f>SUM(P204:P235)</f>
        <v>0</v>
      </c>
      <c r="Q203" s="179"/>
      <c r="R203" s="180">
        <f>SUM(R204:R235)</f>
        <v>42.113429000000004</v>
      </c>
      <c r="S203" s="179"/>
      <c r="T203" s="181">
        <f>SUM(T204:T235)</f>
        <v>0</v>
      </c>
      <c r="AR203" s="182" t="s">
        <v>88</v>
      </c>
      <c r="AT203" s="183" t="s">
        <v>79</v>
      </c>
      <c r="AU203" s="183" t="s">
        <v>88</v>
      </c>
      <c r="AY203" s="182" t="s">
        <v>132</v>
      </c>
      <c r="BK203" s="184">
        <f>SUM(BK204:BK235)</f>
        <v>0</v>
      </c>
    </row>
    <row r="204" spans="1:65" s="2" customFormat="1" ht="24.2" customHeight="1">
      <c r="A204" s="34"/>
      <c r="B204" s="35"/>
      <c r="C204" s="187" t="s">
        <v>8</v>
      </c>
      <c r="D204" s="187" t="s">
        <v>134</v>
      </c>
      <c r="E204" s="188" t="s">
        <v>249</v>
      </c>
      <c r="F204" s="189" t="s">
        <v>482</v>
      </c>
      <c r="G204" s="190" t="s">
        <v>187</v>
      </c>
      <c r="H204" s="191">
        <v>5.7249999999999996</v>
      </c>
      <c r="I204" s="192"/>
      <c r="J204" s="193">
        <f>ROUND(I204*H204,2)</f>
        <v>0</v>
      </c>
      <c r="K204" s="194"/>
      <c r="L204" s="39"/>
      <c r="M204" s="195" t="s">
        <v>1</v>
      </c>
      <c r="N204" s="196" t="s">
        <v>45</v>
      </c>
      <c r="O204" s="71"/>
      <c r="P204" s="197">
        <f>O204*H204</f>
        <v>0</v>
      </c>
      <c r="Q204" s="197">
        <v>2.16</v>
      </c>
      <c r="R204" s="197">
        <f>Q204*H204</f>
        <v>12.366</v>
      </c>
      <c r="S204" s="197">
        <v>0</v>
      </c>
      <c r="T204" s="198">
        <f>S204*H204</f>
        <v>0</v>
      </c>
      <c r="U204" s="34"/>
      <c r="V204" s="34"/>
      <c r="W204" s="34"/>
      <c r="X204" s="34"/>
      <c r="Y204" s="34"/>
      <c r="Z204" s="34"/>
      <c r="AA204" s="34"/>
      <c r="AB204" s="34"/>
      <c r="AC204" s="34"/>
      <c r="AD204" s="34"/>
      <c r="AE204" s="34"/>
      <c r="AR204" s="199" t="s">
        <v>138</v>
      </c>
      <c r="AT204" s="199" t="s">
        <v>134</v>
      </c>
      <c r="AU204" s="199" t="s">
        <v>90</v>
      </c>
      <c r="AY204" s="17" t="s">
        <v>132</v>
      </c>
      <c r="BE204" s="200">
        <f>IF(N204="základní",J204,0)</f>
        <v>0</v>
      </c>
      <c r="BF204" s="200">
        <f>IF(N204="snížená",J204,0)</f>
        <v>0</v>
      </c>
      <c r="BG204" s="200">
        <f>IF(N204="zákl. přenesená",J204,0)</f>
        <v>0</v>
      </c>
      <c r="BH204" s="200">
        <f>IF(N204="sníž. přenesená",J204,0)</f>
        <v>0</v>
      </c>
      <c r="BI204" s="200">
        <f>IF(N204="nulová",J204,0)</f>
        <v>0</v>
      </c>
      <c r="BJ204" s="17" t="s">
        <v>88</v>
      </c>
      <c r="BK204" s="200">
        <f>ROUND(I204*H204,2)</f>
        <v>0</v>
      </c>
      <c r="BL204" s="17" t="s">
        <v>138</v>
      </c>
      <c r="BM204" s="199" t="s">
        <v>483</v>
      </c>
    </row>
    <row r="205" spans="1:65" s="13" customFormat="1" ht="11.25">
      <c r="B205" s="201"/>
      <c r="C205" s="202"/>
      <c r="D205" s="203" t="s">
        <v>140</v>
      </c>
      <c r="E205" s="204" t="s">
        <v>1</v>
      </c>
      <c r="F205" s="205" t="s">
        <v>252</v>
      </c>
      <c r="G205" s="202"/>
      <c r="H205" s="204" t="s">
        <v>1</v>
      </c>
      <c r="I205" s="206"/>
      <c r="J205" s="202"/>
      <c r="K205" s="202"/>
      <c r="L205" s="207"/>
      <c r="M205" s="208"/>
      <c r="N205" s="209"/>
      <c r="O205" s="209"/>
      <c r="P205" s="209"/>
      <c r="Q205" s="209"/>
      <c r="R205" s="209"/>
      <c r="S205" s="209"/>
      <c r="T205" s="210"/>
      <c r="AT205" s="211" t="s">
        <v>140</v>
      </c>
      <c r="AU205" s="211" t="s">
        <v>90</v>
      </c>
      <c r="AV205" s="13" t="s">
        <v>88</v>
      </c>
      <c r="AW205" s="13" t="s">
        <v>35</v>
      </c>
      <c r="AX205" s="13" t="s">
        <v>80</v>
      </c>
      <c r="AY205" s="211" t="s">
        <v>132</v>
      </c>
    </row>
    <row r="206" spans="1:65" s="14" customFormat="1" ht="11.25">
      <c r="B206" s="212"/>
      <c r="C206" s="213"/>
      <c r="D206" s="203" t="s">
        <v>140</v>
      </c>
      <c r="E206" s="214" t="s">
        <v>1</v>
      </c>
      <c r="F206" s="215" t="s">
        <v>484</v>
      </c>
      <c r="G206" s="213"/>
      <c r="H206" s="216">
        <v>5.7249999999999996</v>
      </c>
      <c r="I206" s="217"/>
      <c r="J206" s="213"/>
      <c r="K206" s="213"/>
      <c r="L206" s="218"/>
      <c r="M206" s="219"/>
      <c r="N206" s="220"/>
      <c r="O206" s="220"/>
      <c r="P206" s="220"/>
      <c r="Q206" s="220"/>
      <c r="R206" s="220"/>
      <c r="S206" s="220"/>
      <c r="T206" s="221"/>
      <c r="AT206" s="222" t="s">
        <v>140</v>
      </c>
      <c r="AU206" s="222" t="s">
        <v>90</v>
      </c>
      <c r="AV206" s="14" t="s">
        <v>90</v>
      </c>
      <c r="AW206" s="14" t="s">
        <v>35</v>
      </c>
      <c r="AX206" s="14" t="s">
        <v>80</v>
      </c>
      <c r="AY206" s="222" t="s">
        <v>132</v>
      </c>
    </row>
    <row r="207" spans="1:65" s="15" customFormat="1" ht="11.25">
      <c r="B207" s="223"/>
      <c r="C207" s="224"/>
      <c r="D207" s="203" t="s">
        <v>140</v>
      </c>
      <c r="E207" s="225" t="s">
        <v>1</v>
      </c>
      <c r="F207" s="226" t="s">
        <v>143</v>
      </c>
      <c r="G207" s="224"/>
      <c r="H207" s="227">
        <v>5.7249999999999996</v>
      </c>
      <c r="I207" s="228"/>
      <c r="J207" s="224"/>
      <c r="K207" s="224"/>
      <c r="L207" s="229"/>
      <c r="M207" s="230"/>
      <c r="N207" s="231"/>
      <c r="O207" s="231"/>
      <c r="P207" s="231"/>
      <c r="Q207" s="231"/>
      <c r="R207" s="231"/>
      <c r="S207" s="231"/>
      <c r="T207" s="232"/>
      <c r="AT207" s="233" t="s">
        <v>140</v>
      </c>
      <c r="AU207" s="233" t="s">
        <v>90</v>
      </c>
      <c r="AV207" s="15" t="s">
        <v>138</v>
      </c>
      <c r="AW207" s="15" t="s">
        <v>35</v>
      </c>
      <c r="AX207" s="15" t="s">
        <v>88</v>
      </c>
      <c r="AY207" s="233" t="s">
        <v>132</v>
      </c>
    </row>
    <row r="208" spans="1:65" s="2" customFormat="1" ht="24.2" customHeight="1">
      <c r="A208" s="34"/>
      <c r="B208" s="35"/>
      <c r="C208" s="187" t="s">
        <v>248</v>
      </c>
      <c r="D208" s="187" t="s">
        <v>134</v>
      </c>
      <c r="E208" s="188" t="s">
        <v>256</v>
      </c>
      <c r="F208" s="189" t="s">
        <v>257</v>
      </c>
      <c r="G208" s="190" t="s">
        <v>187</v>
      </c>
      <c r="H208" s="191">
        <v>5.7249999999999996</v>
      </c>
      <c r="I208" s="192"/>
      <c r="J208" s="193">
        <f>ROUND(I208*H208,2)</f>
        <v>0</v>
      </c>
      <c r="K208" s="194"/>
      <c r="L208" s="39"/>
      <c r="M208" s="195" t="s">
        <v>1</v>
      </c>
      <c r="N208" s="196" t="s">
        <v>45</v>
      </c>
      <c r="O208" s="71"/>
      <c r="P208" s="197">
        <f>O208*H208</f>
        <v>0</v>
      </c>
      <c r="Q208" s="197">
        <v>2.45329</v>
      </c>
      <c r="R208" s="197">
        <f>Q208*H208</f>
        <v>14.04508525</v>
      </c>
      <c r="S208" s="197">
        <v>0</v>
      </c>
      <c r="T208" s="198">
        <f>S208*H208</f>
        <v>0</v>
      </c>
      <c r="U208" s="34"/>
      <c r="V208" s="34"/>
      <c r="W208" s="34"/>
      <c r="X208" s="34"/>
      <c r="Y208" s="34"/>
      <c r="Z208" s="34"/>
      <c r="AA208" s="34"/>
      <c r="AB208" s="34"/>
      <c r="AC208" s="34"/>
      <c r="AD208" s="34"/>
      <c r="AE208" s="34"/>
      <c r="AR208" s="199" t="s">
        <v>138</v>
      </c>
      <c r="AT208" s="199" t="s">
        <v>134</v>
      </c>
      <c r="AU208" s="199" t="s">
        <v>90</v>
      </c>
      <c r="AY208" s="17" t="s">
        <v>132</v>
      </c>
      <c r="BE208" s="200">
        <f>IF(N208="základní",J208,0)</f>
        <v>0</v>
      </c>
      <c r="BF208" s="200">
        <f>IF(N208="snížená",J208,0)</f>
        <v>0</v>
      </c>
      <c r="BG208" s="200">
        <f>IF(N208="zákl. přenesená",J208,0)</f>
        <v>0</v>
      </c>
      <c r="BH208" s="200">
        <f>IF(N208="sníž. přenesená",J208,0)</f>
        <v>0</v>
      </c>
      <c r="BI208" s="200">
        <f>IF(N208="nulová",J208,0)</f>
        <v>0</v>
      </c>
      <c r="BJ208" s="17" t="s">
        <v>88</v>
      </c>
      <c r="BK208" s="200">
        <f>ROUND(I208*H208,2)</f>
        <v>0</v>
      </c>
      <c r="BL208" s="17" t="s">
        <v>138</v>
      </c>
      <c r="BM208" s="199" t="s">
        <v>485</v>
      </c>
    </row>
    <row r="209" spans="1:65" s="13" customFormat="1" ht="22.5">
      <c r="B209" s="201"/>
      <c r="C209" s="202"/>
      <c r="D209" s="203" t="s">
        <v>140</v>
      </c>
      <c r="E209" s="204" t="s">
        <v>1</v>
      </c>
      <c r="F209" s="205" t="s">
        <v>259</v>
      </c>
      <c r="G209" s="202"/>
      <c r="H209" s="204" t="s">
        <v>1</v>
      </c>
      <c r="I209" s="206"/>
      <c r="J209" s="202"/>
      <c r="K209" s="202"/>
      <c r="L209" s="207"/>
      <c r="M209" s="208"/>
      <c r="N209" s="209"/>
      <c r="O209" s="209"/>
      <c r="P209" s="209"/>
      <c r="Q209" s="209"/>
      <c r="R209" s="209"/>
      <c r="S209" s="209"/>
      <c r="T209" s="210"/>
      <c r="AT209" s="211" t="s">
        <v>140</v>
      </c>
      <c r="AU209" s="211" t="s">
        <v>90</v>
      </c>
      <c r="AV209" s="13" t="s">
        <v>88</v>
      </c>
      <c r="AW209" s="13" t="s">
        <v>35</v>
      </c>
      <c r="AX209" s="13" t="s">
        <v>80</v>
      </c>
      <c r="AY209" s="211" t="s">
        <v>132</v>
      </c>
    </row>
    <row r="210" spans="1:65" s="13" customFormat="1" ht="11.25">
      <c r="B210" s="201"/>
      <c r="C210" s="202"/>
      <c r="D210" s="203" t="s">
        <v>140</v>
      </c>
      <c r="E210" s="204" t="s">
        <v>1</v>
      </c>
      <c r="F210" s="205" t="s">
        <v>486</v>
      </c>
      <c r="G210" s="202"/>
      <c r="H210" s="204" t="s">
        <v>1</v>
      </c>
      <c r="I210" s="206"/>
      <c r="J210" s="202"/>
      <c r="K210" s="202"/>
      <c r="L210" s="207"/>
      <c r="M210" s="208"/>
      <c r="N210" s="209"/>
      <c r="O210" s="209"/>
      <c r="P210" s="209"/>
      <c r="Q210" s="209"/>
      <c r="R210" s="209"/>
      <c r="S210" s="209"/>
      <c r="T210" s="210"/>
      <c r="AT210" s="211" t="s">
        <v>140</v>
      </c>
      <c r="AU210" s="211" t="s">
        <v>90</v>
      </c>
      <c r="AV210" s="13" t="s">
        <v>88</v>
      </c>
      <c r="AW210" s="13" t="s">
        <v>35</v>
      </c>
      <c r="AX210" s="13" t="s">
        <v>80</v>
      </c>
      <c r="AY210" s="211" t="s">
        <v>132</v>
      </c>
    </row>
    <row r="211" spans="1:65" s="14" customFormat="1" ht="11.25">
      <c r="B211" s="212"/>
      <c r="C211" s="213"/>
      <c r="D211" s="203" t="s">
        <v>140</v>
      </c>
      <c r="E211" s="214" t="s">
        <v>1</v>
      </c>
      <c r="F211" s="215" t="s">
        <v>484</v>
      </c>
      <c r="G211" s="213"/>
      <c r="H211" s="216">
        <v>5.7249999999999996</v>
      </c>
      <c r="I211" s="217"/>
      <c r="J211" s="213"/>
      <c r="K211" s="213"/>
      <c r="L211" s="218"/>
      <c r="M211" s="219"/>
      <c r="N211" s="220"/>
      <c r="O211" s="220"/>
      <c r="P211" s="220"/>
      <c r="Q211" s="220"/>
      <c r="R211" s="220"/>
      <c r="S211" s="220"/>
      <c r="T211" s="221"/>
      <c r="AT211" s="222" t="s">
        <v>140</v>
      </c>
      <c r="AU211" s="222" t="s">
        <v>90</v>
      </c>
      <c r="AV211" s="14" t="s">
        <v>90</v>
      </c>
      <c r="AW211" s="14" t="s">
        <v>35</v>
      </c>
      <c r="AX211" s="14" t="s">
        <v>80</v>
      </c>
      <c r="AY211" s="222" t="s">
        <v>132</v>
      </c>
    </row>
    <row r="212" spans="1:65" s="15" customFormat="1" ht="11.25">
      <c r="B212" s="223"/>
      <c r="C212" s="224"/>
      <c r="D212" s="203" t="s">
        <v>140</v>
      </c>
      <c r="E212" s="225" t="s">
        <v>1</v>
      </c>
      <c r="F212" s="226" t="s">
        <v>143</v>
      </c>
      <c r="G212" s="224"/>
      <c r="H212" s="227">
        <v>5.7249999999999996</v>
      </c>
      <c r="I212" s="228"/>
      <c r="J212" s="224"/>
      <c r="K212" s="224"/>
      <c r="L212" s="229"/>
      <c r="M212" s="230"/>
      <c r="N212" s="231"/>
      <c r="O212" s="231"/>
      <c r="P212" s="231"/>
      <c r="Q212" s="231"/>
      <c r="R212" s="231"/>
      <c r="S212" s="231"/>
      <c r="T212" s="232"/>
      <c r="AT212" s="233" t="s">
        <v>140</v>
      </c>
      <c r="AU212" s="233" t="s">
        <v>90</v>
      </c>
      <c r="AV212" s="15" t="s">
        <v>138</v>
      </c>
      <c r="AW212" s="15" t="s">
        <v>35</v>
      </c>
      <c r="AX212" s="15" t="s">
        <v>88</v>
      </c>
      <c r="AY212" s="233" t="s">
        <v>132</v>
      </c>
    </row>
    <row r="213" spans="1:65" s="2" customFormat="1" ht="21.75" customHeight="1">
      <c r="A213" s="34"/>
      <c r="B213" s="35"/>
      <c r="C213" s="187" t="s">
        <v>255</v>
      </c>
      <c r="D213" s="187" t="s">
        <v>134</v>
      </c>
      <c r="E213" s="188" t="s">
        <v>262</v>
      </c>
      <c r="F213" s="189" t="s">
        <v>263</v>
      </c>
      <c r="G213" s="190" t="s">
        <v>137</v>
      </c>
      <c r="H213" s="191">
        <v>4.0880000000000001</v>
      </c>
      <c r="I213" s="192"/>
      <c r="J213" s="193">
        <f>ROUND(I213*H213,2)</f>
        <v>0</v>
      </c>
      <c r="K213" s="194"/>
      <c r="L213" s="39"/>
      <c r="M213" s="195" t="s">
        <v>1</v>
      </c>
      <c r="N213" s="196" t="s">
        <v>45</v>
      </c>
      <c r="O213" s="71"/>
      <c r="P213" s="197">
        <f>O213*H213</f>
        <v>0</v>
      </c>
      <c r="Q213" s="197">
        <v>4.5799999999999999E-3</v>
      </c>
      <c r="R213" s="197">
        <f>Q213*H213</f>
        <v>1.872304E-2</v>
      </c>
      <c r="S213" s="197">
        <v>0</v>
      </c>
      <c r="T213" s="198">
        <f>S213*H213</f>
        <v>0</v>
      </c>
      <c r="U213" s="34"/>
      <c r="V213" s="34"/>
      <c r="W213" s="34"/>
      <c r="X213" s="34"/>
      <c r="Y213" s="34"/>
      <c r="Z213" s="34"/>
      <c r="AA213" s="34"/>
      <c r="AB213" s="34"/>
      <c r="AC213" s="34"/>
      <c r="AD213" s="34"/>
      <c r="AE213" s="34"/>
      <c r="AR213" s="199" t="s">
        <v>138</v>
      </c>
      <c r="AT213" s="199" t="s">
        <v>134</v>
      </c>
      <c r="AU213" s="199" t="s">
        <v>90</v>
      </c>
      <c r="AY213" s="17" t="s">
        <v>132</v>
      </c>
      <c r="BE213" s="200">
        <f>IF(N213="základní",J213,0)</f>
        <v>0</v>
      </c>
      <c r="BF213" s="200">
        <f>IF(N213="snížená",J213,0)</f>
        <v>0</v>
      </c>
      <c r="BG213" s="200">
        <f>IF(N213="zákl. přenesená",J213,0)</f>
        <v>0</v>
      </c>
      <c r="BH213" s="200">
        <f>IF(N213="sníž. přenesená",J213,0)</f>
        <v>0</v>
      </c>
      <c r="BI213" s="200">
        <f>IF(N213="nulová",J213,0)</f>
        <v>0</v>
      </c>
      <c r="BJ213" s="17" t="s">
        <v>88</v>
      </c>
      <c r="BK213" s="200">
        <f>ROUND(I213*H213,2)</f>
        <v>0</v>
      </c>
      <c r="BL213" s="17" t="s">
        <v>138</v>
      </c>
      <c r="BM213" s="199" t="s">
        <v>487</v>
      </c>
    </row>
    <row r="214" spans="1:65" s="13" customFormat="1" ht="11.25">
      <c r="B214" s="201"/>
      <c r="C214" s="202"/>
      <c r="D214" s="203" t="s">
        <v>140</v>
      </c>
      <c r="E214" s="204" t="s">
        <v>1</v>
      </c>
      <c r="F214" s="205" t="s">
        <v>486</v>
      </c>
      <c r="G214" s="202"/>
      <c r="H214" s="204" t="s">
        <v>1</v>
      </c>
      <c r="I214" s="206"/>
      <c r="J214" s="202"/>
      <c r="K214" s="202"/>
      <c r="L214" s="207"/>
      <c r="M214" s="208"/>
      <c r="N214" s="209"/>
      <c r="O214" s="209"/>
      <c r="P214" s="209"/>
      <c r="Q214" s="209"/>
      <c r="R214" s="209"/>
      <c r="S214" s="209"/>
      <c r="T214" s="210"/>
      <c r="AT214" s="211" t="s">
        <v>140</v>
      </c>
      <c r="AU214" s="211" t="s">
        <v>90</v>
      </c>
      <c r="AV214" s="13" t="s">
        <v>88</v>
      </c>
      <c r="AW214" s="13" t="s">
        <v>35</v>
      </c>
      <c r="AX214" s="13" t="s">
        <v>80</v>
      </c>
      <c r="AY214" s="211" t="s">
        <v>132</v>
      </c>
    </row>
    <row r="215" spans="1:65" s="14" customFormat="1" ht="11.25">
      <c r="B215" s="212"/>
      <c r="C215" s="213"/>
      <c r="D215" s="203" t="s">
        <v>140</v>
      </c>
      <c r="E215" s="214" t="s">
        <v>1</v>
      </c>
      <c r="F215" s="215" t="s">
        <v>488</v>
      </c>
      <c r="G215" s="213"/>
      <c r="H215" s="216">
        <v>2.7</v>
      </c>
      <c r="I215" s="217"/>
      <c r="J215" s="213"/>
      <c r="K215" s="213"/>
      <c r="L215" s="218"/>
      <c r="M215" s="219"/>
      <c r="N215" s="220"/>
      <c r="O215" s="220"/>
      <c r="P215" s="220"/>
      <c r="Q215" s="220"/>
      <c r="R215" s="220"/>
      <c r="S215" s="220"/>
      <c r="T215" s="221"/>
      <c r="AT215" s="222" t="s">
        <v>140</v>
      </c>
      <c r="AU215" s="222" t="s">
        <v>90</v>
      </c>
      <c r="AV215" s="14" t="s">
        <v>90</v>
      </c>
      <c r="AW215" s="14" t="s">
        <v>35</v>
      </c>
      <c r="AX215" s="14" t="s">
        <v>80</v>
      </c>
      <c r="AY215" s="222" t="s">
        <v>132</v>
      </c>
    </row>
    <row r="216" spans="1:65" s="14" customFormat="1" ht="11.25">
      <c r="B216" s="212"/>
      <c r="C216" s="213"/>
      <c r="D216" s="203" t="s">
        <v>140</v>
      </c>
      <c r="E216" s="214" t="s">
        <v>1</v>
      </c>
      <c r="F216" s="215" t="s">
        <v>489</v>
      </c>
      <c r="G216" s="213"/>
      <c r="H216" s="216">
        <v>1.3879999999999999</v>
      </c>
      <c r="I216" s="217"/>
      <c r="J216" s="213"/>
      <c r="K216" s="213"/>
      <c r="L216" s="218"/>
      <c r="M216" s="219"/>
      <c r="N216" s="220"/>
      <c r="O216" s="220"/>
      <c r="P216" s="220"/>
      <c r="Q216" s="220"/>
      <c r="R216" s="220"/>
      <c r="S216" s="220"/>
      <c r="T216" s="221"/>
      <c r="AT216" s="222" t="s">
        <v>140</v>
      </c>
      <c r="AU216" s="222" t="s">
        <v>90</v>
      </c>
      <c r="AV216" s="14" t="s">
        <v>90</v>
      </c>
      <c r="AW216" s="14" t="s">
        <v>35</v>
      </c>
      <c r="AX216" s="14" t="s">
        <v>80</v>
      </c>
      <c r="AY216" s="222" t="s">
        <v>132</v>
      </c>
    </row>
    <row r="217" spans="1:65" s="15" customFormat="1" ht="11.25">
      <c r="B217" s="223"/>
      <c r="C217" s="224"/>
      <c r="D217" s="203" t="s">
        <v>140</v>
      </c>
      <c r="E217" s="225" t="s">
        <v>1</v>
      </c>
      <c r="F217" s="226" t="s">
        <v>143</v>
      </c>
      <c r="G217" s="224"/>
      <c r="H217" s="227">
        <v>4.0880000000000001</v>
      </c>
      <c r="I217" s="228"/>
      <c r="J217" s="224"/>
      <c r="K217" s="224"/>
      <c r="L217" s="229"/>
      <c r="M217" s="230"/>
      <c r="N217" s="231"/>
      <c r="O217" s="231"/>
      <c r="P217" s="231"/>
      <c r="Q217" s="231"/>
      <c r="R217" s="231"/>
      <c r="S217" s="231"/>
      <c r="T217" s="232"/>
      <c r="AT217" s="233" t="s">
        <v>140</v>
      </c>
      <c r="AU217" s="233" t="s">
        <v>90</v>
      </c>
      <c r="AV217" s="15" t="s">
        <v>138</v>
      </c>
      <c r="AW217" s="15" t="s">
        <v>35</v>
      </c>
      <c r="AX217" s="15" t="s">
        <v>88</v>
      </c>
      <c r="AY217" s="233" t="s">
        <v>132</v>
      </c>
    </row>
    <row r="218" spans="1:65" s="2" customFormat="1" ht="21.75" customHeight="1">
      <c r="A218" s="34"/>
      <c r="B218" s="35"/>
      <c r="C218" s="187" t="s">
        <v>261</v>
      </c>
      <c r="D218" s="187" t="s">
        <v>134</v>
      </c>
      <c r="E218" s="188" t="s">
        <v>268</v>
      </c>
      <c r="F218" s="189" t="s">
        <v>269</v>
      </c>
      <c r="G218" s="190" t="s">
        <v>137</v>
      </c>
      <c r="H218" s="191">
        <v>4.0880000000000001</v>
      </c>
      <c r="I218" s="192"/>
      <c r="J218" s="193">
        <f>ROUND(I218*H218,2)</f>
        <v>0</v>
      </c>
      <c r="K218" s="194"/>
      <c r="L218" s="39"/>
      <c r="M218" s="195" t="s">
        <v>1</v>
      </c>
      <c r="N218" s="196" t="s">
        <v>45</v>
      </c>
      <c r="O218" s="71"/>
      <c r="P218" s="197">
        <f>O218*H218</f>
        <v>0</v>
      </c>
      <c r="Q218" s="197">
        <v>0</v>
      </c>
      <c r="R218" s="197">
        <f>Q218*H218</f>
        <v>0</v>
      </c>
      <c r="S218" s="197">
        <v>0</v>
      </c>
      <c r="T218" s="198">
        <f>S218*H218</f>
        <v>0</v>
      </c>
      <c r="U218" s="34"/>
      <c r="V218" s="34"/>
      <c r="W218" s="34"/>
      <c r="X218" s="34"/>
      <c r="Y218" s="34"/>
      <c r="Z218" s="34"/>
      <c r="AA218" s="34"/>
      <c r="AB218" s="34"/>
      <c r="AC218" s="34"/>
      <c r="AD218" s="34"/>
      <c r="AE218" s="34"/>
      <c r="AR218" s="199" t="s">
        <v>138</v>
      </c>
      <c r="AT218" s="199" t="s">
        <v>134</v>
      </c>
      <c r="AU218" s="199" t="s">
        <v>90</v>
      </c>
      <c r="AY218" s="17" t="s">
        <v>132</v>
      </c>
      <c r="BE218" s="200">
        <f>IF(N218="základní",J218,0)</f>
        <v>0</v>
      </c>
      <c r="BF218" s="200">
        <f>IF(N218="snížená",J218,0)</f>
        <v>0</v>
      </c>
      <c r="BG218" s="200">
        <f>IF(N218="zákl. přenesená",J218,0)</f>
        <v>0</v>
      </c>
      <c r="BH218" s="200">
        <f>IF(N218="sníž. přenesená",J218,0)</f>
        <v>0</v>
      </c>
      <c r="BI218" s="200">
        <f>IF(N218="nulová",J218,0)</f>
        <v>0</v>
      </c>
      <c r="BJ218" s="17" t="s">
        <v>88</v>
      </c>
      <c r="BK218" s="200">
        <f>ROUND(I218*H218,2)</f>
        <v>0</v>
      </c>
      <c r="BL218" s="17" t="s">
        <v>138</v>
      </c>
      <c r="BM218" s="199" t="s">
        <v>490</v>
      </c>
    </row>
    <row r="219" spans="1:65" s="14" customFormat="1" ht="11.25">
      <c r="B219" s="212"/>
      <c r="C219" s="213"/>
      <c r="D219" s="203" t="s">
        <v>140</v>
      </c>
      <c r="E219" s="214" t="s">
        <v>1</v>
      </c>
      <c r="F219" s="215" t="s">
        <v>491</v>
      </c>
      <c r="G219" s="213"/>
      <c r="H219" s="216">
        <v>4.0880000000000001</v>
      </c>
      <c r="I219" s="217"/>
      <c r="J219" s="213"/>
      <c r="K219" s="213"/>
      <c r="L219" s="218"/>
      <c r="M219" s="219"/>
      <c r="N219" s="220"/>
      <c r="O219" s="220"/>
      <c r="P219" s="220"/>
      <c r="Q219" s="220"/>
      <c r="R219" s="220"/>
      <c r="S219" s="220"/>
      <c r="T219" s="221"/>
      <c r="AT219" s="222" t="s">
        <v>140</v>
      </c>
      <c r="AU219" s="222" t="s">
        <v>90</v>
      </c>
      <c r="AV219" s="14" t="s">
        <v>90</v>
      </c>
      <c r="AW219" s="14" t="s">
        <v>35</v>
      </c>
      <c r="AX219" s="14" t="s">
        <v>80</v>
      </c>
      <c r="AY219" s="222" t="s">
        <v>132</v>
      </c>
    </row>
    <row r="220" spans="1:65" s="15" customFormat="1" ht="11.25">
      <c r="B220" s="223"/>
      <c r="C220" s="224"/>
      <c r="D220" s="203" t="s">
        <v>140</v>
      </c>
      <c r="E220" s="225" t="s">
        <v>1</v>
      </c>
      <c r="F220" s="226" t="s">
        <v>143</v>
      </c>
      <c r="G220" s="224"/>
      <c r="H220" s="227">
        <v>4.0880000000000001</v>
      </c>
      <c r="I220" s="228"/>
      <c r="J220" s="224"/>
      <c r="K220" s="224"/>
      <c r="L220" s="229"/>
      <c r="M220" s="230"/>
      <c r="N220" s="231"/>
      <c r="O220" s="231"/>
      <c r="P220" s="231"/>
      <c r="Q220" s="231"/>
      <c r="R220" s="231"/>
      <c r="S220" s="231"/>
      <c r="T220" s="232"/>
      <c r="AT220" s="233" t="s">
        <v>140</v>
      </c>
      <c r="AU220" s="233" t="s">
        <v>90</v>
      </c>
      <c r="AV220" s="15" t="s">
        <v>138</v>
      </c>
      <c r="AW220" s="15" t="s">
        <v>35</v>
      </c>
      <c r="AX220" s="15" t="s">
        <v>88</v>
      </c>
      <c r="AY220" s="233" t="s">
        <v>132</v>
      </c>
    </row>
    <row r="221" spans="1:65" s="2" customFormat="1" ht="16.5" customHeight="1">
      <c r="A221" s="34"/>
      <c r="B221" s="35"/>
      <c r="C221" s="187" t="s">
        <v>267</v>
      </c>
      <c r="D221" s="187" t="s">
        <v>134</v>
      </c>
      <c r="E221" s="188" t="s">
        <v>273</v>
      </c>
      <c r="F221" s="189" t="s">
        <v>274</v>
      </c>
      <c r="G221" s="190" t="s">
        <v>220</v>
      </c>
      <c r="H221" s="191">
        <v>0.123</v>
      </c>
      <c r="I221" s="192"/>
      <c r="J221" s="193">
        <f>ROUND(I221*H221,2)</f>
        <v>0</v>
      </c>
      <c r="K221" s="194"/>
      <c r="L221" s="39"/>
      <c r="M221" s="195" t="s">
        <v>1</v>
      </c>
      <c r="N221" s="196" t="s">
        <v>45</v>
      </c>
      <c r="O221" s="71"/>
      <c r="P221" s="197">
        <f>O221*H221</f>
        <v>0</v>
      </c>
      <c r="Q221" s="197">
        <v>1.06277</v>
      </c>
      <c r="R221" s="197">
        <f>Q221*H221</f>
        <v>0.13072070999999999</v>
      </c>
      <c r="S221" s="197">
        <v>0</v>
      </c>
      <c r="T221" s="198">
        <f>S221*H221</f>
        <v>0</v>
      </c>
      <c r="U221" s="34"/>
      <c r="V221" s="34"/>
      <c r="W221" s="34"/>
      <c r="X221" s="34"/>
      <c r="Y221" s="34"/>
      <c r="Z221" s="34"/>
      <c r="AA221" s="34"/>
      <c r="AB221" s="34"/>
      <c r="AC221" s="34"/>
      <c r="AD221" s="34"/>
      <c r="AE221" s="34"/>
      <c r="AR221" s="199" t="s">
        <v>138</v>
      </c>
      <c r="AT221" s="199" t="s">
        <v>134</v>
      </c>
      <c r="AU221" s="199" t="s">
        <v>90</v>
      </c>
      <c r="AY221" s="17" t="s">
        <v>132</v>
      </c>
      <c r="BE221" s="200">
        <f>IF(N221="základní",J221,0)</f>
        <v>0</v>
      </c>
      <c r="BF221" s="200">
        <f>IF(N221="snížená",J221,0)</f>
        <v>0</v>
      </c>
      <c r="BG221" s="200">
        <f>IF(N221="zákl. přenesená",J221,0)</f>
        <v>0</v>
      </c>
      <c r="BH221" s="200">
        <f>IF(N221="sníž. přenesená",J221,0)</f>
        <v>0</v>
      </c>
      <c r="BI221" s="200">
        <f>IF(N221="nulová",J221,0)</f>
        <v>0</v>
      </c>
      <c r="BJ221" s="17" t="s">
        <v>88</v>
      </c>
      <c r="BK221" s="200">
        <f>ROUND(I221*H221,2)</f>
        <v>0</v>
      </c>
      <c r="BL221" s="17" t="s">
        <v>138</v>
      </c>
      <c r="BM221" s="199" t="s">
        <v>492</v>
      </c>
    </row>
    <row r="222" spans="1:65" s="13" customFormat="1" ht="11.25">
      <c r="B222" s="201"/>
      <c r="C222" s="202"/>
      <c r="D222" s="203" t="s">
        <v>140</v>
      </c>
      <c r="E222" s="204" t="s">
        <v>1</v>
      </c>
      <c r="F222" s="205" t="s">
        <v>276</v>
      </c>
      <c r="G222" s="202"/>
      <c r="H222" s="204" t="s">
        <v>1</v>
      </c>
      <c r="I222" s="206"/>
      <c r="J222" s="202"/>
      <c r="K222" s="202"/>
      <c r="L222" s="207"/>
      <c r="M222" s="208"/>
      <c r="N222" s="209"/>
      <c r="O222" s="209"/>
      <c r="P222" s="209"/>
      <c r="Q222" s="209"/>
      <c r="R222" s="209"/>
      <c r="S222" s="209"/>
      <c r="T222" s="210"/>
      <c r="AT222" s="211" t="s">
        <v>140</v>
      </c>
      <c r="AU222" s="211" t="s">
        <v>90</v>
      </c>
      <c r="AV222" s="13" t="s">
        <v>88</v>
      </c>
      <c r="AW222" s="13" t="s">
        <v>35</v>
      </c>
      <c r="AX222" s="13" t="s">
        <v>80</v>
      </c>
      <c r="AY222" s="211" t="s">
        <v>132</v>
      </c>
    </row>
    <row r="223" spans="1:65" s="14" customFormat="1" ht="22.5">
      <c r="B223" s="212"/>
      <c r="C223" s="213"/>
      <c r="D223" s="203" t="s">
        <v>140</v>
      </c>
      <c r="E223" s="214" t="s">
        <v>1</v>
      </c>
      <c r="F223" s="215" t="s">
        <v>493</v>
      </c>
      <c r="G223" s="213"/>
      <c r="H223" s="216">
        <v>9.4E-2</v>
      </c>
      <c r="I223" s="217"/>
      <c r="J223" s="213"/>
      <c r="K223" s="213"/>
      <c r="L223" s="218"/>
      <c r="M223" s="219"/>
      <c r="N223" s="220"/>
      <c r="O223" s="220"/>
      <c r="P223" s="220"/>
      <c r="Q223" s="220"/>
      <c r="R223" s="220"/>
      <c r="S223" s="220"/>
      <c r="T223" s="221"/>
      <c r="AT223" s="222" t="s">
        <v>140</v>
      </c>
      <c r="AU223" s="222" t="s">
        <v>90</v>
      </c>
      <c r="AV223" s="14" t="s">
        <v>90</v>
      </c>
      <c r="AW223" s="14" t="s">
        <v>35</v>
      </c>
      <c r="AX223" s="14" t="s">
        <v>80</v>
      </c>
      <c r="AY223" s="222" t="s">
        <v>132</v>
      </c>
    </row>
    <row r="224" spans="1:65" s="14" customFormat="1" ht="11.25">
      <c r="B224" s="212"/>
      <c r="C224" s="213"/>
      <c r="D224" s="203" t="s">
        <v>140</v>
      </c>
      <c r="E224" s="214" t="s">
        <v>1</v>
      </c>
      <c r="F224" s="215" t="s">
        <v>494</v>
      </c>
      <c r="G224" s="213"/>
      <c r="H224" s="216">
        <v>2.9000000000000001E-2</v>
      </c>
      <c r="I224" s="217"/>
      <c r="J224" s="213"/>
      <c r="K224" s="213"/>
      <c r="L224" s="218"/>
      <c r="M224" s="219"/>
      <c r="N224" s="220"/>
      <c r="O224" s="220"/>
      <c r="P224" s="220"/>
      <c r="Q224" s="220"/>
      <c r="R224" s="220"/>
      <c r="S224" s="220"/>
      <c r="T224" s="221"/>
      <c r="AT224" s="222" t="s">
        <v>140</v>
      </c>
      <c r="AU224" s="222" t="s">
        <v>90</v>
      </c>
      <c r="AV224" s="14" t="s">
        <v>90</v>
      </c>
      <c r="AW224" s="14" t="s">
        <v>35</v>
      </c>
      <c r="AX224" s="14" t="s">
        <v>80</v>
      </c>
      <c r="AY224" s="222" t="s">
        <v>132</v>
      </c>
    </row>
    <row r="225" spans="1:65" s="15" customFormat="1" ht="11.25">
      <c r="B225" s="223"/>
      <c r="C225" s="224"/>
      <c r="D225" s="203" t="s">
        <v>140</v>
      </c>
      <c r="E225" s="225" t="s">
        <v>1</v>
      </c>
      <c r="F225" s="226" t="s">
        <v>143</v>
      </c>
      <c r="G225" s="224"/>
      <c r="H225" s="227">
        <v>0.123</v>
      </c>
      <c r="I225" s="228"/>
      <c r="J225" s="224"/>
      <c r="K225" s="224"/>
      <c r="L225" s="229"/>
      <c r="M225" s="230"/>
      <c r="N225" s="231"/>
      <c r="O225" s="231"/>
      <c r="P225" s="231"/>
      <c r="Q225" s="231"/>
      <c r="R225" s="231"/>
      <c r="S225" s="231"/>
      <c r="T225" s="232"/>
      <c r="AT225" s="233" t="s">
        <v>140</v>
      </c>
      <c r="AU225" s="233" t="s">
        <v>90</v>
      </c>
      <c r="AV225" s="15" t="s">
        <v>138</v>
      </c>
      <c r="AW225" s="15" t="s">
        <v>35</v>
      </c>
      <c r="AX225" s="15" t="s">
        <v>88</v>
      </c>
      <c r="AY225" s="233" t="s">
        <v>132</v>
      </c>
    </row>
    <row r="226" spans="1:65" s="2" customFormat="1" ht="24.2" customHeight="1">
      <c r="A226" s="34"/>
      <c r="B226" s="35"/>
      <c r="C226" s="187" t="s">
        <v>272</v>
      </c>
      <c r="D226" s="187" t="s">
        <v>134</v>
      </c>
      <c r="E226" s="188" t="s">
        <v>279</v>
      </c>
      <c r="F226" s="189" t="s">
        <v>495</v>
      </c>
      <c r="G226" s="190" t="s">
        <v>281</v>
      </c>
      <c r="H226" s="191">
        <v>5</v>
      </c>
      <c r="I226" s="192"/>
      <c r="J226" s="193">
        <f>ROUND(I226*H226,2)</f>
        <v>0</v>
      </c>
      <c r="K226" s="194"/>
      <c r="L226" s="39"/>
      <c r="M226" s="195" t="s">
        <v>1</v>
      </c>
      <c r="N226" s="196" t="s">
        <v>45</v>
      </c>
      <c r="O226" s="71"/>
      <c r="P226" s="197">
        <f>O226*H226</f>
        <v>0</v>
      </c>
      <c r="Q226" s="197">
        <v>0.16058</v>
      </c>
      <c r="R226" s="197">
        <f>Q226*H226</f>
        <v>0.80289999999999995</v>
      </c>
      <c r="S226" s="197">
        <v>0</v>
      </c>
      <c r="T226" s="198">
        <f>S226*H226</f>
        <v>0</v>
      </c>
      <c r="U226" s="34"/>
      <c r="V226" s="34"/>
      <c r="W226" s="34"/>
      <c r="X226" s="34"/>
      <c r="Y226" s="34"/>
      <c r="Z226" s="34"/>
      <c r="AA226" s="34"/>
      <c r="AB226" s="34"/>
      <c r="AC226" s="34"/>
      <c r="AD226" s="34"/>
      <c r="AE226" s="34"/>
      <c r="AR226" s="199" t="s">
        <v>138</v>
      </c>
      <c r="AT226" s="199" t="s">
        <v>134</v>
      </c>
      <c r="AU226" s="199" t="s">
        <v>90</v>
      </c>
      <c r="AY226" s="17" t="s">
        <v>132</v>
      </c>
      <c r="BE226" s="200">
        <f>IF(N226="základní",J226,0)</f>
        <v>0</v>
      </c>
      <c r="BF226" s="200">
        <f>IF(N226="snížená",J226,0)</f>
        <v>0</v>
      </c>
      <c r="BG226" s="200">
        <f>IF(N226="zákl. přenesená",J226,0)</f>
        <v>0</v>
      </c>
      <c r="BH226" s="200">
        <f>IF(N226="sníž. přenesená",J226,0)</f>
        <v>0</v>
      </c>
      <c r="BI226" s="200">
        <f>IF(N226="nulová",J226,0)</f>
        <v>0</v>
      </c>
      <c r="BJ226" s="17" t="s">
        <v>88</v>
      </c>
      <c r="BK226" s="200">
        <f>ROUND(I226*H226,2)</f>
        <v>0</v>
      </c>
      <c r="BL226" s="17" t="s">
        <v>138</v>
      </c>
      <c r="BM226" s="199" t="s">
        <v>496</v>
      </c>
    </row>
    <row r="227" spans="1:65" s="13" customFormat="1" ht="11.25">
      <c r="B227" s="201"/>
      <c r="C227" s="202"/>
      <c r="D227" s="203" t="s">
        <v>140</v>
      </c>
      <c r="E227" s="204" t="s">
        <v>1</v>
      </c>
      <c r="F227" s="205" t="s">
        <v>497</v>
      </c>
      <c r="G227" s="202"/>
      <c r="H227" s="204" t="s">
        <v>1</v>
      </c>
      <c r="I227" s="206"/>
      <c r="J227" s="202"/>
      <c r="K227" s="202"/>
      <c r="L227" s="207"/>
      <c r="M227" s="208"/>
      <c r="N227" s="209"/>
      <c r="O227" s="209"/>
      <c r="P227" s="209"/>
      <c r="Q227" s="209"/>
      <c r="R227" s="209"/>
      <c r="S227" s="209"/>
      <c r="T227" s="210"/>
      <c r="AT227" s="211" t="s">
        <v>140</v>
      </c>
      <c r="AU227" s="211" t="s">
        <v>90</v>
      </c>
      <c r="AV227" s="13" t="s">
        <v>88</v>
      </c>
      <c r="AW227" s="13" t="s">
        <v>35</v>
      </c>
      <c r="AX227" s="13" t="s">
        <v>80</v>
      </c>
      <c r="AY227" s="211" t="s">
        <v>132</v>
      </c>
    </row>
    <row r="228" spans="1:65" s="14" customFormat="1" ht="11.25">
      <c r="B228" s="212"/>
      <c r="C228" s="213"/>
      <c r="D228" s="203" t="s">
        <v>140</v>
      </c>
      <c r="E228" s="214" t="s">
        <v>1</v>
      </c>
      <c r="F228" s="215" t="s">
        <v>168</v>
      </c>
      <c r="G228" s="213"/>
      <c r="H228" s="216">
        <v>5</v>
      </c>
      <c r="I228" s="217"/>
      <c r="J228" s="213"/>
      <c r="K228" s="213"/>
      <c r="L228" s="218"/>
      <c r="M228" s="219"/>
      <c r="N228" s="220"/>
      <c r="O228" s="220"/>
      <c r="P228" s="220"/>
      <c r="Q228" s="220"/>
      <c r="R228" s="220"/>
      <c r="S228" s="220"/>
      <c r="T228" s="221"/>
      <c r="AT228" s="222" t="s">
        <v>140</v>
      </c>
      <c r="AU228" s="222" t="s">
        <v>90</v>
      </c>
      <c r="AV228" s="14" t="s">
        <v>90</v>
      </c>
      <c r="AW228" s="14" t="s">
        <v>35</v>
      </c>
      <c r="AX228" s="14" t="s">
        <v>80</v>
      </c>
      <c r="AY228" s="222" t="s">
        <v>132</v>
      </c>
    </row>
    <row r="229" spans="1:65" s="15" customFormat="1" ht="11.25">
      <c r="B229" s="223"/>
      <c r="C229" s="224"/>
      <c r="D229" s="203" t="s">
        <v>140</v>
      </c>
      <c r="E229" s="225" t="s">
        <v>1</v>
      </c>
      <c r="F229" s="226" t="s">
        <v>143</v>
      </c>
      <c r="G229" s="224"/>
      <c r="H229" s="227">
        <v>5</v>
      </c>
      <c r="I229" s="228"/>
      <c r="J229" s="224"/>
      <c r="K229" s="224"/>
      <c r="L229" s="229"/>
      <c r="M229" s="230"/>
      <c r="N229" s="231"/>
      <c r="O229" s="231"/>
      <c r="P229" s="231"/>
      <c r="Q229" s="231"/>
      <c r="R229" s="231"/>
      <c r="S229" s="231"/>
      <c r="T229" s="232"/>
      <c r="AT229" s="233" t="s">
        <v>140</v>
      </c>
      <c r="AU229" s="233" t="s">
        <v>90</v>
      </c>
      <c r="AV229" s="15" t="s">
        <v>138</v>
      </c>
      <c r="AW229" s="15" t="s">
        <v>35</v>
      </c>
      <c r="AX229" s="15" t="s">
        <v>88</v>
      </c>
      <c r="AY229" s="233" t="s">
        <v>132</v>
      </c>
    </row>
    <row r="230" spans="1:65" s="2" customFormat="1" ht="37.9" customHeight="1">
      <c r="A230" s="34"/>
      <c r="B230" s="35"/>
      <c r="C230" s="234" t="s">
        <v>7</v>
      </c>
      <c r="D230" s="234" t="s">
        <v>217</v>
      </c>
      <c r="E230" s="235" t="s">
        <v>285</v>
      </c>
      <c r="F230" s="236" t="s">
        <v>498</v>
      </c>
      <c r="G230" s="237" t="s">
        <v>281</v>
      </c>
      <c r="H230" s="238">
        <v>4</v>
      </c>
      <c r="I230" s="239"/>
      <c r="J230" s="240">
        <f>ROUND(I230*H230,2)</f>
        <v>0</v>
      </c>
      <c r="K230" s="241"/>
      <c r="L230" s="242"/>
      <c r="M230" s="243" t="s">
        <v>1</v>
      </c>
      <c r="N230" s="244" t="s">
        <v>45</v>
      </c>
      <c r="O230" s="71"/>
      <c r="P230" s="197">
        <f>O230*H230</f>
        <v>0</v>
      </c>
      <c r="Q230" s="197">
        <v>2.95</v>
      </c>
      <c r="R230" s="197">
        <f>Q230*H230</f>
        <v>11.8</v>
      </c>
      <c r="S230" s="197">
        <v>0</v>
      </c>
      <c r="T230" s="198">
        <f>S230*H230</f>
        <v>0</v>
      </c>
      <c r="U230" s="34"/>
      <c r="V230" s="34"/>
      <c r="W230" s="34"/>
      <c r="X230" s="34"/>
      <c r="Y230" s="34"/>
      <c r="Z230" s="34"/>
      <c r="AA230" s="34"/>
      <c r="AB230" s="34"/>
      <c r="AC230" s="34"/>
      <c r="AD230" s="34"/>
      <c r="AE230" s="34"/>
      <c r="AR230" s="199" t="s">
        <v>184</v>
      </c>
      <c r="AT230" s="199" t="s">
        <v>217</v>
      </c>
      <c r="AU230" s="199" t="s">
        <v>90</v>
      </c>
      <c r="AY230" s="17" t="s">
        <v>132</v>
      </c>
      <c r="BE230" s="200">
        <f>IF(N230="základní",J230,0)</f>
        <v>0</v>
      </c>
      <c r="BF230" s="200">
        <f>IF(N230="snížená",J230,0)</f>
        <v>0</v>
      </c>
      <c r="BG230" s="200">
        <f>IF(N230="zákl. přenesená",J230,0)</f>
        <v>0</v>
      </c>
      <c r="BH230" s="200">
        <f>IF(N230="sníž. přenesená",J230,0)</f>
        <v>0</v>
      </c>
      <c r="BI230" s="200">
        <f>IF(N230="nulová",J230,0)</f>
        <v>0</v>
      </c>
      <c r="BJ230" s="17" t="s">
        <v>88</v>
      </c>
      <c r="BK230" s="200">
        <f>ROUND(I230*H230,2)</f>
        <v>0</v>
      </c>
      <c r="BL230" s="17" t="s">
        <v>138</v>
      </c>
      <c r="BM230" s="199" t="s">
        <v>499</v>
      </c>
    </row>
    <row r="231" spans="1:65" s="14" customFormat="1" ht="11.25">
      <c r="B231" s="212"/>
      <c r="C231" s="213"/>
      <c r="D231" s="203" t="s">
        <v>140</v>
      </c>
      <c r="E231" s="214" t="s">
        <v>1</v>
      </c>
      <c r="F231" s="215" t="s">
        <v>138</v>
      </c>
      <c r="G231" s="213"/>
      <c r="H231" s="216">
        <v>4</v>
      </c>
      <c r="I231" s="217"/>
      <c r="J231" s="213"/>
      <c r="K231" s="213"/>
      <c r="L231" s="218"/>
      <c r="M231" s="219"/>
      <c r="N231" s="220"/>
      <c r="O231" s="220"/>
      <c r="P231" s="220"/>
      <c r="Q231" s="220"/>
      <c r="R231" s="220"/>
      <c r="S231" s="220"/>
      <c r="T231" s="221"/>
      <c r="AT231" s="222" t="s">
        <v>140</v>
      </c>
      <c r="AU231" s="222" t="s">
        <v>90</v>
      </c>
      <c r="AV231" s="14" t="s">
        <v>90</v>
      </c>
      <c r="AW231" s="14" t="s">
        <v>35</v>
      </c>
      <c r="AX231" s="14" t="s">
        <v>80</v>
      </c>
      <c r="AY231" s="222" t="s">
        <v>132</v>
      </c>
    </row>
    <row r="232" spans="1:65" s="15" customFormat="1" ht="11.25">
      <c r="B232" s="223"/>
      <c r="C232" s="224"/>
      <c r="D232" s="203" t="s">
        <v>140</v>
      </c>
      <c r="E232" s="225" t="s">
        <v>1</v>
      </c>
      <c r="F232" s="226" t="s">
        <v>143</v>
      </c>
      <c r="G232" s="224"/>
      <c r="H232" s="227">
        <v>4</v>
      </c>
      <c r="I232" s="228"/>
      <c r="J232" s="224"/>
      <c r="K232" s="224"/>
      <c r="L232" s="229"/>
      <c r="M232" s="230"/>
      <c r="N232" s="231"/>
      <c r="O232" s="231"/>
      <c r="P232" s="231"/>
      <c r="Q232" s="231"/>
      <c r="R232" s="231"/>
      <c r="S232" s="231"/>
      <c r="T232" s="232"/>
      <c r="AT232" s="233" t="s">
        <v>140</v>
      </c>
      <c r="AU232" s="233" t="s">
        <v>90</v>
      </c>
      <c r="AV232" s="15" t="s">
        <v>138</v>
      </c>
      <c r="AW232" s="15" t="s">
        <v>35</v>
      </c>
      <c r="AX232" s="15" t="s">
        <v>88</v>
      </c>
      <c r="AY232" s="233" t="s">
        <v>132</v>
      </c>
    </row>
    <row r="233" spans="1:65" s="2" customFormat="1" ht="37.9" customHeight="1">
      <c r="A233" s="34"/>
      <c r="B233" s="35"/>
      <c r="C233" s="234" t="s">
        <v>284</v>
      </c>
      <c r="D233" s="234" t="s">
        <v>217</v>
      </c>
      <c r="E233" s="235" t="s">
        <v>290</v>
      </c>
      <c r="F233" s="236" t="s">
        <v>500</v>
      </c>
      <c r="G233" s="237" t="s">
        <v>281</v>
      </c>
      <c r="H233" s="238">
        <v>1</v>
      </c>
      <c r="I233" s="239"/>
      <c r="J233" s="240">
        <f>ROUND(I233*H233,2)</f>
        <v>0</v>
      </c>
      <c r="K233" s="241"/>
      <c r="L233" s="242"/>
      <c r="M233" s="243" t="s">
        <v>1</v>
      </c>
      <c r="N233" s="244" t="s">
        <v>45</v>
      </c>
      <c r="O233" s="71"/>
      <c r="P233" s="197">
        <f>O233*H233</f>
        <v>0</v>
      </c>
      <c r="Q233" s="197">
        <v>2.95</v>
      </c>
      <c r="R233" s="197">
        <f>Q233*H233</f>
        <v>2.95</v>
      </c>
      <c r="S233" s="197">
        <v>0</v>
      </c>
      <c r="T233" s="198">
        <f>S233*H233</f>
        <v>0</v>
      </c>
      <c r="U233" s="34"/>
      <c r="V233" s="34"/>
      <c r="W233" s="34"/>
      <c r="X233" s="34"/>
      <c r="Y233" s="34"/>
      <c r="Z233" s="34"/>
      <c r="AA233" s="34"/>
      <c r="AB233" s="34"/>
      <c r="AC233" s="34"/>
      <c r="AD233" s="34"/>
      <c r="AE233" s="34"/>
      <c r="AR233" s="199" t="s">
        <v>184</v>
      </c>
      <c r="AT233" s="199" t="s">
        <v>217</v>
      </c>
      <c r="AU233" s="199" t="s">
        <v>90</v>
      </c>
      <c r="AY233" s="17" t="s">
        <v>132</v>
      </c>
      <c r="BE233" s="200">
        <f>IF(N233="základní",J233,0)</f>
        <v>0</v>
      </c>
      <c r="BF233" s="200">
        <f>IF(N233="snížená",J233,0)</f>
        <v>0</v>
      </c>
      <c r="BG233" s="200">
        <f>IF(N233="zákl. přenesená",J233,0)</f>
        <v>0</v>
      </c>
      <c r="BH233" s="200">
        <f>IF(N233="sníž. přenesená",J233,0)</f>
        <v>0</v>
      </c>
      <c r="BI233" s="200">
        <f>IF(N233="nulová",J233,0)</f>
        <v>0</v>
      </c>
      <c r="BJ233" s="17" t="s">
        <v>88</v>
      </c>
      <c r="BK233" s="200">
        <f>ROUND(I233*H233,2)</f>
        <v>0</v>
      </c>
      <c r="BL233" s="17" t="s">
        <v>138</v>
      </c>
      <c r="BM233" s="199" t="s">
        <v>501</v>
      </c>
    </row>
    <row r="234" spans="1:65" s="14" customFormat="1" ht="11.25">
      <c r="B234" s="212"/>
      <c r="C234" s="213"/>
      <c r="D234" s="203" t="s">
        <v>140</v>
      </c>
      <c r="E234" s="214" t="s">
        <v>1</v>
      </c>
      <c r="F234" s="215" t="s">
        <v>88</v>
      </c>
      <c r="G234" s="213"/>
      <c r="H234" s="216">
        <v>1</v>
      </c>
      <c r="I234" s="217"/>
      <c r="J234" s="213"/>
      <c r="K234" s="213"/>
      <c r="L234" s="218"/>
      <c r="M234" s="219"/>
      <c r="N234" s="220"/>
      <c r="O234" s="220"/>
      <c r="P234" s="220"/>
      <c r="Q234" s="220"/>
      <c r="R234" s="220"/>
      <c r="S234" s="220"/>
      <c r="T234" s="221"/>
      <c r="AT234" s="222" t="s">
        <v>140</v>
      </c>
      <c r="AU234" s="222" t="s">
        <v>90</v>
      </c>
      <c r="AV234" s="14" t="s">
        <v>90</v>
      </c>
      <c r="AW234" s="14" t="s">
        <v>35</v>
      </c>
      <c r="AX234" s="14" t="s">
        <v>80</v>
      </c>
      <c r="AY234" s="222" t="s">
        <v>132</v>
      </c>
    </row>
    <row r="235" spans="1:65" s="15" customFormat="1" ht="11.25">
      <c r="B235" s="223"/>
      <c r="C235" s="224"/>
      <c r="D235" s="203" t="s">
        <v>140</v>
      </c>
      <c r="E235" s="225" t="s">
        <v>1</v>
      </c>
      <c r="F235" s="226" t="s">
        <v>143</v>
      </c>
      <c r="G235" s="224"/>
      <c r="H235" s="227">
        <v>1</v>
      </c>
      <c r="I235" s="228"/>
      <c r="J235" s="224"/>
      <c r="K235" s="224"/>
      <c r="L235" s="229"/>
      <c r="M235" s="230"/>
      <c r="N235" s="231"/>
      <c r="O235" s="231"/>
      <c r="P235" s="231"/>
      <c r="Q235" s="231"/>
      <c r="R235" s="231"/>
      <c r="S235" s="231"/>
      <c r="T235" s="232"/>
      <c r="AT235" s="233" t="s">
        <v>140</v>
      </c>
      <c r="AU235" s="233" t="s">
        <v>90</v>
      </c>
      <c r="AV235" s="15" t="s">
        <v>138</v>
      </c>
      <c r="AW235" s="15" t="s">
        <v>35</v>
      </c>
      <c r="AX235" s="15" t="s">
        <v>88</v>
      </c>
      <c r="AY235" s="233" t="s">
        <v>132</v>
      </c>
    </row>
    <row r="236" spans="1:65" s="12" customFormat="1" ht="22.9" customHeight="1">
      <c r="B236" s="171"/>
      <c r="C236" s="172"/>
      <c r="D236" s="173" t="s">
        <v>79</v>
      </c>
      <c r="E236" s="185" t="s">
        <v>168</v>
      </c>
      <c r="F236" s="185" t="s">
        <v>293</v>
      </c>
      <c r="G236" s="172"/>
      <c r="H236" s="172"/>
      <c r="I236" s="175"/>
      <c r="J236" s="186">
        <f>BK236</f>
        <v>0</v>
      </c>
      <c r="K236" s="172"/>
      <c r="L236" s="177"/>
      <c r="M236" s="178"/>
      <c r="N236" s="179"/>
      <c r="O236" s="179"/>
      <c r="P236" s="180">
        <f>SUM(P237:P283)</f>
        <v>0</v>
      </c>
      <c r="Q236" s="179"/>
      <c r="R236" s="180">
        <f>SUM(R237:R283)</f>
        <v>24.348331899999998</v>
      </c>
      <c r="S236" s="179"/>
      <c r="T236" s="181">
        <f>SUM(T237:T283)</f>
        <v>0</v>
      </c>
      <c r="AR236" s="182" t="s">
        <v>88</v>
      </c>
      <c r="AT236" s="183" t="s">
        <v>79</v>
      </c>
      <c r="AU236" s="183" t="s">
        <v>88</v>
      </c>
      <c r="AY236" s="182" t="s">
        <v>132</v>
      </c>
      <c r="BK236" s="184">
        <f>SUM(BK237:BK283)</f>
        <v>0</v>
      </c>
    </row>
    <row r="237" spans="1:65" s="2" customFormat="1" ht="16.5" customHeight="1">
      <c r="A237" s="34"/>
      <c r="B237" s="35"/>
      <c r="C237" s="187" t="s">
        <v>289</v>
      </c>
      <c r="D237" s="187" t="s">
        <v>134</v>
      </c>
      <c r="E237" s="188" t="s">
        <v>295</v>
      </c>
      <c r="F237" s="189" t="s">
        <v>296</v>
      </c>
      <c r="G237" s="190" t="s">
        <v>137</v>
      </c>
      <c r="H237" s="191">
        <v>27.254000000000001</v>
      </c>
      <c r="I237" s="192"/>
      <c r="J237" s="193">
        <f>ROUND(I237*H237,2)</f>
        <v>0</v>
      </c>
      <c r="K237" s="194"/>
      <c r="L237" s="39"/>
      <c r="M237" s="195" t="s">
        <v>1</v>
      </c>
      <c r="N237" s="196" t="s">
        <v>45</v>
      </c>
      <c r="O237" s="71"/>
      <c r="P237" s="197">
        <f>O237*H237</f>
        <v>0</v>
      </c>
      <c r="Q237" s="197">
        <v>9.1999999999999998E-2</v>
      </c>
      <c r="R237" s="197">
        <f>Q237*H237</f>
        <v>2.507368</v>
      </c>
      <c r="S237" s="197">
        <v>0</v>
      </c>
      <c r="T237" s="198">
        <f>S237*H237</f>
        <v>0</v>
      </c>
      <c r="U237" s="34"/>
      <c r="V237" s="34"/>
      <c r="W237" s="34"/>
      <c r="X237" s="34"/>
      <c r="Y237" s="34"/>
      <c r="Z237" s="34"/>
      <c r="AA237" s="34"/>
      <c r="AB237" s="34"/>
      <c r="AC237" s="34"/>
      <c r="AD237" s="34"/>
      <c r="AE237" s="34"/>
      <c r="AR237" s="199" t="s">
        <v>138</v>
      </c>
      <c r="AT237" s="199" t="s">
        <v>134</v>
      </c>
      <c r="AU237" s="199" t="s">
        <v>90</v>
      </c>
      <c r="AY237" s="17" t="s">
        <v>132</v>
      </c>
      <c r="BE237" s="200">
        <f>IF(N237="základní",J237,0)</f>
        <v>0</v>
      </c>
      <c r="BF237" s="200">
        <f>IF(N237="snížená",J237,0)</f>
        <v>0</v>
      </c>
      <c r="BG237" s="200">
        <f>IF(N237="zákl. přenesená",J237,0)</f>
        <v>0</v>
      </c>
      <c r="BH237" s="200">
        <f>IF(N237="sníž. přenesená",J237,0)</f>
        <v>0</v>
      </c>
      <c r="BI237" s="200">
        <f>IF(N237="nulová",J237,0)</f>
        <v>0</v>
      </c>
      <c r="BJ237" s="17" t="s">
        <v>88</v>
      </c>
      <c r="BK237" s="200">
        <f>ROUND(I237*H237,2)</f>
        <v>0</v>
      </c>
      <c r="BL237" s="17" t="s">
        <v>138</v>
      </c>
      <c r="BM237" s="199" t="s">
        <v>502</v>
      </c>
    </row>
    <row r="238" spans="1:65" s="13" customFormat="1" ht="11.25">
      <c r="B238" s="201"/>
      <c r="C238" s="202"/>
      <c r="D238" s="203" t="s">
        <v>140</v>
      </c>
      <c r="E238" s="204" t="s">
        <v>1</v>
      </c>
      <c r="F238" s="205" t="s">
        <v>503</v>
      </c>
      <c r="G238" s="202"/>
      <c r="H238" s="204" t="s">
        <v>1</v>
      </c>
      <c r="I238" s="206"/>
      <c r="J238" s="202"/>
      <c r="K238" s="202"/>
      <c r="L238" s="207"/>
      <c r="M238" s="208"/>
      <c r="N238" s="209"/>
      <c r="O238" s="209"/>
      <c r="P238" s="209"/>
      <c r="Q238" s="209"/>
      <c r="R238" s="209"/>
      <c r="S238" s="209"/>
      <c r="T238" s="210"/>
      <c r="AT238" s="211" t="s">
        <v>140</v>
      </c>
      <c r="AU238" s="211" t="s">
        <v>90</v>
      </c>
      <c r="AV238" s="13" t="s">
        <v>88</v>
      </c>
      <c r="AW238" s="13" t="s">
        <v>35</v>
      </c>
      <c r="AX238" s="13" t="s">
        <v>80</v>
      </c>
      <c r="AY238" s="211" t="s">
        <v>132</v>
      </c>
    </row>
    <row r="239" spans="1:65" s="13" customFormat="1" ht="11.25">
      <c r="B239" s="201"/>
      <c r="C239" s="202"/>
      <c r="D239" s="203" t="s">
        <v>140</v>
      </c>
      <c r="E239" s="204" t="s">
        <v>1</v>
      </c>
      <c r="F239" s="205" t="s">
        <v>504</v>
      </c>
      <c r="G239" s="202"/>
      <c r="H239" s="204" t="s">
        <v>1</v>
      </c>
      <c r="I239" s="206"/>
      <c r="J239" s="202"/>
      <c r="K239" s="202"/>
      <c r="L239" s="207"/>
      <c r="M239" s="208"/>
      <c r="N239" s="209"/>
      <c r="O239" s="209"/>
      <c r="P239" s="209"/>
      <c r="Q239" s="209"/>
      <c r="R239" s="209"/>
      <c r="S239" s="209"/>
      <c r="T239" s="210"/>
      <c r="AT239" s="211" t="s">
        <v>140</v>
      </c>
      <c r="AU239" s="211" t="s">
        <v>90</v>
      </c>
      <c r="AV239" s="13" t="s">
        <v>88</v>
      </c>
      <c r="AW239" s="13" t="s">
        <v>35</v>
      </c>
      <c r="AX239" s="13" t="s">
        <v>80</v>
      </c>
      <c r="AY239" s="211" t="s">
        <v>132</v>
      </c>
    </row>
    <row r="240" spans="1:65" s="14" customFormat="1" ht="11.25">
      <c r="B240" s="212"/>
      <c r="C240" s="213"/>
      <c r="D240" s="203" t="s">
        <v>140</v>
      </c>
      <c r="E240" s="214" t="s">
        <v>1</v>
      </c>
      <c r="F240" s="215" t="s">
        <v>433</v>
      </c>
      <c r="G240" s="213"/>
      <c r="H240" s="216">
        <v>17.315999999999999</v>
      </c>
      <c r="I240" s="217"/>
      <c r="J240" s="213"/>
      <c r="K240" s="213"/>
      <c r="L240" s="218"/>
      <c r="M240" s="219"/>
      <c r="N240" s="220"/>
      <c r="O240" s="220"/>
      <c r="P240" s="220"/>
      <c r="Q240" s="220"/>
      <c r="R240" s="220"/>
      <c r="S240" s="220"/>
      <c r="T240" s="221"/>
      <c r="AT240" s="222" t="s">
        <v>140</v>
      </c>
      <c r="AU240" s="222" t="s">
        <v>90</v>
      </c>
      <c r="AV240" s="14" t="s">
        <v>90</v>
      </c>
      <c r="AW240" s="14" t="s">
        <v>35</v>
      </c>
      <c r="AX240" s="14" t="s">
        <v>80</v>
      </c>
      <c r="AY240" s="222" t="s">
        <v>132</v>
      </c>
    </row>
    <row r="241" spans="1:65" s="13" customFormat="1" ht="11.25">
      <c r="B241" s="201"/>
      <c r="C241" s="202"/>
      <c r="D241" s="203" t="s">
        <v>140</v>
      </c>
      <c r="E241" s="204" t="s">
        <v>1</v>
      </c>
      <c r="F241" s="205" t="s">
        <v>505</v>
      </c>
      <c r="G241" s="202"/>
      <c r="H241" s="204" t="s">
        <v>1</v>
      </c>
      <c r="I241" s="206"/>
      <c r="J241" s="202"/>
      <c r="K241" s="202"/>
      <c r="L241" s="207"/>
      <c r="M241" s="208"/>
      <c r="N241" s="209"/>
      <c r="O241" s="209"/>
      <c r="P241" s="209"/>
      <c r="Q241" s="209"/>
      <c r="R241" s="209"/>
      <c r="S241" s="209"/>
      <c r="T241" s="210"/>
      <c r="AT241" s="211" t="s">
        <v>140</v>
      </c>
      <c r="AU241" s="211" t="s">
        <v>90</v>
      </c>
      <c r="AV241" s="13" t="s">
        <v>88</v>
      </c>
      <c r="AW241" s="13" t="s">
        <v>35</v>
      </c>
      <c r="AX241" s="13" t="s">
        <v>80</v>
      </c>
      <c r="AY241" s="211" t="s">
        <v>132</v>
      </c>
    </row>
    <row r="242" spans="1:65" s="14" customFormat="1" ht="11.25">
      <c r="B242" s="212"/>
      <c r="C242" s="213"/>
      <c r="D242" s="203" t="s">
        <v>140</v>
      </c>
      <c r="E242" s="214" t="s">
        <v>1</v>
      </c>
      <c r="F242" s="215" t="s">
        <v>506</v>
      </c>
      <c r="G242" s="213"/>
      <c r="H242" s="216">
        <v>26.783999999999999</v>
      </c>
      <c r="I242" s="217"/>
      <c r="J242" s="213"/>
      <c r="K242" s="213"/>
      <c r="L242" s="218"/>
      <c r="M242" s="219"/>
      <c r="N242" s="220"/>
      <c r="O242" s="220"/>
      <c r="P242" s="220"/>
      <c r="Q242" s="220"/>
      <c r="R242" s="220"/>
      <c r="S242" s="220"/>
      <c r="T242" s="221"/>
      <c r="AT242" s="222" t="s">
        <v>140</v>
      </c>
      <c r="AU242" s="222" t="s">
        <v>90</v>
      </c>
      <c r="AV242" s="14" t="s">
        <v>90</v>
      </c>
      <c r="AW242" s="14" t="s">
        <v>35</v>
      </c>
      <c r="AX242" s="14" t="s">
        <v>80</v>
      </c>
      <c r="AY242" s="222" t="s">
        <v>132</v>
      </c>
    </row>
    <row r="243" spans="1:65" s="13" customFormat="1" ht="11.25">
      <c r="B243" s="201"/>
      <c r="C243" s="202"/>
      <c r="D243" s="203" t="s">
        <v>140</v>
      </c>
      <c r="E243" s="204" t="s">
        <v>1</v>
      </c>
      <c r="F243" s="205" t="s">
        <v>507</v>
      </c>
      <c r="G243" s="202"/>
      <c r="H243" s="204" t="s">
        <v>1</v>
      </c>
      <c r="I243" s="206"/>
      <c r="J243" s="202"/>
      <c r="K243" s="202"/>
      <c r="L243" s="207"/>
      <c r="M243" s="208"/>
      <c r="N243" s="209"/>
      <c r="O243" s="209"/>
      <c r="P243" s="209"/>
      <c r="Q243" s="209"/>
      <c r="R243" s="209"/>
      <c r="S243" s="209"/>
      <c r="T243" s="210"/>
      <c r="AT243" s="211" t="s">
        <v>140</v>
      </c>
      <c r="AU243" s="211" t="s">
        <v>90</v>
      </c>
      <c r="AV243" s="13" t="s">
        <v>88</v>
      </c>
      <c r="AW243" s="13" t="s">
        <v>35</v>
      </c>
      <c r="AX243" s="13" t="s">
        <v>80</v>
      </c>
      <c r="AY243" s="211" t="s">
        <v>132</v>
      </c>
    </row>
    <row r="244" spans="1:65" s="14" customFormat="1" ht="11.25">
      <c r="B244" s="212"/>
      <c r="C244" s="213"/>
      <c r="D244" s="203" t="s">
        <v>140</v>
      </c>
      <c r="E244" s="214" t="s">
        <v>1</v>
      </c>
      <c r="F244" s="215" t="s">
        <v>301</v>
      </c>
      <c r="G244" s="213"/>
      <c r="H244" s="216">
        <v>-13.613</v>
      </c>
      <c r="I244" s="217"/>
      <c r="J244" s="213"/>
      <c r="K244" s="213"/>
      <c r="L244" s="218"/>
      <c r="M244" s="219"/>
      <c r="N244" s="220"/>
      <c r="O244" s="220"/>
      <c r="P244" s="220"/>
      <c r="Q244" s="220"/>
      <c r="R244" s="220"/>
      <c r="S244" s="220"/>
      <c r="T244" s="221"/>
      <c r="AT244" s="222" t="s">
        <v>140</v>
      </c>
      <c r="AU244" s="222" t="s">
        <v>90</v>
      </c>
      <c r="AV244" s="14" t="s">
        <v>90</v>
      </c>
      <c r="AW244" s="14" t="s">
        <v>35</v>
      </c>
      <c r="AX244" s="14" t="s">
        <v>80</v>
      </c>
      <c r="AY244" s="222" t="s">
        <v>132</v>
      </c>
    </row>
    <row r="245" spans="1:65" s="13" customFormat="1" ht="11.25">
      <c r="B245" s="201"/>
      <c r="C245" s="202"/>
      <c r="D245" s="203" t="s">
        <v>140</v>
      </c>
      <c r="E245" s="204" t="s">
        <v>1</v>
      </c>
      <c r="F245" s="205" t="s">
        <v>508</v>
      </c>
      <c r="G245" s="202"/>
      <c r="H245" s="204" t="s">
        <v>1</v>
      </c>
      <c r="I245" s="206"/>
      <c r="J245" s="202"/>
      <c r="K245" s="202"/>
      <c r="L245" s="207"/>
      <c r="M245" s="208"/>
      <c r="N245" s="209"/>
      <c r="O245" s="209"/>
      <c r="P245" s="209"/>
      <c r="Q245" s="209"/>
      <c r="R245" s="209"/>
      <c r="S245" s="209"/>
      <c r="T245" s="210"/>
      <c r="AT245" s="211" t="s">
        <v>140</v>
      </c>
      <c r="AU245" s="211" t="s">
        <v>90</v>
      </c>
      <c r="AV245" s="13" t="s">
        <v>88</v>
      </c>
      <c r="AW245" s="13" t="s">
        <v>35</v>
      </c>
      <c r="AX245" s="13" t="s">
        <v>80</v>
      </c>
      <c r="AY245" s="211" t="s">
        <v>132</v>
      </c>
    </row>
    <row r="246" spans="1:65" s="14" customFormat="1" ht="11.25">
      <c r="B246" s="212"/>
      <c r="C246" s="213"/>
      <c r="D246" s="203" t="s">
        <v>140</v>
      </c>
      <c r="E246" s="214" t="s">
        <v>1</v>
      </c>
      <c r="F246" s="215" t="s">
        <v>509</v>
      </c>
      <c r="G246" s="213"/>
      <c r="H246" s="216">
        <v>-3.2330000000000001</v>
      </c>
      <c r="I246" s="217"/>
      <c r="J246" s="213"/>
      <c r="K246" s="213"/>
      <c r="L246" s="218"/>
      <c r="M246" s="219"/>
      <c r="N246" s="220"/>
      <c r="O246" s="220"/>
      <c r="P246" s="220"/>
      <c r="Q246" s="220"/>
      <c r="R246" s="220"/>
      <c r="S246" s="220"/>
      <c r="T246" s="221"/>
      <c r="AT246" s="222" t="s">
        <v>140</v>
      </c>
      <c r="AU246" s="222" t="s">
        <v>90</v>
      </c>
      <c r="AV246" s="14" t="s">
        <v>90</v>
      </c>
      <c r="AW246" s="14" t="s">
        <v>35</v>
      </c>
      <c r="AX246" s="14" t="s">
        <v>80</v>
      </c>
      <c r="AY246" s="222" t="s">
        <v>132</v>
      </c>
    </row>
    <row r="247" spans="1:65" s="15" customFormat="1" ht="11.25">
      <c r="B247" s="223"/>
      <c r="C247" s="224"/>
      <c r="D247" s="203" t="s">
        <v>140</v>
      </c>
      <c r="E247" s="225" t="s">
        <v>1</v>
      </c>
      <c r="F247" s="226" t="s">
        <v>143</v>
      </c>
      <c r="G247" s="224"/>
      <c r="H247" s="227">
        <v>27.254000000000001</v>
      </c>
      <c r="I247" s="228"/>
      <c r="J247" s="224"/>
      <c r="K247" s="224"/>
      <c r="L247" s="229"/>
      <c r="M247" s="230"/>
      <c r="N247" s="231"/>
      <c r="O247" s="231"/>
      <c r="P247" s="231"/>
      <c r="Q247" s="231"/>
      <c r="R247" s="231"/>
      <c r="S247" s="231"/>
      <c r="T247" s="232"/>
      <c r="AT247" s="233" t="s">
        <v>140</v>
      </c>
      <c r="AU247" s="233" t="s">
        <v>90</v>
      </c>
      <c r="AV247" s="15" t="s">
        <v>138</v>
      </c>
      <c r="AW247" s="15" t="s">
        <v>35</v>
      </c>
      <c r="AX247" s="15" t="s">
        <v>88</v>
      </c>
      <c r="AY247" s="233" t="s">
        <v>132</v>
      </c>
    </row>
    <row r="248" spans="1:65" s="2" customFormat="1" ht="16.5" customHeight="1">
      <c r="A248" s="34"/>
      <c r="B248" s="35"/>
      <c r="C248" s="187" t="s">
        <v>294</v>
      </c>
      <c r="D248" s="187" t="s">
        <v>134</v>
      </c>
      <c r="E248" s="188" t="s">
        <v>307</v>
      </c>
      <c r="F248" s="189" t="s">
        <v>308</v>
      </c>
      <c r="G248" s="190" t="s">
        <v>137</v>
      </c>
      <c r="H248" s="191">
        <v>9.9380000000000006</v>
      </c>
      <c r="I248" s="192"/>
      <c r="J248" s="193">
        <f>ROUND(I248*H248,2)</f>
        <v>0</v>
      </c>
      <c r="K248" s="194"/>
      <c r="L248" s="39"/>
      <c r="M248" s="195" t="s">
        <v>1</v>
      </c>
      <c r="N248" s="196" t="s">
        <v>45</v>
      </c>
      <c r="O248" s="71"/>
      <c r="P248" s="197">
        <f>O248*H248</f>
        <v>0</v>
      </c>
      <c r="Q248" s="197">
        <v>0.34499999999999997</v>
      </c>
      <c r="R248" s="197">
        <f>Q248*H248</f>
        <v>3.4286099999999999</v>
      </c>
      <c r="S248" s="197">
        <v>0</v>
      </c>
      <c r="T248" s="198">
        <f>S248*H248</f>
        <v>0</v>
      </c>
      <c r="U248" s="34"/>
      <c r="V248" s="34"/>
      <c r="W248" s="34"/>
      <c r="X248" s="34"/>
      <c r="Y248" s="34"/>
      <c r="Z248" s="34"/>
      <c r="AA248" s="34"/>
      <c r="AB248" s="34"/>
      <c r="AC248" s="34"/>
      <c r="AD248" s="34"/>
      <c r="AE248" s="34"/>
      <c r="AR248" s="199" t="s">
        <v>138</v>
      </c>
      <c r="AT248" s="199" t="s">
        <v>134</v>
      </c>
      <c r="AU248" s="199" t="s">
        <v>90</v>
      </c>
      <c r="AY248" s="17" t="s">
        <v>132</v>
      </c>
      <c r="BE248" s="200">
        <f>IF(N248="základní",J248,0)</f>
        <v>0</v>
      </c>
      <c r="BF248" s="200">
        <f>IF(N248="snížená",J248,0)</f>
        <v>0</v>
      </c>
      <c r="BG248" s="200">
        <f>IF(N248="zákl. přenesená",J248,0)</f>
        <v>0</v>
      </c>
      <c r="BH248" s="200">
        <f>IF(N248="sníž. přenesená",J248,0)</f>
        <v>0</v>
      </c>
      <c r="BI248" s="200">
        <f>IF(N248="nulová",J248,0)</f>
        <v>0</v>
      </c>
      <c r="BJ248" s="17" t="s">
        <v>88</v>
      </c>
      <c r="BK248" s="200">
        <f>ROUND(I248*H248,2)</f>
        <v>0</v>
      </c>
      <c r="BL248" s="17" t="s">
        <v>138</v>
      </c>
      <c r="BM248" s="199" t="s">
        <v>510</v>
      </c>
    </row>
    <row r="249" spans="1:65" s="13" customFormat="1" ht="11.25">
      <c r="B249" s="201"/>
      <c r="C249" s="202"/>
      <c r="D249" s="203" t="s">
        <v>140</v>
      </c>
      <c r="E249" s="204" t="s">
        <v>1</v>
      </c>
      <c r="F249" s="205" t="s">
        <v>503</v>
      </c>
      <c r="G249" s="202"/>
      <c r="H249" s="204" t="s">
        <v>1</v>
      </c>
      <c r="I249" s="206"/>
      <c r="J249" s="202"/>
      <c r="K249" s="202"/>
      <c r="L249" s="207"/>
      <c r="M249" s="208"/>
      <c r="N249" s="209"/>
      <c r="O249" s="209"/>
      <c r="P249" s="209"/>
      <c r="Q249" s="209"/>
      <c r="R249" s="209"/>
      <c r="S249" s="209"/>
      <c r="T249" s="210"/>
      <c r="AT249" s="211" t="s">
        <v>140</v>
      </c>
      <c r="AU249" s="211" t="s">
        <v>90</v>
      </c>
      <c r="AV249" s="13" t="s">
        <v>88</v>
      </c>
      <c r="AW249" s="13" t="s">
        <v>35</v>
      </c>
      <c r="AX249" s="13" t="s">
        <v>80</v>
      </c>
      <c r="AY249" s="211" t="s">
        <v>132</v>
      </c>
    </row>
    <row r="250" spans="1:65" s="13" customFormat="1" ht="11.25">
      <c r="B250" s="201"/>
      <c r="C250" s="202"/>
      <c r="D250" s="203" t="s">
        <v>140</v>
      </c>
      <c r="E250" s="204" t="s">
        <v>1</v>
      </c>
      <c r="F250" s="205" t="s">
        <v>505</v>
      </c>
      <c r="G250" s="202"/>
      <c r="H250" s="204" t="s">
        <v>1</v>
      </c>
      <c r="I250" s="206"/>
      <c r="J250" s="202"/>
      <c r="K250" s="202"/>
      <c r="L250" s="207"/>
      <c r="M250" s="208"/>
      <c r="N250" s="209"/>
      <c r="O250" s="209"/>
      <c r="P250" s="209"/>
      <c r="Q250" s="209"/>
      <c r="R250" s="209"/>
      <c r="S250" s="209"/>
      <c r="T250" s="210"/>
      <c r="AT250" s="211" t="s">
        <v>140</v>
      </c>
      <c r="AU250" s="211" t="s">
        <v>90</v>
      </c>
      <c r="AV250" s="13" t="s">
        <v>88</v>
      </c>
      <c r="AW250" s="13" t="s">
        <v>35</v>
      </c>
      <c r="AX250" s="13" t="s">
        <v>80</v>
      </c>
      <c r="AY250" s="211" t="s">
        <v>132</v>
      </c>
    </row>
    <row r="251" spans="1:65" s="14" customFormat="1" ht="11.25">
      <c r="B251" s="212"/>
      <c r="C251" s="213"/>
      <c r="D251" s="203" t="s">
        <v>140</v>
      </c>
      <c r="E251" s="214" t="s">
        <v>1</v>
      </c>
      <c r="F251" s="215" t="s">
        <v>511</v>
      </c>
      <c r="G251" s="213"/>
      <c r="H251" s="216">
        <v>26.783999999999999</v>
      </c>
      <c r="I251" s="217"/>
      <c r="J251" s="213"/>
      <c r="K251" s="213"/>
      <c r="L251" s="218"/>
      <c r="M251" s="219"/>
      <c r="N251" s="220"/>
      <c r="O251" s="220"/>
      <c r="P251" s="220"/>
      <c r="Q251" s="220"/>
      <c r="R251" s="220"/>
      <c r="S251" s="220"/>
      <c r="T251" s="221"/>
      <c r="AT251" s="222" t="s">
        <v>140</v>
      </c>
      <c r="AU251" s="222" t="s">
        <v>90</v>
      </c>
      <c r="AV251" s="14" t="s">
        <v>90</v>
      </c>
      <c r="AW251" s="14" t="s">
        <v>35</v>
      </c>
      <c r="AX251" s="14" t="s">
        <v>80</v>
      </c>
      <c r="AY251" s="222" t="s">
        <v>132</v>
      </c>
    </row>
    <row r="252" spans="1:65" s="13" customFormat="1" ht="11.25">
      <c r="B252" s="201"/>
      <c r="C252" s="202"/>
      <c r="D252" s="203" t="s">
        <v>140</v>
      </c>
      <c r="E252" s="204" t="s">
        <v>1</v>
      </c>
      <c r="F252" s="205" t="s">
        <v>512</v>
      </c>
      <c r="G252" s="202"/>
      <c r="H252" s="204" t="s">
        <v>1</v>
      </c>
      <c r="I252" s="206"/>
      <c r="J252" s="202"/>
      <c r="K252" s="202"/>
      <c r="L252" s="207"/>
      <c r="M252" s="208"/>
      <c r="N252" s="209"/>
      <c r="O252" s="209"/>
      <c r="P252" s="209"/>
      <c r="Q252" s="209"/>
      <c r="R252" s="209"/>
      <c r="S252" s="209"/>
      <c r="T252" s="210"/>
      <c r="AT252" s="211" t="s">
        <v>140</v>
      </c>
      <c r="AU252" s="211" t="s">
        <v>90</v>
      </c>
      <c r="AV252" s="13" t="s">
        <v>88</v>
      </c>
      <c r="AW252" s="13" t="s">
        <v>35</v>
      </c>
      <c r="AX252" s="13" t="s">
        <v>80</v>
      </c>
      <c r="AY252" s="211" t="s">
        <v>132</v>
      </c>
    </row>
    <row r="253" spans="1:65" s="14" customFormat="1" ht="11.25">
      <c r="B253" s="212"/>
      <c r="C253" s="213"/>
      <c r="D253" s="203" t="s">
        <v>140</v>
      </c>
      <c r="E253" s="214" t="s">
        <v>1</v>
      </c>
      <c r="F253" s="215" t="s">
        <v>301</v>
      </c>
      <c r="G253" s="213"/>
      <c r="H253" s="216">
        <v>-13.613</v>
      </c>
      <c r="I253" s="217"/>
      <c r="J253" s="213"/>
      <c r="K253" s="213"/>
      <c r="L253" s="218"/>
      <c r="M253" s="219"/>
      <c r="N253" s="220"/>
      <c r="O253" s="220"/>
      <c r="P253" s="220"/>
      <c r="Q253" s="220"/>
      <c r="R253" s="220"/>
      <c r="S253" s="220"/>
      <c r="T253" s="221"/>
      <c r="AT253" s="222" t="s">
        <v>140</v>
      </c>
      <c r="AU253" s="222" t="s">
        <v>90</v>
      </c>
      <c r="AV253" s="14" t="s">
        <v>90</v>
      </c>
      <c r="AW253" s="14" t="s">
        <v>35</v>
      </c>
      <c r="AX253" s="14" t="s">
        <v>80</v>
      </c>
      <c r="AY253" s="222" t="s">
        <v>132</v>
      </c>
    </row>
    <row r="254" spans="1:65" s="13" customFormat="1" ht="11.25">
      <c r="B254" s="201"/>
      <c r="C254" s="202"/>
      <c r="D254" s="203" t="s">
        <v>140</v>
      </c>
      <c r="E254" s="204" t="s">
        <v>1</v>
      </c>
      <c r="F254" s="205" t="s">
        <v>513</v>
      </c>
      <c r="G254" s="202"/>
      <c r="H254" s="204" t="s">
        <v>1</v>
      </c>
      <c r="I254" s="206"/>
      <c r="J254" s="202"/>
      <c r="K254" s="202"/>
      <c r="L254" s="207"/>
      <c r="M254" s="208"/>
      <c r="N254" s="209"/>
      <c r="O254" s="209"/>
      <c r="P254" s="209"/>
      <c r="Q254" s="209"/>
      <c r="R254" s="209"/>
      <c r="S254" s="209"/>
      <c r="T254" s="210"/>
      <c r="AT254" s="211" t="s">
        <v>140</v>
      </c>
      <c r="AU254" s="211" t="s">
        <v>90</v>
      </c>
      <c r="AV254" s="13" t="s">
        <v>88</v>
      </c>
      <c r="AW254" s="13" t="s">
        <v>35</v>
      </c>
      <c r="AX254" s="13" t="s">
        <v>80</v>
      </c>
      <c r="AY254" s="211" t="s">
        <v>132</v>
      </c>
    </row>
    <row r="255" spans="1:65" s="14" customFormat="1" ht="11.25">
      <c r="B255" s="212"/>
      <c r="C255" s="213"/>
      <c r="D255" s="203" t="s">
        <v>140</v>
      </c>
      <c r="E255" s="214" t="s">
        <v>1</v>
      </c>
      <c r="F255" s="215" t="s">
        <v>509</v>
      </c>
      <c r="G255" s="213"/>
      <c r="H255" s="216">
        <v>-3.2330000000000001</v>
      </c>
      <c r="I255" s="217"/>
      <c r="J255" s="213"/>
      <c r="K255" s="213"/>
      <c r="L255" s="218"/>
      <c r="M255" s="219"/>
      <c r="N255" s="220"/>
      <c r="O255" s="220"/>
      <c r="P255" s="220"/>
      <c r="Q255" s="220"/>
      <c r="R255" s="220"/>
      <c r="S255" s="220"/>
      <c r="T255" s="221"/>
      <c r="AT255" s="222" t="s">
        <v>140</v>
      </c>
      <c r="AU255" s="222" t="s">
        <v>90</v>
      </c>
      <c r="AV255" s="14" t="s">
        <v>90</v>
      </c>
      <c r="AW255" s="14" t="s">
        <v>35</v>
      </c>
      <c r="AX255" s="14" t="s">
        <v>80</v>
      </c>
      <c r="AY255" s="222" t="s">
        <v>132</v>
      </c>
    </row>
    <row r="256" spans="1:65" s="15" customFormat="1" ht="11.25">
      <c r="B256" s="223"/>
      <c r="C256" s="224"/>
      <c r="D256" s="203" t="s">
        <v>140</v>
      </c>
      <c r="E256" s="225" t="s">
        <v>1</v>
      </c>
      <c r="F256" s="226" t="s">
        <v>143</v>
      </c>
      <c r="G256" s="224"/>
      <c r="H256" s="227">
        <v>9.9380000000000006</v>
      </c>
      <c r="I256" s="228"/>
      <c r="J256" s="224"/>
      <c r="K256" s="224"/>
      <c r="L256" s="229"/>
      <c r="M256" s="230"/>
      <c r="N256" s="231"/>
      <c r="O256" s="231"/>
      <c r="P256" s="231"/>
      <c r="Q256" s="231"/>
      <c r="R256" s="231"/>
      <c r="S256" s="231"/>
      <c r="T256" s="232"/>
      <c r="AT256" s="233" t="s">
        <v>140</v>
      </c>
      <c r="AU256" s="233" t="s">
        <v>90</v>
      </c>
      <c r="AV256" s="15" t="s">
        <v>138</v>
      </c>
      <c r="AW256" s="15" t="s">
        <v>35</v>
      </c>
      <c r="AX256" s="15" t="s">
        <v>88</v>
      </c>
      <c r="AY256" s="233" t="s">
        <v>132</v>
      </c>
    </row>
    <row r="257" spans="1:65" s="2" customFormat="1" ht="16.5" customHeight="1">
      <c r="A257" s="34"/>
      <c r="B257" s="35"/>
      <c r="C257" s="187" t="s">
        <v>177</v>
      </c>
      <c r="D257" s="187" t="s">
        <v>134</v>
      </c>
      <c r="E257" s="188" t="s">
        <v>312</v>
      </c>
      <c r="F257" s="189" t="s">
        <v>313</v>
      </c>
      <c r="G257" s="190" t="s">
        <v>137</v>
      </c>
      <c r="H257" s="191">
        <v>19.72</v>
      </c>
      <c r="I257" s="192"/>
      <c r="J257" s="193">
        <f>ROUND(I257*H257,2)</f>
        <v>0</v>
      </c>
      <c r="K257" s="194"/>
      <c r="L257" s="39"/>
      <c r="M257" s="195" t="s">
        <v>1</v>
      </c>
      <c r="N257" s="196" t="s">
        <v>45</v>
      </c>
      <c r="O257" s="71"/>
      <c r="P257" s="197">
        <f>O257*H257</f>
        <v>0</v>
      </c>
      <c r="Q257" s="197">
        <v>0.57499999999999996</v>
      </c>
      <c r="R257" s="197">
        <f>Q257*H257</f>
        <v>11.338999999999999</v>
      </c>
      <c r="S257" s="197">
        <v>0</v>
      </c>
      <c r="T257" s="198">
        <f>S257*H257</f>
        <v>0</v>
      </c>
      <c r="U257" s="34"/>
      <c r="V257" s="34"/>
      <c r="W257" s="34"/>
      <c r="X257" s="34"/>
      <c r="Y257" s="34"/>
      <c r="Z257" s="34"/>
      <c r="AA257" s="34"/>
      <c r="AB257" s="34"/>
      <c r="AC257" s="34"/>
      <c r="AD257" s="34"/>
      <c r="AE257" s="34"/>
      <c r="AR257" s="199" t="s">
        <v>138</v>
      </c>
      <c r="AT257" s="199" t="s">
        <v>134</v>
      </c>
      <c r="AU257" s="199" t="s">
        <v>90</v>
      </c>
      <c r="AY257" s="17" t="s">
        <v>132</v>
      </c>
      <c r="BE257" s="200">
        <f>IF(N257="základní",J257,0)</f>
        <v>0</v>
      </c>
      <c r="BF257" s="200">
        <f>IF(N257="snížená",J257,0)</f>
        <v>0</v>
      </c>
      <c r="BG257" s="200">
        <f>IF(N257="zákl. přenesená",J257,0)</f>
        <v>0</v>
      </c>
      <c r="BH257" s="200">
        <f>IF(N257="sníž. přenesená",J257,0)</f>
        <v>0</v>
      </c>
      <c r="BI257" s="200">
        <f>IF(N257="nulová",J257,0)</f>
        <v>0</v>
      </c>
      <c r="BJ257" s="17" t="s">
        <v>88</v>
      </c>
      <c r="BK257" s="200">
        <f>ROUND(I257*H257,2)</f>
        <v>0</v>
      </c>
      <c r="BL257" s="17" t="s">
        <v>138</v>
      </c>
      <c r="BM257" s="199" t="s">
        <v>514</v>
      </c>
    </row>
    <row r="258" spans="1:65" s="13" customFormat="1" ht="11.25">
      <c r="B258" s="201"/>
      <c r="C258" s="202"/>
      <c r="D258" s="203" t="s">
        <v>140</v>
      </c>
      <c r="E258" s="204" t="s">
        <v>1</v>
      </c>
      <c r="F258" s="205" t="s">
        <v>504</v>
      </c>
      <c r="G258" s="202"/>
      <c r="H258" s="204" t="s">
        <v>1</v>
      </c>
      <c r="I258" s="206"/>
      <c r="J258" s="202"/>
      <c r="K258" s="202"/>
      <c r="L258" s="207"/>
      <c r="M258" s="208"/>
      <c r="N258" s="209"/>
      <c r="O258" s="209"/>
      <c r="P258" s="209"/>
      <c r="Q258" s="209"/>
      <c r="R258" s="209"/>
      <c r="S258" s="209"/>
      <c r="T258" s="210"/>
      <c r="AT258" s="211" t="s">
        <v>140</v>
      </c>
      <c r="AU258" s="211" t="s">
        <v>90</v>
      </c>
      <c r="AV258" s="13" t="s">
        <v>88</v>
      </c>
      <c r="AW258" s="13" t="s">
        <v>35</v>
      </c>
      <c r="AX258" s="13" t="s">
        <v>80</v>
      </c>
      <c r="AY258" s="211" t="s">
        <v>132</v>
      </c>
    </row>
    <row r="259" spans="1:65" s="14" customFormat="1" ht="11.25">
      <c r="B259" s="212"/>
      <c r="C259" s="213"/>
      <c r="D259" s="203" t="s">
        <v>140</v>
      </c>
      <c r="E259" s="214" t="s">
        <v>1</v>
      </c>
      <c r="F259" s="215" t="s">
        <v>515</v>
      </c>
      <c r="G259" s="213"/>
      <c r="H259" s="216">
        <v>19.72</v>
      </c>
      <c r="I259" s="217"/>
      <c r="J259" s="213"/>
      <c r="K259" s="213"/>
      <c r="L259" s="218"/>
      <c r="M259" s="219"/>
      <c r="N259" s="220"/>
      <c r="O259" s="220"/>
      <c r="P259" s="220"/>
      <c r="Q259" s="220"/>
      <c r="R259" s="220"/>
      <c r="S259" s="220"/>
      <c r="T259" s="221"/>
      <c r="AT259" s="222" t="s">
        <v>140</v>
      </c>
      <c r="AU259" s="222" t="s">
        <v>90</v>
      </c>
      <c r="AV259" s="14" t="s">
        <v>90</v>
      </c>
      <c r="AW259" s="14" t="s">
        <v>35</v>
      </c>
      <c r="AX259" s="14" t="s">
        <v>80</v>
      </c>
      <c r="AY259" s="222" t="s">
        <v>132</v>
      </c>
    </row>
    <row r="260" spans="1:65" s="15" customFormat="1" ht="11.25">
      <c r="B260" s="223"/>
      <c r="C260" s="224"/>
      <c r="D260" s="203" t="s">
        <v>140</v>
      </c>
      <c r="E260" s="225" t="s">
        <v>1</v>
      </c>
      <c r="F260" s="226" t="s">
        <v>143</v>
      </c>
      <c r="G260" s="224"/>
      <c r="H260" s="227">
        <v>19.72</v>
      </c>
      <c r="I260" s="228"/>
      <c r="J260" s="224"/>
      <c r="K260" s="224"/>
      <c r="L260" s="229"/>
      <c r="M260" s="230"/>
      <c r="N260" s="231"/>
      <c r="O260" s="231"/>
      <c r="P260" s="231"/>
      <c r="Q260" s="231"/>
      <c r="R260" s="231"/>
      <c r="S260" s="231"/>
      <c r="T260" s="232"/>
      <c r="AT260" s="233" t="s">
        <v>140</v>
      </c>
      <c r="AU260" s="233" t="s">
        <v>90</v>
      </c>
      <c r="AV260" s="15" t="s">
        <v>138</v>
      </c>
      <c r="AW260" s="15" t="s">
        <v>35</v>
      </c>
      <c r="AX260" s="15" t="s">
        <v>88</v>
      </c>
      <c r="AY260" s="233" t="s">
        <v>132</v>
      </c>
    </row>
    <row r="261" spans="1:65" s="2" customFormat="1" ht="33" customHeight="1">
      <c r="A261" s="34"/>
      <c r="B261" s="35"/>
      <c r="C261" s="187" t="s">
        <v>311</v>
      </c>
      <c r="D261" s="187" t="s">
        <v>134</v>
      </c>
      <c r="E261" s="188" t="s">
        <v>516</v>
      </c>
      <c r="F261" s="189" t="s">
        <v>517</v>
      </c>
      <c r="G261" s="190" t="s">
        <v>137</v>
      </c>
      <c r="H261" s="191">
        <v>3</v>
      </c>
      <c r="I261" s="192"/>
      <c r="J261" s="193">
        <f>ROUND(I261*H261,2)</f>
        <v>0</v>
      </c>
      <c r="K261" s="194"/>
      <c r="L261" s="39"/>
      <c r="M261" s="195" t="s">
        <v>1</v>
      </c>
      <c r="N261" s="196" t="s">
        <v>45</v>
      </c>
      <c r="O261" s="71"/>
      <c r="P261" s="197">
        <f>O261*H261</f>
        <v>0</v>
      </c>
      <c r="Q261" s="197">
        <v>0.20745</v>
      </c>
      <c r="R261" s="197">
        <f>Q261*H261</f>
        <v>0.62234999999999996</v>
      </c>
      <c r="S261" s="197">
        <v>0</v>
      </c>
      <c r="T261" s="198">
        <f>S261*H261</f>
        <v>0</v>
      </c>
      <c r="U261" s="34"/>
      <c r="V261" s="34"/>
      <c r="W261" s="34"/>
      <c r="X261" s="34"/>
      <c r="Y261" s="34"/>
      <c r="Z261" s="34"/>
      <c r="AA261" s="34"/>
      <c r="AB261" s="34"/>
      <c r="AC261" s="34"/>
      <c r="AD261" s="34"/>
      <c r="AE261" s="34"/>
      <c r="AR261" s="199" t="s">
        <v>138</v>
      </c>
      <c r="AT261" s="199" t="s">
        <v>134</v>
      </c>
      <c r="AU261" s="199" t="s">
        <v>90</v>
      </c>
      <c r="AY261" s="17" t="s">
        <v>132</v>
      </c>
      <c r="BE261" s="200">
        <f>IF(N261="základní",J261,0)</f>
        <v>0</v>
      </c>
      <c r="BF261" s="200">
        <f>IF(N261="snížená",J261,0)</f>
        <v>0</v>
      </c>
      <c r="BG261" s="200">
        <f>IF(N261="zákl. přenesená",J261,0)</f>
        <v>0</v>
      </c>
      <c r="BH261" s="200">
        <f>IF(N261="sníž. přenesená",J261,0)</f>
        <v>0</v>
      </c>
      <c r="BI261" s="200">
        <f>IF(N261="nulová",J261,0)</f>
        <v>0</v>
      </c>
      <c r="BJ261" s="17" t="s">
        <v>88</v>
      </c>
      <c r="BK261" s="200">
        <f>ROUND(I261*H261,2)</f>
        <v>0</v>
      </c>
      <c r="BL261" s="17" t="s">
        <v>138</v>
      </c>
      <c r="BM261" s="199" t="s">
        <v>518</v>
      </c>
    </row>
    <row r="262" spans="1:65" s="13" customFormat="1" ht="11.25">
      <c r="B262" s="201"/>
      <c r="C262" s="202"/>
      <c r="D262" s="203" t="s">
        <v>140</v>
      </c>
      <c r="E262" s="204" t="s">
        <v>1</v>
      </c>
      <c r="F262" s="205" t="s">
        <v>519</v>
      </c>
      <c r="G262" s="202"/>
      <c r="H262" s="204" t="s">
        <v>1</v>
      </c>
      <c r="I262" s="206"/>
      <c r="J262" s="202"/>
      <c r="K262" s="202"/>
      <c r="L262" s="207"/>
      <c r="M262" s="208"/>
      <c r="N262" s="209"/>
      <c r="O262" s="209"/>
      <c r="P262" s="209"/>
      <c r="Q262" s="209"/>
      <c r="R262" s="209"/>
      <c r="S262" s="209"/>
      <c r="T262" s="210"/>
      <c r="AT262" s="211" t="s">
        <v>140</v>
      </c>
      <c r="AU262" s="211" t="s">
        <v>90</v>
      </c>
      <c r="AV262" s="13" t="s">
        <v>88</v>
      </c>
      <c r="AW262" s="13" t="s">
        <v>35</v>
      </c>
      <c r="AX262" s="13" t="s">
        <v>80</v>
      </c>
      <c r="AY262" s="211" t="s">
        <v>132</v>
      </c>
    </row>
    <row r="263" spans="1:65" s="14" customFormat="1" ht="11.25">
      <c r="B263" s="212"/>
      <c r="C263" s="213"/>
      <c r="D263" s="203" t="s">
        <v>140</v>
      </c>
      <c r="E263" s="214" t="s">
        <v>1</v>
      </c>
      <c r="F263" s="215" t="s">
        <v>520</v>
      </c>
      <c r="G263" s="213"/>
      <c r="H263" s="216">
        <v>3</v>
      </c>
      <c r="I263" s="217"/>
      <c r="J263" s="213"/>
      <c r="K263" s="213"/>
      <c r="L263" s="218"/>
      <c r="M263" s="219"/>
      <c r="N263" s="220"/>
      <c r="O263" s="220"/>
      <c r="P263" s="220"/>
      <c r="Q263" s="220"/>
      <c r="R263" s="220"/>
      <c r="S263" s="220"/>
      <c r="T263" s="221"/>
      <c r="AT263" s="222" t="s">
        <v>140</v>
      </c>
      <c r="AU263" s="222" t="s">
        <v>90</v>
      </c>
      <c r="AV263" s="14" t="s">
        <v>90</v>
      </c>
      <c r="AW263" s="14" t="s">
        <v>35</v>
      </c>
      <c r="AX263" s="14" t="s">
        <v>80</v>
      </c>
      <c r="AY263" s="222" t="s">
        <v>132</v>
      </c>
    </row>
    <row r="264" spans="1:65" s="15" customFormat="1" ht="11.25">
      <c r="B264" s="223"/>
      <c r="C264" s="224"/>
      <c r="D264" s="203" t="s">
        <v>140</v>
      </c>
      <c r="E264" s="225" t="s">
        <v>1</v>
      </c>
      <c r="F264" s="226" t="s">
        <v>143</v>
      </c>
      <c r="G264" s="224"/>
      <c r="H264" s="227">
        <v>3</v>
      </c>
      <c r="I264" s="228"/>
      <c r="J264" s="224"/>
      <c r="K264" s="224"/>
      <c r="L264" s="229"/>
      <c r="M264" s="230"/>
      <c r="N264" s="231"/>
      <c r="O264" s="231"/>
      <c r="P264" s="231"/>
      <c r="Q264" s="231"/>
      <c r="R264" s="231"/>
      <c r="S264" s="231"/>
      <c r="T264" s="232"/>
      <c r="AT264" s="233" t="s">
        <v>140</v>
      </c>
      <c r="AU264" s="233" t="s">
        <v>90</v>
      </c>
      <c r="AV264" s="15" t="s">
        <v>138</v>
      </c>
      <c r="AW264" s="15" t="s">
        <v>35</v>
      </c>
      <c r="AX264" s="15" t="s">
        <v>88</v>
      </c>
      <c r="AY264" s="233" t="s">
        <v>132</v>
      </c>
    </row>
    <row r="265" spans="1:65" s="2" customFormat="1" ht="24.2" customHeight="1">
      <c r="A265" s="34"/>
      <c r="B265" s="35"/>
      <c r="C265" s="187" t="s">
        <v>315</v>
      </c>
      <c r="D265" s="187" t="s">
        <v>134</v>
      </c>
      <c r="E265" s="188" t="s">
        <v>316</v>
      </c>
      <c r="F265" s="189" t="s">
        <v>317</v>
      </c>
      <c r="G265" s="190" t="s">
        <v>137</v>
      </c>
      <c r="H265" s="191">
        <v>9.9380000000000006</v>
      </c>
      <c r="I265" s="192"/>
      <c r="J265" s="193">
        <f>ROUND(I265*H265,2)</f>
        <v>0</v>
      </c>
      <c r="K265" s="194"/>
      <c r="L265" s="39"/>
      <c r="M265" s="195" t="s">
        <v>1</v>
      </c>
      <c r="N265" s="196" t="s">
        <v>45</v>
      </c>
      <c r="O265" s="71"/>
      <c r="P265" s="197">
        <f>O265*H265</f>
        <v>0</v>
      </c>
      <c r="Q265" s="197">
        <v>8.4250000000000005E-2</v>
      </c>
      <c r="R265" s="197">
        <f>Q265*H265</f>
        <v>0.83727650000000009</v>
      </c>
      <c r="S265" s="197">
        <v>0</v>
      </c>
      <c r="T265" s="198">
        <f>S265*H265</f>
        <v>0</v>
      </c>
      <c r="U265" s="34"/>
      <c r="V265" s="34"/>
      <c r="W265" s="34"/>
      <c r="X265" s="34"/>
      <c r="Y265" s="34"/>
      <c r="Z265" s="34"/>
      <c r="AA265" s="34"/>
      <c r="AB265" s="34"/>
      <c r="AC265" s="34"/>
      <c r="AD265" s="34"/>
      <c r="AE265" s="34"/>
      <c r="AR265" s="199" t="s">
        <v>138</v>
      </c>
      <c r="AT265" s="199" t="s">
        <v>134</v>
      </c>
      <c r="AU265" s="199" t="s">
        <v>90</v>
      </c>
      <c r="AY265" s="17" t="s">
        <v>132</v>
      </c>
      <c r="BE265" s="200">
        <f>IF(N265="základní",J265,0)</f>
        <v>0</v>
      </c>
      <c r="BF265" s="200">
        <f>IF(N265="snížená",J265,0)</f>
        <v>0</v>
      </c>
      <c r="BG265" s="200">
        <f>IF(N265="zákl. přenesená",J265,0)</f>
        <v>0</v>
      </c>
      <c r="BH265" s="200">
        <f>IF(N265="sníž. přenesená",J265,0)</f>
        <v>0</v>
      </c>
      <c r="BI265" s="200">
        <f>IF(N265="nulová",J265,0)</f>
        <v>0</v>
      </c>
      <c r="BJ265" s="17" t="s">
        <v>88</v>
      </c>
      <c r="BK265" s="200">
        <f>ROUND(I265*H265,2)</f>
        <v>0</v>
      </c>
      <c r="BL265" s="17" t="s">
        <v>138</v>
      </c>
      <c r="BM265" s="199" t="s">
        <v>521</v>
      </c>
    </row>
    <row r="266" spans="1:65" s="13" customFormat="1" ht="11.25">
      <c r="B266" s="201"/>
      <c r="C266" s="202"/>
      <c r="D266" s="203" t="s">
        <v>140</v>
      </c>
      <c r="E266" s="204" t="s">
        <v>1</v>
      </c>
      <c r="F266" s="205" t="s">
        <v>505</v>
      </c>
      <c r="G266" s="202"/>
      <c r="H266" s="204" t="s">
        <v>1</v>
      </c>
      <c r="I266" s="206"/>
      <c r="J266" s="202"/>
      <c r="K266" s="202"/>
      <c r="L266" s="207"/>
      <c r="M266" s="208"/>
      <c r="N266" s="209"/>
      <c r="O266" s="209"/>
      <c r="P266" s="209"/>
      <c r="Q266" s="209"/>
      <c r="R266" s="209"/>
      <c r="S266" s="209"/>
      <c r="T266" s="210"/>
      <c r="AT266" s="211" t="s">
        <v>140</v>
      </c>
      <c r="AU266" s="211" t="s">
        <v>90</v>
      </c>
      <c r="AV266" s="13" t="s">
        <v>88</v>
      </c>
      <c r="AW266" s="13" t="s">
        <v>35</v>
      </c>
      <c r="AX266" s="13" t="s">
        <v>80</v>
      </c>
      <c r="AY266" s="211" t="s">
        <v>132</v>
      </c>
    </row>
    <row r="267" spans="1:65" s="14" customFormat="1" ht="11.25">
      <c r="B267" s="212"/>
      <c r="C267" s="213"/>
      <c r="D267" s="203" t="s">
        <v>140</v>
      </c>
      <c r="E267" s="214" t="s">
        <v>1</v>
      </c>
      <c r="F267" s="215" t="s">
        <v>511</v>
      </c>
      <c r="G267" s="213"/>
      <c r="H267" s="216">
        <v>26.783999999999999</v>
      </c>
      <c r="I267" s="217"/>
      <c r="J267" s="213"/>
      <c r="K267" s="213"/>
      <c r="L267" s="218"/>
      <c r="M267" s="219"/>
      <c r="N267" s="220"/>
      <c r="O267" s="220"/>
      <c r="P267" s="220"/>
      <c r="Q267" s="220"/>
      <c r="R267" s="220"/>
      <c r="S267" s="220"/>
      <c r="T267" s="221"/>
      <c r="AT267" s="222" t="s">
        <v>140</v>
      </c>
      <c r="AU267" s="222" t="s">
        <v>90</v>
      </c>
      <c r="AV267" s="14" t="s">
        <v>90</v>
      </c>
      <c r="AW267" s="14" t="s">
        <v>35</v>
      </c>
      <c r="AX267" s="14" t="s">
        <v>80</v>
      </c>
      <c r="AY267" s="222" t="s">
        <v>132</v>
      </c>
    </row>
    <row r="268" spans="1:65" s="13" customFormat="1" ht="11.25">
      <c r="B268" s="201"/>
      <c r="C268" s="202"/>
      <c r="D268" s="203" t="s">
        <v>140</v>
      </c>
      <c r="E268" s="204" t="s">
        <v>1</v>
      </c>
      <c r="F268" s="205" t="s">
        <v>512</v>
      </c>
      <c r="G268" s="202"/>
      <c r="H268" s="204" t="s">
        <v>1</v>
      </c>
      <c r="I268" s="206"/>
      <c r="J268" s="202"/>
      <c r="K268" s="202"/>
      <c r="L268" s="207"/>
      <c r="M268" s="208"/>
      <c r="N268" s="209"/>
      <c r="O268" s="209"/>
      <c r="P268" s="209"/>
      <c r="Q268" s="209"/>
      <c r="R268" s="209"/>
      <c r="S268" s="209"/>
      <c r="T268" s="210"/>
      <c r="AT268" s="211" t="s">
        <v>140</v>
      </c>
      <c r="AU268" s="211" t="s">
        <v>90</v>
      </c>
      <c r="AV268" s="13" t="s">
        <v>88</v>
      </c>
      <c r="AW268" s="13" t="s">
        <v>35</v>
      </c>
      <c r="AX268" s="13" t="s">
        <v>80</v>
      </c>
      <c r="AY268" s="211" t="s">
        <v>132</v>
      </c>
    </row>
    <row r="269" spans="1:65" s="14" customFormat="1" ht="11.25">
      <c r="B269" s="212"/>
      <c r="C269" s="213"/>
      <c r="D269" s="203" t="s">
        <v>140</v>
      </c>
      <c r="E269" s="214" t="s">
        <v>1</v>
      </c>
      <c r="F269" s="215" t="s">
        <v>301</v>
      </c>
      <c r="G269" s="213"/>
      <c r="H269" s="216">
        <v>-13.613</v>
      </c>
      <c r="I269" s="217"/>
      <c r="J269" s="213"/>
      <c r="K269" s="213"/>
      <c r="L269" s="218"/>
      <c r="M269" s="219"/>
      <c r="N269" s="220"/>
      <c r="O269" s="220"/>
      <c r="P269" s="220"/>
      <c r="Q269" s="220"/>
      <c r="R269" s="220"/>
      <c r="S269" s="220"/>
      <c r="T269" s="221"/>
      <c r="AT269" s="222" t="s">
        <v>140</v>
      </c>
      <c r="AU269" s="222" t="s">
        <v>90</v>
      </c>
      <c r="AV269" s="14" t="s">
        <v>90</v>
      </c>
      <c r="AW269" s="14" t="s">
        <v>35</v>
      </c>
      <c r="AX269" s="14" t="s">
        <v>80</v>
      </c>
      <c r="AY269" s="222" t="s">
        <v>132</v>
      </c>
    </row>
    <row r="270" spans="1:65" s="13" customFormat="1" ht="11.25">
      <c r="B270" s="201"/>
      <c r="C270" s="202"/>
      <c r="D270" s="203" t="s">
        <v>140</v>
      </c>
      <c r="E270" s="204" t="s">
        <v>1</v>
      </c>
      <c r="F270" s="205" t="s">
        <v>513</v>
      </c>
      <c r="G270" s="202"/>
      <c r="H270" s="204" t="s">
        <v>1</v>
      </c>
      <c r="I270" s="206"/>
      <c r="J270" s="202"/>
      <c r="K270" s="202"/>
      <c r="L270" s="207"/>
      <c r="M270" s="208"/>
      <c r="N270" s="209"/>
      <c r="O270" s="209"/>
      <c r="P270" s="209"/>
      <c r="Q270" s="209"/>
      <c r="R270" s="209"/>
      <c r="S270" s="209"/>
      <c r="T270" s="210"/>
      <c r="AT270" s="211" t="s">
        <v>140</v>
      </c>
      <c r="AU270" s="211" t="s">
        <v>90</v>
      </c>
      <c r="AV270" s="13" t="s">
        <v>88</v>
      </c>
      <c r="AW270" s="13" t="s">
        <v>35</v>
      </c>
      <c r="AX270" s="13" t="s">
        <v>80</v>
      </c>
      <c r="AY270" s="211" t="s">
        <v>132</v>
      </c>
    </row>
    <row r="271" spans="1:65" s="14" customFormat="1" ht="11.25">
      <c r="B271" s="212"/>
      <c r="C271" s="213"/>
      <c r="D271" s="203" t="s">
        <v>140</v>
      </c>
      <c r="E271" s="214" t="s">
        <v>1</v>
      </c>
      <c r="F271" s="215" t="s">
        <v>509</v>
      </c>
      <c r="G271" s="213"/>
      <c r="H271" s="216">
        <v>-3.2330000000000001</v>
      </c>
      <c r="I271" s="217"/>
      <c r="J271" s="213"/>
      <c r="K271" s="213"/>
      <c r="L271" s="218"/>
      <c r="M271" s="219"/>
      <c r="N271" s="220"/>
      <c r="O271" s="220"/>
      <c r="P271" s="220"/>
      <c r="Q271" s="220"/>
      <c r="R271" s="220"/>
      <c r="S271" s="220"/>
      <c r="T271" s="221"/>
      <c r="AT271" s="222" t="s">
        <v>140</v>
      </c>
      <c r="AU271" s="222" t="s">
        <v>90</v>
      </c>
      <c r="AV271" s="14" t="s">
        <v>90</v>
      </c>
      <c r="AW271" s="14" t="s">
        <v>35</v>
      </c>
      <c r="AX271" s="14" t="s">
        <v>80</v>
      </c>
      <c r="AY271" s="222" t="s">
        <v>132</v>
      </c>
    </row>
    <row r="272" spans="1:65" s="15" customFormat="1" ht="11.25">
      <c r="B272" s="223"/>
      <c r="C272" s="224"/>
      <c r="D272" s="203" t="s">
        <v>140</v>
      </c>
      <c r="E272" s="225" t="s">
        <v>1</v>
      </c>
      <c r="F272" s="226" t="s">
        <v>143</v>
      </c>
      <c r="G272" s="224"/>
      <c r="H272" s="227">
        <v>9.9380000000000006</v>
      </c>
      <c r="I272" s="228"/>
      <c r="J272" s="224"/>
      <c r="K272" s="224"/>
      <c r="L272" s="229"/>
      <c r="M272" s="230"/>
      <c r="N272" s="231"/>
      <c r="O272" s="231"/>
      <c r="P272" s="231"/>
      <c r="Q272" s="231"/>
      <c r="R272" s="231"/>
      <c r="S272" s="231"/>
      <c r="T272" s="232"/>
      <c r="AT272" s="233" t="s">
        <v>140</v>
      </c>
      <c r="AU272" s="233" t="s">
        <v>90</v>
      </c>
      <c r="AV272" s="15" t="s">
        <v>138</v>
      </c>
      <c r="AW272" s="15" t="s">
        <v>35</v>
      </c>
      <c r="AX272" s="15" t="s">
        <v>88</v>
      </c>
      <c r="AY272" s="233" t="s">
        <v>132</v>
      </c>
    </row>
    <row r="273" spans="1:65" s="2" customFormat="1" ht="16.5" customHeight="1">
      <c r="A273" s="34"/>
      <c r="B273" s="35"/>
      <c r="C273" s="234" t="s">
        <v>319</v>
      </c>
      <c r="D273" s="234" t="s">
        <v>217</v>
      </c>
      <c r="E273" s="235" t="s">
        <v>320</v>
      </c>
      <c r="F273" s="236" t="s">
        <v>321</v>
      </c>
      <c r="G273" s="237" t="s">
        <v>137</v>
      </c>
      <c r="H273" s="238">
        <v>10.932</v>
      </c>
      <c r="I273" s="239"/>
      <c r="J273" s="240">
        <f>ROUND(I273*H273,2)</f>
        <v>0</v>
      </c>
      <c r="K273" s="241"/>
      <c r="L273" s="242"/>
      <c r="M273" s="243" t="s">
        <v>1</v>
      </c>
      <c r="N273" s="244" t="s">
        <v>45</v>
      </c>
      <c r="O273" s="71"/>
      <c r="P273" s="197">
        <f>O273*H273</f>
        <v>0</v>
      </c>
      <c r="Q273" s="197">
        <v>0.113</v>
      </c>
      <c r="R273" s="197">
        <f>Q273*H273</f>
        <v>1.2353160000000001</v>
      </c>
      <c r="S273" s="197">
        <v>0</v>
      </c>
      <c r="T273" s="198">
        <f>S273*H273</f>
        <v>0</v>
      </c>
      <c r="U273" s="34"/>
      <c r="V273" s="34"/>
      <c r="W273" s="34"/>
      <c r="X273" s="34"/>
      <c r="Y273" s="34"/>
      <c r="Z273" s="34"/>
      <c r="AA273" s="34"/>
      <c r="AB273" s="34"/>
      <c r="AC273" s="34"/>
      <c r="AD273" s="34"/>
      <c r="AE273" s="34"/>
      <c r="AR273" s="199" t="s">
        <v>184</v>
      </c>
      <c r="AT273" s="199" t="s">
        <v>217</v>
      </c>
      <c r="AU273" s="199" t="s">
        <v>90</v>
      </c>
      <c r="AY273" s="17" t="s">
        <v>132</v>
      </c>
      <c r="BE273" s="200">
        <f>IF(N273="základní",J273,0)</f>
        <v>0</v>
      </c>
      <c r="BF273" s="200">
        <f>IF(N273="snížená",J273,0)</f>
        <v>0</v>
      </c>
      <c r="BG273" s="200">
        <f>IF(N273="zákl. přenesená",J273,0)</f>
        <v>0</v>
      </c>
      <c r="BH273" s="200">
        <f>IF(N273="sníž. přenesená",J273,0)</f>
        <v>0</v>
      </c>
      <c r="BI273" s="200">
        <f>IF(N273="nulová",J273,0)</f>
        <v>0</v>
      </c>
      <c r="BJ273" s="17" t="s">
        <v>88</v>
      </c>
      <c r="BK273" s="200">
        <f>ROUND(I273*H273,2)</f>
        <v>0</v>
      </c>
      <c r="BL273" s="17" t="s">
        <v>138</v>
      </c>
      <c r="BM273" s="199" t="s">
        <v>522</v>
      </c>
    </row>
    <row r="274" spans="1:65" s="14" customFormat="1" ht="11.25">
      <c r="B274" s="212"/>
      <c r="C274" s="213"/>
      <c r="D274" s="203" t="s">
        <v>140</v>
      </c>
      <c r="E274" s="214" t="s">
        <v>1</v>
      </c>
      <c r="F274" s="215" t="s">
        <v>523</v>
      </c>
      <c r="G274" s="213"/>
      <c r="H274" s="216">
        <v>9.9380000000000006</v>
      </c>
      <c r="I274" s="217"/>
      <c r="J274" s="213"/>
      <c r="K274" s="213"/>
      <c r="L274" s="218"/>
      <c r="M274" s="219"/>
      <c r="N274" s="220"/>
      <c r="O274" s="220"/>
      <c r="P274" s="220"/>
      <c r="Q274" s="220"/>
      <c r="R274" s="220"/>
      <c r="S274" s="220"/>
      <c r="T274" s="221"/>
      <c r="AT274" s="222" t="s">
        <v>140</v>
      </c>
      <c r="AU274" s="222" t="s">
        <v>90</v>
      </c>
      <c r="AV274" s="14" t="s">
        <v>90</v>
      </c>
      <c r="AW274" s="14" t="s">
        <v>35</v>
      </c>
      <c r="AX274" s="14" t="s">
        <v>80</v>
      </c>
      <c r="AY274" s="222" t="s">
        <v>132</v>
      </c>
    </row>
    <row r="275" spans="1:65" s="15" customFormat="1" ht="11.25">
      <c r="B275" s="223"/>
      <c r="C275" s="224"/>
      <c r="D275" s="203" t="s">
        <v>140</v>
      </c>
      <c r="E275" s="225" t="s">
        <v>1</v>
      </c>
      <c r="F275" s="226" t="s">
        <v>143</v>
      </c>
      <c r="G275" s="224"/>
      <c r="H275" s="227">
        <v>9.9380000000000006</v>
      </c>
      <c r="I275" s="228"/>
      <c r="J275" s="224"/>
      <c r="K275" s="224"/>
      <c r="L275" s="229"/>
      <c r="M275" s="230"/>
      <c r="N275" s="231"/>
      <c r="O275" s="231"/>
      <c r="P275" s="231"/>
      <c r="Q275" s="231"/>
      <c r="R275" s="231"/>
      <c r="S275" s="231"/>
      <c r="T275" s="232"/>
      <c r="AT275" s="233" t="s">
        <v>140</v>
      </c>
      <c r="AU275" s="233" t="s">
        <v>90</v>
      </c>
      <c r="AV275" s="15" t="s">
        <v>138</v>
      </c>
      <c r="AW275" s="15" t="s">
        <v>35</v>
      </c>
      <c r="AX275" s="15" t="s">
        <v>88</v>
      </c>
      <c r="AY275" s="233" t="s">
        <v>132</v>
      </c>
    </row>
    <row r="276" spans="1:65" s="14" customFormat="1" ht="11.25">
      <c r="B276" s="212"/>
      <c r="C276" s="213"/>
      <c r="D276" s="203" t="s">
        <v>140</v>
      </c>
      <c r="E276" s="213"/>
      <c r="F276" s="215" t="s">
        <v>524</v>
      </c>
      <c r="G276" s="213"/>
      <c r="H276" s="216">
        <v>10.932</v>
      </c>
      <c r="I276" s="217"/>
      <c r="J276" s="213"/>
      <c r="K276" s="213"/>
      <c r="L276" s="218"/>
      <c r="M276" s="219"/>
      <c r="N276" s="220"/>
      <c r="O276" s="220"/>
      <c r="P276" s="220"/>
      <c r="Q276" s="220"/>
      <c r="R276" s="220"/>
      <c r="S276" s="220"/>
      <c r="T276" s="221"/>
      <c r="AT276" s="222" t="s">
        <v>140</v>
      </c>
      <c r="AU276" s="222" t="s">
        <v>90</v>
      </c>
      <c r="AV276" s="14" t="s">
        <v>90</v>
      </c>
      <c r="AW276" s="14" t="s">
        <v>4</v>
      </c>
      <c r="AX276" s="14" t="s">
        <v>88</v>
      </c>
      <c r="AY276" s="222" t="s">
        <v>132</v>
      </c>
    </row>
    <row r="277" spans="1:65" s="2" customFormat="1" ht="24.2" customHeight="1">
      <c r="A277" s="34"/>
      <c r="B277" s="35"/>
      <c r="C277" s="187" t="s">
        <v>325</v>
      </c>
      <c r="D277" s="187" t="s">
        <v>134</v>
      </c>
      <c r="E277" s="188" t="s">
        <v>326</v>
      </c>
      <c r="F277" s="189" t="s">
        <v>327</v>
      </c>
      <c r="G277" s="190" t="s">
        <v>137</v>
      </c>
      <c r="H277" s="191">
        <v>17.315999999999999</v>
      </c>
      <c r="I277" s="192"/>
      <c r="J277" s="193">
        <f>ROUND(I277*H277,2)</f>
        <v>0</v>
      </c>
      <c r="K277" s="194"/>
      <c r="L277" s="39"/>
      <c r="M277" s="195" t="s">
        <v>1</v>
      </c>
      <c r="N277" s="196" t="s">
        <v>45</v>
      </c>
      <c r="O277" s="71"/>
      <c r="P277" s="197">
        <f>O277*H277</f>
        <v>0</v>
      </c>
      <c r="Q277" s="197">
        <v>8.5650000000000004E-2</v>
      </c>
      <c r="R277" s="197">
        <f>Q277*H277</f>
        <v>1.4831154</v>
      </c>
      <c r="S277" s="197">
        <v>0</v>
      </c>
      <c r="T277" s="198">
        <f>S277*H277</f>
        <v>0</v>
      </c>
      <c r="U277" s="34"/>
      <c r="V277" s="34"/>
      <c r="W277" s="34"/>
      <c r="X277" s="34"/>
      <c r="Y277" s="34"/>
      <c r="Z277" s="34"/>
      <c r="AA277" s="34"/>
      <c r="AB277" s="34"/>
      <c r="AC277" s="34"/>
      <c r="AD277" s="34"/>
      <c r="AE277" s="34"/>
      <c r="AR277" s="199" t="s">
        <v>138</v>
      </c>
      <c r="AT277" s="199" t="s">
        <v>134</v>
      </c>
      <c r="AU277" s="199" t="s">
        <v>90</v>
      </c>
      <c r="AY277" s="17" t="s">
        <v>132</v>
      </c>
      <c r="BE277" s="200">
        <f>IF(N277="základní",J277,0)</f>
        <v>0</v>
      </c>
      <c r="BF277" s="200">
        <f>IF(N277="snížená",J277,0)</f>
        <v>0</v>
      </c>
      <c r="BG277" s="200">
        <f>IF(N277="zákl. přenesená",J277,0)</f>
        <v>0</v>
      </c>
      <c r="BH277" s="200">
        <f>IF(N277="sníž. přenesená",J277,0)</f>
        <v>0</v>
      </c>
      <c r="BI277" s="200">
        <f>IF(N277="nulová",J277,0)</f>
        <v>0</v>
      </c>
      <c r="BJ277" s="17" t="s">
        <v>88</v>
      </c>
      <c r="BK277" s="200">
        <f>ROUND(I277*H277,2)</f>
        <v>0</v>
      </c>
      <c r="BL277" s="17" t="s">
        <v>138</v>
      </c>
      <c r="BM277" s="199" t="s">
        <v>525</v>
      </c>
    </row>
    <row r="278" spans="1:65" s="13" customFormat="1" ht="11.25">
      <c r="B278" s="201"/>
      <c r="C278" s="202"/>
      <c r="D278" s="203" t="s">
        <v>140</v>
      </c>
      <c r="E278" s="204" t="s">
        <v>1</v>
      </c>
      <c r="F278" s="205" t="s">
        <v>526</v>
      </c>
      <c r="G278" s="202"/>
      <c r="H278" s="204" t="s">
        <v>1</v>
      </c>
      <c r="I278" s="206"/>
      <c r="J278" s="202"/>
      <c r="K278" s="202"/>
      <c r="L278" s="207"/>
      <c r="M278" s="208"/>
      <c r="N278" s="209"/>
      <c r="O278" s="209"/>
      <c r="P278" s="209"/>
      <c r="Q278" s="209"/>
      <c r="R278" s="209"/>
      <c r="S278" s="209"/>
      <c r="T278" s="210"/>
      <c r="AT278" s="211" t="s">
        <v>140</v>
      </c>
      <c r="AU278" s="211" t="s">
        <v>90</v>
      </c>
      <c r="AV278" s="13" t="s">
        <v>88</v>
      </c>
      <c r="AW278" s="13" t="s">
        <v>35</v>
      </c>
      <c r="AX278" s="13" t="s">
        <v>80</v>
      </c>
      <c r="AY278" s="211" t="s">
        <v>132</v>
      </c>
    </row>
    <row r="279" spans="1:65" s="14" customFormat="1" ht="11.25">
      <c r="B279" s="212"/>
      <c r="C279" s="213"/>
      <c r="D279" s="203" t="s">
        <v>140</v>
      </c>
      <c r="E279" s="214" t="s">
        <v>1</v>
      </c>
      <c r="F279" s="215" t="s">
        <v>527</v>
      </c>
      <c r="G279" s="213"/>
      <c r="H279" s="216">
        <v>17.315999999999999</v>
      </c>
      <c r="I279" s="217"/>
      <c r="J279" s="213"/>
      <c r="K279" s="213"/>
      <c r="L279" s="218"/>
      <c r="M279" s="219"/>
      <c r="N279" s="220"/>
      <c r="O279" s="220"/>
      <c r="P279" s="220"/>
      <c r="Q279" s="220"/>
      <c r="R279" s="220"/>
      <c r="S279" s="220"/>
      <c r="T279" s="221"/>
      <c r="AT279" s="222" t="s">
        <v>140</v>
      </c>
      <c r="AU279" s="222" t="s">
        <v>90</v>
      </c>
      <c r="AV279" s="14" t="s">
        <v>90</v>
      </c>
      <c r="AW279" s="14" t="s">
        <v>35</v>
      </c>
      <c r="AX279" s="14" t="s">
        <v>80</v>
      </c>
      <c r="AY279" s="222" t="s">
        <v>132</v>
      </c>
    </row>
    <row r="280" spans="1:65" s="15" customFormat="1" ht="11.25">
      <c r="B280" s="223"/>
      <c r="C280" s="224"/>
      <c r="D280" s="203" t="s">
        <v>140</v>
      </c>
      <c r="E280" s="225" t="s">
        <v>1</v>
      </c>
      <c r="F280" s="226" t="s">
        <v>143</v>
      </c>
      <c r="G280" s="224"/>
      <c r="H280" s="227">
        <v>17.315999999999999</v>
      </c>
      <c r="I280" s="228"/>
      <c r="J280" s="224"/>
      <c r="K280" s="224"/>
      <c r="L280" s="229"/>
      <c r="M280" s="230"/>
      <c r="N280" s="231"/>
      <c r="O280" s="231"/>
      <c r="P280" s="231"/>
      <c r="Q280" s="231"/>
      <c r="R280" s="231"/>
      <c r="S280" s="231"/>
      <c r="T280" s="232"/>
      <c r="AT280" s="233" t="s">
        <v>140</v>
      </c>
      <c r="AU280" s="233" t="s">
        <v>90</v>
      </c>
      <c r="AV280" s="15" t="s">
        <v>138</v>
      </c>
      <c r="AW280" s="15" t="s">
        <v>35</v>
      </c>
      <c r="AX280" s="15" t="s">
        <v>88</v>
      </c>
      <c r="AY280" s="233" t="s">
        <v>132</v>
      </c>
    </row>
    <row r="281" spans="1:65" s="2" customFormat="1" ht="16.5" customHeight="1">
      <c r="A281" s="34"/>
      <c r="B281" s="35"/>
      <c r="C281" s="234" t="s">
        <v>331</v>
      </c>
      <c r="D281" s="234" t="s">
        <v>217</v>
      </c>
      <c r="E281" s="235" t="s">
        <v>332</v>
      </c>
      <c r="F281" s="236" t="s">
        <v>333</v>
      </c>
      <c r="G281" s="237" t="s">
        <v>137</v>
      </c>
      <c r="H281" s="238">
        <v>19.047999999999998</v>
      </c>
      <c r="I281" s="239"/>
      <c r="J281" s="240">
        <f>ROUND(I281*H281,2)</f>
        <v>0</v>
      </c>
      <c r="K281" s="241"/>
      <c r="L281" s="242"/>
      <c r="M281" s="243" t="s">
        <v>1</v>
      </c>
      <c r="N281" s="244" t="s">
        <v>45</v>
      </c>
      <c r="O281" s="71"/>
      <c r="P281" s="197">
        <f>O281*H281</f>
        <v>0</v>
      </c>
      <c r="Q281" s="197">
        <v>0.152</v>
      </c>
      <c r="R281" s="197">
        <f>Q281*H281</f>
        <v>2.8952959999999996</v>
      </c>
      <c r="S281" s="197">
        <v>0</v>
      </c>
      <c r="T281" s="198">
        <f>S281*H281</f>
        <v>0</v>
      </c>
      <c r="U281" s="34"/>
      <c r="V281" s="34"/>
      <c r="W281" s="34"/>
      <c r="X281" s="34"/>
      <c r="Y281" s="34"/>
      <c r="Z281" s="34"/>
      <c r="AA281" s="34"/>
      <c r="AB281" s="34"/>
      <c r="AC281" s="34"/>
      <c r="AD281" s="34"/>
      <c r="AE281" s="34"/>
      <c r="AR281" s="199" t="s">
        <v>184</v>
      </c>
      <c r="AT281" s="199" t="s">
        <v>217</v>
      </c>
      <c r="AU281" s="199" t="s">
        <v>90</v>
      </c>
      <c r="AY281" s="17" t="s">
        <v>132</v>
      </c>
      <c r="BE281" s="200">
        <f>IF(N281="základní",J281,0)</f>
        <v>0</v>
      </c>
      <c r="BF281" s="200">
        <f>IF(N281="snížená",J281,0)</f>
        <v>0</v>
      </c>
      <c r="BG281" s="200">
        <f>IF(N281="zákl. přenesená",J281,0)</f>
        <v>0</v>
      </c>
      <c r="BH281" s="200">
        <f>IF(N281="sníž. přenesená",J281,0)</f>
        <v>0</v>
      </c>
      <c r="BI281" s="200">
        <f>IF(N281="nulová",J281,0)</f>
        <v>0</v>
      </c>
      <c r="BJ281" s="17" t="s">
        <v>88</v>
      </c>
      <c r="BK281" s="200">
        <f>ROUND(I281*H281,2)</f>
        <v>0</v>
      </c>
      <c r="BL281" s="17" t="s">
        <v>138</v>
      </c>
      <c r="BM281" s="199" t="s">
        <v>528</v>
      </c>
    </row>
    <row r="282" spans="1:65" s="14" customFormat="1" ht="11.25">
      <c r="B282" s="212"/>
      <c r="C282" s="213"/>
      <c r="D282" s="203" t="s">
        <v>140</v>
      </c>
      <c r="E282" s="214" t="s">
        <v>1</v>
      </c>
      <c r="F282" s="215" t="s">
        <v>529</v>
      </c>
      <c r="G282" s="213"/>
      <c r="H282" s="216">
        <v>17.315999999999999</v>
      </c>
      <c r="I282" s="217"/>
      <c r="J282" s="213"/>
      <c r="K282" s="213"/>
      <c r="L282" s="218"/>
      <c r="M282" s="219"/>
      <c r="N282" s="220"/>
      <c r="O282" s="220"/>
      <c r="P282" s="220"/>
      <c r="Q282" s="220"/>
      <c r="R282" s="220"/>
      <c r="S282" s="220"/>
      <c r="T282" s="221"/>
      <c r="AT282" s="222" t="s">
        <v>140</v>
      </c>
      <c r="AU282" s="222" t="s">
        <v>90</v>
      </c>
      <c r="AV282" s="14" t="s">
        <v>90</v>
      </c>
      <c r="AW282" s="14" t="s">
        <v>35</v>
      </c>
      <c r="AX282" s="14" t="s">
        <v>88</v>
      </c>
      <c r="AY282" s="222" t="s">
        <v>132</v>
      </c>
    </row>
    <row r="283" spans="1:65" s="14" customFormat="1" ht="11.25">
      <c r="B283" s="212"/>
      <c r="C283" s="213"/>
      <c r="D283" s="203" t="s">
        <v>140</v>
      </c>
      <c r="E283" s="213"/>
      <c r="F283" s="215" t="s">
        <v>530</v>
      </c>
      <c r="G283" s="213"/>
      <c r="H283" s="216">
        <v>19.047999999999998</v>
      </c>
      <c r="I283" s="217"/>
      <c r="J283" s="213"/>
      <c r="K283" s="213"/>
      <c r="L283" s="218"/>
      <c r="M283" s="219"/>
      <c r="N283" s="220"/>
      <c r="O283" s="220"/>
      <c r="P283" s="220"/>
      <c r="Q283" s="220"/>
      <c r="R283" s="220"/>
      <c r="S283" s="220"/>
      <c r="T283" s="221"/>
      <c r="AT283" s="222" t="s">
        <v>140</v>
      </c>
      <c r="AU283" s="222" t="s">
        <v>90</v>
      </c>
      <c r="AV283" s="14" t="s">
        <v>90</v>
      </c>
      <c r="AW283" s="14" t="s">
        <v>4</v>
      </c>
      <c r="AX283" s="14" t="s">
        <v>88</v>
      </c>
      <c r="AY283" s="222" t="s">
        <v>132</v>
      </c>
    </row>
    <row r="284" spans="1:65" s="12" customFormat="1" ht="22.9" customHeight="1">
      <c r="B284" s="171"/>
      <c r="C284" s="172"/>
      <c r="D284" s="173" t="s">
        <v>79</v>
      </c>
      <c r="E284" s="185" t="s">
        <v>201</v>
      </c>
      <c r="F284" s="185" t="s">
        <v>339</v>
      </c>
      <c r="G284" s="172"/>
      <c r="H284" s="172"/>
      <c r="I284" s="175"/>
      <c r="J284" s="186">
        <f>BK284</f>
        <v>0</v>
      </c>
      <c r="K284" s="172"/>
      <c r="L284" s="177"/>
      <c r="M284" s="178"/>
      <c r="N284" s="179"/>
      <c r="O284" s="179"/>
      <c r="P284" s="180">
        <f>SUM(P285:P340)</f>
        <v>0</v>
      </c>
      <c r="Q284" s="179"/>
      <c r="R284" s="180">
        <f>SUM(R285:R340)</f>
        <v>8.8176313400000019</v>
      </c>
      <c r="S284" s="179"/>
      <c r="T284" s="181">
        <f>SUM(T285:T340)</f>
        <v>0.48399999999999999</v>
      </c>
      <c r="AR284" s="182" t="s">
        <v>88</v>
      </c>
      <c r="AT284" s="183" t="s">
        <v>79</v>
      </c>
      <c r="AU284" s="183" t="s">
        <v>88</v>
      </c>
      <c r="AY284" s="182" t="s">
        <v>132</v>
      </c>
      <c r="BK284" s="184">
        <f>SUM(BK285:BK340)</f>
        <v>0</v>
      </c>
    </row>
    <row r="285" spans="1:65" s="2" customFormat="1" ht="24.2" customHeight="1">
      <c r="A285" s="34"/>
      <c r="B285" s="35"/>
      <c r="C285" s="187" t="s">
        <v>340</v>
      </c>
      <c r="D285" s="187" t="s">
        <v>134</v>
      </c>
      <c r="E285" s="188" t="s">
        <v>531</v>
      </c>
      <c r="F285" s="189" t="s">
        <v>532</v>
      </c>
      <c r="G285" s="190" t="s">
        <v>281</v>
      </c>
      <c r="H285" s="191">
        <v>1</v>
      </c>
      <c r="I285" s="192"/>
      <c r="J285" s="193">
        <f>ROUND(I285*H285,2)</f>
        <v>0</v>
      </c>
      <c r="K285" s="194"/>
      <c r="L285" s="39"/>
      <c r="M285" s="195" t="s">
        <v>1</v>
      </c>
      <c r="N285" s="196" t="s">
        <v>45</v>
      </c>
      <c r="O285" s="71"/>
      <c r="P285" s="197">
        <f>O285*H285</f>
        <v>0</v>
      </c>
      <c r="Q285" s="197">
        <v>6.9999999999999999E-4</v>
      </c>
      <c r="R285" s="197">
        <f>Q285*H285</f>
        <v>6.9999999999999999E-4</v>
      </c>
      <c r="S285" s="197">
        <v>0</v>
      </c>
      <c r="T285" s="198">
        <f>S285*H285</f>
        <v>0</v>
      </c>
      <c r="U285" s="34"/>
      <c r="V285" s="34"/>
      <c r="W285" s="34"/>
      <c r="X285" s="34"/>
      <c r="Y285" s="34"/>
      <c r="Z285" s="34"/>
      <c r="AA285" s="34"/>
      <c r="AB285" s="34"/>
      <c r="AC285" s="34"/>
      <c r="AD285" s="34"/>
      <c r="AE285" s="34"/>
      <c r="AR285" s="199" t="s">
        <v>138</v>
      </c>
      <c r="AT285" s="199" t="s">
        <v>134</v>
      </c>
      <c r="AU285" s="199" t="s">
        <v>90</v>
      </c>
      <c r="AY285" s="17" t="s">
        <v>132</v>
      </c>
      <c r="BE285" s="200">
        <f>IF(N285="základní",J285,0)</f>
        <v>0</v>
      </c>
      <c r="BF285" s="200">
        <f>IF(N285="snížená",J285,0)</f>
        <v>0</v>
      </c>
      <c r="BG285" s="200">
        <f>IF(N285="zákl. přenesená",J285,0)</f>
        <v>0</v>
      </c>
      <c r="BH285" s="200">
        <f>IF(N285="sníž. přenesená",J285,0)</f>
        <v>0</v>
      </c>
      <c r="BI285" s="200">
        <f>IF(N285="nulová",J285,0)</f>
        <v>0</v>
      </c>
      <c r="BJ285" s="17" t="s">
        <v>88</v>
      </c>
      <c r="BK285" s="200">
        <f>ROUND(I285*H285,2)</f>
        <v>0</v>
      </c>
      <c r="BL285" s="17" t="s">
        <v>138</v>
      </c>
      <c r="BM285" s="199" t="s">
        <v>533</v>
      </c>
    </row>
    <row r="286" spans="1:65" s="13" customFormat="1" ht="11.25">
      <c r="B286" s="201"/>
      <c r="C286" s="202"/>
      <c r="D286" s="203" t="s">
        <v>140</v>
      </c>
      <c r="E286" s="204" t="s">
        <v>1</v>
      </c>
      <c r="F286" s="205" t="s">
        <v>534</v>
      </c>
      <c r="G286" s="202"/>
      <c r="H286" s="204" t="s">
        <v>1</v>
      </c>
      <c r="I286" s="206"/>
      <c r="J286" s="202"/>
      <c r="K286" s="202"/>
      <c r="L286" s="207"/>
      <c r="M286" s="208"/>
      <c r="N286" s="209"/>
      <c r="O286" s="209"/>
      <c r="P286" s="209"/>
      <c r="Q286" s="209"/>
      <c r="R286" s="209"/>
      <c r="S286" s="209"/>
      <c r="T286" s="210"/>
      <c r="AT286" s="211" t="s">
        <v>140</v>
      </c>
      <c r="AU286" s="211" t="s">
        <v>90</v>
      </c>
      <c r="AV286" s="13" t="s">
        <v>88</v>
      </c>
      <c r="AW286" s="13" t="s">
        <v>35</v>
      </c>
      <c r="AX286" s="13" t="s">
        <v>80</v>
      </c>
      <c r="AY286" s="211" t="s">
        <v>132</v>
      </c>
    </row>
    <row r="287" spans="1:65" s="13" customFormat="1" ht="11.25">
      <c r="B287" s="201"/>
      <c r="C287" s="202"/>
      <c r="D287" s="203" t="s">
        <v>140</v>
      </c>
      <c r="E287" s="204" t="s">
        <v>1</v>
      </c>
      <c r="F287" s="205" t="s">
        <v>535</v>
      </c>
      <c r="G287" s="202"/>
      <c r="H287" s="204" t="s">
        <v>1</v>
      </c>
      <c r="I287" s="206"/>
      <c r="J287" s="202"/>
      <c r="K287" s="202"/>
      <c r="L287" s="207"/>
      <c r="M287" s="208"/>
      <c r="N287" s="209"/>
      <c r="O287" s="209"/>
      <c r="P287" s="209"/>
      <c r="Q287" s="209"/>
      <c r="R287" s="209"/>
      <c r="S287" s="209"/>
      <c r="T287" s="210"/>
      <c r="AT287" s="211" t="s">
        <v>140</v>
      </c>
      <c r="AU287" s="211" t="s">
        <v>90</v>
      </c>
      <c r="AV287" s="13" t="s">
        <v>88</v>
      </c>
      <c r="AW287" s="13" t="s">
        <v>35</v>
      </c>
      <c r="AX287" s="13" t="s">
        <v>80</v>
      </c>
      <c r="AY287" s="211" t="s">
        <v>132</v>
      </c>
    </row>
    <row r="288" spans="1:65" s="14" customFormat="1" ht="11.25">
      <c r="B288" s="212"/>
      <c r="C288" s="213"/>
      <c r="D288" s="203" t="s">
        <v>140</v>
      </c>
      <c r="E288" s="214" t="s">
        <v>1</v>
      </c>
      <c r="F288" s="215" t="s">
        <v>88</v>
      </c>
      <c r="G288" s="213"/>
      <c r="H288" s="216">
        <v>1</v>
      </c>
      <c r="I288" s="217"/>
      <c r="J288" s="213"/>
      <c r="K288" s="213"/>
      <c r="L288" s="218"/>
      <c r="M288" s="219"/>
      <c r="N288" s="220"/>
      <c r="O288" s="220"/>
      <c r="P288" s="220"/>
      <c r="Q288" s="220"/>
      <c r="R288" s="220"/>
      <c r="S288" s="220"/>
      <c r="T288" s="221"/>
      <c r="AT288" s="222" t="s">
        <v>140</v>
      </c>
      <c r="AU288" s="222" t="s">
        <v>90</v>
      </c>
      <c r="AV288" s="14" t="s">
        <v>90</v>
      </c>
      <c r="AW288" s="14" t="s">
        <v>35</v>
      </c>
      <c r="AX288" s="14" t="s">
        <v>80</v>
      </c>
      <c r="AY288" s="222" t="s">
        <v>132</v>
      </c>
    </row>
    <row r="289" spans="1:65" s="15" customFormat="1" ht="11.25">
      <c r="B289" s="223"/>
      <c r="C289" s="224"/>
      <c r="D289" s="203" t="s">
        <v>140</v>
      </c>
      <c r="E289" s="225" t="s">
        <v>1</v>
      </c>
      <c r="F289" s="226" t="s">
        <v>143</v>
      </c>
      <c r="G289" s="224"/>
      <c r="H289" s="227">
        <v>1</v>
      </c>
      <c r="I289" s="228"/>
      <c r="J289" s="224"/>
      <c r="K289" s="224"/>
      <c r="L289" s="229"/>
      <c r="M289" s="230"/>
      <c r="N289" s="231"/>
      <c r="O289" s="231"/>
      <c r="P289" s="231"/>
      <c r="Q289" s="231"/>
      <c r="R289" s="231"/>
      <c r="S289" s="231"/>
      <c r="T289" s="232"/>
      <c r="AT289" s="233" t="s">
        <v>140</v>
      </c>
      <c r="AU289" s="233" t="s">
        <v>90</v>
      </c>
      <c r="AV289" s="15" t="s">
        <v>138</v>
      </c>
      <c r="AW289" s="15" t="s">
        <v>35</v>
      </c>
      <c r="AX289" s="15" t="s">
        <v>88</v>
      </c>
      <c r="AY289" s="233" t="s">
        <v>132</v>
      </c>
    </row>
    <row r="290" spans="1:65" s="2" customFormat="1" ht="24.2" customHeight="1">
      <c r="A290" s="34"/>
      <c r="B290" s="35"/>
      <c r="C290" s="187" t="s">
        <v>345</v>
      </c>
      <c r="D290" s="187" t="s">
        <v>134</v>
      </c>
      <c r="E290" s="188" t="s">
        <v>536</v>
      </c>
      <c r="F290" s="189" t="s">
        <v>537</v>
      </c>
      <c r="G290" s="190" t="s">
        <v>281</v>
      </c>
      <c r="H290" s="191">
        <v>1</v>
      </c>
      <c r="I290" s="192"/>
      <c r="J290" s="193">
        <f>ROUND(I290*H290,2)</f>
        <v>0</v>
      </c>
      <c r="K290" s="194"/>
      <c r="L290" s="39"/>
      <c r="M290" s="195" t="s">
        <v>1</v>
      </c>
      <c r="N290" s="196" t="s">
        <v>45</v>
      </c>
      <c r="O290" s="71"/>
      <c r="P290" s="197">
        <f>O290*H290</f>
        <v>0</v>
      </c>
      <c r="Q290" s="197">
        <v>0.10940999999999999</v>
      </c>
      <c r="R290" s="197">
        <f>Q290*H290</f>
        <v>0.10940999999999999</v>
      </c>
      <c r="S290" s="197">
        <v>0</v>
      </c>
      <c r="T290" s="198">
        <f>S290*H290</f>
        <v>0</v>
      </c>
      <c r="U290" s="34"/>
      <c r="V290" s="34"/>
      <c r="W290" s="34"/>
      <c r="X290" s="34"/>
      <c r="Y290" s="34"/>
      <c r="Z290" s="34"/>
      <c r="AA290" s="34"/>
      <c r="AB290" s="34"/>
      <c r="AC290" s="34"/>
      <c r="AD290" s="34"/>
      <c r="AE290" s="34"/>
      <c r="AR290" s="199" t="s">
        <v>138</v>
      </c>
      <c r="AT290" s="199" t="s">
        <v>134</v>
      </c>
      <c r="AU290" s="199" t="s">
        <v>90</v>
      </c>
      <c r="AY290" s="17" t="s">
        <v>132</v>
      </c>
      <c r="BE290" s="200">
        <f>IF(N290="základní",J290,0)</f>
        <v>0</v>
      </c>
      <c r="BF290" s="200">
        <f>IF(N290="snížená",J290,0)</f>
        <v>0</v>
      </c>
      <c r="BG290" s="200">
        <f>IF(N290="zákl. přenesená",J290,0)</f>
        <v>0</v>
      </c>
      <c r="BH290" s="200">
        <f>IF(N290="sníž. přenesená",J290,0)</f>
        <v>0</v>
      </c>
      <c r="BI290" s="200">
        <f>IF(N290="nulová",J290,0)</f>
        <v>0</v>
      </c>
      <c r="BJ290" s="17" t="s">
        <v>88</v>
      </c>
      <c r="BK290" s="200">
        <f>ROUND(I290*H290,2)</f>
        <v>0</v>
      </c>
      <c r="BL290" s="17" t="s">
        <v>138</v>
      </c>
      <c r="BM290" s="199" t="s">
        <v>538</v>
      </c>
    </row>
    <row r="291" spans="1:65" s="13" customFormat="1" ht="11.25">
      <c r="B291" s="201"/>
      <c r="C291" s="202"/>
      <c r="D291" s="203" t="s">
        <v>140</v>
      </c>
      <c r="E291" s="204" t="s">
        <v>1</v>
      </c>
      <c r="F291" s="205" t="s">
        <v>539</v>
      </c>
      <c r="G291" s="202"/>
      <c r="H291" s="204" t="s">
        <v>1</v>
      </c>
      <c r="I291" s="206"/>
      <c r="J291" s="202"/>
      <c r="K291" s="202"/>
      <c r="L291" s="207"/>
      <c r="M291" s="208"/>
      <c r="N291" s="209"/>
      <c r="O291" s="209"/>
      <c r="P291" s="209"/>
      <c r="Q291" s="209"/>
      <c r="R291" s="209"/>
      <c r="S291" s="209"/>
      <c r="T291" s="210"/>
      <c r="AT291" s="211" t="s">
        <v>140</v>
      </c>
      <c r="AU291" s="211" t="s">
        <v>90</v>
      </c>
      <c r="AV291" s="13" t="s">
        <v>88</v>
      </c>
      <c r="AW291" s="13" t="s">
        <v>35</v>
      </c>
      <c r="AX291" s="13" t="s">
        <v>80</v>
      </c>
      <c r="AY291" s="211" t="s">
        <v>132</v>
      </c>
    </row>
    <row r="292" spans="1:65" s="14" customFormat="1" ht="11.25">
      <c r="B292" s="212"/>
      <c r="C292" s="213"/>
      <c r="D292" s="203" t="s">
        <v>140</v>
      </c>
      <c r="E292" s="214" t="s">
        <v>1</v>
      </c>
      <c r="F292" s="215" t="s">
        <v>88</v>
      </c>
      <c r="G292" s="213"/>
      <c r="H292" s="216">
        <v>1</v>
      </c>
      <c r="I292" s="217"/>
      <c r="J292" s="213"/>
      <c r="K292" s="213"/>
      <c r="L292" s="218"/>
      <c r="M292" s="219"/>
      <c r="N292" s="220"/>
      <c r="O292" s="220"/>
      <c r="P292" s="220"/>
      <c r="Q292" s="220"/>
      <c r="R292" s="220"/>
      <c r="S292" s="220"/>
      <c r="T292" s="221"/>
      <c r="AT292" s="222" t="s">
        <v>140</v>
      </c>
      <c r="AU292" s="222" t="s">
        <v>90</v>
      </c>
      <c r="AV292" s="14" t="s">
        <v>90</v>
      </c>
      <c r="AW292" s="14" t="s">
        <v>35</v>
      </c>
      <c r="AX292" s="14" t="s">
        <v>80</v>
      </c>
      <c r="AY292" s="222" t="s">
        <v>132</v>
      </c>
    </row>
    <row r="293" spans="1:65" s="15" customFormat="1" ht="11.25">
      <c r="B293" s="223"/>
      <c r="C293" s="224"/>
      <c r="D293" s="203" t="s">
        <v>140</v>
      </c>
      <c r="E293" s="225" t="s">
        <v>1</v>
      </c>
      <c r="F293" s="226" t="s">
        <v>143</v>
      </c>
      <c r="G293" s="224"/>
      <c r="H293" s="227">
        <v>1</v>
      </c>
      <c r="I293" s="228"/>
      <c r="J293" s="224"/>
      <c r="K293" s="224"/>
      <c r="L293" s="229"/>
      <c r="M293" s="230"/>
      <c r="N293" s="231"/>
      <c r="O293" s="231"/>
      <c r="P293" s="231"/>
      <c r="Q293" s="231"/>
      <c r="R293" s="231"/>
      <c r="S293" s="231"/>
      <c r="T293" s="232"/>
      <c r="AT293" s="233" t="s">
        <v>140</v>
      </c>
      <c r="AU293" s="233" t="s">
        <v>90</v>
      </c>
      <c r="AV293" s="15" t="s">
        <v>138</v>
      </c>
      <c r="AW293" s="15" t="s">
        <v>35</v>
      </c>
      <c r="AX293" s="15" t="s">
        <v>88</v>
      </c>
      <c r="AY293" s="233" t="s">
        <v>132</v>
      </c>
    </row>
    <row r="294" spans="1:65" s="2" customFormat="1" ht="21.75" customHeight="1">
      <c r="A294" s="34"/>
      <c r="B294" s="35"/>
      <c r="C294" s="234" t="s">
        <v>350</v>
      </c>
      <c r="D294" s="234" t="s">
        <v>217</v>
      </c>
      <c r="E294" s="235" t="s">
        <v>540</v>
      </c>
      <c r="F294" s="236" t="s">
        <v>541</v>
      </c>
      <c r="G294" s="237" t="s">
        <v>281</v>
      </c>
      <c r="H294" s="238">
        <v>1</v>
      </c>
      <c r="I294" s="239"/>
      <c r="J294" s="240">
        <f>ROUND(I294*H294,2)</f>
        <v>0</v>
      </c>
      <c r="K294" s="241"/>
      <c r="L294" s="242"/>
      <c r="M294" s="243" t="s">
        <v>1</v>
      </c>
      <c r="N294" s="244" t="s">
        <v>45</v>
      </c>
      <c r="O294" s="71"/>
      <c r="P294" s="197">
        <f>O294*H294</f>
        <v>0</v>
      </c>
      <c r="Q294" s="197">
        <v>6.1000000000000004E-3</v>
      </c>
      <c r="R294" s="197">
        <f>Q294*H294</f>
        <v>6.1000000000000004E-3</v>
      </c>
      <c r="S294" s="197">
        <v>0</v>
      </c>
      <c r="T294" s="198">
        <f>S294*H294</f>
        <v>0</v>
      </c>
      <c r="U294" s="34"/>
      <c r="V294" s="34"/>
      <c r="W294" s="34"/>
      <c r="X294" s="34"/>
      <c r="Y294" s="34"/>
      <c r="Z294" s="34"/>
      <c r="AA294" s="34"/>
      <c r="AB294" s="34"/>
      <c r="AC294" s="34"/>
      <c r="AD294" s="34"/>
      <c r="AE294" s="34"/>
      <c r="AR294" s="199" t="s">
        <v>184</v>
      </c>
      <c r="AT294" s="199" t="s">
        <v>217</v>
      </c>
      <c r="AU294" s="199" t="s">
        <v>90</v>
      </c>
      <c r="AY294" s="17" t="s">
        <v>132</v>
      </c>
      <c r="BE294" s="200">
        <f>IF(N294="základní",J294,0)</f>
        <v>0</v>
      </c>
      <c r="BF294" s="200">
        <f>IF(N294="snížená",J294,0)</f>
        <v>0</v>
      </c>
      <c r="BG294" s="200">
        <f>IF(N294="zákl. přenesená",J294,0)</f>
        <v>0</v>
      </c>
      <c r="BH294" s="200">
        <f>IF(N294="sníž. přenesená",J294,0)</f>
        <v>0</v>
      </c>
      <c r="BI294" s="200">
        <f>IF(N294="nulová",J294,0)</f>
        <v>0</v>
      </c>
      <c r="BJ294" s="17" t="s">
        <v>88</v>
      </c>
      <c r="BK294" s="200">
        <f>ROUND(I294*H294,2)</f>
        <v>0</v>
      </c>
      <c r="BL294" s="17" t="s">
        <v>138</v>
      </c>
      <c r="BM294" s="199" t="s">
        <v>542</v>
      </c>
    </row>
    <row r="295" spans="1:65" s="14" customFormat="1" ht="11.25">
      <c r="B295" s="212"/>
      <c r="C295" s="213"/>
      <c r="D295" s="203" t="s">
        <v>140</v>
      </c>
      <c r="E295" s="214" t="s">
        <v>1</v>
      </c>
      <c r="F295" s="215" t="s">
        <v>88</v>
      </c>
      <c r="G295" s="213"/>
      <c r="H295" s="216">
        <v>1</v>
      </c>
      <c r="I295" s="217"/>
      <c r="J295" s="213"/>
      <c r="K295" s="213"/>
      <c r="L295" s="218"/>
      <c r="M295" s="219"/>
      <c r="N295" s="220"/>
      <c r="O295" s="220"/>
      <c r="P295" s="220"/>
      <c r="Q295" s="220"/>
      <c r="R295" s="220"/>
      <c r="S295" s="220"/>
      <c r="T295" s="221"/>
      <c r="AT295" s="222" t="s">
        <v>140</v>
      </c>
      <c r="AU295" s="222" t="s">
        <v>90</v>
      </c>
      <c r="AV295" s="14" t="s">
        <v>90</v>
      </c>
      <c r="AW295" s="14" t="s">
        <v>35</v>
      </c>
      <c r="AX295" s="14" t="s">
        <v>80</v>
      </c>
      <c r="AY295" s="222" t="s">
        <v>132</v>
      </c>
    </row>
    <row r="296" spans="1:65" s="15" customFormat="1" ht="11.25">
      <c r="B296" s="223"/>
      <c r="C296" s="224"/>
      <c r="D296" s="203" t="s">
        <v>140</v>
      </c>
      <c r="E296" s="225" t="s">
        <v>1</v>
      </c>
      <c r="F296" s="226" t="s">
        <v>143</v>
      </c>
      <c r="G296" s="224"/>
      <c r="H296" s="227">
        <v>1</v>
      </c>
      <c r="I296" s="228"/>
      <c r="J296" s="224"/>
      <c r="K296" s="224"/>
      <c r="L296" s="229"/>
      <c r="M296" s="230"/>
      <c r="N296" s="231"/>
      <c r="O296" s="231"/>
      <c r="P296" s="231"/>
      <c r="Q296" s="231"/>
      <c r="R296" s="231"/>
      <c r="S296" s="231"/>
      <c r="T296" s="232"/>
      <c r="AT296" s="233" t="s">
        <v>140</v>
      </c>
      <c r="AU296" s="233" t="s">
        <v>90</v>
      </c>
      <c r="AV296" s="15" t="s">
        <v>138</v>
      </c>
      <c r="AW296" s="15" t="s">
        <v>35</v>
      </c>
      <c r="AX296" s="15" t="s">
        <v>88</v>
      </c>
      <c r="AY296" s="233" t="s">
        <v>132</v>
      </c>
    </row>
    <row r="297" spans="1:65" s="2" customFormat="1" ht="16.5" customHeight="1">
      <c r="A297" s="34"/>
      <c r="B297" s="35"/>
      <c r="C297" s="234" t="s">
        <v>356</v>
      </c>
      <c r="D297" s="234" t="s">
        <v>217</v>
      </c>
      <c r="E297" s="235" t="s">
        <v>543</v>
      </c>
      <c r="F297" s="236" t="s">
        <v>544</v>
      </c>
      <c r="G297" s="237" t="s">
        <v>281</v>
      </c>
      <c r="H297" s="238">
        <v>1</v>
      </c>
      <c r="I297" s="239"/>
      <c r="J297" s="240">
        <f>ROUND(I297*H297,2)</f>
        <v>0</v>
      </c>
      <c r="K297" s="241"/>
      <c r="L297" s="242"/>
      <c r="M297" s="243" t="s">
        <v>1</v>
      </c>
      <c r="N297" s="244" t="s">
        <v>45</v>
      </c>
      <c r="O297" s="71"/>
      <c r="P297" s="197">
        <f>O297*H297</f>
        <v>0</v>
      </c>
      <c r="Q297" s="197">
        <v>3.0000000000000001E-3</v>
      </c>
      <c r="R297" s="197">
        <f>Q297*H297</f>
        <v>3.0000000000000001E-3</v>
      </c>
      <c r="S297" s="197">
        <v>0</v>
      </c>
      <c r="T297" s="198">
        <f>S297*H297</f>
        <v>0</v>
      </c>
      <c r="U297" s="34"/>
      <c r="V297" s="34"/>
      <c r="W297" s="34"/>
      <c r="X297" s="34"/>
      <c r="Y297" s="34"/>
      <c r="Z297" s="34"/>
      <c r="AA297" s="34"/>
      <c r="AB297" s="34"/>
      <c r="AC297" s="34"/>
      <c r="AD297" s="34"/>
      <c r="AE297" s="34"/>
      <c r="AR297" s="199" t="s">
        <v>184</v>
      </c>
      <c r="AT297" s="199" t="s">
        <v>217</v>
      </c>
      <c r="AU297" s="199" t="s">
        <v>90</v>
      </c>
      <c r="AY297" s="17" t="s">
        <v>132</v>
      </c>
      <c r="BE297" s="200">
        <f>IF(N297="základní",J297,0)</f>
        <v>0</v>
      </c>
      <c r="BF297" s="200">
        <f>IF(N297="snížená",J297,0)</f>
        <v>0</v>
      </c>
      <c r="BG297" s="200">
        <f>IF(N297="zákl. přenesená",J297,0)</f>
        <v>0</v>
      </c>
      <c r="BH297" s="200">
        <f>IF(N297="sníž. přenesená",J297,0)</f>
        <v>0</v>
      </c>
      <c r="BI297" s="200">
        <f>IF(N297="nulová",J297,0)</f>
        <v>0</v>
      </c>
      <c r="BJ297" s="17" t="s">
        <v>88</v>
      </c>
      <c r="BK297" s="200">
        <f>ROUND(I297*H297,2)</f>
        <v>0</v>
      </c>
      <c r="BL297" s="17" t="s">
        <v>138</v>
      </c>
      <c r="BM297" s="199" t="s">
        <v>545</v>
      </c>
    </row>
    <row r="298" spans="1:65" s="2" customFormat="1" ht="21.75" customHeight="1">
      <c r="A298" s="34"/>
      <c r="B298" s="35"/>
      <c r="C298" s="234" t="s">
        <v>361</v>
      </c>
      <c r="D298" s="234" t="s">
        <v>217</v>
      </c>
      <c r="E298" s="235" t="s">
        <v>546</v>
      </c>
      <c r="F298" s="236" t="s">
        <v>547</v>
      </c>
      <c r="G298" s="237" t="s">
        <v>281</v>
      </c>
      <c r="H298" s="238">
        <v>4</v>
      </c>
      <c r="I298" s="239"/>
      <c r="J298" s="240">
        <f>ROUND(I298*H298,2)</f>
        <v>0</v>
      </c>
      <c r="K298" s="241"/>
      <c r="L298" s="242"/>
      <c r="M298" s="243" t="s">
        <v>1</v>
      </c>
      <c r="N298" s="244" t="s">
        <v>45</v>
      </c>
      <c r="O298" s="71"/>
      <c r="P298" s="197">
        <f>O298*H298</f>
        <v>0</v>
      </c>
      <c r="Q298" s="197">
        <v>3.5E-4</v>
      </c>
      <c r="R298" s="197">
        <f>Q298*H298</f>
        <v>1.4E-3</v>
      </c>
      <c r="S298" s="197">
        <v>0</v>
      </c>
      <c r="T298" s="198">
        <f>S298*H298</f>
        <v>0</v>
      </c>
      <c r="U298" s="34"/>
      <c r="V298" s="34"/>
      <c r="W298" s="34"/>
      <c r="X298" s="34"/>
      <c r="Y298" s="34"/>
      <c r="Z298" s="34"/>
      <c r="AA298" s="34"/>
      <c r="AB298" s="34"/>
      <c r="AC298" s="34"/>
      <c r="AD298" s="34"/>
      <c r="AE298" s="34"/>
      <c r="AR298" s="199" t="s">
        <v>184</v>
      </c>
      <c r="AT298" s="199" t="s">
        <v>217</v>
      </c>
      <c r="AU298" s="199" t="s">
        <v>90</v>
      </c>
      <c r="AY298" s="17" t="s">
        <v>132</v>
      </c>
      <c r="BE298" s="200">
        <f>IF(N298="základní",J298,0)</f>
        <v>0</v>
      </c>
      <c r="BF298" s="200">
        <f>IF(N298="snížená",J298,0)</f>
        <v>0</v>
      </c>
      <c r="BG298" s="200">
        <f>IF(N298="zákl. přenesená",J298,0)</f>
        <v>0</v>
      </c>
      <c r="BH298" s="200">
        <f>IF(N298="sníž. přenesená",J298,0)</f>
        <v>0</v>
      </c>
      <c r="BI298" s="200">
        <f>IF(N298="nulová",J298,0)</f>
        <v>0</v>
      </c>
      <c r="BJ298" s="17" t="s">
        <v>88</v>
      </c>
      <c r="BK298" s="200">
        <f>ROUND(I298*H298,2)</f>
        <v>0</v>
      </c>
      <c r="BL298" s="17" t="s">
        <v>138</v>
      </c>
      <c r="BM298" s="199" t="s">
        <v>548</v>
      </c>
    </row>
    <row r="299" spans="1:65" s="2" customFormat="1" ht="16.5" customHeight="1">
      <c r="A299" s="34"/>
      <c r="B299" s="35"/>
      <c r="C299" s="234" t="s">
        <v>366</v>
      </c>
      <c r="D299" s="234" t="s">
        <v>217</v>
      </c>
      <c r="E299" s="235" t="s">
        <v>549</v>
      </c>
      <c r="F299" s="236" t="s">
        <v>550</v>
      </c>
      <c r="G299" s="237" t="s">
        <v>281</v>
      </c>
      <c r="H299" s="238">
        <v>1</v>
      </c>
      <c r="I299" s="239"/>
      <c r="J299" s="240">
        <f>ROUND(I299*H299,2)</f>
        <v>0</v>
      </c>
      <c r="K299" s="241"/>
      <c r="L299" s="242"/>
      <c r="M299" s="243" t="s">
        <v>1</v>
      </c>
      <c r="N299" s="244" t="s">
        <v>45</v>
      </c>
      <c r="O299" s="71"/>
      <c r="P299" s="197">
        <f>O299*H299</f>
        <v>0</v>
      </c>
      <c r="Q299" s="197">
        <v>1E-4</v>
      </c>
      <c r="R299" s="197">
        <f>Q299*H299</f>
        <v>1E-4</v>
      </c>
      <c r="S299" s="197">
        <v>0</v>
      </c>
      <c r="T299" s="198">
        <f>S299*H299</f>
        <v>0</v>
      </c>
      <c r="U299" s="34"/>
      <c r="V299" s="34"/>
      <c r="W299" s="34"/>
      <c r="X299" s="34"/>
      <c r="Y299" s="34"/>
      <c r="Z299" s="34"/>
      <c r="AA299" s="34"/>
      <c r="AB299" s="34"/>
      <c r="AC299" s="34"/>
      <c r="AD299" s="34"/>
      <c r="AE299" s="34"/>
      <c r="AR299" s="199" t="s">
        <v>184</v>
      </c>
      <c r="AT299" s="199" t="s">
        <v>217</v>
      </c>
      <c r="AU299" s="199" t="s">
        <v>90</v>
      </c>
      <c r="AY299" s="17" t="s">
        <v>132</v>
      </c>
      <c r="BE299" s="200">
        <f>IF(N299="základní",J299,0)</f>
        <v>0</v>
      </c>
      <c r="BF299" s="200">
        <f>IF(N299="snížená",J299,0)</f>
        <v>0</v>
      </c>
      <c r="BG299" s="200">
        <f>IF(N299="zákl. přenesená",J299,0)</f>
        <v>0</v>
      </c>
      <c r="BH299" s="200">
        <f>IF(N299="sníž. přenesená",J299,0)</f>
        <v>0</v>
      </c>
      <c r="BI299" s="200">
        <f>IF(N299="nulová",J299,0)</f>
        <v>0</v>
      </c>
      <c r="BJ299" s="17" t="s">
        <v>88</v>
      </c>
      <c r="BK299" s="200">
        <f>ROUND(I299*H299,2)</f>
        <v>0</v>
      </c>
      <c r="BL299" s="17" t="s">
        <v>138</v>
      </c>
      <c r="BM299" s="199" t="s">
        <v>551</v>
      </c>
    </row>
    <row r="300" spans="1:65" s="2" customFormat="1" ht="33" customHeight="1">
      <c r="A300" s="34"/>
      <c r="B300" s="35"/>
      <c r="C300" s="187" t="s">
        <v>373</v>
      </c>
      <c r="D300" s="187" t="s">
        <v>134</v>
      </c>
      <c r="E300" s="188" t="s">
        <v>341</v>
      </c>
      <c r="F300" s="189" t="s">
        <v>342</v>
      </c>
      <c r="G300" s="190" t="s">
        <v>171</v>
      </c>
      <c r="H300" s="191">
        <v>10</v>
      </c>
      <c r="I300" s="192"/>
      <c r="J300" s="193">
        <f>ROUND(I300*H300,2)</f>
        <v>0</v>
      </c>
      <c r="K300" s="194"/>
      <c r="L300" s="39"/>
      <c r="M300" s="195" t="s">
        <v>1</v>
      </c>
      <c r="N300" s="196" t="s">
        <v>45</v>
      </c>
      <c r="O300" s="71"/>
      <c r="P300" s="197">
        <f>O300*H300</f>
        <v>0</v>
      </c>
      <c r="Q300" s="197">
        <v>0.15540000000000001</v>
      </c>
      <c r="R300" s="197">
        <f>Q300*H300</f>
        <v>1.554</v>
      </c>
      <c r="S300" s="197">
        <v>0</v>
      </c>
      <c r="T300" s="198">
        <f>S300*H300</f>
        <v>0</v>
      </c>
      <c r="U300" s="34"/>
      <c r="V300" s="34"/>
      <c r="W300" s="34"/>
      <c r="X300" s="34"/>
      <c r="Y300" s="34"/>
      <c r="Z300" s="34"/>
      <c r="AA300" s="34"/>
      <c r="AB300" s="34"/>
      <c r="AC300" s="34"/>
      <c r="AD300" s="34"/>
      <c r="AE300" s="34"/>
      <c r="AR300" s="199" t="s">
        <v>138</v>
      </c>
      <c r="AT300" s="199" t="s">
        <v>134</v>
      </c>
      <c r="AU300" s="199" t="s">
        <v>90</v>
      </c>
      <c r="AY300" s="17" t="s">
        <v>132</v>
      </c>
      <c r="BE300" s="200">
        <f>IF(N300="základní",J300,0)</f>
        <v>0</v>
      </c>
      <c r="BF300" s="200">
        <f>IF(N300="snížená",J300,0)</f>
        <v>0</v>
      </c>
      <c r="BG300" s="200">
        <f>IF(N300="zákl. přenesená",J300,0)</f>
        <v>0</v>
      </c>
      <c r="BH300" s="200">
        <f>IF(N300="sníž. přenesená",J300,0)</f>
        <v>0</v>
      </c>
      <c r="BI300" s="200">
        <f>IF(N300="nulová",J300,0)</f>
        <v>0</v>
      </c>
      <c r="BJ300" s="17" t="s">
        <v>88</v>
      </c>
      <c r="BK300" s="200">
        <f>ROUND(I300*H300,2)</f>
        <v>0</v>
      </c>
      <c r="BL300" s="17" t="s">
        <v>138</v>
      </c>
      <c r="BM300" s="199" t="s">
        <v>552</v>
      </c>
    </row>
    <row r="301" spans="1:65" s="13" customFormat="1" ht="11.25">
      <c r="B301" s="201"/>
      <c r="C301" s="202"/>
      <c r="D301" s="203" t="s">
        <v>140</v>
      </c>
      <c r="E301" s="204" t="s">
        <v>1</v>
      </c>
      <c r="F301" s="205" t="s">
        <v>553</v>
      </c>
      <c r="G301" s="202"/>
      <c r="H301" s="204" t="s">
        <v>1</v>
      </c>
      <c r="I301" s="206"/>
      <c r="J301" s="202"/>
      <c r="K301" s="202"/>
      <c r="L301" s="207"/>
      <c r="M301" s="208"/>
      <c r="N301" s="209"/>
      <c r="O301" s="209"/>
      <c r="P301" s="209"/>
      <c r="Q301" s="209"/>
      <c r="R301" s="209"/>
      <c r="S301" s="209"/>
      <c r="T301" s="210"/>
      <c r="AT301" s="211" t="s">
        <v>140</v>
      </c>
      <c r="AU301" s="211" t="s">
        <v>90</v>
      </c>
      <c r="AV301" s="13" t="s">
        <v>88</v>
      </c>
      <c r="AW301" s="13" t="s">
        <v>35</v>
      </c>
      <c r="AX301" s="13" t="s">
        <v>80</v>
      </c>
      <c r="AY301" s="211" t="s">
        <v>132</v>
      </c>
    </row>
    <row r="302" spans="1:65" s="14" customFormat="1" ht="11.25">
      <c r="B302" s="212"/>
      <c r="C302" s="213"/>
      <c r="D302" s="203" t="s">
        <v>140</v>
      </c>
      <c r="E302" s="214" t="s">
        <v>1</v>
      </c>
      <c r="F302" s="215" t="s">
        <v>207</v>
      </c>
      <c r="G302" s="213"/>
      <c r="H302" s="216">
        <v>10</v>
      </c>
      <c r="I302" s="217"/>
      <c r="J302" s="213"/>
      <c r="K302" s="213"/>
      <c r="L302" s="218"/>
      <c r="M302" s="219"/>
      <c r="N302" s="220"/>
      <c r="O302" s="220"/>
      <c r="P302" s="220"/>
      <c r="Q302" s="220"/>
      <c r="R302" s="220"/>
      <c r="S302" s="220"/>
      <c r="T302" s="221"/>
      <c r="AT302" s="222" t="s">
        <v>140</v>
      </c>
      <c r="AU302" s="222" t="s">
        <v>90</v>
      </c>
      <c r="AV302" s="14" t="s">
        <v>90</v>
      </c>
      <c r="AW302" s="14" t="s">
        <v>35</v>
      </c>
      <c r="AX302" s="14" t="s">
        <v>80</v>
      </c>
      <c r="AY302" s="222" t="s">
        <v>132</v>
      </c>
    </row>
    <row r="303" spans="1:65" s="15" customFormat="1" ht="11.25">
      <c r="B303" s="223"/>
      <c r="C303" s="224"/>
      <c r="D303" s="203" t="s">
        <v>140</v>
      </c>
      <c r="E303" s="225" t="s">
        <v>1</v>
      </c>
      <c r="F303" s="226" t="s">
        <v>143</v>
      </c>
      <c r="G303" s="224"/>
      <c r="H303" s="227">
        <v>10</v>
      </c>
      <c r="I303" s="228"/>
      <c r="J303" s="224"/>
      <c r="K303" s="224"/>
      <c r="L303" s="229"/>
      <c r="M303" s="230"/>
      <c r="N303" s="231"/>
      <c r="O303" s="231"/>
      <c r="P303" s="231"/>
      <c r="Q303" s="231"/>
      <c r="R303" s="231"/>
      <c r="S303" s="231"/>
      <c r="T303" s="232"/>
      <c r="AT303" s="233" t="s">
        <v>140</v>
      </c>
      <c r="AU303" s="233" t="s">
        <v>90</v>
      </c>
      <c r="AV303" s="15" t="s">
        <v>138</v>
      </c>
      <c r="AW303" s="15" t="s">
        <v>35</v>
      </c>
      <c r="AX303" s="15" t="s">
        <v>88</v>
      </c>
      <c r="AY303" s="233" t="s">
        <v>132</v>
      </c>
    </row>
    <row r="304" spans="1:65" s="2" customFormat="1" ht="24.2" customHeight="1">
      <c r="A304" s="34"/>
      <c r="B304" s="35"/>
      <c r="C304" s="234" t="s">
        <v>377</v>
      </c>
      <c r="D304" s="234" t="s">
        <v>217</v>
      </c>
      <c r="E304" s="235" t="s">
        <v>346</v>
      </c>
      <c r="F304" s="236" t="s">
        <v>347</v>
      </c>
      <c r="G304" s="237" t="s">
        <v>171</v>
      </c>
      <c r="H304" s="238">
        <v>10.199999999999999</v>
      </c>
      <c r="I304" s="239"/>
      <c r="J304" s="240">
        <f>ROUND(I304*H304,2)</f>
        <v>0</v>
      </c>
      <c r="K304" s="241"/>
      <c r="L304" s="242"/>
      <c r="M304" s="243" t="s">
        <v>1</v>
      </c>
      <c r="N304" s="244" t="s">
        <v>45</v>
      </c>
      <c r="O304" s="71"/>
      <c r="P304" s="197">
        <f>O304*H304</f>
        <v>0</v>
      </c>
      <c r="Q304" s="197">
        <v>5.5E-2</v>
      </c>
      <c r="R304" s="197">
        <f>Q304*H304</f>
        <v>0.56099999999999994</v>
      </c>
      <c r="S304" s="197">
        <v>0</v>
      </c>
      <c r="T304" s="198">
        <f>S304*H304</f>
        <v>0</v>
      </c>
      <c r="U304" s="34"/>
      <c r="V304" s="34"/>
      <c r="W304" s="34"/>
      <c r="X304" s="34"/>
      <c r="Y304" s="34"/>
      <c r="Z304" s="34"/>
      <c r="AA304" s="34"/>
      <c r="AB304" s="34"/>
      <c r="AC304" s="34"/>
      <c r="AD304" s="34"/>
      <c r="AE304" s="34"/>
      <c r="AR304" s="199" t="s">
        <v>184</v>
      </c>
      <c r="AT304" s="199" t="s">
        <v>217</v>
      </c>
      <c r="AU304" s="199" t="s">
        <v>90</v>
      </c>
      <c r="AY304" s="17" t="s">
        <v>132</v>
      </c>
      <c r="BE304" s="200">
        <f>IF(N304="základní",J304,0)</f>
        <v>0</v>
      </c>
      <c r="BF304" s="200">
        <f>IF(N304="snížená",J304,0)</f>
        <v>0</v>
      </c>
      <c r="BG304" s="200">
        <f>IF(N304="zákl. přenesená",J304,0)</f>
        <v>0</v>
      </c>
      <c r="BH304" s="200">
        <f>IF(N304="sníž. přenesená",J304,0)</f>
        <v>0</v>
      </c>
      <c r="BI304" s="200">
        <f>IF(N304="nulová",J304,0)</f>
        <v>0</v>
      </c>
      <c r="BJ304" s="17" t="s">
        <v>88</v>
      </c>
      <c r="BK304" s="200">
        <f>ROUND(I304*H304,2)</f>
        <v>0</v>
      </c>
      <c r="BL304" s="17" t="s">
        <v>138</v>
      </c>
      <c r="BM304" s="199" t="s">
        <v>554</v>
      </c>
    </row>
    <row r="305" spans="1:65" s="14" customFormat="1" ht="11.25">
      <c r="B305" s="212"/>
      <c r="C305" s="213"/>
      <c r="D305" s="203" t="s">
        <v>140</v>
      </c>
      <c r="E305" s="214" t="s">
        <v>1</v>
      </c>
      <c r="F305" s="215" t="s">
        <v>207</v>
      </c>
      <c r="G305" s="213"/>
      <c r="H305" s="216">
        <v>10</v>
      </c>
      <c r="I305" s="217"/>
      <c r="J305" s="213"/>
      <c r="K305" s="213"/>
      <c r="L305" s="218"/>
      <c r="M305" s="219"/>
      <c r="N305" s="220"/>
      <c r="O305" s="220"/>
      <c r="P305" s="220"/>
      <c r="Q305" s="220"/>
      <c r="R305" s="220"/>
      <c r="S305" s="220"/>
      <c r="T305" s="221"/>
      <c r="AT305" s="222" t="s">
        <v>140</v>
      </c>
      <c r="AU305" s="222" t="s">
        <v>90</v>
      </c>
      <c r="AV305" s="14" t="s">
        <v>90</v>
      </c>
      <c r="AW305" s="14" t="s">
        <v>35</v>
      </c>
      <c r="AX305" s="14" t="s">
        <v>80</v>
      </c>
      <c r="AY305" s="222" t="s">
        <v>132</v>
      </c>
    </row>
    <row r="306" spans="1:65" s="15" customFormat="1" ht="11.25">
      <c r="B306" s="223"/>
      <c r="C306" s="224"/>
      <c r="D306" s="203" t="s">
        <v>140</v>
      </c>
      <c r="E306" s="225" t="s">
        <v>1</v>
      </c>
      <c r="F306" s="226" t="s">
        <v>143</v>
      </c>
      <c r="G306" s="224"/>
      <c r="H306" s="227">
        <v>10</v>
      </c>
      <c r="I306" s="228"/>
      <c r="J306" s="224"/>
      <c r="K306" s="224"/>
      <c r="L306" s="229"/>
      <c r="M306" s="230"/>
      <c r="N306" s="231"/>
      <c r="O306" s="231"/>
      <c r="P306" s="231"/>
      <c r="Q306" s="231"/>
      <c r="R306" s="231"/>
      <c r="S306" s="231"/>
      <c r="T306" s="232"/>
      <c r="AT306" s="233" t="s">
        <v>140</v>
      </c>
      <c r="AU306" s="233" t="s">
        <v>90</v>
      </c>
      <c r="AV306" s="15" t="s">
        <v>138</v>
      </c>
      <c r="AW306" s="15" t="s">
        <v>35</v>
      </c>
      <c r="AX306" s="15" t="s">
        <v>88</v>
      </c>
      <c r="AY306" s="233" t="s">
        <v>132</v>
      </c>
    </row>
    <row r="307" spans="1:65" s="14" customFormat="1" ht="11.25">
      <c r="B307" s="212"/>
      <c r="C307" s="213"/>
      <c r="D307" s="203" t="s">
        <v>140</v>
      </c>
      <c r="E307" s="213"/>
      <c r="F307" s="215" t="s">
        <v>555</v>
      </c>
      <c r="G307" s="213"/>
      <c r="H307" s="216">
        <v>10.199999999999999</v>
      </c>
      <c r="I307" s="217"/>
      <c r="J307" s="213"/>
      <c r="K307" s="213"/>
      <c r="L307" s="218"/>
      <c r="M307" s="219"/>
      <c r="N307" s="220"/>
      <c r="O307" s="220"/>
      <c r="P307" s="220"/>
      <c r="Q307" s="220"/>
      <c r="R307" s="220"/>
      <c r="S307" s="220"/>
      <c r="T307" s="221"/>
      <c r="AT307" s="222" t="s">
        <v>140</v>
      </c>
      <c r="AU307" s="222" t="s">
        <v>90</v>
      </c>
      <c r="AV307" s="14" t="s">
        <v>90</v>
      </c>
      <c r="AW307" s="14" t="s">
        <v>4</v>
      </c>
      <c r="AX307" s="14" t="s">
        <v>88</v>
      </c>
      <c r="AY307" s="222" t="s">
        <v>132</v>
      </c>
    </row>
    <row r="308" spans="1:65" s="2" customFormat="1" ht="33" customHeight="1">
      <c r="A308" s="34"/>
      <c r="B308" s="35"/>
      <c r="C308" s="187" t="s">
        <v>382</v>
      </c>
      <c r="D308" s="187" t="s">
        <v>134</v>
      </c>
      <c r="E308" s="188" t="s">
        <v>351</v>
      </c>
      <c r="F308" s="189" t="s">
        <v>352</v>
      </c>
      <c r="G308" s="190" t="s">
        <v>171</v>
      </c>
      <c r="H308" s="191">
        <v>20.02</v>
      </c>
      <c r="I308" s="192"/>
      <c r="J308" s="193">
        <f>ROUND(I308*H308,2)</f>
        <v>0</v>
      </c>
      <c r="K308" s="194"/>
      <c r="L308" s="39"/>
      <c r="M308" s="195" t="s">
        <v>1</v>
      </c>
      <c r="N308" s="196" t="s">
        <v>45</v>
      </c>
      <c r="O308" s="71"/>
      <c r="P308" s="197">
        <f>O308*H308</f>
        <v>0</v>
      </c>
      <c r="Q308" s="197">
        <v>0.1295</v>
      </c>
      <c r="R308" s="197">
        <f>Q308*H308</f>
        <v>2.59259</v>
      </c>
      <c r="S308" s="197">
        <v>0</v>
      </c>
      <c r="T308" s="198">
        <f>S308*H308</f>
        <v>0</v>
      </c>
      <c r="U308" s="34"/>
      <c r="V308" s="34"/>
      <c r="W308" s="34"/>
      <c r="X308" s="34"/>
      <c r="Y308" s="34"/>
      <c r="Z308" s="34"/>
      <c r="AA308" s="34"/>
      <c r="AB308" s="34"/>
      <c r="AC308" s="34"/>
      <c r="AD308" s="34"/>
      <c r="AE308" s="34"/>
      <c r="AR308" s="199" t="s">
        <v>138</v>
      </c>
      <c r="AT308" s="199" t="s">
        <v>134</v>
      </c>
      <c r="AU308" s="199" t="s">
        <v>90</v>
      </c>
      <c r="AY308" s="17" t="s">
        <v>132</v>
      </c>
      <c r="BE308" s="200">
        <f>IF(N308="základní",J308,0)</f>
        <v>0</v>
      </c>
      <c r="BF308" s="200">
        <f>IF(N308="snížená",J308,0)</f>
        <v>0</v>
      </c>
      <c r="BG308" s="200">
        <f>IF(N308="zákl. přenesená",J308,0)</f>
        <v>0</v>
      </c>
      <c r="BH308" s="200">
        <f>IF(N308="sníž. přenesená",J308,0)</f>
        <v>0</v>
      </c>
      <c r="BI308" s="200">
        <f>IF(N308="nulová",J308,0)</f>
        <v>0</v>
      </c>
      <c r="BJ308" s="17" t="s">
        <v>88</v>
      </c>
      <c r="BK308" s="200">
        <f>ROUND(I308*H308,2)</f>
        <v>0</v>
      </c>
      <c r="BL308" s="17" t="s">
        <v>138</v>
      </c>
      <c r="BM308" s="199" t="s">
        <v>556</v>
      </c>
    </row>
    <row r="309" spans="1:65" s="13" customFormat="1" ht="11.25">
      <c r="B309" s="201"/>
      <c r="C309" s="202"/>
      <c r="D309" s="203" t="s">
        <v>140</v>
      </c>
      <c r="E309" s="204" t="s">
        <v>1</v>
      </c>
      <c r="F309" s="205" t="s">
        <v>557</v>
      </c>
      <c r="G309" s="202"/>
      <c r="H309" s="204" t="s">
        <v>1</v>
      </c>
      <c r="I309" s="206"/>
      <c r="J309" s="202"/>
      <c r="K309" s="202"/>
      <c r="L309" s="207"/>
      <c r="M309" s="208"/>
      <c r="N309" s="209"/>
      <c r="O309" s="209"/>
      <c r="P309" s="209"/>
      <c r="Q309" s="209"/>
      <c r="R309" s="209"/>
      <c r="S309" s="209"/>
      <c r="T309" s="210"/>
      <c r="AT309" s="211" t="s">
        <v>140</v>
      </c>
      <c r="AU309" s="211" t="s">
        <v>90</v>
      </c>
      <c r="AV309" s="13" t="s">
        <v>88</v>
      </c>
      <c r="AW309" s="13" t="s">
        <v>35</v>
      </c>
      <c r="AX309" s="13" t="s">
        <v>80</v>
      </c>
      <c r="AY309" s="211" t="s">
        <v>132</v>
      </c>
    </row>
    <row r="310" spans="1:65" s="14" customFormat="1" ht="11.25">
      <c r="B310" s="212"/>
      <c r="C310" s="213"/>
      <c r="D310" s="203" t="s">
        <v>140</v>
      </c>
      <c r="E310" s="214" t="s">
        <v>1</v>
      </c>
      <c r="F310" s="215" t="s">
        <v>558</v>
      </c>
      <c r="G310" s="213"/>
      <c r="H310" s="216">
        <v>20.02</v>
      </c>
      <c r="I310" s="217"/>
      <c r="J310" s="213"/>
      <c r="K310" s="213"/>
      <c r="L310" s="218"/>
      <c r="M310" s="219"/>
      <c r="N310" s="220"/>
      <c r="O310" s="220"/>
      <c r="P310" s="220"/>
      <c r="Q310" s="220"/>
      <c r="R310" s="220"/>
      <c r="S310" s="220"/>
      <c r="T310" s="221"/>
      <c r="AT310" s="222" t="s">
        <v>140</v>
      </c>
      <c r="AU310" s="222" t="s">
        <v>90</v>
      </c>
      <c r="AV310" s="14" t="s">
        <v>90</v>
      </c>
      <c r="AW310" s="14" t="s">
        <v>35</v>
      </c>
      <c r="AX310" s="14" t="s">
        <v>80</v>
      </c>
      <c r="AY310" s="222" t="s">
        <v>132</v>
      </c>
    </row>
    <row r="311" spans="1:65" s="15" customFormat="1" ht="11.25">
      <c r="B311" s="223"/>
      <c r="C311" s="224"/>
      <c r="D311" s="203" t="s">
        <v>140</v>
      </c>
      <c r="E311" s="225" t="s">
        <v>1</v>
      </c>
      <c r="F311" s="226" t="s">
        <v>143</v>
      </c>
      <c r="G311" s="224"/>
      <c r="H311" s="227">
        <v>20.02</v>
      </c>
      <c r="I311" s="228"/>
      <c r="J311" s="224"/>
      <c r="K311" s="224"/>
      <c r="L311" s="229"/>
      <c r="M311" s="230"/>
      <c r="N311" s="231"/>
      <c r="O311" s="231"/>
      <c r="P311" s="231"/>
      <c r="Q311" s="231"/>
      <c r="R311" s="231"/>
      <c r="S311" s="231"/>
      <c r="T311" s="232"/>
      <c r="AT311" s="233" t="s">
        <v>140</v>
      </c>
      <c r="AU311" s="233" t="s">
        <v>90</v>
      </c>
      <c r="AV311" s="15" t="s">
        <v>138</v>
      </c>
      <c r="AW311" s="15" t="s">
        <v>35</v>
      </c>
      <c r="AX311" s="15" t="s">
        <v>88</v>
      </c>
      <c r="AY311" s="233" t="s">
        <v>132</v>
      </c>
    </row>
    <row r="312" spans="1:65" s="2" customFormat="1" ht="16.5" customHeight="1">
      <c r="A312" s="34"/>
      <c r="B312" s="35"/>
      <c r="C312" s="234" t="s">
        <v>387</v>
      </c>
      <c r="D312" s="234" t="s">
        <v>217</v>
      </c>
      <c r="E312" s="235" t="s">
        <v>357</v>
      </c>
      <c r="F312" s="236" t="s">
        <v>358</v>
      </c>
      <c r="G312" s="237" t="s">
        <v>171</v>
      </c>
      <c r="H312" s="238">
        <v>20.420000000000002</v>
      </c>
      <c r="I312" s="239"/>
      <c r="J312" s="240">
        <f>ROUND(I312*H312,2)</f>
        <v>0</v>
      </c>
      <c r="K312" s="241"/>
      <c r="L312" s="242"/>
      <c r="M312" s="243" t="s">
        <v>1</v>
      </c>
      <c r="N312" s="244" t="s">
        <v>45</v>
      </c>
      <c r="O312" s="71"/>
      <c r="P312" s="197">
        <f>O312*H312</f>
        <v>0</v>
      </c>
      <c r="Q312" s="197">
        <v>4.5999999999999999E-2</v>
      </c>
      <c r="R312" s="197">
        <f>Q312*H312</f>
        <v>0.93932000000000004</v>
      </c>
      <c r="S312" s="197">
        <v>0</v>
      </c>
      <c r="T312" s="198">
        <f>S312*H312</f>
        <v>0</v>
      </c>
      <c r="U312" s="34"/>
      <c r="V312" s="34"/>
      <c r="W312" s="34"/>
      <c r="X312" s="34"/>
      <c r="Y312" s="34"/>
      <c r="Z312" s="34"/>
      <c r="AA312" s="34"/>
      <c r="AB312" s="34"/>
      <c r="AC312" s="34"/>
      <c r="AD312" s="34"/>
      <c r="AE312" s="34"/>
      <c r="AR312" s="199" t="s">
        <v>184</v>
      </c>
      <c r="AT312" s="199" t="s">
        <v>217</v>
      </c>
      <c r="AU312" s="199" t="s">
        <v>90</v>
      </c>
      <c r="AY312" s="17" t="s">
        <v>132</v>
      </c>
      <c r="BE312" s="200">
        <f>IF(N312="základní",J312,0)</f>
        <v>0</v>
      </c>
      <c r="BF312" s="200">
        <f>IF(N312="snížená",J312,0)</f>
        <v>0</v>
      </c>
      <c r="BG312" s="200">
        <f>IF(N312="zákl. přenesená",J312,0)</f>
        <v>0</v>
      </c>
      <c r="BH312" s="200">
        <f>IF(N312="sníž. přenesená",J312,0)</f>
        <v>0</v>
      </c>
      <c r="BI312" s="200">
        <f>IF(N312="nulová",J312,0)</f>
        <v>0</v>
      </c>
      <c r="BJ312" s="17" t="s">
        <v>88</v>
      </c>
      <c r="BK312" s="200">
        <f>ROUND(I312*H312,2)</f>
        <v>0</v>
      </c>
      <c r="BL312" s="17" t="s">
        <v>138</v>
      </c>
      <c r="BM312" s="199" t="s">
        <v>559</v>
      </c>
    </row>
    <row r="313" spans="1:65" s="13" customFormat="1" ht="11.25">
      <c r="B313" s="201"/>
      <c r="C313" s="202"/>
      <c r="D313" s="203" t="s">
        <v>140</v>
      </c>
      <c r="E313" s="204" t="s">
        <v>1</v>
      </c>
      <c r="F313" s="205" t="s">
        <v>557</v>
      </c>
      <c r="G313" s="202"/>
      <c r="H313" s="204" t="s">
        <v>1</v>
      </c>
      <c r="I313" s="206"/>
      <c r="J313" s="202"/>
      <c r="K313" s="202"/>
      <c r="L313" s="207"/>
      <c r="M313" s="208"/>
      <c r="N313" s="209"/>
      <c r="O313" s="209"/>
      <c r="P313" s="209"/>
      <c r="Q313" s="209"/>
      <c r="R313" s="209"/>
      <c r="S313" s="209"/>
      <c r="T313" s="210"/>
      <c r="AT313" s="211" t="s">
        <v>140</v>
      </c>
      <c r="AU313" s="211" t="s">
        <v>90</v>
      </c>
      <c r="AV313" s="13" t="s">
        <v>88</v>
      </c>
      <c r="AW313" s="13" t="s">
        <v>35</v>
      </c>
      <c r="AX313" s="13" t="s">
        <v>80</v>
      </c>
      <c r="AY313" s="211" t="s">
        <v>132</v>
      </c>
    </row>
    <row r="314" spans="1:65" s="14" customFormat="1" ht="11.25">
      <c r="B314" s="212"/>
      <c r="C314" s="213"/>
      <c r="D314" s="203" t="s">
        <v>140</v>
      </c>
      <c r="E314" s="214" t="s">
        <v>1</v>
      </c>
      <c r="F314" s="215" t="s">
        <v>558</v>
      </c>
      <c r="G314" s="213"/>
      <c r="H314" s="216">
        <v>20.02</v>
      </c>
      <c r="I314" s="217"/>
      <c r="J314" s="213"/>
      <c r="K314" s="213"/>
      <c r="L314" s="218"/>
      <c r="M314" s="219"/>
      <c r="N314" s="220"/>
      <c r="O314" s="220"/>
      <c r="P314" s="220"/>
      <c r="Q314" s="220"/>
      <c r="R314" s="220"/>
      <c r="S314" s="220"/>
      <c r="T314" s="221"/>
      <c r="AT314" s="222" t="s">
        <v>140</v>
      </c>
      <c r="AU314" s="222" t="s">
        <v>90</v>
      </c>
      <c r="AV314" s="14" t="s">
        <v>90</v>
      </c>
      <c r="AW314" s="14" t="s">
        <v>35</v>
      </c>
      <c r="AX314" s="14" t="s">
        <v>80</v>
      </c>
      <c r="AY314" s="222" t="s">
        <v>132</v>
      </c>
    </row>
    <row r="315" spans="1:65" s="15" customFormat="1" ht="11.25">
      <c r="B315" s="223"/>
      <c r="C315" s="224"/>
      <c r="D315" s="203" t="s">
        <v>140</v>
      </c>
      <c r="E315" s="225" t="s">
        <v>1</v>
      </c>
      <c r="F315" s="226" t="s">
        <v>143</v>
      </c>
      <c r="G315" s="224"/>
      <c r="H315" s="227">
        <v>20.02</v>
      </c>
      <c r="I315" s="228"/>
      <c r="J315" s="224"/>
      <c r="K315" s="224"/>
      <c r="L315" s="229"/>
      <c r="M315" s="230"/>
      <c r="N315" s="231"/>
      <c r="O315" s="231"/>
      <c r="P315" s="231"/>
      <c r="Q315" s="231"/>
      <c r="R315" s="231"/>
      <c r="S315" s="231"/>
      <c r="T315" s="232"/>
      <c r="AT315" s="233" t="s">
        <v>140</v>
      </c>
      <c r="AU315" s="233" t="s">
        <v>90</v>
      </c>
      <c r="AV315" s="15" t="s">
        <v>138</v>
      </c>
      <c r="AW315" s="15" t="s">
        <v>35</v>
      </c>
      <c r="AX315" s="15" t="s">
        <v>88</v>
      </c>
      <c r="AY315" s="233" t="s">
        <v>132</v>
      </c>
    </row>
    <row r="316" spans="1:65" s="14" customFormat="1" ht="11.25">
      <c r="B316" s="212"/>
      <c r="C316" s="213"/>
      <c r="D316" s="203" t="s">
        <v>140</v>
      </c>
      <c r="E316" s="213"/>
      <c r="F316" s="215" t="s">
        <v>560</v>
      </c>
      <c r="G316" s="213"/>
      <c r="H316" s="216">
        <v>20.420000000000002</v>
      </c>
      <c r="I316" s="217"/>
      <c r="J316" s="213"/>
      <c r="K316" s="213"/>
      <c r="L316" s="218"/>
      <c r="M316" s="219"/>
      <c r="N316" s="220"/>
      <c r="O316" s="220"/>
      <c r="P316" s="220"/>
      <c r="Q316" s="220"/>
      <c r="R316" s="220"/>
      <c r="S316" s="220"/>
      <c r="T316" s="221"/>
      <c r="AT316" s="222" t="s">
        <v>140</v>
      </c>
      <c r="AU316" s="222" t="s">
        <v>90</v>
      </c>
      <c r="AV316" s="14" t="s">
        <v>90</v>
      </c>
      <c r="AW316" s="14" t="s">
        <v>4</v>
      </c>
      <c r="AX316" s="14" t="s">
        <v>88</v>
      </c>
      <c r="AY316" s="222" t="s">
        <v>132</v>
      </c>
    </row>
    <row r="317" spans="1:65" s="2" customFormat="1" ht="24.2" customHeight="1">
      <c r="A317" s="34"/>
      <c r="B317" s="35"/>
      <c r="C317" s="187" t="s">
        <v>394</v>
      </c>
      <c r="D317" s="187" t="s">
        <v>134</v>
      </c>
      <c r="E317" s="188" t="s">
        <v>362</v>
      </c>
      <c r="F317" s="189" t="s">
        <v>363</v>
      </c>
      <c r="G317" s="190" t="s">
        <v>187</v>
      </c>
      <c r="H317" s="191">
        <v>1.351</v>
      </c>
      <c r="I317" s="192"/>
      <c r="J317" s="193">
        <f>ROUND(I317*H317,2)</f>
        <v>0</v>
      </c>
      <c r="K317" s="194"/>
      <c r="L317" s="39"/>
      <c r="M317" s="195" t="s">
        <v>1</v>
      </c>
      <c r="N317" s="196" t="s">
        <v>45</v>
      </c>
      <c r="O317" s="71"/>
      <c r="P317" s="197">
        <f>O317*H317</f>
        <v>0</v>
      </c>
      <c r="Q317" s="197">
        <v>2.2563399999999998</v>
      </c>
      <c r="R317" s="197">
        <f>Q317*H317</f>
        <v>3.0483153399999998</v>
      </c>
      <c r="S317" s="197">
        <v>0</v>
      </c>
      <c r="T317" s="198">
        <f>S317*H317</f>
        <v>0</v>
      </c>
      <c r="U317" s="34"/>
      <c r="V317" s="34"/>
      <c r="W317" s="34"/>
      <c r="X317" s="34"/>
      <c r="Y317" s="34"/>
      <c r="Z317" s="34"/>
      <c r="AA317" s="34"/>
      <c r="AB317" s="34"/>
      <c r="AC317" s="34"/>
      <c r="AD317" s="34"/>
      <c r="AE317" s="34"/>
      <c r="AR317" s="199" t="s">
        <v>138</v>
      </c>
      <c r="AT317" s="199" t="s">
        <v>134</v>
      </c>
      <c r="AU317" s="199" t="s">
        <v>90</v>
      </c>
      <c r="AY317" s="17" t="s">
        <v>132</v>
      </c>
      <c r="BE317" s="200">
        <f>IF(N317="základní",J317,0)</f>
        <v>0</v>
      </c>
      <c r="BF317" s="200">
        <f>IF(N317="snížená",J317,0)</f>
        <v>0</v>
      </c>
      <c r="BG317" s="200">
        <f>IF(N317="zákl. přenesená",J317,0)</f>
        <v>0</v>
      </c>
      <c r="BH317" s="200">
        <f>IF(N317="sníž. přenesená",J317,0)</f>
        <v>0</v>
      </c>
      <c r="BI317" s="200">
        <f>IF(N317="nulová",J317,0)</f>
        <v>0</v>
      </c>
      <c r="BJ317" s="17" t="s">
        <v>88</v>
      </c>
      <c r="BK317" s="200">
        <f>ROUND(I317*H317,2)</f>
        <v>0</v>
      </c>
      <c r="BL317" s="17" t="s">
        <v>138</v>
      </c>
      <c r="BM317" s="199" t="s">
        <v>561</v>
      </c>
    </row>
    <row r="318" spans="1:65" s="13" customFormat="1" ht="11.25">
      <c r="B318" s="201"/>
      <c r="C318" s="202"/>
      <c r="D318" s="203" t="s">
        <v>140</v>
      </c>
      <c r="E318" s="204" t="s">
        <v>1</v>
      </c>
      <c r="F318" s="205" t="s">
        <v>562</v>
      </c>
      <c r="G318" s="202"/>
      <c r="H318" s="204" t="s">
        <v>1</v>
      </c>
      <c r="I318" s="206"/>
      <c r="J318" s="202"/>
      <c r="K318" s="202"/>
      <c r="L318" s="207"/>
      <c r="M318" s="208"/>
      <c r="N318" s="209"/>
      <c r="O318" s="209"/>
      <c r="P318" s="209"/>
      <c r="Q318" s="209"/>
      <c r="R318" s="209"/>
      <c r="S318" s="209"/>
      <c r="T318" s="210"/>
      <c r="AT318" s="211" t="s">
        <v>140</v>
      </c>
      <c r="AU318" s="211" t="s">
        <v>90</v>
      </c>
      <c r="AV318" s="13" t="s">
        <v>88</v>
      </c>
      <c r="AW318" s="13" t="s">
        <v>35</v>
      </c>
      <c r="AX318" s="13" t="s">
        <v>80</v>
      </c>
      <c r="AY318" s="211" t="s">
        <v>132</v>
      </c>
    </row>
    <row r="319" spans="1:65" s="14" customFormat="1" ht="11.25">
      <c r="B319" s="212"/>
      <c r="C319" s="213"/>
      <c r="D319" s="203" t="s">
        <v>140</v>
      </c>
      <c r="E319" s="214" t="s">
        <v>1</v>
      </c>
      <c r="F319" s="215" t="s">
        <v>563</v>
      </c>
      <c r="G319" s="213"/>
      <c r="H319" s="216">
        <v>1.351</v>
      </c>
      <c r="I319" s="217"/>
      <c r="J319" s="213"/>
      <c r="K319" s="213"/>
      <c r="L319" s="218"/>
      <c r="M319" s="219"/>
      <c r="N319" s="220"/>
      <c r="O319" s="220"/>
      <c r="P319" s="220"/>
      <c r="Q319" s="220"/>
      <c r="R319" s="220"/>
      <c r="S319" s="220"/>
      <c r="T319" s="221"/>
      <c r="AT319" s="222" t="s">
        <v>140</v>
      </c>
      <c r="AU319" s="222" t="s">
        <v>90</v>
      </c>
      <c r="AV319" s="14" t="s">
        <v>90</v>
      </c>
      <c r="AW319" s="14" t="s">
        <v>35</v>
      </c>
      <c r="AX319" s="14" t="s">
        <v>80</v>
      </c>
      <c r="AY319" s="222" t="s">
        <v>132</v>
      </c>
    </row>
    <row r="320" spans="1:65" s="15" customFormat="1" ht="11.25">
      <c r="B320" s="223"/>
      <c r="C320" s="224"/>
      <c r="D320" s="203" t="s">
        <v>140</v>
      </c>
      <c r="E320" s="225" t="s">
        <v>1</v>
      </c>
      <c r="F320" s="226" t="s">
        <v>143</v>
      </c>
      <c r="G320" s="224"/>
      <c r="H320" s="227">
        <v>1.351</v>
      </c>
      <c r="I320" s="228"/>
      <c r="J320" s="224"/>
      <c r="K320" s="224"/>
      <c r="L320" s="229"/>
      <c r="M320" s="230"/>
      <c r="N320" s="231"/>
      <c r="O320" s="231"/>
      <c r="P320" s="231"/>
      <c r="Q320" s="231"/>
      <c r="R320" s="231"/>
      <c r="S320" s="231"/>
      <c r="T320" s="232"/>
      <c r="AT320" s="233" t="s">
        <v>140</v>
      </c>
      <c r="AU320" s="233" t="s">
        <v>90</v>
      </c>
      <c r="AV320" s="15" t="s">
        <v>138</v>
      </c>
      <c r="AW320" s="15" t="s">
        <v>35</v>
      </c>
      <c r="AX320" s="15" t="s">
        <v>88</v>
      </c>
      <c r="AY320" s="233" t="s">
        <v>132</v>
      </c>
    </row>
    <row r="321" spans="1:65" s="2" customFormat="1" ht="24.2" customHeight="1">
      <c r="A321" s="34"/>
      <c r="B321" s="35"/>
      <c r="C321" s="187" t="s">
        <v>402</v>
      </c>
      <c r="D321" s="187" t="s">
        <v>134</v>
      </c>
      <c r="E321" s="188" t="s">
        <v>564</v>
      </c>
      <c r="F321" s="189" t="s">
        <v>565</v>
      </c>
      <c r="G321" s="190" t="s">
        <v>171</v>
      </c>
      <c r="H321" s="191">
        <v>10.6</v>
      </c>
      <c r="I321" s="192"/>
      <c r="J321" s="193">
        <f>ROUND(I321*H321,2)</f>
        <v>0</v>
      </c>
      <c r="K321" s="194"/>
      <c r="L321" s="39"/>
      <c r="M321" s="195" t="s">
        <v>1</v>
      </c>
      <c r="N321" s="196" t="s">
        <v>45</v>
      </c>
      <c r="O321" s="71"/>
      <c r="P321" s="197">
        <f>O321*H321</f>
        <v>0</v>
      </c>
      <c r="Q321" s="197">
        <v>1.6000000000000001E-4</v>
      </c>
      <c r="R321" s="197">
        <f>Q321*H321</f>
        <v>1.696E-3</v>
      </c>
      <c r="S321" s="197">
        <v>0</v>
      </c>
      <c r="T321" s="198">
        <f>S321*H321</f>
        <v>0</v>
      </c>
      <c r="U321" s="34"/>
      <c r="V321" s="34"/>
      <c r="W321" s="34"/>
      <c r="X321" s="34"/>
      <c r="Y321" s="34"/>
      <c r="Z321" s="34"/>
      <c r="AA321" s="34"/>
      <c r="AB321" s="34"/>
      <c r="AC321" s="34"/>
      <c r="AD321" s="34"/>
      <c r="AE321" s="34"/>
      <c r="AR321" s="199" t="s">
        <v>138</v>
      </c>
      <c r="AT321" s="199" t="s">
        <v>134</v>
      </c>
      <c r="AU321" s="199" t="s">
        <v>90</v>
      </c>
      <c r="AY321" s="17" t="s">
        <v>132</v>
      </c>
      <c r="BE321" s="200">
        <f>IF(N321="základní",J321,0)</f>
        <v>0</v>
      </c>
      <c r="BF321" s="200">
        <f>IF(N321="snížená",J321,0)</f>
        <v>0</v>
      </c>
      <c r="BG321" s="200">
        <f>IF(N321="zákl. přenesená",J321,0)</f>
        <v>0</v>
      </c>
      <c r="BH321" s="200">
        <f>IF(N321="sníž. přenesená",J321,0)</f>
        <v>0</v>
      </c>
      <c r="BI321" s="200">
        <f>IF(N321="nulová",J321,0)</f>
        <v>0</v>
      </c>
      <c r="BJ321" s="17" t="s">
        <v>88</v>
      </c>
      <c r="BK321" s="200">
        <f>ROUND(I321*H321,2)</f>
        <v>0</v>
      </c>
      <c r="BL321" s="17" t="s">
        <v>138</v>
      </c>
      <c r="BM321" s="199" t="s">
        <v>566</v>
      </c>
    </row>
    <row r="322" spans="1:65" s="13" customFormat="1" ht="22.5">
      <c r="B322" s="201"/>
      <c r="C322" s="202"/>
      <c r="D322" s="203" t="s">
        <v>140</v>
      </c>
      <c r="E322" s="204" t="s">
        <v>1</v>
      </c>
      <c r="F322" s="205" t="s">
        <v>567</v>
      </c>
      <c r="G322" s="202"/>
      <c r="H322" s="204" t="s">
        <v>1</v>
      </c>
      <c r="I322" s="206"/>
      <c r="J322" s="202"/>
      <c r="K322" s="202"/>
      <c r="L322" s="207"/>
      <c r="M322" s="208"/>
      <c r="N322" s="209"/>
      <c r="O322" s="209"/>
      <c r="P322" s="209"/>
      <c r="Q322" s="209"/>
      <c r="R322" s="209"/>
      <c r="S322" s="209"/>
      <c r="T322" s="210"/>
      <c r="AT322" s="211" t="s">
        <v>140</v>
      </c>
      <c r="AU322" s="211" t="s">
        <v>90</v>
      </c>
      <c r="AV322" s="13" t="s">
        <v>88</v>
      </c>
      <c r="AW322" s="13" t="s">
        <v>35</v>
      </c>
      <c r="AX322" s="13" t="s">
        <v>80</v>
      </c>
      <c r="AY322" s="211" t="s">
        <v>132</v>
      </c>
    </row>
    <row r="323" spans="1:65" s="14" customFormat="1" ht="11.25">
      <c r="B323" s="212"/>
      <c r="C323" s="213"/>
      <c r="D323" s="203" t="s">
        <v>140</v>
      </c>
      <c r="E323" s="214" t="s">
        <v>1</v>
      </c>
      <c r="F323" s="215" t="s">
        <v>568</v>
      </c>
      <c r="G323" s="213"/>
      <c r="H323" s="216">
        <v>10.6</v>
      </c>
      <c r="I323" s="217"/>
      <c r="J323" s="213"/>
      <c r="K323" s="213"/>
      <c r="L323" s="218"/>
      <c r="M323" s="219"/>
      <c r="N323" s="220"/>
      <c r="O323" s="220"/>
      <c r="P323" s="220"/>
      <c r="Q323" s="220"/>
      <c r="R323" s="220"/>
      <c r="S323" s="220"/>
      <c r="T323" s="221"/>
      <c r="AT323" s="222" t="s">
        <v>140</v>
      </c>
      <c r="AU323" s="222" t="s">
        <v>90</v>
      </c>
      <c r="AV323" s="14" t="s">
        <v>90</v>
      </c>
      <c r="AW323" s="14" t="s">
        <v>35</v>
      </c>
      <c r="AX323" s="14" t="s">
        <v>80</v>
      </c>
      <c r="AY323" s="222" t="s">
        <v>132</v>
      </c>
    </row>
    <row r="324" spans="1:65" s="15" customFormat="1" ht="11.25">
      <c r="B324" s="223"/>
      <c r="C324" s="224"/>
      <c r="D324" s="203" t="s">
        <v>140</v>
      </c>
      <c r="E324" s="225" t="s">
        <v>1</v>
      </c>
      <c r="F324" s="226" t="s">
        <v>143</v>
      </c>
      <c r="G324" s="224"/>
      <c r="H324" s="227">
        <v>10.6</v>
      </c>
      <c r="I324" s="228"/>
      <c r="J324" s="224"/>
      <c r="K324" s="224"/>
      <c r="L324" s="229"/>
      <c r="M324" s="230"/>
      <c r="N324" s="231"/>
      <c r="O324" s="231"/>
      <c r="P324" s="231"/>
      <c r="Q324" s="231"/>
      <c r="R324" s="231"/>
      <c r="S324" s="231"/>
      <c r="T324" s="232"/>
      <c r="AT324" s="233" t="s">
        <v>140</v>
      </c>
      <c r="AU324" s="233" t="s">
        <v>90</v>
      </c>
      <c r="AV324" s="15" t="s">
        <v>138</v>
      </c>
      <c r="AW324" s="15" t="s">
        <v>35</v>
      </c>
      <c r="AX324" s="15" t="s">
        <v>88</v>
      </c>
      <c r="AY324" s="233" t="s">
        <v>132</v>
      </c>
    </row>
    <row r="325" spans="1:65" s="2" customFormat="1" ht="21.75" customHeight="1">
      <c r="A325" s="34"/>
      <c r="B325" s="35"/>
      <c r="C325" s="187" t="s">
        <v>406</v>
      </c>
      <c r="D325" s="187" t="s">
        <v>134</v>
      </c>
      <c r="E325" s="188" t="s">
        <v>569</v>
      </c>
      <c r="F325" s="189" t="s">
        <v>570</v>
      </c>
      <c r="G325" s="190" t="s">
        <v>171</v>
      </c>
      <c r="H325" s="191">
        <v>10.6</v>
      </c>
      <c r="I325" s="192"/>
      <c r="J325" s="193">
        <f>ROUND(I325*H325,2)</f>
        <v>0</v>
      </c>
      <c r="K325" s="194"/>
      <c r="L325" s="39"/>
      <c r="M325" s="195" t="s">
        <v>1</v>
      </c>
      <c r="N325" s="196" t="s">
        <v>45</v>
      </c>
      <c r="O325" s="71"/>
      <c r="P325" s="197">
        <f>O325*H325</f>
        <v>0</v>
      </c>
      <c r="Q325" s="197">
        <v>0</v>
      </c>
      <c r="R325" s="197">
        <f>Q325*H325</f>
        <v>0</v>
      </c>
      <c r="S325" s="197">
        <v>0</v>
      </c>
      <c r="T325" s="198">
        <f>S325*H325</f>
        <v>0</v>
      </c>
      <c r="U325" s="34"/>
      <c r="V325" s="34"/>
      <c r="W325" s="34"/>
      <c r="X325" s="34"/>
      <c r="Y325" s="34"/>
      <c r="Z325" s="34"/>
      <c r="AA325" s="34"/>
      <c r="AB325" s="34"/>
      <c r="AC325" s="34"/>
      <c r="AD325" s="34"/>
      <c r="AE325" s="34"/>
      <c r="AR325" s="199" t="s">
        <v>138</v>
      </c>
      <c r="AT325" s="199" t="s">
        <v>134</v>
      </c>
      <c r="AU325" s="199" t="s">
        <v>90</v>
      </c>
      <c r="AY325" s="17" t="s">
        <v>132</v>
      </c>
      <c r="BE325" s="200">
        <f>IF(N325="základní",J325,0)</f>
        <v>0</v>
      </c>
      <c r="BF325" s="200">
        <f>IF(N325="snížená",J325,0)</f>
        <v>0</v>
      </c>
      <c r="BG325" s="200">
        <f>IF(N325="zákl. přenesená",J325,0)</f>
        <v>0</v>
      </c>
      <c r="BH325" s="200">
        <f>IF(N325="sníž. přenesená",J325,0)</f>
        <v>0</v>
      </c>
      <c r="BI325" s="200">
        <f>IF(N325="nulová",J325,0)</f>
        <v>0</v>
      </c>
      <c r="BJ325" s="17" t="s">
        <v>88</v>
      </c>
      <c r="BK325" s="200">
        <f>ROUND(I325*H325,2)</f>
        <v>0</v>
      </c>
      <c r="BL325" s="17" t="s">
        <v>138</v>
      </c>
      <c r="BM325" s="199" t="s">
        <v>571</v>
      </c>
    </row>
    <row r="326" spans="1:65" s="13" customFormat="1" ht="11.25">
      <c r="B326" s="201"/>
      <c r="C326" s="202"/>
      <c r="D326" s="203" t="s">
        <v>140</v>
      </c>
      <c r="E326" s="204" t="s">
        <v>1</v>
      </c>
      <c r="F326" s="205" t="s">
        <v>572</v>
      </c>
      <c r="G326" s="202"/>
      <c r="H326" s="204" t="s">
        <v>1</v>
      </c>
      <c r="I326" s="206"/>
      <c r="J326" s="202"/>
      <c r="K326" s="202"/>
      <c r="L326" s="207"/>
      <c r="M326" s="208"/>
      <c r="N326" s="209"/>
      <c r="O326" s="209"/>
      <c r="P326" s="209"/>
      <c r="Q326" s="209"/>
      <c r="R326" s="209"/>
      <c r="S326" s="209"/>
      <c r="T326" s="210"/>
      <c r="AT326" s="211" t="s">
        <v>140</v>
      </c>
      <c r="AU326" s="211" t="s">
        <v>90</v>
      </c>
      <c r="AV326" s="13" t="s">
        <v>88</v>
      </c>
      <c r="AW326" s="13" t="s">
        <v>35</v>
      </c>
      <c r="AX326" s="13" t="s">
        <v>80</v>
      </c>
      <c r="AY326" s="211" t="s">
        <v>132</v>
      </c>
    </row>
    <row r="327" spans="1:65" s="14" customFormat="1" ht="11.25">
      <c r="B327" s="212"/>
      <c r="C327" s="213"/>
      <c r="D327" s="203" t="s">
        <v>140</v>
      </c>
      <c r="E327" s="214" t="s">
        <v>1</v>
      </c>
      <c r="F327" s="215" t="s">
        <v>568</v>
      </c>
      <c r="G327" s="213"/>
      <c r="H327" s="216">
        <v>10.6</v>
      </c>
      <c r="I327" s="217"/>
      <c r="J327" s="213"/>
      <c r="K327" s="213"/>
      <c r="L327" s="218"/>
      <c r="M327" s="219"/>
      <c r="N327" s="220"/>
      <c r="O327" s="220"/>
      <c r="P327" s="220"/>
      <c r="Q327" s="220"/>
      <c r="R327" s="220"/>
      <c r="S327" s="220"/>
      <c r="T327" s="221"/>
      <c r="AT327" s="222" t="s">
        <v>140</v>
      </c>
      <c r="AU327" s="222" t="s">
        <v>90</v>
      </c>
      <c r="AV327" s="14" t="s">
        <v>90</v>
      </c>
      <c r="AW327" s="14" t="s">
        <v>35</v>
      </c>
      <c r="AX327" s="14" t="s">
        <v>80</v>
      </c>
      <c r="AY327" s="222" t="s">
        <v>132</v>
      </c>
    </row>
    <row r="328" spans="1:65" s="15" customFormat="1" ht="11.25">
      <c r="B328" s="223"/>
      <c r="C328" s="224"/>
      <c r="D328" s="203" t="s">
        <v>140</v>
      </c>
      <c r="E328" s="225" t="s">
        <v>1</v>
      </c>
      <c r="F328" s="226" t="s">
        <v>143</v>
      </c>
      <c r="G328" s="224"/>
      <c r="H328" s="227">
        <v>10.6</v>
      </c>
      <c r="I328" s="228"/>
      <c r="J328" s="224"/>
      <c r="K328" s="224"/>
      <c r="L328" s="229"/>
      <c r="M328" s="230"/>
      <c r="N328" s="231"/>
      <c r="O328" s="231"/>
      <c r="P328" s="231"/>
      <c r="Q328" s="231"/>
      <c r="R328" s="231"/>
      <c r="S328" s="231"/>
      <c r="T328" s="232"/>
      <c r="AT328" s="233" t="s">
        <v>140</v>
      </c>
      <c r="AU328" s="233" t="s">
        <v>90</v>
      </c>
      <c r="AV328" s="15" t="s">
        <v>138</v>
      </c>
      <c r="AW328" s="15" t="s">
        <v>35</v>
      </c>
      <c r="AX328" s="15" t="s">
        <v>88</v>
      </c>
      <c r="AY328" s="233" t="s">
        <v>132</v>
      </c>
    </row>
    <row r="329" spans="1:65" s="2" customFormat="1" ht="24.2" customHeight="1">
      <c r="A329" s="34"/>
      <c r="B329" s="35"/>
      <c r="C329" s="187" t="s">
        <v>411</v>
      </c>
      <c r="D329" s="187" t="s">
        <v>134</v>
      </c>
      <c r="E329" s="188" t="s">
        <v>573</v>
      </c>
      <c r="F329" s="189" t="s">
        <v>574</v>
      </c>
      <c r="G329" s="190" t="s">
        <v>220</v>
      </c>
      <c r="H329" s="191">
        <v>0.48</v>
      </c>
      <c r="I329" s="192"/>
      <c r="J329" s="193">
        <f>ROUND(I329*H329,2)</f>
        <v>0</v>
      </c>
      <c r="K329" s="194"/>
      <c r="L329" s="39"/>
      <c r="M329" s="195" t="s">
        <v>1</v>
      </c>
      <c r="N329" s="196" t="s">
        <v>45</v>
      </c>
      <c r="O329" s="71"/>
      <c r="P329" s="197">
        <f>O329*H329</f>
        <v>0</v>
      </c>
      <c r="Q329" s="197">
        <v>0</v>
      </c>
      <c r="R329" s="197">
        <f>Q329*H329</f>
        <v>0</v>
      </c>
      <c r="S329" s="197">
        <v>1</v>
      </c>
      <c r="T329" s="198">
        <f>S329*H329</f>
        <v>0.48</v>
      </c>
      <c r="U329" s="34"/>
      <c r="V329" s="34"/>
      <c r="W329" s="34"/>
      <c r="X329" s="34"/>
      <c r="Y329" s="34"/>
      <c r="Z329" s="34"/>
      <c r="AA329" s="34"/>
      <c r="AB329" s="34"/>
      <c r="AC329" s="34"/>
      <c r="AD329" s="34"/>
      <c r="AE329" s="34"/>
      <c r="AR329" s="199" t="s">
        <v>138</v>
      </c>
      <c r="AT329" s="199" t="s">
        <v>134</v>
      </c>
      <c r="AU329" s="199" t="s">
        <v>90</v>
      </c>
      <c r="AY329" s="17" t="s">
        <v>132</v>
      </c>
      <c r="BE329" s="200">
        <f>IF(N329="základní",J329,0)</f>
        <v>0</v>
      </c>
      <c r="BF329" s="200">
        <f>IF(N329="snížená",J329,0)</f>
        <v>0</v>
      </c>
      <c r="BG329" s="200">
        <f>IF(N329="zákl. přenesená",J329,0)</f>
        <v>0</v>
      </c>
      <c r="BH329" s="200">
        <f>IF(N329="sníž. přenesená",J329,0)</f>
        <v>0</v>
      </c>
      <c r="BI329" s="200">
        <f>IF(N329="nulová",J329,0)</f>
        <v>0</v>
      </c>
      <c r="BJ329" s="17" t="s">
        <v>88</v>
      </c>
      <c r="BK329" s="200">
        <f>ROUND(I329*H329,2)</f>
        <v>0</v>
      </c>
      <c r="BL329" s="17" t="s">
        <v>138</v>
      </c>
      <c r="BM329" s="199" t="s">
        <v>575</v>
      </c>
    </row>
    <row r="330" spans="1:65" s="13" customFormat="1" ht="11.25">
      <c r="B330" s="201"/>
      <c r="C330" s="202"/>
      <c r="D330" s="203" t="s">
        <v>140</v>
      </c>
      <c r="E330" s="204" t="s">
        <v>1</v>
      </c>
      <c r="F330" s="205" t="s">
        <v>576</v>
      </c>
      <c r="G330" s="202"/>
      <c r="H330" s="204" t="s">
        <v>1</v>
      </c>
      <c r="I330" s="206"/>
      <c r="J330" s="202"/>
      <c r="K330" s="202"/>
      <c r="L330" s="207"/>
      <c r="M330" s="208"/>
      <c r="N330" s="209"/>
      <c r="O330" s="209"/>
      <c r="P330" s="209"/>
      <c r="Q330" s="209"/>
      <c r="R330" s="209"/>
      <c r="S330" s="209"/>
      <c r="T330" s="210"/>
      <c r="AT330" s="211" t="s">
        <v>140</v>
      </c>
      <c r="AU330" s="211" t="s">
        <v>90</v>
      </c>
      <c r="AV330" s="13" t="s">
        <v>88</v>
      </c>
      <c r="AW330" s="13" t="s">
        <v>35</v>
      </c>
      <c r="AX330" s="13" t="s">
        <v>80</v>
      </c>
      <c r="AY330" s="211" t="s">
        <v>132</v>
      </c>
    </row>
    <row r="331" spans="1:65" s="14" customFormat="1" ht="11.25">
      <c r="B331" s="212"/>
      <c r="C331" s="213"/>
      <c r="D331" s="203" t="s">
        <v>140</v>
      </c>
      <c r="E331" s="214" t="s">
        <v>1</v>
      </c>
      <c r="F331" s="215" t="s">
        <v>428</v>
      </c>
      <c r="G331" s="213"/>
      <c r="H331" s="216">
        <v>0.1</v>
      </c>
      <c r="I331" s="217"/>
      <c r="J331" s="213"/>
      <c r="K331" s="213"/>
      <c r="L331" s="218"/>
      <c r="M331" s="219"/>
      <c r="N331" s="220"/>
      <c r="O331" s="220"/>
      <c r="P331" s="220"/>
      <c r="Q331" s="220"/>
      <c r="R331" s="220"/>
      <c r="S331" s="220"/>
      <c r="T331" s="221"/>
      <c r="AT331" s="222" t="s">
        <v>140</v>
      </c>
      <c r="AU331" s="222" t="s">
        <v>90</v>
      </c>
      <c r="AV331" s="14" t="s">
        <v>90</v>
      </c>
      <c r="AW331" s="14" t="s">
        <v>35</v>
      </c>
      <c r="AX331" s="14" t="s">
        <v>80</v>
      </c>
      <c r="AY331" s="222" t="s">
        <v>132</v>
      </c>
    </row>
    <row r="332" spans="1:65" s="13" customFormat="1" ht="11.25">
      <c r="B332" s="201"/>
      <c r="C332" s="202"/>
      <c r="D332" s="203" t="s">
        <v>140</v>
      </c>
      <c r="E332" s="204" t="s">
        <v>1</v>
      </c>
      <c r="F332" s="205" t="s">
        <v>577</v>
      </c>
      <c r="G332" s="202"/>
      <c r="H332" s="204" t="s">
        <v>1</v>
      </c>
      <c r="I332" s="206"/>
      <c r="J332" s="202"/>
      <c r="K332" s="202"/>
      <c r="L332" s="207"/>
      <c r="M332" s="208"/>
      <c r="N332" s="209"/>
      <c r="O332" s="209"/>
      <c r="P332" s="209"/>
      <c r="Q332" s="209"/>
      <c r="R332" s="209"/>
      <c r="S332" s="209"/>
      <c r="T332" s="210"/>
      <c r="AT332" s="211" t="s">
        <v>140</v>
      </c>
      <c r="AU332" s="211" t="s">
        <v>90</v>
      </c>
      <c r="AV332" s="13" t="s">
        <v>88</v>
      </c>
      <c r="AW332" s="13" t="s">
        <v>35</v>
      </c>
      <c r="AX332" s="13" t="s">
        <v>80</v>
      </c>
      <c r="AY332" s="211" t="s">
        <v>132</v>
      </c>
    </row>
    <row r="333" spans="1:65" s="14" customFormat="1" ht="11.25">
      <c r="B333" s="212"/>
      <c r="C333" s="213"/>
      <c r="D333" s="203" t="s">
        <v>140</v>
      </c>
      <c r="E333" s="214" t="s">
        <v>1</v>
      </c>
      <c r="F333" s="215" t="s">
        <v>578</v>
      </c>
      <c r="G333" s="213"/>
      <c r="H333" s="216">
        <v>0.32</v>
      </c>
      <c r="I333" s="217"/>
      <c r="J333" s="213"/>
      <c r="K333" s="213"/>
      <c r="L333" s="218"/>
      <c r="M333" s="219"/>
      <c r="N333" s="220"/>
      <c r="O333" s="220"/>
      <c r="P333" s="220"/>
      <c r="Q333" s="220"/>
      <c r="R333" s="220"/>
      <c r="S333" s="220"/>
      <c r="T333" s="221"/>
      <c r="AT333" s="222" t="s">
        <v>140</v>
      </c>
      <c r="AU333" s="222" t="s">
        <v>90</v>
      </c>
      <c r="AV333" s="14" t="s">
        <v>90</v>
      </c>
      <c r="AW333" s="14" t="s">
        <v>35</v>
      </c>
      <c r="AX333" s="14" t="s">
        <v>80</v>
      </c>
      <c r="AY333" s="222" t="s">
        <v>132</v>
      </c>
    </row>
    <row r="334" spans="1:65" s="13" customFormat="1" ht="11.25">
      <c r="B334" s="201"/>
      <c r="C334" s="202"/>
      <c r="D334" s="203" t="s">
        <v>140</v>
      </c>
      <c r="E334" s="204" t="s">
        <v>1</v>
      </c>
      <c r="F334" s="205" t="s">
        <v>579</v>
      </c>
      <c r="G334" s="202"/>
      <c r="H334" s="204" t="s">
        <v>1</v>
      </c>
      <c r="I334" s="206"/>
      <c r="J334" s="202"/>
      <c r="K334" s="202"/>
      <c r="L334" s="207"/>
      <c r="M334" s="208"/>
      <c r="N334" s="209"/>
      <c r="O334" s="209"/>
      <c r="P334" s="209"/>
      <c r="Q334" s="209"/>
      <c r="R334" s="209"/>
      <c r="S334" s="209"/>
      <c r="T334" s="210"/>
      <c r="AT334" s="211" t="s">
        <v>140</v>
      </c>
      <c r="AU334" s="211" t="s">
        <v>90</v>
      </c>
      <c r="AV334" s="13" t="s">
        <v>88</v>
      </c>
      <c r="AW334" s="13" t="s">
        <v>35</v>
      </c>
      <c r="AX334" s="13" t="s">
        <v>80</v>
      </c>
      <c r="AY334" s="211" t="s">
        <v>132</v>
      </c>
    </row>
    <row r="335" spans="1:65" s="14" customFormat="1" ht="11.25">
      <c r="B335" s="212"/>
      <c r="C335" s="213"/>
      <c r="D335" s="203" t="s">
        <v>140</v>
      </c>
      <c r="E335" s="214" t="s">
        <v>1</v>
      </c>
      <c r="F335" s="215" t="s">
        <v>580</v>
      </c>
      <c r="G335" s="213"/>
      <c r="H335" s="216">
        <v>0.06</v>
      </c>
      <c r="I335" s="217"/>
      <c r="J335" s="213"/>
      <c r="K335" s="213"/>
      <c r="L335" s="218"/>
      <c r="M335" s="219"/>
      <c r="N335" s="220"/>
      <c r="O335" s="220"/>
      <c r="P335" s="220"/>
      <c r="Q335" s="220"/>
      <c r="R335" s="220"/>
      <c r="S335" s="220"/>
      <c r="T335" s="221"/>
      <c r="AT335" s="222" t="s">
        <v>140</v>
      </c>
      <c r="AU335" s="222" t="s">
        <v>90</v>
      </c>
      <c r="AV335" s="14" t="s">
        <v>90</v>
      </c>
      <c r="AW335" s="14" t="s">
        <v>35</v>
      </c>
      <c r="AX335" s="14" t="s">
        <v>80</v>
      </c>
      <c r="AY335" s="222" t="s">
        <v>132</v>
      </c>
    </row>
    <row r="336" spans="1:65" s="15" customFormat="1" ht="11.25">
      <c r="B336" s="223"/>
      <c r="C336" s="224"/>
      <c r="D336" s="203" t="s">
        <v>140</v>
      </c>
      <c r="E336" s="225" t="s">
        <v>1</v>
      </c>
      <c r="F336" s="226" t="s">
        <v>143</v>
      </c>
      <c r="G336" s="224"/>
      <c r="H336" s="227">
        <v>0.48</v>
      </c>
      <c r="I336" s="228"/>
      <c r="J336" s="224"/>
      <c r="K336" s="224"/>
      <c r="L336" s="229"/>
      <c r="M336" s="230"/>
      <c r="N336" s="231"/>
      <c r="O336" s="231"/>
      <c r="P336" s="231"/>
      <c r="Q336" s="231"/>
      <c r="R336" s="231"/>
      <c r="S336" s="231"/>
      <c r="T336" s="232"/>
      <c r="AT336" s="233" t="s">
        <v>140</v>
      </c>
      <c r="AU336" s="233" t="s">
        <v>90</v>
      </c>
      <c r="AV336" s="15" t="s">
        <v>138</v>
      </c>
      <c r="AW336" s="15" t="s">
        <v>35</v>
      </c>
      <c r="AX336" s="15" t="s">
        <v>88</v>
      </c>
      <c r="AY336" s="233" t="s">
        <v>132</v>
      </c>
    </row>
    <row r="337" spans="1:65" s="2" customFormat="1" ht="24.2" customHeight="1">
      <c r="A337" s="34"/>
      <c r="B337" s="35"/>
      <c r="C337" s="187" t="s">
        <v>415</v>
      </c>
      <c r="D337" s="187" t="s">
        <v>134</v>
      </c>
      <c r="E337" s="188" t="s">
        <v>581</v>
      </c>
      <c r="F337" s="189" t="s">
        <v>582</v>
      </c>
      <c r="G337" s="190" t="s">
        <v>281</v>
      </c>
      <c r="H337" s="191">
        <v>1</v>
      </c>
      <c r="I337" s="192"/>
      <c r="J337" s="193">
        <f>ROUND(I337*H337,2)</f>
        <v>0</v>
      </c>
      <c r="K337" s="194"/>
      <c r="L337" s="39"/>
      <c r="M337" s="195" t="s">
        <v>1</v>
      </c>
      <c r="N337" s="196" t="s">
        <v>45</v>
      </c>
      <c r="O337" s="71"/>
      <c r="P337" s="197">
        <f>O337*H337</f>
        <v>0</v>
      </c>
      <c r="Q337" s="197">
        <v>0</v>
      </c>
      <c r="R337" s="197">
        <f>Q337*H337</f>
        <v>0</v>
      </c>
      <c r="S337" s="197">
        <v>4.0000000000000001E-3</v>
      </c>
      <c r="T337" s="198">
        <f>S337*H337</f>
        <v>4.0000000000000001E-3</v>
      </c>
      <c r="U337" s="34"/>
      <c r="V337" s="34"/>
      <c r="W337" s="34"/>
      <c r="X337" s="34"/>
      <c r="Y337" s="34"/>
      <c r="Z337" s="34"/>
      <c r="AA337" s="34"/>
      <c r="AB337" s="34"/>
      <c r="AC337" s="34"/>
      <c r="AD337" s="34"/>
      <c r="AE337" s="34"/>
      <c r="AR337" s="199" t="s">
        <v>138</v>
      </c>
      <c r="AT337" s="199" t="s">
        <v>134</v>
      </c>
      <c r="AU337" s="199" t="s">
        <v>90</v>
      </c>
      <c r="AY337" s="17" t="s">
        <v>132</v>
      </c>
      <c r="BE337" s="200">
        <f>IF(N337="základní",J337,0)</f>
        <v>0</v>
      </c>
      <c r="BF337" s="200">
        <f>IF(N337="snížená",J337,0)</f>
        <v>0</v>
      </c>
      <c r="BG337" s="200">
        <f>IF(N337="zákl. přenesená",J337,0)</f>
        <v>0</v>
      </c>
      <c r="BH337" s="200">
        <f>IF(N337="sníž. přenesená",J337,0)</f>
        <v>0</v>
      </c>
      <c r="BI337" s="200">
        <f>IF(N337="nulová",J337,0)</f>
        <v>0</v>
      </c>
      <c r="BJ337" s="17" t="s">
        <v>88</v>
      </c>
      <c r="BK337" s="200">
        <f>ROUND(I337*H337,2)</f>
        <v>0</v>
      </c>
      <c r="BL337" s="17" t="s">
        <v>138</v>
      </c>
      <c r="BM337" s="199" t="s">
        <v>583</v>
      </c>
    </row>
    <row r="338" spans="1:65" s="13" customFormat="1" ht="11.25">
      <c r="B338" s="201"/>
      <c r="C338" s="202"/>
      <c r="D338" s="203" t="s">
        <v>140</v>
      </c>
      <c r="E338" s="204" t="s">
        <v>1</v>
      </c>
      <c r="F338" s="205" t="s">
        <v>584</v>
      </c>
      <c r="G338" s="202"/>
      <c r="H338" s="204" t="s">
        <v>1</v>
      </c>
      <c r="I338" s="206"/>
      <c r="J338" s="202"/>
      <c r="K338" s="202"/>
      <c r="L338" s="207"/>
      <c r="M338" s="208"/>
      <c r="N338" s="209"/>
      <c r="O338" s="209"/>
      <c r="P338" s="209"/>
      <c r="Q338" s="209"/>
      <c r="R338" s="209"/>
      <c r="S338" s="209"/>
      <c r="T338" s="210"/>
      <c r="AT338" s="211" t="s">
        <v>140</v>
      </c>
      <c r="AU338" s="211" t="s">
        <v>90</v>
      </c>
      <c r="AV338" s="13" t="s">
        <v>88</v>
      </c>
      <c r="AW338" s="13" t="s">
        <v>35</v>
      </c>
      <c r="AX338" s="13" t="s">
        <v>80</v>
      </c>
      <c r="AY338" s="211" t="s">
        <v>132</v>
      </c>
    </row>
    <row r="339" spans="1:65" s="14" customFormat="1" ht="11.25">
      <c r="B339" s="212"/>
      <c r="C339" s="213"/>
      <c r="D339" s="203" t="s">
        <v>140</v>
      </c>
      <c r="E339" s="214" t="s">
        <v>1</v>
      </c>
      <c r="F339" s="215" t="s">
        <v>88</v>
      </c>
      <c r="G339" s="213"/>
      <c r="H339" s="216">
        <v>1</v>
      </c>
      <c r="I339" s="217"/>
      <c r="J339" s="213"/>
      <c r="K339" s="213"/>
      <c r="L339" s="218"/>
      <c r="M339" s="219"/>
      <c r="N339" s="220"/>
      <c r="O339" s="220"/>
      <c r="P339" s="220"/>
      <c r="Q339" s="220"/>
      <c r="R339" s="220"/>
      <c r="S339" s="220"/>
      <c r="T339" s="221"/>
      <c r="AT339" s="222" t="s">
        <v>140</v>
      </c>
      <c r="AU339" s="222" t="s">
        <v>90</v>
      </c>
      <c r="AV339" s="14" t="s">
        <v>90</v>
      </c>
      <c r="AW339" s="14" t="s">
        <v>35</v>
      </c>
      <c r="AX339" s="14" t="s">
        <v>80</v>
      </c>
      <c r="AY339" s="222" t="s">
        <v>132</v>
      </c>
    </row>
    <row r="340" spans="1:65" s="15" customFormat="1" ht="11.25">
      <c r="B340" s="223"/>
      <c r="C340" s="224"/>
      <c r="D340" s="203" t="s">
        <v>140</v>
      </c>
      <c r="E340" s="225" t="s">
        <v>1</v>
      </c>
      <c r="F340" s="226" t="s">
        <v>143</v>
      </c>
      <c r="G340" s="224"/>
      <c r="H340" s="227">
        <v>1</v>
      </c>
      <c r="I340" s="228"/>
      <c r="J340" s="224"/>
      <c r="K340" s="224"/>
      <c r="L340" s="229"/>
      <c r="M340" s="230"/>
      <c r="N340" s="231"/>
      <c r="O340" s="231"/>
      <c r="P340" s="231"/>
      <c r="Q340" s="231"/>
      <c r="R340" s="231"/>
      <c r="S340" s="231"/>
      <c r="T340" s="232"/>
      <c r="AT340" s="233" t="s">
        <v>140</v>
      </c>
      <c r="AU340" s="233" t="s">
        <v>90</v>
      </c>
      <c r="AV340" s="15" t="s">
        <v>138</v>
      </c>
      <c r="AW340" s="15" t="s">
        <v>35</v>
      </c>
      <c r="AX340" s="15" t="s">
        <v>88</v>
      </c>
      <c r="AY340" s="233" t="s">
        <v>132</v>
      </c>
    </row>
    <row r="341" spans="1:65" s="12" customFormat="1" ht="22.9" customHeight="1">
      <c r="B341" s="171"/>
      <c r="C341" s="172"/>
      <c r="D341" s="173" t="s">
        <v>79</v>
      </c>
      <c r="E341" s="185" t="s">
        <v>371</v>
      </c>
      <c r="F341" s="185" t="s">
        <v>372</v>
      </c>
      <c r="G341" s="172"/>
      <c r="H341" s="172"/>
      <c r="I341" s="175"/>
      <c r="J341" s="186">
        <f>BK341</f>
        <v>0</v>
      </c>
      <c r="K341" s="172"/>
      <c r="L341" s="177"/>
      <c r="M341" s="178"/>
      <c r="N341" s="179"/>
      <c r="O341" s="179"/>
      <c r="P341" s="180">
        <f>SUM(P342:P350)</f>
        <v>0</v>
      </c>
      <c r="Q341" s="179"/>
      <c r="R341" s="180">
        <f>SUM(R342:R350)</f>
        <v>0</v>
      </c>
      <c r="S341" s="179"/>
      <c r="T341" s="181">
        <f>SUM(T342:T350)</f>
        <v>0</v>
      </c>
      <c r="AR341" s="182" t="s">
        <v>88</v>
      </c>
      <c r="AT341" s="183" t="s">
        <v>79</v>
      </c>
      <c r="AU341" s="183" t="s">
        <v>88</v>
      </c>
      <c r="AY341" s="182" t="s">
        <v>132</v>
      </c>
      <c r="BK341" s="184">
        <f>SUM(BK342:BK350)</f>
        <v>0</v>
      </c>
    </row>
    <row r="342" spans="1:65" s="2" customFormat="1" ht="24.2" customHeight="1">
      <c r="A342" s="34"/>
      <c r="B342" s="35"/>
      <c r="C342" s="187" t="s">
        <v>422</v>
      </c>
      <c r="D342" s="187" t="s">
        <v>134</v>
      </c>
      <c r="E342" s="188" t="s">
        <v>374</v>
      </c>
      <c r="F342" s="189" t="s">
        <v>375</v>
      </c>
      <c r="G342" s="190" t="s">
        <v>220</v>
      </c>
      <c r="H342" s="191">
        <v>123.706</v>
      </c>
      <c r="I342" s="192"/>
      <c r="J342" s="193">
        <f>ROUND(I342*H342,2)</f>
        <v>0</v>
      </c>
      <c r="K342" s="194"/>
      <c r="L342" s="39"/>
      <c r="M342" s="195" t="s">
        <v>1</v>
      </c>
      <c r="N342" s="196" t="s">
        <v>45</v>
      </c>
      <c r="O342" s="71"/>
      <c r="P342" s="197">
        <f>O342*H342</f>
        <v>0</v>
      </c>
      <c r="Q342" s="197">
        <v>0</v>
      </c>
      <c r="R342" s="197">
        <f>Q342*H342</f>
        <v>0</v>
      </c>
      <c r="S342" s="197">
        <v>0</v>
      </c>
      <c r="T342" s="198">
        <f>S342*H342</f>
        <v>0</v>
      </c>
      <c r="U342" s="34"/>
      <c r="V342" s="34"/>
      <c r="W342" s="34"/>
      <c r="X342" s="34"/>
      <c r="Y342" s="34"/>
      <c r="Z342" s="34"/>
      <c r="AA342" s="34"/>
      <c r="AB342" s="34"/>
      <c r="AC342" s="34"/>
      <c r="AD342" s="34"/>
      <c r="AE342" s="34"/>
      <c r="AR342" s="199" t="s">
        <v>138</v>
      </c>
      <c r="AT342" s="199" t="s">
        <v>134</v>
      </c>
      <c r="AU342" s="199" t="s">
        <v>90</v>
      </c>
      <c r="AY342" s="17" t="s">
        <v>132</v>
      </c>
      <c r="BE342" s="200">
        <f>IF(N342="základní",J342,0)</f>
        <v>0</v>
      </c>
      <c r="BF342" s="200">
        <f>IF(N342="snížená",J342,0)</f>
        <v>0</v>
      </c>
      <c r="BG342" s="200">
        <f>IF(N342="zákl. přenesená",J342,0)</f>
        <v>0</v>
      </c>
      <c r="BH342" s="200">
        <f>IF(N342="sníž. přenesená",J342,0)</f>
        <v>0</v>
      </c>
      <c r="BI342" s="200">
        <f>IF(N342="nulová",J342,0)</f>
        <v>0</v>
      </c>
      <c r="BJ342" s="17" t="s">
        <v>88</v>
      </c>
      <c r="BK342" s="200">
        <f>ROUND(I342*H342,2)</f>
        <v>0</v>
      </c>
      <c r="BL342" s="17" t="s">
        <v>138</v>
      </c>
      <c r="BM342" s="199" t="s">
        <v>585</v>
      </c>
    </row>
    <row r="343" spans="1:65" s="2" customFormat="1" ht="24.2" customHeight="1">
      <c r="A343" s="34"/>
      <c r="B343" s="35"/>
      <c r="C343" s="187" t="s">
        <v>586</v>
      </c>
      <c r="D343" s="187" t="s">
        <v>134</v>
      </c>
      <c r="E343" s="188" t="s">
        <v>378</v>
      </c>
      <c r="F343" s="189" t="s">
        <v>379</v>
      </c>
      <c r="G343" s="190" t="s">
        <v>220</v>
      </c>
      <c r="H343" s="191">
        <v>989.64800000000002</v>
      </c>
      <c r="I343" s="192"/>
      <c r="J343" s="193">
        <f>ROUND(I343*H343,2)</f>
        <v>0</v>
      </c>
      <c r="K343" s="194"/>
      <c r="L343" s="39"/>
      <c r="M343" s="195" t="s">
        <v>1</v>
      </c>
      <c r="N343" s="196" t="s">
        <v>45</v>
      </c>
      <c r="O343" s="71"/>
      <c r="P343" s="197">
        <f>O343*H343</f>
        <v>0</v>
      </c>
      <c r="Q343" s="197">
        <v>0</v>
      </c>
      <c r="R343" s="197">
        <f>Q343*H343</f>
        <v>0</v>
      </c>
      <c r="S343" s="197">
        <v>0</v>
      </c>
      <c r="T343" s="198">
        <f>S343*H343</f>
        <v>0</v>
      </c>
      <c r="U343" s="34"/>
      <c r="V343" s="34"/>
      <c r="W343" s="34"/>
      <c r="X343" s="34"/>
      <c r="Y343" s="34"/>
      <c r="Z343" s="34"/>
      <c r="AA343" s="34"/>
      <c r="AB343" s="34"/>
      <c r="AC343" s="34"/>
      <c r="AD343" s="34"/>
      <c r="AE343" s="34"/>
      <c r="AR343" s="199" t="s">
        <v>138</v>
      </c>
      <c r="AT343" s="199" t="s">
        <v>134</v>
      </c>
      <c r="AU343" s="199" t="s">
        <v>90</v>
      </c>
      <c r="AY343" s="17" t="s">
        <v>132</v>
      </c>
      <c r="BE343" s="200">
        <f>IF(N343="základní",J343,0)</f>
        <v>0</v>
      </c>
      <c r="BF343" s="200">
        <f>IF(N343="snížená",J343,0)</f>
        <v>0</v>
      </c>
      <c r="BG343" s="200">
        <f>IF(N343="zákl. přenesená",J343,0)</f>
        <v>0</v>
      </c>
      <c r="BH343" s="200">
        <f>IF(N343="sníž. přenesená",J343,0)</f>
        <v>0</v>
      </c>
      <c r="BI343" s="200">
        <f>IF(N343="nulová",J343,0)</f>
        <v>0</v>
      </c>
      <c r="BJ343" s="17" t="s">
        <v>88</v>
      </c>
      <c r="BK343" s="200">
        <f>ROUND(I343*H343,2)</f>
        <v>0</v>
      </c>
      <c r="BL343" s="17" t="s">
        <v>138</v>
      </c>
      <c r="BM343" s="199" t="s">
        <v>587</v>
      </c>
    </row>
    <row r="344" spans="1:65" s="14" customFormat="1" ht="11.25">
      <c r="B344" s="212"/>
      <c r="C344" s="213"/>
      <c r="D344" s="203" t="s">
        <v>140</v>
      </c>
      <c r="E344" s="213"/>
      <c r="F344" s="215" t="s">
        <v>588</v>
      </c>
      <c r="G344" s="213"/>
      <c r="H344" s="216">
        <v>989.64800000000002</v>
      </c>
      <c r="I344" s="217"/>
      <c r="J344" s="213"/>
      <c r="K344" s="213"/>
      <c r="L344" s="218"/>
      <c r="M344" s="219"/>
      <c r="N344" s="220"/>
      <c r="O344" s="220"/>
      <c r="P344" s="220"/>
      <c r="Q344" s="220"/>
      <c r="R344" s="220"/>
      <c r="S344" s="220"/>
      <c r="T344" s="221"/>
      <c r="AT344" s="222" t="s">
        <v>140</v>
      </c>
      <c r="AU344" s="222" t="s">
        <v>90</v>
      </c>
      <c r="AV344" s="14" t="s">
        <v>90</v>
      </c>
      <c r="AW344" s="14" t="s">
        <v>4</v>
      </c>
      <c r="AX344" s="14" t="s">
        <v>88</v>
      </c>
      <c r="AY344" s="222" t="s">
        <v>132</v>
      </c>
    </row>
    <row r="345" spans="1:65" s="2" customFormat="1" ht="37.9" customHeight="1">
      <c r="A345" s="34"/>
      <c r="B345" s="35"/>
      <c r="C345" s="187" t="s">
        <v>589</v>
      </c>
      <c r="D345" s="187" t="s">
        <v>134</v>
      </c>
      <c r="E345" s="188" t="s">
        <v>383</v>
      </c>
      <c r="F345" s="189" t="s">
        <v>384</v>
      </c>
      <c r="G345" s="190" t="s">
        <v>220</v>
      </c>
      <c r="H345" s="191">
        <v>11.464</v>
      </c>
      <c r="I345" s="192"/>
      <c r="J345" s="193">
        <f>ROUND(I345*H345,2)</f>
        <v>0</v>
      </c>
      <c r="K345" s="194"/>
      <c r="L345" s="39"/>
      <c r="M345" s="195" t="s">
        <v>1</v>
      </c>
      <c r="N345" s="196" t="s">
        <v>45</v>
      </c>
      <c r="O345" s="71"/>
      <c r="P345" s="197">
        <f>O345*H345</f>
        <v>0</v>
      </c>
      <c r="Q345" s="197">
        <v>0</v>
      </c>
      <c r="R345" s="197">
        <f>Q345*H345</f>
        <v>0</v>
      </c>
      <c r="S345" s="197">
        <v>0</v>
      </c>
      <c r="T345" s="198">
        <f>S345*H345</f>
        <v>0</v>
      </c>
      <c r="U345" s="34"/>
      <c r="V345" s="34"/>
      <c r="W345" s="34"/>
      <c r="X345" s="34"/>
      <c r="Y345" s="34"/>
      <c r="Z345" s="34"/>
      <c r="AA345" s="34"/>
      <c r="AB345" s="34"/>
      <c r="AC345" s="34"/>
      <c r="AD345" s="34"/>
      <c r="AE345" s="34"/>
      <c r="AR345" s="199" t="s">
        <v>138</v>
      </c>
      <c r="AT345" s="199" t="s">
        <v>134</v>
      </c>
      <c r="AU345" s="199" t="s">
        <v>90</v>
      </c>
      <c r="AY345" s="17" t="s">
        <v>132</v>
      </c>
      <c r="BE345" s="200">
        <f>IF(N345="základní",J345,0)</f>
        <v>0</v>
      </c>
      <c r="BF345" s="200">
        <f>IF(N345="snížená",J345,0)</f>
        <v>0</v>
      </c>
      <c r="BG345" s="200">
        <f>IF(N345="zákl. přenesená",J345,0)</f>
        <v>0</v>
      </c>
      <c r="BH345" s="200">
        <f>IF(N345="sníž. přenesená",J345,0)</f>
        <v>0</v>
      </c>
      <c r="BI345" s="200">
        <f>IF(N345="nulová",J345,0)</f>
        <v>0</v>
      </c>
      <c r="BJ345" s="17" t="s">
        <v>88</v>
      </c>
      <c r="BK345" s="200">
        <f>ROUND(I345*H345,2)</f>
        <v>0</v>
      </c>
      <c r="BL345" s="17" t="s">
        <v>138</v>
      </c>
      <c r="BM345" s="199" t="s">
        <v>590</v>
      </c>
    </row>
    <row r="346" spans="1:65" s="14" customFormat="1" ht="11.25">
      <c r="B346" s="212"/>
      <c r="C346" s="213"/>
      <c r="D346" s="203" t="s">
        <v>140</v>
      </c>
      <c r="E346" s="214" t="s">
        <v>1</v>
      </c>
      <c r="F346" s="215" t="s">
        <v>591</v>
      </c>
      <c r="G346" s="213"/>
      <c r="H346" s="216">
        <v>11.464</v>
      </c>
      <c r="I346" s="217"/>
      <c r="J346" s="213"/>
      <c r="K346" s="213"/>
      <c r="L346" s="218"/>
      <c r="M346" s="219"/>
      <c r="N346" s="220"/>
      <c r="O346" s="220"/>
      <c r="P346" s="220"/>
      <c r="Q346" s="220"/>
      <c r="R346" s="220"/>
      <c r="S346" s="220"/>
      <c r="T346" s="221"/>
      <c r="AT346" s="222" t="s">
        <v>140</v>
      </c>
      <c r="AU346" s="222" t="s">
        <v>90</v>
      </c>
      <c r="AV346" s="14" t="s">
        <v>90</v>
      </c>
      <c r="AW346" s="14" t="s">
        <v>35</v>
      </c>
      <c r="AX346" s="14" t="s">
        <v>80</v>
      </c>
      <c r="AY346" s="222" t="s">
        <v>132</v>
      </c>
    </row>
    <row r="347" spans="1:65" s="15" customFormat="1" ht="11.25">
      <c r="B347" s="223"/>
      <c r="C347" s="224"/>
      <c r="D347" s="203" t="s">
        <v>140</v>
      </c>
      <c r="E347" s="225" t="s">
        <v>1</v>
      </c>
      <c r="F347" s="226" t="s">
        <v>143</v>
      </c>
      <c r="G347" s="224"/>
      <c r="H347" s="227">
        <v>11.464</v>
      </c>
      <c r="I347" s="228"/>
      <c r="J347" s="224"/>
      <c r="K347" s="224"/>
      <c r="L347" s="229"/>
      <c r="M347" s="230"/>
      <c r="N347" s="231"/>
      <c r="O347" s="231"/>
      <c r="P347" s="231"/>
      <c r="Q347" s="231"/>
      <c r="R347" s="231"/>
      <c r="S347" s="231"/>
      <c r="T347" s="232"/>
      <c r="AT347" s="233" t="s">
        <v>140</v>
      </c>
      <c r="AU347" s="233" t="s">
        <v>90</v>
      </c>
      <c r="AV347" s="15" t="s">
        <v>138</v>
      </c>
      <c r="AW347" s="15" t="s">
        <v>35</v>
      </c>
      <c r="AX347" s="15" t="s">
        <v>88</v>
      </c>
      <c r="AY347" s="233" t="s">
        <v>132</v>
      </c>
    </row>
    <row r="348" spans="1:65" s="2" customFormat="1" ht="44.25" customHeight="1">
      <c r="A348" s="34"/>
      <c r="B348" s="35"/>
      <c r="C348" s="187" t="s">
        <v>592</v>
      </c>
      <c r="D348" s="187" t="s">
        <v>134</v>
      </c>
      <c r="E348" s="188" t="s">
        <v>388</v>
      </c>
      <c r="F348" s="189" t="s">
        <v>389</v>
      </c>
      <c r="G348" s="190" t="s">
        <v>220</v>
      </c>
      <c r="H348" s="191">
        <v>111.758</v>
      </c>
      <c r="I348" s="192"/>
      <c r="J348" s="193">
        <f>ROUND(I348*H348,2)</f>
        <v>0</v>
      </c>
      <c r="K348" s="194"/>
      <c r="L348" s="39"/>
      <c r="M348" s="195" t="s">
        <v>1</v>
      </c>
      <c r="N348" s="196" t="s">
        <v>45</v>
      </c>
      <c r="O348" s="71"/>
      <c r="P348" s="197">
        <f>O348*H348</f>
        <v>0</v>
      </c>
      <c r="Q348" s="197">
        <v>0</v>
      </c>
      <c r="R348" s="197">
        <f>Q348*H348</f>
        <v>0</v>
      </c>
      <c r="S348" s="197">
        <v>0</v>
      </c>
      <c r="T348" s="198">
        <f>S348*H348</f>
        <v>0</v>
      </c>
      <c r="U348" s="34"/>
      <c r="V348" s="34"/>
      <c r="W348" s="34"/>
      <c r="X348" s="34"/>
      <c r="Y348" s="34"/>
      <c r="Z348" s="34"/>
      <c r="AA348" s="34"/>
      <c r="AB348" s="34"/>
      <c r="AC348" s="34"/>
      <c r="AD348" s="34"/>
      <c r="AE348" s="34"/>
      <c r="AR348" s="199" t="s">
        <v>138</v>
      </c>
      <c r="AT348" s="199" t="s">
        <v>134</v>
      </c>
      <c r="AU348" s="199" t="s">
        <v>90</v>
      </c>
      <c r="AY348" s="17" t="s">
        <v>132</v>
      </c>
      <c r="BE348" s="200">
        <f>IF(N348="základní",J348,0)</f>
        <v>0</v>
      </c>
      <c r="BF348" s="200">
        <f>IF(N348="snížená",J348,0)</f>
        <v>0</v>
      </c>
      <c r="BG348" s="200">
        <f>IF(N348="zákl. přenesená",J348,0)</f>
        <v>0</v>
      </c>
      <c r="BH348" s="200">
        <f>IF(N348="sníž. přenesená",J348,0)</f>
        <v>0</v>
      </c>
      <c r="BI348" s="200">
        <f>IF(N348="nulová",J348,0)</f>
        <v>0</v>
      </c>
      <c r="BJ348" s="17" t="s">
        <v>88</v>
      </c>
      <c r="BK348" s="200">
        <f>ROUND(I348*H348,2)</f>
        <v>0</v>
      </c>
      <c r="BL348" s="17" t="s">
        <v>138</v>
      </c>
      <c r="BM348" s="199" t="s">
        <v>593</v>
      </c>
    </row>
    <row r="349" spans="1:65" s="14" customFormat="1" ht="11.25">
      <c r="B349" s="212"/>
      <c r="C349" s="213"/>
      <c r="D349" s="203" t="s">
        <v>140</v>
      </c>
      <c r="E349" s="214" t="s">
        <v>1</v>
      </c>
      <c r="F349" s="215" t="s">
        <v>594</v>
      </c>
      <c r="G349" s="213"/>
      <c r="H349" s="216">
        <v>111.758</v>
      </c>
      <c r="I349" s="217"/>
      <c r="J349" s="213"/>
      <c r="K349" s="213"/>
      <c r="L349" s="218"/>
      <c r="M349" s="219"/>
      <c r="N349" s="220"/>
      <c r="O349" s="220"/>
      <c r="P349" s="220"/>
      <c r="Q349" s="220"/>
      <c r="R349" s="220"/>
      <c r="S349" s="220"/>
      <c r="T349" s="221"/>
      <c r="AT349" s="222" t="s">
        <v>140</v>
      </c>
      <c r="AU349" s="222" t="s">
        <v>90</v>
      </c>
      <c r="AV349" s="14" t="s">
        <v>90</v>
      </c>
      <c r="AW349" s="14" t="s">
        <v>35</v>
      </c>
      <c r="AX349" s="14" t="s">
        <v>80</v>
      </c>
      <c r="AY349" s="222" t="s">
        <v>132</v>
      </c>
    </row>
    <row r="350" spans="1:65" s="15" customFormat="1" ht="11.25">
      <c r="B350" s="223"/>
      <c r="C350" s="224"/>
      <c r="D350" s="203" t="s">
        <v>140</v>
      </c>
      <c r="E350" s="225" t="s">
        <v>1</v>
      </c>
      <c r="F350" s="226" t="s">
        <v>143</v>
      </c>
      <c r="G350" s="224"/>
      <c r="H350" s="227">
        <v>111.758</v>
      </c>
      <c r="I350" s="228"/>
      <c r="J350" s="224"/>
      <c r="K350" s="224"/>
      <c r="L350" s="229"/>
      <c r="M350" s="230"/>
      <c r="N350" s="231"/>
      <c r="O350" s="231"/>
      <c r="P350" s="231"/>
      <c r="Q350" s="231"/>
      <c r="R350" s="231"/>
      <c r="S350" s="231"/>
      <c r="T350" s="232"/>
      <c r="AT350" s="233" t="s">
        <v>140</v>
      </c>
      <c r="AU350" s="233" t="s">
        <v>90</v>
      </c>
      <c r="AV350" s="15" t="s">
        <v>138</v>
      </c>
      <c r="AW350" s="15" t="s">
        <v>35</v>
      </c>
      <c r="AX350" s="15" t="s">
        <v>88</v>
      </c>
      <c r="AY350" s="233" t="s">
        <v>132</v>
      </c>
    </row>
    <row r="351" spans="1:65" s="12" customFormat="1" ht="22.9" customHeight="1">
      <c r="B351" s="171"/>
      <c r="C351" s="172"/>
      <c r="D351" s="173" t="s">
        <v>79</v>
      </c>
      <c r="E351" s="185" t="s">
        <v>392</v>
      </c>
      <c r="F351" s="185" t="s">
        <v>393</v>
      </c>
      <c r="G351" s="172"/>
      <c r="H351" s="172"/>
      <c r="I351" s="175"/>
      <c r="J351" s="186">
        <f>BK351</f>
        <v>0</v>
      </c>
      <c r="K351" s="172"/>
      <c r="L351" s="177"/>
      <c r="M351" s="178"/>
      <c r="N351" s="179"/>
      <c r="O351" s="179"/>
      <c r="P351" s="180">
        <f>P352</f>
        <v>0</v>
      </c>
      <c r="Q351" s="179"/>
      <c r="R351" s="180">
        <f>R352</f>
        <v>0</v>
      </c>
      <c r="S351" s="179"/>
      <c r="T351" s="181">
        <f>T352</f>
        <v>0</v>
      </c>
      <c r="AR351" s="182" t="s">
        <v>88</v>
      </c>
      <c r="AT351" s="183" t="s">
        <v>79</v>
      </c>
      <c r="AU351" s="183" t="s">
        <v>88</v>
      </c>
      <c r="AY351" s="182" t="s">
        <v>132</v>
      </c>
      <c r="BK351" s="184">
        <f>BK352</f>
        <v>0</v>
      </c>
    </row>
    <row r="352" spans="1:65" s="2" customFormat="1" ht="24.2" customHeight="1">
      <c r="A352" s="34"/>
      <c r="B352" s="35"/>
      <c r="C352" s="187" t="s">
        <v>595</v>
      </c>
      <c r="D352" s="187" t="s">
        <v>134</v>
      </c>
      <c r="E352" s="188" t="s">
        <v>395</v>
      </c>
      <c r="F352" s="189" t="s">
        <v>396</v>
      </c>
      <c r="G352" s="190" t="s">
        <v>220</v>
      </c>
      <c r="H352" s="191">
        <v>174.32499999999999</v>
      </c>
      <c r="I352" s="192"/>
      <c r="J352" s="193">
        <f>ROUND(I352*H352,2)</f>
        <v>0</v>
      </c>
      <c r="K352" s="194"/>
      <c r="L352" s="39"/>
      <c r="M352" s="195" t="s">
        <v>1</v>
      </c>
      <c r="N352" s="196" t="s">
        <v>45</v>
      </c>
      <c r="O352" s="71"/>
      <c r="P352" s="197">
        <f>O352*H352</f>
        <v>0</v>
      </c>
      <c r="Q352" s="197">
        <v>0</v>
      </c>
      <c r="R352" s="197">
        <f>Q352*H352</f>
        <v>0</v>
      </c>
      <c r="S352" s="197">
        <v>0</v>
      </c>
      <c r="T352" s="198">
        <f>S352*H352</f>
        <v>0</v>
      </c>
      <c r="U352" s="34"/>
      <c r="V352" s="34"/>
      <c r="W352" s="34"/>
      <c r="X352" s="34"/>
      <c r="Y352" s="34"/>
      <c r="Z352" s="34"/>
      <c r="AA352" s="34"/>
      <c r="AB352" s="34"/>
      <c r="AC352" s="34"/>
      <c r="AD352" s="34"/>
      <c r="AE352" s="34"/>
      <c r="AR352" s="199" t="s">
        <v>138</v>
      </c>
      <c r="AT352" s="199" t="s">
        <v>134</v>
      </c>
      <c r="AU352" s="199" t="s">
        <v>90</v>
      </c>
      <c r="AY352" s="17" t="s">
        <v>132</v>
      </c>
      <c r="BE352" s="200">
        <f>IF(N352="základní",J352,0)</f>
        <v>0</v>
      </c>
      <c r="BF352" s="200">
        <f>IF(N352="snížená",J352,0)</f>
        <v>0</v>
      </c>
      <c r="BG352" s="200">
        <f>IF(N352="zákl. přenesená",J352,0)</f>
        <v>0</v>
      </c>
      <c r="BH352" s="200">
        <f>IF(N352="sníž. přenesená",J352,0)</f>
        <v>0</v>
      </c>
      <c r="BI352" s="200">
        <f>IF(N352="nulová",J352,0)</f>
        <v>0</v>
      </c>
      <c r="BJ352" s="17" t="s">
        <v>88</v>
      </c>
      <c r="BK352" s="200">
        <f>ROUND(I352*H352,2)</f>
        <v>0</v>
      </c>
      <c r="BL352" s="17" t="s">
        <v>138</v>
      </c>
      <c r="BM352" s="199" t="s">
        <v>596</v>
      </c>
    </row>
    <row r="353" spans="1:65" s="12" customFormat="1" ht="25.9" customHeight="1">
      <c r="B353" s="171"/>
      <c r="C353" s="172"/>
      <c r="D353" s="173" t="s">
        <v>79</v>
      </c>
      <c r="E353" s="174" t="s">
        <v>398</v>
      </c>
      <c r="F353" s="174" t="s">
        <v>399</v>
      </c>
      <c r="G353" s="172"/>
      <c r="H353" s="172"/>
      <c r="I353" s="175"/>
      <c r="J353" s="176">
        <f>BK353</f>
        <v>0</v>
      </c>
      <c r="K353" s="172"/>
      <c r="L353" s="177"/>
      <c r="M353" s="178"/>
      <c r="N353" s="179"/>
      <c r="O353" s="179"/>
      <c r="P353" s="180">
        <f>P354</f>
        <v>0</v>
      </c>
      <c r="Q353" s="179"/>
      <c r="R353" s="180">
        <f>R354</f>
        <v>6.7</v>
      </c>
      <c r="S353" s="179"/>
      <c r="T353" s="181">
        <f>T354</f>
        <v>0</v>
      </c>
      <c r="AR353" s="182" t="s">
        <v>90</v>
      </c>
      <c r="AT353" s="183" t="s">
        <v>79</v>
      </c>
      <c r="AU353" s="183" t="s">
        <v>80</v>
      </c>
      <c r="AY353" s="182" t="s">
        <v>132</v>
      </c>
      <c r="BK353" s="184">
        <f>BK354</f>
        <v>0</v>
      </c>
    </row>
    <row r="354" spans="1:65" s="12" customFormat="1" ht="22.9" customHeight="1">
      <c r="B354" s="171"/>
      <c r="C354" s="172"/>
      <c r="D354" s="173" t="s">
        <v>79</v>
      </c>
      <c r="E354" s="185" t="s">
        <v>400</v>
      </c>
      <c r="F354" s="185" t="s">
        <v>401</v>
      </c>
      <c r="G354" s="172"/>
      <c r="H354" s="172"/>
      <c r="I354" s="175"/>
      <c r="J354" s="186">
        <f>BK354</f>
        <v>0</v>
      </c>
      <c r="K354" s="172"/>
      <c r="L354" s="177"/>
      <c r="M354" s="178"/>
      <c r="N354" s="179"/>
      <c r="O354" s="179"/>
      <c r="P354" s="180">
        <f>SUM(P355:P360)</f>
        <v>0</v>
      </c>
      <c r="Q354" s="179"/>
      <c r="R354" s="180">
        <f>SUM(R355:R360)</f>
        <v>6.7</v>
      </c>
      <c r="S354" s="179"/>
      <c r="T354" s="181">
        <f>SUM(T355:T360)</f>
        <v>0</v>
      </c>
      <c r="AR354" s="182" t="s">
        <v>90</v>
      </c>
      <c r="AT354" s="183" t="s">
        <v>79</v>
      </c>
      <c r="AU354" s="183" t="s">
        <v>88</v>
      </c>
      <c r="AY354" s="182" t="s">
        <v>132</v>
      </c>
      <c r="BK354" s="184">
        <f>SUM(BK355:BK360)</f>
        <v>0</v>
      </c>
    </row>
    <row r="355" spans="1:65" s="2" customFormat="1" ht="24.2" customHeight="1">
      <c r="A355" s="34"/>
      <c r="B355" s="35"/>
      <c r="C355" s="187" t="s">
        <v>597</v>
      </c>
      <c r="D355" s="187" t="s">
        <v>134</v>
      </c>
      <c r="E355" s="188" t="s">
        <v>403</v>
      </c>
      <c r="F355" s="189" t="s">
        <v>404</v>
      </c>
      <c r="G355" s="190" t="s">
        <v>281</v>
      </c>
      <c r="H355" s="191">
        <v>5</v>
      </c>
      <c r="I355" s="192"/>
      <c r="J355" s="193">
        <f>ROUND(I355*H355,2)</f>
        <v>0</v>
      </c>
      <c r="K355" s="194"/>
      <c r="L355" s="39"/>
      <c r="M355" s="195" t="s">
        <v>1</v>
      </c>
      <c r="N355" s="196" t="s">
        <v>45</v>
      </c>
      <c r="O355" s="71"/>
      <c r="P355" s="197">
        <f>O355*H355</f>
        <v>0</v>
      </c>
      <c r="Q355" s="197">
        <v>0.09</v>
      </c>
      <c r="R355" s="197">
        <f>Q355*H355</f>
        <v>0.44999999999999996</v>
      </c>
      <c r="S355" s="197">
        <v>0</v>
      </c>
      <c r="T355" s="198">
        <f>S355*H355</f>
        <v>0</v>
      </c>
      <c r="U355" s="34"/>
      <c r="V355" s="34"/>
      <c r="W355" s="34"/>
      <c r="X355" s="34"/>
      <c r="Y355" s="34"/>
      <c r="Z355" s="34"/>
      <c r="AA355" s="34"/>
      <c r="AB355" s="34"/>
      <c r="AC355" s="34"/>
      <c r="AD355" s="34"/>
      <c r="AE355" s="34"/>
      <c r="AR355" s="199" t="s">
        <v>248</v>
      </c>
      <c r="AT355" s="199" t="s">
        <v>134</v>
      </c>
      <c r="AU355" s="199" t="s">
        <v>90</v>
      </c>
      <c r="AY355" s="17" t="s">
        <v>132</v>
      </c>
      <c r="BE355" s="200">
        <f>IF(N355="základní",J355,0)</f>
        <v>0</v>
      </c>
      <c r="BF355" s="200">
        <f>IF(N355="snížená",J355,0)</f>
        <v>0</v>
      </c>
      <c r="BG355" s="200">
        <f>IF(N355="zákl. přenesená",J355,0)</f>
        <v>0</v>
      </c>
      <c r="BH355" s="200">
        <f>IF(N355="sníž. přenesená",J355,0)</f>
        <v>0</v>
      </c>
      <c r="BI355" s="200">
        <f>IF(N355="nulová",J355,0)</f>
        <v>0</v>
      </c>
      <c r="BJ355" s="17" t="s">
        <v>88</v>
      </c>
      <c r="BK355" s="200">
        <f>ROUND(I355*H355,2)</f>
        <v>0</v>
      </c>
      <c r="BL355" s="17" t="s">
        <v>248</v>
      </c>
      <c r="BM355" s="199" t="s">
        <v>598</v>
      </c>
    </row>
    <row r="356" spans="1:65" s="14" customFormat="1" ht="11.25">
      <c r="B356" s="212"/>
      <c r="C356" s="213"/>
      <c r="D356" s="203" t="s">
        <v>140</v>
      </c>
      <c r="E356" s="214" t="s">
        <v>1</v>
      </c>
      <c r="F356" s="215" t="s">
        <v>168</v>
      </c>
      <c r="G356" s="213"/>
      <c r="H356" s="216">
        <v>5</v>
      </c>
      <c r="I356" s="217"/>
      <c r="J356" s="213"/>
      <c r="K356" s="213"/>
      <c r="L356" s="218"/>
      <c r="M356" s="219"/>
      <c r="N356" s="220"/>
      <c r="O356" s="220"/>
      <c r="P356" s="220"/>
      <c r="Q356" s="220"/>
      <c r="R356" s="220"/>
      <c r="S356" s="220"/>
      <c r="T356" s="221"/>
      <c r="AT356" s="222" t="s">
        <v>140</v>
      </c>
      <c r="AU356" s="222" t="s">
        <v>90</v>
      </c>
      <c r="AV356" s="14" t="s">
        <v>90</v>
      </c>
      <c r="AW356" s="14" t="s">
        <v>35</v>
      </c>
      <c r="AX356" s="14" t="s">
        <v>80</v>
      </c>
      <c r="AY356" s="222" t="s">
        <v>132</v>
      </c>
    </row>
    <row r="357" spans="1:65" s="15" customFormat="1" ht="11.25">
      <c r="B357" s="223"/>
      <c r="C357" s="224"/>
      <c r="D357" s="203" t="s">
        <v>140</v>
      </c>
      <c r="E357" s="225" t="s">
        <v>1</v>
      </c>
      <c r="F357" s="226" t="s">
        <v>143</v>
      </c>
      <c r="G357" s="224"/>
      <c r="H357" s="227">
        <v>5</v>
      </c>
      <c r="I357" s="228"/>
      <c r="J357" s="224"/>
      <c r="K357" s="224"/>
      <c r="L357" s="229"/>
      <c r="M357" s="230"/>
      <c r="N357" s="231"/>
      <c r="O357" s="231"/>
      <c r="P357" s="231"/>
      <c r="Q357" s="231"/>
      <c r="R357" s="231"/>
      <c r="S357" s="231"/>
      <c r="T357" s="232"/>
      <c r="AT357" s="233" t="s">
        <v>140</v>
      </c>
      <c r="AU357" s="233" t="s">
        <v>90</v>
      </c>
      <c r="AV357" s="15" t="s">
        <v>138</v>
      </c>
      <c r="AW357" s="15" t="s">
        <v>35</v>
      </c>
      <c r="AX357" s="15" t="s">
        <v>88</v>
      </c>
      <c r="AY357" s="233" t="s">
        <v>132</v>
      </c>
    </row>
    <row r="358" spans="1:65" s="2" customFormat="1" ht="24.2" customHeight="1">
      <c r="A358" s="34"/>
      <c r="B358" s="35"/>
      <c r="C358" s="234" t="s">
        <v>599</v>
      </c>
      <c r="D358" s="234" t="s">
        <v>217</v>
      </c>
      <c r="E358" s="235" t="s">
        <v>407</v>
      </c>
      <c r="F358" s="236" t="s">
        <v>408</v>
      </c>
      <c r="G358" s="237" t="s">
        <v>281</v>
      </c>
      <c r="H358" s="238">
        <v>4</v>
      </c>
      <c r="I358" s="239"/>
      <c r="J358" s="240">
        <f>ROUND(I358*H358,2)</f>
        <v>0</v>
      </c>
      <c r="K358" s="241"/>
      <c r="L358" s="242"/>
      <c r="M358" s="243" t="s">
        <v>1</v>
      </c>
      <c r="N358" s="244" t="s">
        <v>45</v>
      </c>
      <c r="O358" s="71"/>
      <c r="P358" s="197">
        <f>O358*H358</f>
        <v>0</v>
      </c>
      <c r="Q358" s="197">
        <v>1.25</v>
      </c>
      <c r="R358" s="197">
        <f>Q358*H358</f>
        <v>5</v>
      </c>
      <c r="S358" s="197">
        <v>0</v>
      </c>
      <c r="T358" s="198">
        <f>S358*H358</f>
        <v>0</v>
      </c>
      <c r="U358" s="34"/>
      <c r="V358" s="34"/>
      <c r="W358" s="34"/>
      <c r="X358" s="34"/>
      <c r="Y358" s="34"/>
      <c r="Z358" s="34"/>
      <c r="AA358" s="34"/>
      <c r="AB358" s="34"/>
      <c r="AC358" s="34"/>
      <c r="AD358" s="34"/>
      <c r="AE358" s="34"/>
      <c r="AR358" s="199" t="s">
        <v>184</v>
      </c>
      <c r="AT358" s="199" t="s">
        <v>217</v>
      </c>
      <c r="AU358" s="199" t="s">
        <v>90</v>
      </c>
      <c r="AY358" s="17" t="s">
        <v>132</v>
      </c>
      <c r="BE358" s="200">
        <f>IF(N358="základní",J358,0)</f>
        <v>0</v>
      </c>
      <c r="BF358" s="200">
        <f>IF(N358="snížená",J358,0)</f>
        <v>0</v>
      </c>
      <c r="BG358" s="200">
        <f>IF(N358="zákl. přenesená",J358,0)</f>
        <v>0</v>
      </c>
      <c r="BH358" s="200">
        <f>IF(N358="sníž. přenesená",J358,0)</f>
        <v>0</v>
      </c>
      <c r="BI358" s="200">
        <f>IF(N358="nulová",J358,0)</f>
        <v>0</v>
      </c>
      <c r="BJ358" s="17" t="s">
        <v>88</v>
      </c>
      <c r="BK358" s="200">
        <f>ROUND(I358*H358,2)</f>
        <v>0</v>
      </c>
      <c r="BL358" s="17" t="s">
        <v>138</v>
      </c>
      <c r="BM358" s="199" t="s">
        <v>600</v>
      </c>
    </row>
    <row r="359" spans="1:65" s="2" customFormat="1" ht="24.2" customHeight="1">
      <c r="A359" s="34"/>
      <c r="B359" s="35"/>
      <c r="C359" s="234" t="s">
        <v>601</v>
      </c>
      <c r="D359" s="234" t="s">
        <v>217</v>
      </c>
      <c r="E359" s="235" t="s">
        <v>412</v>
      </c>
      <c r="F359" s="236" t="s">
        <v>602</v>
      </c>
      <c r="G359" s="237" t="s">
        <v>281</v>
      </c>
      <c r="H359" s="238">
        <v>1</v>
      </c>
      <c r="I359" s="239"/>
      <c r="J359" s="240">
        <f>ROUND(I359*H359,2)</f>
        <v>0</v>
      </c>
      <c r="K359" s="241"/>
      <c r="L359" s="242"/>
      <c r="M359" s="243" t="s">
        <v>1</v>
      </c>
      <c r="N359" s="244" t="s">
        <v>45</v>
      </c>
      <c r="O359" s="71"/>
      <c r="P359" s="197">
        <f>O359*H359</f>
        <v>0</v>
      </c>
      <c r="Q359" s="197">
        <v>1.25</v>
      </c>
      <c r="R359" s="197">
        <f>Q359*H359</f>
        <v>1.25</v>
      </c>
      <c r="S359" s="197">
        <v>0</v>
      </c>
      <c r="T359" s="198">
        <f>S359*H359</f>
        <v>0</v>
      </c>
      <c r="U359" s="34"/>
      <c r="V359" s="34"/>
      <c r="W359" s="34"/>
      <c r="X359" s="34"/>
      <c r="Y359" s="34"/>
      <c r="Z359" s="34"/>
      <c r="AA359" s="34"/>
      <c r="AB359" s="34"/>
      <c r="AC359" s="34"/>
      <c r="AD359" s="34"/>
      <c r="AE359" s="34"/>
      <c r="AR359" s="199" t="s">
        <v>184</v>
      </c>
      <c r="AT359" s="199" t="s">
        <v>217</v>
      </c>
      <c r="AU359" s="199" t="s">
        <v>90</v>
      </c>
      <c r="AY359" s="17" t="s">
        <v>132</v>
      </c>
      <c r="BE359" s="200">
        <f>IF(N359="základní",J359,0)</f>
        <v>0</v>
      </c>
      <c r="BF359" s="200">
        <f>IF(N359="snížená",J359,0)</f>
        <v>0</v>
      </c>
      <c r="BG359" s="200">
        <f>IF(N359="zákl. přenesená",J359,0)</f>
        <v>0</v>
      </c>
      <c r="BH359" s="200">
        <f>IF(N359="sníž. přenesená",J359,0)</f>
        <v>0</v>
      </c>
      <c r="BI359" s="200">
        <f>IF(N359="nulová",J359,0)</f>
        <v>0</v>
      </c>
      <c r="BJ359" s="17" t="s">
        <v>88</v>
      </c>
      <c r="BK359" s="200">
        <f>ROUND(I359*H359,2)</f>
        <v>0</v>
      </c>
      <c r="BL359" s="17" t="s">
        <v>138</v>
      </c>
      <c r="BM359" s="199" t="s">
        <v>603</v>
      </c>
    </row>
    <row r="360" spans="1:65" s="2" customFormat="1" ht="24.2" customHeight="1">
      <c r="A360" s="34"/>
      <c r="B360" s="35"/>
      <c r="C360" s="187" t="s">
        <v>604</v>
      </c>
      <c r="D360" s="187" t="s">
        <v>134</v>
      </c>
      <c r="E360" s="188" t="s">
        <v>416</v>
      </c>
      <c r="F360" s="189" t="s">
        <v>417</v>
      </c>
      <c r="G360" s="190" t="s">
        <v>220</v>
      </c>
      <c r="H360" s="191">
        <v>0.45</v>
      </c>
      <c r="I360" s="192"/>
      <c r="J360" s="193">
        <f>ROUND(I360*H360,2)</f>
        <v>0</v>
      </c>
      <c r="K360" s="194"/>
      <c r="L360" s="39"/>
      <c r="M360" s="195" t="s">
        <v>1</v>
      </c>
      <c r="N360" s="196" t="s">
        <v>45</v>
      </c>
      <c r="O360" s="71"/>
      <c r="P360" s="197">
        <f>O360*H360</f>
        <v>0</v>
      </c>
      <c r="Q360" s="197">
        <v>0</v>
      </c>
      <c r="R360" s="197">
        <f>Q360*H360</f>
        <v>0</v>
      </c>
      <c r="S360" s="197">
        <v>0</v>
      </c>
      <c r="T360" s="198">
        <f>S360*H360</f>
        <v>0</v>
      </c>
      <c r="U360" s="34"/>
      <c r="V360" s="34"/>
      <c r="W360" s="34"/>
      <c r="X360" s="34"/>
      <c r="Y360" s="34"/>
      <c r="Z360" s="34"/>
      <c r="AA360" s="34"/>
      <c r="AB360" s="34"/>
      <c r="AC360" s="34"/>
      <c r="AD360" s="34"/>
      <c r="AE360" s="34"/>
      <c r="AR360" s="199" t="s">
        <v>248</v>
      </c>
      <c r="AT360" s="199" t="s">
        <v>134</v>
      </c>
      <c r="AU360" s="199" t="s">
        <v>90</v>
      </c>
      <c r="AY360" s="17" t="s">
        <v>132</v>
      </c>
      <c r="BE360" s="200">
        <f>IF(N360="základní",J360,0)</f>
        <v>0</v>
      </c>
      <c r="BF360" s="200">
        <f>IF(N360="snížená",J360,0)</f>
        <v>0</v>
      </c>
      <c r="BG360" s="200">
        <f>IF(N360="zákl. přenesená",J360,0)</f>
        <v>0</v>
      </c>
      <c r="BH360" s="200">
        <f>IF(N360="sníž. přenesená",J360,0)</f>
        <v>0</v>
      </c>
      <c r="BI360" s="200">
        <f>IF(N360="nulová",J360,0)</f>
        <v>0</v>
      </c>
      <c r="BJ360" s="17" t="s">
        <v>88</v>
      </c>
      <c r="BK360" s="200">
        <f>ROUND(I360*H360,2)</f>
        <v>0</v>
      </c>
      <c r="BL360" s="17" t="s">
        <v>248</v>
      </c>
      <c r="BM360" s="199" t="s">
        <v>605</v>
      </c>
    </row>
    <row r="361" spans="1:65" s="12" customFormat="1" ht="25.9" customHeight="1">
      <c r="B361" s="171"/>
      <c r="C361" s="172"/>
      <c r="D361" s="173" t="s">
        <v>79</v>
      </c>
      <c r="E361" s="174" t="s">
        <v>217</v>
      </c>
      <c r="F361" s="174" t="s">
        <v>419</v>
      </c>
      <c r="G361" s="172"/>
      <c r="H361" s="172"/>
      <c r="I361" s="175"/>
      <c r="J361" s="176">
        <f>BK361</f>
        <v>0</v>
      </c>
      <c r="K361" s="172"/>
      <c r="L361" s="177"/>
      <c r="M361" s="178"/>
      <c r="N361" s="179"/>
      <c r="O361" s="179"/>
      <c r="P361" s="180">
        <f>P362</f>
        <v>0</v>
      </c>
      <c r="Q361" s="179"/>
      <c r="R361" s="180">
        <f>R362</f>
        <v>9.9000000000000021E-4</v>
      </c>
      <c r="S361" s="179"/>
      <c r="T361" s="181">
        <f>T362</f>
        <v>0</v>
      </c>
      <c r="AR361" s="182" t="s">
        <v>156</v>
      </c>
      <c r="AT361" s="183" t="s">
        <v>79</v>
      </c>
      <c r="AU361" s="183" t="s">
        <v>80</v>
      </c>
      <c r="AY361" s="182" t="s">
        <v>132</v>
      </c>
      <c r="BK361" s="184">
        <f>BK362</f>
        <v>0</v>
      </c>
    </row>
    <row r="362" spans="1:65" s="12" customFormat="1" ht="22.9" customHeight="1">
      <c r="B362" s="171"/>
      <c r="C362" s="172"/>
      <c r="D362" s="173" t="s">
        <v>79</v>
      </c>
      <c r="E362" s="185" t="s">
        <v>420</v>
      </c>
      <c r="F362" s="185" t="s">
        <v>421</v>
      </c>
      <c r="G362" s="172"/>
      <c r="H362" s="172"/>
      <c r="I362" s="175"/>
      <c r="J362" s="186">
        <f>BK362</f>
        <v>0</v>
      </c>
      <c r="K362" s="172"/>
      <c r="L362" s="177"/>
      <c r="M362" s="178"/>
      <c r="N362" s="179"/>
      <c r="O362" s="179"/>
      <c r="P362" s="180">
        <f>SUM(P363:P365)</f>
        <v>0</v>
      </c>
      <c r="Q362" s="179"/>
      <c r="R362" s="180">
        <f>SUM(R363:R365)</f>
        <v>9.9000000000000021E-4</v>
      </c>
      <c r="S362" s="179"/>
      <c r="T362" s="181">
        <f>SUM(T363:T365)</f>
        <v>0</v>
      </c>
      <c r="AR362" s="182" t="s">
        <v>156</v>
      </c>
      <c r="AT362" s="183" t="s">
        <v>79</v>
      </c>
      <c r="AU362" s="183" t="s">
        <v>88</v>
      </c>
      <c r="AY362" s="182" t="s">
        <v>132</v>
      </c>
      <c r="BK362" s="184">
        <f>SUM(BK363:BK365)</f>
        <v>0</v>
      </c>
    </row>
    <row r="363" spans="1:65" s="2" customFormat="1" ht="21.75" customHeight="1">
      <c r="A363" s="34"/>
      <c r="B363" s="35"/>
      <c r="C363" s="187" t="s">
        <v>606</v>
      </c>
      <c r="D363" s="187" t="s">
        <v>134</v>
      </c>
      <c r="E363" s="188" t="s">
        <v>423</v>
      </c>
      <c r="F363" s="189" t="s">
        <v>424</v>
      </c>
      <c r="G363" s="190" t="s">
        <v>425</v>
      </c>
      <c r="H363" s="191">
        <v>0.1</v>
      </c>
      <c r="I363" s="192"/>
      <c r="J363" s="193">
        <f>ROUND(I363*H363,2)</f>
        <v>0</v>
      </c>
      <c r="K363" s="194"/>
      <c r="L363" s="39"/>
      <c r="M363" s="195" t="s">
        <v>1</v>
      </c>
      <c r="N363" s="196" t="s">
        <v>45</v>
      </c>
      <c r="O363" s="71"/>
      <c r="P363" s="197">
        <f>O363*H363</f>
        <v>0</v>
      </c>
      <c r="Q363" s="197">
        <v>9.9000000000000008E-3</v>
      </c>
      <c r="R363" s="197">
        <f>Q363*H363</f>
        <v>9.9000000000000021E-4</v>
      </c>
      <c r="S363" s="197">
        <v>0</v>
      </c>
      <c r="T363" s="198">
        <f>S363*H363</f>
        <v>0</v>
      </c>
      <c r="U363" s="34"/>
      <c r="V363" s="34"/>
      <c r="W363" s="34"/>
      <c r="X363" s="34"/>
      <c r="Y363" s="34"/>
      <c r="Z363" s="34"/>
      <c r="AA363" s="34"/>
      <c r="AB363" s="34"/>
      <c r="AC363" s="34"/>
      <c r="AD363" s="34"/>
      <c r="AE363" s="34"/>
      <c r="AR363" s="199" t="s">
        <v>426</v>
      </c>
      <c r="AT363" s="199" t="s">
        <v>134</v>
      </c>
      <c r="AU363" s="199" t="s">
        <v>90</v>
      </c>
      <c r="AY363" s="17" t="s">
        <v>132</v>
      </c>
      <c r="BE363" s="200">
        <f>IF(N363="základní",J363,0)</f>
        <v>0</v>
      </c>
      <c r="BF363" s="200">
        <f>IF(N363="snížená",J363,0)</f>
        <v>0</v>
      </c>
      <c r="BG363" s="200">
        <f>IF(N363="zákl. přenesená",J363,0)</f>
        <v>0</v>
      </c>
      <c r="BH363" s="200">
        <f>IF(N363="sníž. přenesená",J363,0)</f>
        <v>0</v>
      </c>
      <c r="BI363" s="200">
        <f>IF(N363="nulová",J363,0)</f>
        <v>0</v>
      </c>
      <c r="BJ363" s="17" t="s">
        <v>88</v>
      </c>
      <c r="BK363" s="200">
        <f>ROUND(I363*H363,2)</f>
        <v>0</v>
      </c>
      <c r="BL363" s="17" t="s">
        <v>426</v>
      </c>
      <c r="BM363" s="199" t="s">
        <v>607</v>
      </c>
    </row>
    <row r="364" spans="1:65" s="14" customFormat="1" ht="11.25">
      <c r="B364" s="212"/>
      <c r="C364" s="213"/>
      <c r="D364" s="203" t="s">
        <v>140</v>
      </c>
      <c r="E364" s="214" t="s">
        <v>1</v>
      </c>
      <c r="F364" s="215" t="s">
        <v>608</v>
      </c>
      <c r="G364" s="213"/>
      <c r="H364" s="216">
        <v>0.1</v>
      </c>
      <c r="I364" s="217"/>
      <c r="J364" s="213"/>
      <c r="K364" s="213"/>
      <c r="L364" s="218"/>
      <c r="M364" s="219"/>
      <c r="N364" s="220"/>
      <c r="O364" s="220"/>
      <c r="P364" s="220"/>
      <c r="Q364" s="220"/>
      <c r="R364" s="220"/>
      <c r="S364" s="220"/>
      <c r="T364" s="221"/>
      <c r="AT364" s="222" t="s">
        <v>140</v>
      </c>
      <c r="AU364" s="222" t="s">
        <v>90</v>
      </c>
      <c r="AV364" s="14" t="s">
        <v>90</v>
      </c>
      <c r="AW364" s="14" t="s">
        <v>35</v>
      </c>
      <c r="AX364" s="14" t="s">
        <v>80</v>
      </c>
      <c r="AY364" s="222" t="s">
        <v>132</v>
      </c>
    </row>
    <row r="365" spans="1:65" s="15" customFormat="1" ht="11.25">
      <c r="B365" s="223"/>
      <c r="C365" s="224"/>
      <c r="D365" s="203" t="s">
        <v>140</v>
      </c>
      <c r="E365" s="225" t="s">
        <v>1</v>
      </c>
      <c r="F365" s="226" t="s">
        <v>143</v>
      </c>
      <c r="G365" s="224"/>
      <c r="H365" s="227">
        <v>0.1</v>
      </c>
      <c r="I365" s="228"/>
      <c r="J365" s="224"/>
      <c r="K365" s="224"/>
      <c r="L365" s="229"/>
      <c r="M365" s="245"/>
      <c r="N365" s="246"/>
      <c r="O365" s="246"/>
      <c r="P365" s="246"/>
      <c r="Q365" s="246"/>
      <c r="R365" s="246"/>
      <c r="S365" s="246"/>
      <c r="T365" s="247"/>
      <c r="AT365" s="233" t="s">
        <v>140</v>
      </c>
      <c r="AU365" s="233" t="s">
        <v>90</v>
      </c>
      <c r="AV365" s="15" t="s">
        <v>138</v>
      </c>
      <c r="AW365" s="15" t="s">
        <v>35</v>
      </c>
      <c r="AX365" s="15" t="s">
        <v>88</v>
      </c>
      <c r="AY365" s="233" t="s">
        <v>132</v>
      </c>
    </row>
    <row r="366" spans="1:65" s="2" customFormat="1" ht="6.95" customHeight="1">
      <c r="A366" s="34"/>
      <c r="B366" s="54"/>
      <c r="C366" s="55"/>
      <c r="D366" s="55"/>
      <c r="E366" s="55"/>
      <c r="F366" s="55"/>
      <c r="G366" s="55"/>
      <c r="H366" s="55"/>
      <c r="I366" s="55"/>
      <c r="J366" s="55"/>
      <c r="K366" s="55"/>
      <c r="L366" s="39"/>
      <c r="M366" s="34"/>
      <c r="O366" s="34"/>
      <c r="P366" s="34"/>
      <c r="Q366" s="34"/>
      <c r="R366" s="34"/>
      <c r="S366" s="34"/>
      <c r="T366" s="34"/>
      <c r="U366" s="34"/>
      <c r="V366" s="34"/>
      <c r="W366" s="34"/>
      <c r="X366" s="34"/>
      <c r="Y366" s="34"/>
      <c r="Z366" s="34"/>
      <c r="AA366" s="34"/>
      <c r="AB366" s="34"/>
      <c r="AC366" s="34"/>
      <c r="AD366" s="34"/>
      <c r="AE366" s="34"/>
    </row>
  </sheetData>
  <sheetProtection password="CC35" sheet="1" objects="1" scenarios="1" formatColumns="0" formatRows="0" autoFilter="0"/>
  <autoFilter ref="C126:K365"/>
  <mergeCells count="9">
    <mergeCell ref="E87:H87"/>
    <mergeCell ref="E117:H117"/>
    <mergeCell ref="E119:H119"/>
    <mergeCell ref="L2:V2"/>
    <mergeCell ref="E7:H7"/>
    <mergeCell ref="E9:H9"/>
    <mergeCell ref="E18:H18"/>
    <mergeCell ref="E27:H27"/>
    <mergeCell ref="E85:H85"/>
  </mergeCells>
  <pageMargins left="0.39370078740157483" right="0.39370078740157483" top="0.39370078740157483" bottom="0.39370078740157483" header="0" footer="0"/>
  <pageSetup paperSize="9" scale="88" fitToHeight="100" orientation="portrait" r:id="rId1"/>
  <headerFooter>
    <oddFooter>&amp;CStrana &amp;P z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2:BM131"/>
  <sheetViews>
    <sheetView showGridLines="0" tabSelected="1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94"/>
      <c r="M2" s="294"/>
      <c r="N2" s="294"/>
      <c r="O2" s="294"/>
      <c r="P2" s="294"/>
      <c r="Q2" s="294"/>
      <c r="R2" s="294"/>
      <c r="S2" s="294"/>
      <c r="T2" s="294"/>
      <c r="U2" s="294"/>
      <c r="V2" s="294"/>
      <c r="AT2" s="17" t="s">
        <v>96</v>
      </c>
    </row>
    <row r="3" spans="1:46" s="1" customFormat="1" ht="6.95" customHeight="1">
      <c r="B3" s="108"/>
      <c r="C3" s="109"/>
      <c r="D3" s="109"/>
      <c r="E3" s="109"/>
      <c r="F3" s="109"/>
      <c r="G3" s="109"/>
      <c r="H3" s="109"/>
      <c r="I3" s="109"/>
      <c r="J3" s="109"/>
      <c r="K3" s="109"/>
      <c r="L3" s="20"/>
      <c r="AT3" s="17" t="s">
        <v>90</v>
      </c>
    </row>
    <row r="4" spans="1:46" s="1" customFormat="1" ht="24.95" customHeight="1">
      <c r="B4" s="20"/>
      <c r="D4" s="110" t="s">
        <v>97</v>
      </c>
      <c r="L4" s="20"/>
      <c r="M4" s="111" t="s">
        <v>10</v>
      </c>
      <c r="AT4" s="17" t="s">
        <v>4</v>
      </c>
    </row>
    <row r="5" spans="1:46" s="1" customFormat="1" ht="6.95" customHeight="1">
      <c r="B5" s="20"/>
      <c r="L5" s="20"/>
    </row>
    <row r="6" spans="1:46" s="1" customFormat="1" ht="12" customHeight="1">
      <c r="B6" s="20"/>
      <c r="D6" s="112" t="s">
        <v>16</v>
      </c>
      <c r="L6" s="20"/>
    </row>
    <row r="7" spans="1:46" s="1" customFormat="1" ht="16.5" customHeight="1">
      <c r="B7" s="20"/>
      <c r="E7" s="295" t="str">
        <f>'Rekapitulace stavby'!K6</f>
        <v>Polozapuštěné kontejnery Lovosice II.</v>
      </c>
      <c r="F7" s="296"/>
      <c r="G7" s="296"/>
      <c r="H7" s="296"/>
      <c r="L7" s="20"/>
    </row>
    <row r="8" spans="1:46" s="2" customFormat="1" ht="12" customHeight="1">
      <c r="A8" s="34"/>
      <c r="B8" s="39"/>
      <c r="C8" s="34"/>
      <c r="D8" s="112" t="s">
        <v>98</v>
      </c>
      <c r="E8" s="34"/>
      <c r="F8" s="34"/>
      <c r="G8" s="34"/>
      <c r="H8" s="34"/>
      <c r="I8" s="34"/>
      <c r="J8" s="34"/>
      <c r="K8" s="34"/>
      <c r="L8" s="51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</row>
    <row r="9" spans="1:46" s="2" customFormat="1" ht="16.5" customHeight="1">
      <c r="A9" s="34"/>
      <c r="B9" s="39"/>
      <c r="C9" s="34"/>
      <c r="D9" s="34"/>
      <c r="E9" s="297" t="s">
        <v>609</v>
      </c>
      <c r="F9" s="298"/>
      <c r="G9" s="298"/>
      <c r="H9" s="298"/>
      <c r="I9" s="34"/>
      <c r="J9" s="34"/>
      <c r="K9" s="34"/>
      <c r="L9" s="51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pans="1:46" s="2" customFormat="1" ht="11.25">
      <c r="A10" s="34"/>
      <c r="B10" s="39"/>
      <c r="C10" s="34"/>
      <c r="D10" s="34"/>
      <c r="E10" s="34"/>
      <c r="F10" s="34"/>
      <c r="G10" s="34"/>
      <c r="H10" s="34"/>
      <c r="I10" s="34"/>
      <c r="J10" s="34"/>
      <c r="K10" s="34"/>
      <c r="L10" s="51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pans="1:46" s="2" customFormat="1" ht="12" customHeight="1">
      <c r="A11" s="34"/>
      <c r="B11" s="39"/>
      <c r="C11" s="34"/>
      <c r="D11" s="112" t="s">
        <v>18</v>
      </c>
      <c r="E11" s="34"/>
      <c r="F11" s="113" t="s">
        <v>1</v>
      </c>
      <c r="G11" s="34"/>
      <c r="H11" s="34"/>
      <c r="I11" s="112" t="s">
        <v>19</v>
      </c>
      <c r="J11" s="113" t="s">
        <v>1</v>
      </c>
      <c r="K11" s="34"/>
      <c r="L11" s="51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pans="1:46" s="2" customFormat="1" ht="12" customHeight="1">
      <c r="A12" s="34"/>
      <c r="B12" s="39"/>
      <c r="C12" s="34"/>
      <c r="D12" s="112" t="s">
        <v>20</v>
      </c>
      <c r="E12" s="34"/>
      <c r="F12" s="113" t="s">
        <v>21</v>
      </c>
      <c r="G12" s="34"/>
      <c r="H12" s="34"/>
      <c r="I12" s="112" t="s">
        <v>22</v>
      </c>
      <c r="J12" s="114" t="str">
        <f>'Rekapitulace stavby'!AN8</f>
        <v>11. 3. 2025</v>
      </c>
      <c r="K12" s="34"/>
      <c r="L12" s="51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pans="1:46" s="2" customFormat="1" ht="10.9" customHeight="1">
      <c r="A13" s="34"/>
      <c r="B13" s="39"/>
      <c r="C13" s="34"/>
      <c r="D13" s="34"/>
      <c r="E13" s="34"/>
      <c r="F13" s="34"/>
      <c r="G13" s="34"/>
      <c r="H13" s="34"/>
      <c r="I13" s="34"/>
      <c r="J13" s="34"/>
      <c r="K13" s="34"/>
      <c r="L13" s="51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pans="1:46" s="2" customFormat="1" ht="12" customHeight="1">
      <c r="A14" s="34"/>
      <c r="B14" s="39"/>
      <c r="C14" s="34"/>
      <c r="D14" s="112" t="s">
        <v>24</v>
      </c>
      <c r="E14" s="34"/>
      <c r="F14" s="34"/>
      <c r="G14" s="34"/>
      <c r="H14" s="34"/>
      <c r="I14" s="112" t="s">
        <v>25</v>
      </c>
      <c r="J14" s="113" t="s">
        <v>26</v>
      </c>
      <c r="K14" s="34"/>
      <c r="L14" s="51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pans="1:46" s="2" customFormat="1" ht="18" customHeight="1">
      <c r="A15" s="34"/>
      <c r="B15" s="39"/>
      <c r="C15" s="34"/>
      <c r="D15" s="34"/>
      <c r="E15" s="113" t="s">
        <v>27</v>
      </c>
      <c r="F15" s="34"/>
      <c r="G15" s="34"/>
      <c r="H15" s="34"/>
      <c r="I15" s="112" t="s">
        <v>28</v>
      </c>
      <c r="J15" s="113" t="s">
        <v>1</v>
      </c>
      <c r="K15" s="34"/>
      <c r="L15" s="51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pans="1:46" s="2" customFormat="1" ht="6.95" customHeight="1">
      <c r="A16" s="34"/>
      <c r="B16" s="39"/>
      <c r="C16" s="34"/>
      <c r="D16" s="34"/>
      <c r="E16" s="34"/>
      <c r="F16" s="34"/>
      <c r="G16" s="34"/>
      <c r="H16" s="34"/>
      <c r="I16" s="34"/>
      <c r="J16" s="34"/>
      <c r="K16" s="34"/>
      <c r="L16" s="51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pans="1:31" s="2" customFormat="1" ht="12" customHeight="1">
      <c r="A17" s="34"/>
      <c r="B17" s="39"/>
      <c r="C17" s="34"/>
      <c r="D17" s="112" t="s">
        <v>30</v>
      </c>
      <c r="E17" s="34"/>
      <c r="F17" s="34"/>
      <c r="G17" s="34"/>
      <c r="H17" s="34"/>
      <c r="I17" s="112" t="s">
        <v>25</v>
      </c>
      <c r="J17" s="30" t="str">
        <f>'Rekapitulace stavby'!AN13</f>
        <v>Vyplň údaj</v>
      </c>
      <c r="K17" s="34"/>
      <c r="L17" s="51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pans="1:31" s="2" customFormat="1" ht="18" customHeight="1">
      <c r="A18" s="34"/>
      <c r="B18" s="39"/>
      <c r="C18" s="34"/>
      <c r="D18" s="34"/>
      <c r="E18" s="299" t="str">
        <f>'Rekapitulace stavby'!E14</f>
        <v>Vyplň údaj</v>
      </c>
      <c r="F18" s="300"/>
      <c r="G18" s="300"/>
      <c r="H18" s="300"/>
      <c r="I18" s="112" t="s">
        <v>28</v>
      </c>
      <c r="J18" s="30" t="str">
        <f>'Rekapitulace stavby'!AN14</f>
        <v>Vyplň údaj</v>
      </c>
      <c r="K18" s="34"/>
      <c r="L18" s="51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pans="1:31" s="2" customFormat="1" ht="6.95" customHeight="1">
      <c r="A19" s="34"/>
      <c r="B19" s="39"/>
      <c r="C19" s="34"/>
      <c r="D19" s="34"/>
      <c r="E19" s="34"/>
      <c r="F19" s="34"/>
      <c r="G19" s="34"/>
      <c r="H19" s="34"/>
      <c r="I19" s="34"/>
      <c r="J19" s="34"/>
      <c r="K19" s="34"/>
      <c r="L19" s="51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pans="1:31" s="2" customFormat="1" ht="12" customHeight="1">
      <c r="A20" s="34"/>
      <c r="B20" s="39"/>
      <c r="C20" s="34"/>
      <c r="D20" s="112" t="s">
        <v>32</v>
      </c>
      <c r="E20" s="34"/>
      <c r="F20" s="34"/>
      <c r="G20" s="34"/>
      <c r="H20" s="34"/>
      <c r="I20" s="112" t="s">
        <v>25</v>
      </c>
      <c r="J20" s="113" t="s">
        <v>33</v>
      </c>
      <c r="K20" s="34"/>
      <c r="L20" s="51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pans="1:31" s="2" customFormat="1" ht="18" customHeight="1">
      <c r="A21" s="34"/>
      <c r="B21" s="39"/>
      <c r="C21" s="34"/>
      <c r="D21" s="34"/>
      <c r="E21" s="113" t="s">
        <v>100</v>
      </c>
      <c r="F21" s="34"/>
      <c r="G21" s="34"/>
      <c r="H21" s="34"/>
      <c r="I21" s="112" t="s">
        <v>28</v>
      </c>
      <c r="J21" s="113" t="s">
        <v>1</v>
      </c>
      <c r="K21" s="34"/>
      <c r="L21" s="51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pans="1:31" s="2" customFormat="1" ht="6.95" customHeight="1">
      <c r="A22" s="34"/>
      <c r="B22" s="39"/>
      <c r="C22" s="34"/>
      <c r="D22" s="34"/>
      <c r="E22" s="34"/>
      <c r="F22" s="34"/>
      <c r="G22" s="34"/>
      <c r="H22" s="34"/>
      <c r="I22" s="34"/>
      <c r="J22" s="34"/>
      <c r="K22" s="34"/>
      <c r="L22" s="51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pans="1:31" s="2" customFormat="1" ht="12" customHeight="1">
      <c r="A23" s="34"/>
      <c r="B23" s="39"/>
      <c r="C23" s="34"/>
      <c r="D23" s="112" t="s">
        <v>36</v>
      </c>
      <c r="E23" s="34"/>
      <c r="F23" s="34"/>
      <c r="G23" s="34"/>
      <c r="H23" s="34"/>
      <c r="I23" s="112" t="s">
        <v>25</v>
      </c>
      <c r="J23" s="113" t="s">
        <v>37</v>
      </c>
      <c r="K23" s="34"/>
      <c r="L23" s="51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pans="1:31" s="2" customFormat="1" ht="18" customHeight="1">
      <c r="A24" s="34"/>
      <c r="B24" s="39"/>
      <c r="C24" s="34"/>
      <c r="D24" s="34"/>
      <c r="E24" s="113" t="s">
        <v>38</v>
      </c>
      <c r="F24" s="34"/>
      <c r="G24" s="34"/>
      <c r="H24" s="34"/>
      <c r="I24" s="112" t="s">
        <v>28</v>
      </c>
      <c r="J24" s="113" t="s">
        <v>1</v>
      </c>
      <c r="K24" s="34"/>
      <c r="L24" s="51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pans="1:31" s="2" customFormat="1" ht="6.95" customHeight="1">
      <c r="A25" s="34"/>
      <c r="B25" s="39"/>
      <c r="C25" s="34"/>
      <c r="D25" s="34"/>
      <c r="E25" s="34"/>
      <c r="F25" s="34"/>
      <c r="G25" s="34"/>
      <c r="H25" s="34"/>
      <c r="I25" s="34"/>
      <c r="J25" s="34"/>
      <c r="K25" s="34"/>
      <c r="L25" s="51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pans="1:31" s="2" customFormat="1" ht="12" customHeight="1">
      <c r="A26" s="34"/>
      <c r="B26" s="39"/>
      <c r="C26" s="34"/>
      <c r="D26" s="112" t="s">
        <v>39</v>
      </c>
      <c r="E26" s="34"/>
      <c r="F26" s="34"/>
      <c r="G26" s="34"/>
      <c r="H26" s="34"/>
      <c r="I26" s="34"/>
      <c r="J26" s="34"/>
      <c r="K26" s="34"/>
      <c r="L26" s="51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pans="1:31" s="8" customFormat="1" ht="16.5" customHeight="1">
      <c r="A27" s="115"/>
      <c r="B27" s="116"/>
      <c r="C27" s="115"/>
      <c r="D27" s="115"/>
      <c r="E27" s="301" t="s">
        <v>1</v>
      </c>
      <c r="F27" s="301"/>
      <c r="G27" s="301"/>
      <c r="H27" s="301"/>
      <c r="I27" s="115"/>
      <c r="J27" s="115"/>
      <c r="K27" s="115"/>
      <c r="L27" s="117"/>
      <c r="S27" s="115"/>
      <c r="T27" s="115"/>
      <c r="U27" s="115"/>
      <c r="V27" s="115"/>
      <c r="W27" s="115"/>
      <c r="X27" s="115"/>
      <c r="Y27" s="115"/>
      <c r="Z27" s="115"/>
      <c r="AA27" s="115"/>
      <c r="AB27" s="115"/>
      <c r="AC27" s="115"/>
      <c r="AD27" s="115"/>
      <c r="AE27" s="115"/>
    </row>
    <row r="28" spans="1:31" s="2" customFormat="1" ht="6.95" customHeight="1">
      <c r="A28" s="34"/>
      <c r="B28" s="39"/>
      <c r="C28" s="34"/>
      <c r="D28" s="34"/>
      <c r="E28" s="34"/>
      <c r="F28" s="34"/>
      <c r="G28" s="34"/>
      <c r="H28" s="34"/>
      <c r="I28" s="34"/>
      <c r="J28" s="34"/>
      <c r="K28" s="34"/>
      <c r="L28" s="51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pans="1:31" s="2" customFormat="1" ht="6.95" customHeight="1">
      <c r="A29" s="34"/>
      <c r="B29" s="39"/>
      <c r="C29" s="34"/>
      <c r="D29" s="118"/>
      <c r="E29" s="118"/>
      <c r="F29" s="118"/>
      <c r="G29" s="118"/>
      <c r="H29" s="118"/>
      <c r="I29" s="118"/>
      <c r="J29" s="118"/>
      <c r="K29" s="118"/>
      <c r="L29" s="51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spans="1:31" s="2" customFormat="1" ht="25.35" customHeight="1">
      <c r="A30" s="34"/>
      <c r="B30" s="39"/>
      <c r="C30" s="34"/>
      <c r="D30" s="119" t="s">
        <v>40</v>
      </c>
      <c r="E30" s="34"/>
      <c r="F30" s="34"/>
      <c r="G30" s="34"/>
      <c r="H30" s="34"/>
      <c r="I30" s="34"/>
      <c r="J30" s="120">
        <f>ROUND(J121, 2)</f>
        <v>0</v>
      </c>
      <c r="K30" s="34"/>
      <c r="L30" s="51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pans="1:31" s="2" customFormat="1" ht="6.95" customHeight="1">
      <c r="A31" s="34"/>
      <c r="B31" s="39"/>
      <c r="C31" s="34"/>
      <c r="D31" s="118"/>
      <c r="E31" s="118"/>
      <c r="F31" s="118"/>
      <c r="G31" s="118"/>
      <c r="H31" s="118"/>
      <c r="I31" s="118"/>
      <c r="J31" s="118"/>
      <c r="K31" s="118"/>
      <c r="L31" s="51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pans="1:31" s="2" customFormat="1" ht="14.45" customHeight="1">
      <c r="A32" s="34"/>
      <c r="B32" s="39"/>
      <c r="C32" s="34"/>
      <c r="D32" s="34"/>
      <c r="E32" s="34"/>
      <c r="F32" s="121" t="s">
        <v>42</v>
      </c>
      <c r="G32" s="34"/>
      <c r="H32" s="34"/>
      <c r="I32" s="121" t="s">
        <v>41</v>
      </c>
      <c r="J32" s="121" t="s">
        <v>43</v>
      </c>
      <c r="K32" s="34"/>
      <c r="L32" s="51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pans="1:31" s="2" customFormat="1" ht="14.45" customHeight="1">
      <c r="A33" s="34"/>
      <c r="B33" s="39"/>
      <c r="C33" s="34"/>
      <c r="D33" s="122" t="s">
        <v>44</v>
      </c>
      <c r="E33" s="112" t="s">
        <v>45</v>
      </c>
      <c r="F33" s="123">
        <f>ROUND((SUM(BE121:BE130)),  2)</f>
        <v>0</v>
      </c>
      <c r="G33" s="34"/>
      <c r="H33" s="34"/>
      <c r="I33" s="124">
        <v>0.21</v>
      </c>
      <c r="J33" s="123">
        <f>ROUND(((SUM(BE121:BE130))*I33),  2)</f>
        <v>0</v>
      </c>
      <c r="K33" s="34"/>
      <c r="L33" s="51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pans="1:31" s="2" customFormat="1" ht="14.45" customHeight="1">
      <c r="A34" s="34"/>
      <c r="B34" s="39"/>
      <c r="C34" s="34"/>
      <c r="D34" s="34"/>
      <c r="E34" s="112" t="s">
        <v>46</v>
      </c>
      <c r="F34" s="123">
        <f>ROUND((SUM(BF121:BF130)),  2)</f>
        <v>0</v>
      </c>
      <c r="G34" s="34"/>
      <c r="H34" s="34"/>
      <c r="I34" s="124">
        <v>0.15</v>
      </c>
      <c r="J34" s="123">
        <f>ROUND(((SUM(BF121:BF130))*I34),  2)</f>
        <v>0</v>
      </c>
      <c r="K34" s="34"/>
      <c r="L34" s="51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spans="1:31" s="2" customFormat="1" ht="14.45" hidden="1" customHeight="1">
      <c r="A35" s="34"/>
      <c r="B35" s="39"/>
      <c r="C35" s="34"/>
      <c r="D35" s="34"/>
      <c r="E35" s="112" t="s">
        <v>47</v>
      </c>
      <c r="F35" s="123">
        <f>ROUND((SUM(BG121:BG130)),  2)</f>
        <v>0</v>
      </c>
      <c r="G35" s="34"/>
      <c r="H35" s="34"/>
      <c r="I35" s="124">
        <v>0.21</v>
      </c>
      <c r="J35" s="123">
        <f>0</f>
        <v>0</v>
      </c>
      <c r="K35" s="34"/>
      <c r="L35" s="51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spans="1:31" s="2" customFormat="1" ht="14.45" hidden="1" customHeight="1">
      <c r="A36" s="34"/>
      <c r="B36" s="39"/>
      <c r="C36" s="34"/>
      <c r="D36" s="34"/>
      <c r="E36" s="112" t="s">
        <v>48</v>
      </c>
      <c r="F36" s="123">
        <f>ROUND((SUM(BH121:BH130)),  2)</f>
        <v>0</v>
      </c>
      <c r="G36" s="34"/>
      <c r="H36" s="34"/>
      <c r="I36" s="124">
        <v>0.15</v>
      </c>
      <c r="J36" s="123">
        <f>0</f>
        <v>0</v>
      </c>
      <c r="K36" s="34"/>
      <c r="L36" s="51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spans="1:31" s="2" customFormat="1" ht="14.45" hidden="1" customHeight="1">
      <c r="A37" s="34"/>
      <c r="B37" s="39"/>
      <c r="C37" s="34"/>
      <c r="D37" s="34"/>
      <c r="E37" s="112" t="s">
        <v>49</v>
      </c>
      <c r="F37" s="123">
        <f>ROUND((SUM(BI121:BI130)),  2)</f>
        <v>0</v>
      </c>
      <c r="G37" s="34"/>
      <c r="H37" s="34"/>
      <c r="I37" s="124">
        <v>0</v>
      </c>
      <c r="J37" s="123">
        <f>0</f>
        <v>0</v>
      </c>
      <c r="K37" s="34"/>
      <c r="L37" s="51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spans="1:31" s="2" customFormat="1" ht="6.95" customHeight="1">
      <c r="A38" s="34"/>
      <c r="B38" s="39"/>
      <c r="C38" s="34"/>
      <c r="D38" s="34"/>
      <c r="E38" s="34"/>
      <c r="F38" s="34"/>
      <c r="G38" s="34"/>
      <c r="H38" s="34"/>
      <c r="I38" s="34"/>
      <c r="J38" s="34"/>
      <c r="K38" s="34"/>
      <c r="L38" s="51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spans="1:31" s="2" customFormat="1" ht="25.35" customHeight="1">
      <c r="A39" s="34"/>
      <c r="B39" s="39"/>
      <c r="C39" s="125"/>
      <c r="D39" s="126" t="s">
        <v>50</v>
      </c>
      <c r="E39" s="127"/>
      <c r="F39" s="127"/>
      <c r="G39" s="128" t="s">
        <v>51</v>
      </c>
      <c r="H39" s="129" t="s">
        <v>52</v>
      </c>
      <c r="I39" s="127"/>
      <c r="J39" s="130">
        <f>SUM(J30:J37)</f>
        <v>0</v>
      </c>
      <c r="K39" s="131"/>
      <c r="L39" s="51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spans="1:31" s="2" customFormat="1" ht="14.45" customHeight="1">
      <c r="A40" s="34"/>
      <c r="B40" s="39"/>
      <c r="C40" s="34"/>
      <c r="D40" s="34"/>
      <c r="E40" s="34"/>
      <c r="F40" s="34"/>
      <c r="G40" s="34"/>
      <c r="H40" s="34"/>
      <c r="I40" s="34"/>
      <c r="J40" s="34"/>
      <c r="K40" s="34"/>
      <c r="L40" s="51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spans="1:31" s="1" customFormat="1" ht="14.45" customHeight="1">
      <c r="B41" s="20"/>
      <c r="L41" s="20"/>
    </row>
    <row r="42" spans="1:31" s="1" customFormat="1" ht="14.45" customHeight="1">
      <c r="B42" s="20"/>
      <c r="L42" s="20"/>
    </row>
    <row r="43" spans="1:31" s="1" customFormat="1" ht="14.45" customHeight="1">
      <c r="B43" s="20"/>
      <c r="L43" s="20"/>
    </row>
    <row r="44" spans="1:31" s="1" customFormat="1" ht="14.45" customHeight="1">
      <c r="B44" s="20"/>
      <c r="L44" s="20"/>
    </row>
    <row r="45" spans="1:31" s="1" customFormat="1" ht="14.45" customHeight="1">
      <c r="B45" s="20"/>
      <c r="L45" s="20"/>
    </row>
    <row r="46" spans="1:31" s="1" customFormat="1" ht="14.45" customHeight="1">
      <c r="B46" s="20"/>
      <c r="L46" s="20"/>
    </row>
    <row r="47" spans="1:31" s="1" customFormat="1" ht="14.45" customHeight="1">
      <c r="B47" s="20"/>
      <c r="L47" s="20"/>
    </row>
    <row r="48" spans="1:31" s="1" customFormat="1" ht="14.45" customHeight="1">
      <c r="B48" s="20"/>
      <c r="L48" s="20"/>
    </row>
    <row r="49" spans="1:31" s="1" customFormat="1" ht="14.45" customHeight="1">
      <c r="B49" s="20"/>
      <c r="L49" s="20"/>
    </row>
    <row r="50" spans="1:31" s="2" customFormat="1" ht="14.45" customHeight="1">
      <c r="B50" s="51"/>
      <c r="D50" s="132" t="s">
        <v>53</v>
      </c>
      <c r="E50" s="133"/>
      <c r="F50" s="133"/>
      <c r="G50" s="132" t="s">
        <v>54</v>
      </c>
      <c r="H50" s="133"/>
      <c r="I50" s="133"/>
      <c r="J50" s="133"/>
      <c r="K50" s="133"/>
      <c r="L50" s="51"/>
    </row>
    <row r="51" spans="1:31" ht="11.25">
      <c r="B51" s="20"/>
      <c r="L51" s="20"/>
    </row>
    <row r="52" spans="1:31" ht="11.25">
      <c r="B52" s="20"/>
      <c r="L52" s="20"/>
    </row>
    <row r="53" spans="1:31" ht="11.25">
      <c r="B53" s="20"/>
      <c r="L53" s="20"/>
    </row>
    <row r="54" spans="1:31" ht="11.25">
      <c r="B54" s="20"/>
      <c r="L54" s="20"/>
    </row>
    <row r="55" spans="1:31" ht="11.25">
      <c r="B55" s="20"/>
      <c r="L55" s="20"/>
    </row>
    <row r="56" spans="1:31" ht="11.25">
      <c r="B56" s="20"/>
      <c r="L56" s="20"/>
    </row>
    <row r="57" spans="1:31" ht="11.25">
      <c r="B57" s="20"/>
      <c r="L57" s="20"/>
    </row>
    <row r="58" spans="1:31" ht="11.25">
      <c r="B58" s="20"/>
      <c r="L58" s="20"/>
    </row>
    <row r="59" spans="1:31" ht="11.25">
      <c r="B59" s="20"/>
      <c r="L59" s="20"/>
    </row>
    <row r="60" spans="1:31" ht="11.25">
      <c r="B60" s="20"/>
      <c r="L60" s="20"/>
    </row>
    <row r="61" spans="1:31" s="2" customFormat="1" ht="12.75">
      <c r="A61" s="34"/>
      <c r="B61" s="39"/>
      <c r="C61" s="34"/>
      <c r="D61" s="134" t="s">
        <v>55</v>
      </c>
      <c r="E61" s="135"/>
      <c r="F61" s="136" t="s">
        <v>56</v>
      </c>
      <c r="G61" s="134" t="s">
        <v>55</v>
      </c>
      <c r="H61" s="135"/>
      <c r="I61" s="135"/>
      <c r="J61" s="137" t="s">
        <v>56</v>
      </c>
      <c r="K61" s="135"/>
      <c r="L61" s="51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 spans="1:31" ht="11.25">
      <c r="B62" s="20"/>
      <c r="L62" s="20"/>
    </row>
    <row r="63" spans="1:31" ht="11.25">
      <c r="B63" s="20"/>
      <c r="L63" s="20"/>
    </row>
    <row r="64" spans="1:31" ht="11.25">
      <c r="B64" s="20"/>
      <c r="L64" s="20"/>
    </row>
    <row r="65" spans="1:31" s="2" customFormat="1" ht="12.75">
      <c r="A65" s="34"/>
      <c r="B65" s="39"/>
      <c r="C65" s="34"/>
      <c r="D65" s="132" t="s">
        <v>57</v>
      </c>
      <c r="E65" s="138"/>
      <c r="F65" s="138"/>
      <c r="G65" s="132" t="s">
        <v>58</v>
      </c>
      <c r="H65" s="138"/>
      <c r="I65" s="138"/>
      <c r="J65" s="138"/>
      <c r="K65" s="138"/>
      <c r="L65" s="51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 spans="1:31" ht="11.25">
      <c r="B66" s="20"/>
      <c r="L66" s="20"/>
    </row>
    <row r="67" spans="1:31" ht="11.25">
      <c r="B67" s="20"/>
      <c r="L67" s="20"/>
    </row>
    <row r="68" spans="1:31" ht="11.25">
      <c r="B68" s="20"/>
      <c r="L68" s="20"/>
    </row>
    <row r="69" spans="1:31" ht="11.25">
      <c r="B69" s="20"/>
      <c r="L69" s="20"/>
    </row>
    <row r="70" spans="1:31" ht="11.25">
      <c r="B70" s="20"/>
      <c r="L70" s="20"/>
    </row>
    <row r="71" spans="1:31" ht="11.25">
      <c r="B71" s="20"/>
      <c r="L71" s="20"/>
    </row>
    <row r="72" spans="1:31" ht="11.25">
      <c r="B72" s="20"/>
      <c r="L72" s="20"/>
    </row>
    <row r="73" spans="1:31" ht="11.25">
      <c r="B73" s="20"/>
      <c r="L73" s="20"/>
    </row>
    <row r="74" spans="1:31" ht="11.25">
      <c r="B74" s="20"/>
      <c r="L74" s="20"/>
    </row>
    <row r="75" spans="1:31" ht="11.25">
      <c r="B75" s="20"/>
      <c r="L75" s="20"/>
    </row>
    <row r="76" spans="1:31" s="2" customFormat="1" ht="12.75">
      <c r="A76" s="34"/>
      <c r="B76" s="39"/>
      <c r="C76" s="34"/>
      <c r="D76" s="134" t="s">
        <v>55</v>
      </c>
      <c r="E76" s="135"/>
      <c r="F76" s="136" t="s">
        <v>56</v>
      </c>
      <c r="G76" s="134" t="s">
        <v>55</v>
      </c>
      <c r="H76" s="135"/>
      <c r="I76" s="135"/>
      <c r="J76" s="137" t="s">
        <v>56</v>
      </c>
      <c r="K76" s="135"/>
      <c r="L76" s="51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pans="1:31" s="2" customFormat="1" ht="14.45" customHeight="1">
      <c r="A77" s="34"/>
      <c r="B77" s="139"/>
      <c r="C77" s="140"/>
      <c r="D77" s="140"/>
      <c r="E77" s="140"/>
      <c r="F77" s="140"/>
      <c r="G77" s="140"/>
      <c r="H77" s="140"/>
      <c r="I77" s="140"/>
      <c r="J77" s="140"/>
      <c r="K77" s="140"/>
      <c r="L77" s="51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81" spans="1:47" s="2" customFormat="1" ht="6.95" customHeight="1">
      <c r="A81" s="34"/>
      <c r="B81" s="141"/>
      <c r="C81" s="142"/>
      <c r="D81" s="142"/>
      <c r="E81" s="142"/>
      <c r="F81" s="142"/>
      <c r="G81" s="142"/>
      <c r="H81" s="142"/>
      <c r="I81" s="142"/>
      <c r="J81" s="142"/>
      <c r="K81" s="142"/>
      <c r="L81" s="51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pans="1:47" s="2" customFormat="1" ht="24.95" customHeight="1">
      <c r="A82" s="34"/>
      <c r="B82" s="35"/>
      <c r="C82" s="23" t="s">
        <v>101</v>
      </c>
      <c r="D82" s="36"/>
      <c r="E82" s="36"/>
      <c r="F82" s="36"/>
      <c r="G82" s="36"/>
      <c r="H82" s="36"/>
      <c r="I82" s="36"/>
      <c r="J82" s="36"/>
      <c r="K82" s="36"/>
      <c r="L82" s="51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spans="1:47" s="2" customFormat="1" ht="6.95" customHeight="1">
      <c r="A83" s="34"/>
      <c r="B83" s="35"/>
      <c r="C83" s="36"/>
      <c r="D83" s="36"/>
      <c r="E83" s="36"/>
      <c r="F83" s="36"/>
      <c r="G83" s="36"/>
      <c r="H83" s="36"/>
      <c r="I83" s="36"/>
      <c r="J83" s="36"/>
      <c r="K83" s="36"/>
      <c r="L83" s="51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spans="1:47" s="2" customFormat="1" ht="12" customHeight="1">
      <c r="A84" s="34"/>
      <c r="B84" s="35"/>
      <c r="C84" s="29" t="s">
        <v>16</v>
      </c>
      <c r="D84" s="36"/>
      <c r="E84" s="36"/>
      <c r="F84" s="36"/>
      <c r="G84" s="36"/>
      <c r="H84" s="36"/>
      <c r="I84" s="36"/>
      <c r="J84" s="36"/>
      <c r="K84" s="36"/>
      <c r="L84" s="51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spans="1:47" s="2" customFormat="1" ht="16.5" customHeight="1">
      <c r="A85" s="34"/>
      <c r="B85" s="35"/>
      <c r="C85" s="36"/>
      <c r="D85" s="36"/>
      <c r="E85" s="302" t="str">
        <f>E7</f>
        <v>Polozapuštěné kontejnery Lovosice II.</v>
      </c>
      <c r="F85" s="303"/>
      <c r="G85" s="303"/>
      <c r="H85" s="303"/>
      <c r="I85" s="36"/>
      <c r="J85" s="36"/>
      <c r="K85" s="36"/>
      <c r="L85" s="51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spans="1:47" s="2" customFormat="1" ht="12" customHeight="1">
      <c r="A86" s="34"/>
      <c r="B86" s="35"/>
      <c r="C86" s="29" t="s">
        <v>98</v>
      </c>
      <c r="D86" s="36"/>
      <c r="E86" s="36"/>
      <c r="F86" s="36"/>
      <c r="G86" s="36"/>
      <c r="H86" s="36"/>
      <c r="I86" s="36"/>
      <c r="J86" s="36"/>
      <c r="K86" s="36"/>
      <c r="L86" s="51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</row>
    <row r="87" spans="1:47" s="2" customFormat="1" ht="16.5" customHeight="1">
      <c r="A87" s="34"/>
      <c r="B87" s="35"/>
      <c r="C87" s="36"/>
      <c r="D87" s="36"/>
      <c r="E87" s="273" t="str">
        <f>E9</f>
        <v>03 - Vedlejší rozpočtové náklady</v>
      </c>
      <c r="F87" s="304"/>
      <c r="G87" s="304"/>
      <c r="H87" s="304"/>
      <c r="I87" s="36"/>
      <c r="J87" s="36"/>
      <c r="K87" s="36"/>
      <c r="L87" s="51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spans="1:47" s="2" customFormat="1" ht="6.95" customHeight="1">
      <c r="A88" s="34"/>
      <c r="B88" s="35"/>
      <c r="C88" s="36"/>
      <c r="D88" s="36"/>
      <c r="E88" s="36"/>
      <c r="F88" s="36"/>
      <c r="G88" s="36"/>
      <c r="H88" s="36"/>
      <c r="I88" s="36"/>
      <c r="J88" s="36"/>
      <c r="K88" s="36"/>
      <c r="L88" s="51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spans="1:47" s="2" customFormat="1" ht="12" customHeight="1">
      <c r="A89" s="34"/>
      <c r="B89" s="35"/>
      <c r="C89" s="29" t="s">
        <v>20</v>
      </c>
      <c r="D89" s="36"/>
      <c r="E89" s="36"/>
      <c r="F89" s="27" t="str">
        <f>F12</f>
        <v>p.p.č. 533, k.ú. Lovosice</v>
      </c>
      <c r="G89" s="36"/>
      <c r="H89" s="36"/>
      <c r="I89" s="29" t="s">
        <v>22</v>
      </c>
      <c r="J89" s="66" t="str">
        <f>IF(J12="","",J12)</f>
        <v>11. 3. 2025</v>
      </c>
      <c r="K89" s="36"/>
      <c r="L89" s="51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spans="1:47" s="2" customFormat="1" ht="6.95" customHeight="1">
      <c r="A90" s="34"/>
      <c r="B90" s="35"/>
      <c r="C90" s="36"/>
      <c r="D90" s="36"/>
      <c r="E90" s="36"/>
      <c r="F90" s="36"/>
      <c r="G90" s="36"/>
      <c r="H90" s="36"/>
      <c r="I90" s="36"/>
      <c r="J90" s="36"/>
      <c r="K90" s="36"/>
      <c r="L90" s="51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spans="1:47" s="2" customFormat="1" ht="25.7" customHeight="1">
      <c r="A91" s="34"/>
      <c r="B91" s="35"/>
      <c r="C91" s="29" t="s">
        <v>24</v>
      </c>
      <c r="D91" s="36"/>
      <c r="E91" s="36"/>
      <c r="F91" s="27" t="str">
        <f>E15</f>
        <v>Město Lovosice</v>
      </c>
      <c r="G91" s="36"/>
      <c r="H91" s="36"/>
      <c r="I91" s="29" t="s">
        <v>32</v>
      </c>
      <c r="J91" s="32" t="str">
        <f>E21</f>
        <v>aut.Ing. Mgr. Karel Štrupl</v>
      </c>
      <c r="K91" s="36"/>
      <c r="L91" s="51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spans="1:47" s="2" customFormat="1" ht="15.2" customHeight="1">
      <c r="A92" s="34"/>
      <c r="B92" s="35"/>
      <c r="C92" s="29" t="s">
        <v>30</v>
      </c>
      <c r="D92" s="36"/>
      <c r="E92" s="36"/>
      <c r="F92" s="27" t="str">
        <f>IF(E18="","",E18)</f>
        <v>Vyplň údaj</v>
      </c>
      <c r="G92" s="36"/>
      <c r="H92" s="36"/>
      <c r="I92" s="29" t="s">
        <v>36</v>
      </c>
      <c r="J92" s="32" t="str">
        <f>E24</f>
        <v>Josef Beran-STAVO</v>
      </c>
      <c r="K92" s="36"/>
      <c r="L92" s="51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spans="1:47" s="2" customFormat="1" ht="10.35" customHeight="1">
      <c r="A93" s="34"/>
      <c r="B93" s="35"/>
      <c r="C93" s="36"/>
      <c r="D93" s="36"/>
      <c r="E93" s="36"/>
      <c r="F93" s="36"/>
      <c r="G93" s="36"/>
      <c r="H93" s="36"/>
      <c r="I93" s="36"/>
      <c r="J93" s="36"/>
      <c r="K93" s="36"/>
      <c r="L93" s="51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spans="1:47" s="2" customFormat="1" ht="29.25" customHeight="1">
      <c r="A94" s="34"/>
      <c r="B94" s="35"/>
      <c r="C94" s="143" t="s">
        <v>102</v>
      </c>
      <c r="D94" s="144"/>
      <c r="E94" s="144"/>
      <c r="F94" s="144"/>
      <c r="G94" s="144"/>
      <c r="H94" s="144"/>
      <c r="I94" s="144"/>
      <c r="J94" s="145" t="s">
        <v>103</v>
      </c>
      <c r="K94" s="144"/>
      <c r="L94" s="51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spans="1:47" s="2" customFormat="1" ht="10.35" customHeight="1">
      <c r="A95" s="34"/>
      <c r="B95" s="35"/>
      <c r="C95" s="36"/>
      <c r="D95" s="36"/>
      <c r="E95" s="36"/>
      <c r="F95" s="36"/>
      <c r="G95" s="36"/>
      <c r="H95" s="36"/>
      <c r="I95" s="36"/>
      <c r="J95" s="36"/>
      <c r="K95" s="36"/>
      <c r="L95" s="51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</row>
    <row r="96" spans="1:47" s="2" customFormat="1" ht="22.9" customHeight="1">
      <c r="A96" s="34"/>
      <c r="B96" s="35"/>
      <c r="C96" s="146" t="s">
        <v>104</v>
      </c>
      <c r="D96" s="36"/>
      <c r="E96" s="36"/>
      <c r="F96" s="36"/>
      <c r="G96" s="36"/>
      <c r="H96" s="36"/>
      <c r="I96" s="36"/>
      <c r="J96" s="84">
        <f>J121</f>
        <v>0</v>
      </c>
      <c r="K96" s="36"/>
      <c r="L96" s="51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U96" s="17" t="s">
        <v>105</v>
      </c>
    </row>
    <row r="97" spans="1:31" s="9" customFormat="1" ht="24.95" customHeight="1">
      <c r="B97" s="147"/>
      <c r="C97" s="148"/>
      <c r="D97" s="149" t="s">
        <v>610</v>
      </c>
      <c r="E97" s="150"/>
      <c r="F97" s="150"/>
      <c r="G97" s="150"/>
      <c r="H97" s="150"/>
      <c r="I97" s="150"/>
      <c r="J97" s="151">
        <f>J122</f>
        <v>0</v>
      </c>
      <c r="K97" s="148"/>
      <c r="L97" s="152"/>
    </row>
    <row r="98" spans="1:31" s="10" customFormat="1" ht="19.899999999999999" customHeight="1">
      <c r="B98" s="153"/>
      <c r="C98" s="154"/>
      <c r="D98" s="155" t="s">
        <v>611</v>
      </c>
      <c r="E98" s="156"/>
      <c r="F98" s="156"/>
      <c r="G98" s="156"/>
      <c r="H98" s="156"/>
      <c r="I98" s="156"/>
      <c r="J98" s="157">
        <f>J123</f>
        <v>0</v>
      </c>
      <c r="K98" s="154"/>
      <c r="L98" s="158"/>
    </row>
    <row r="99" spans="1:31" s="10" customFormat="1" ht="19.899999999999999" customHeight="1">
      <c r="B99" s="153"/>
      <c r="C99" s="154"/>
      <c r="D99" s="155" t="s">
        <v>612</v>
      </c>
      <c r="E99" s="156"/>
      <c r="F99" s="156"/>
      <c r="G99" s="156"/>
      <c r="H99" s="156"/>
      <c r="I99" s="156"/>
      <c r="J99" s="157">
        <f>J125</f>
        <v>0</v>
      </c>
      <c r="K99" s="154"/>
      <c r="L99" s="158"/>
    </row>
    <row r="100" spans="1:31" s="10" customFormat="1" ht="19.899999999999999" customHeight="1">
      <c r="B100" s="153"/>
      <c r="C100" s="154"/>
      <c r="D100" s="155" t="s">
        <v>613</v>
      </c>
      <c r="E100" s="156"/>
      <c r="F100" s="156"/>
      <c r="G100" s="156"/>
      <c r="H100" s="156"/>
      <c r="I100" s="156"/>
      <c r="J100" s="157">
        <f>J127</f>
        <v>0</v>
      </c>
      <c r="K100" s="154"/>
      <c r="L100" s="158"/>
    </row>
    <row r="101" spans="1:31" s="10" customFormat="1" ht="19.899999999999999" customHeight="1">
      <c r="B101" s="153"/>
      <c r="C101" s="154"/>
      <c r="D101" s="155" t="s">
        <v>614</v>
      </c>
      <c r="E101" s="156"/>
      <c r="F101" s="156"/>
      <c r="G101" s="156"/>
      <c r="H101" s="156"/>
      <c r="I101" s="156"/>
      <c r="J101" s="157">
        <f>J129</f>
        <v>0</v>
      </c>
      <c r="K101" s="154"/>
      <c r="L101" s="158"/>
    </row>
    <row r="102" spans="1:31" s="2" customFormat="1" ht="21.75" customHeight="1">
      <c r="A102" s="34"/>
      <c r="B102" s="35"/>
      <c r="C102" s="36"/>
      <c r="D102" s="36"/>
      <c r="E102" s="36"/>
      <c r="F102" s="36"/>
      <c r="G102" s="36"/>
      <c r="H102" s="36"/>
      <c r="I102" s="36"/>
      <c r="J102" s="36"/>
      <c r="K102" s="36"/>
      <c r="L102" s="51"/>
      <c r="S102" s="34"/>
      <c r="T102" s="34"/>
      <c r="U102" s="34"/>
      <c r="V102" s="34"/>
      <c r="W102" s="34"/>
      <c r="X102" s="34"/>
      <c r="Y102" s="34"/>
      <c r="Z102" s="34"/>
      <c r="AA102" s="34"/>
      <c r="AB102" s="34"/>
      <c r="AC102" s="34"/>
      <c r="AD102" s="34"/>
      <c r="AE102" s="34"/>
    </row>
    <row r="103" spans="1:31" s="2" customFormat="1" ht="6.95" customHeight="1">
      <c r="A103" s="34"/>
      <c r="B103" s="54"/>
      <c r="C103" s="55"/>
      <c r="D103" s="55"/>
      <c r="E103" s="55"/>
      <c r="F103" s="55"/>
      <c r="G103" s="55"/>
      <c r="H103" s="55"/>
      <c r="I103" s="55"/>
      <c r="J103" s="55"/>
      <c r="K103" s="55"/>
      <c r="L103" s="51"/>
      <c r="S103" s="34"/>
      <c r="T103" s="34"/>
      <c r="U103" s="34"/>
      <c r="V103" s="34"/>
      <c r="W103" s="34"/>
      <c r="X103" s="34"/>
      <c r="Y103" s="34"/>
      <c r="Z103" s="34"/>
      <c r="AA103" s="34"/>
      <c r="AB103" s="34"/>
      <c r="AC103" s="34"/>
      <c r="AD103" s="34"/>
      <c r="AE103" s="34"/>
    </row>
    <row r="107" spans="1:31" s="2" customFormat="1" ht="6.95" customHeight="1">
      <c r="A107" s="34"/>
      <c r="B107" s="56"/>
      <c r="C107" s="57"/>
      <c r="D107" s="57"/>
      <c r="E107" s="57"/>
      <c r="F107" s="57"/>
      <c r="G107" s="57"/>
      <c r="H107" s="57"/>
      <c r="I107" s="57"/>
      <c r="J107" s="57"/>
      <c r="K107" s="57"/>
      <c r="L107" s="51"/>
      <c r="S107" s="34"/>
      <c r="T107" s="34"/>
      <c r="U107" s="34"/>
      <c r="V107" s="34"/>
      <c r="W107" s="34"/>
      <c r="X107" s="34"/>
      <c r="Y107" s="34"/>
      <c r="Z107" s="34"/>
      <c r="AA107" s="34"/>
      <c r="AB107" s="34"/>
      <c r="AC107" s="34"/>
      <c r="AD107" s="34"/>
      <c r="AE107" s="34"/>
    </row>
    <row r="108" spans="1:31" s="2" customFormat="1" ht="24.95" customHeight="1">
      <c r="A108" s="34"/>
      <c r="B108" s="35"/>
      <c r="C108" s="23" t="s">
        <v>117</v>
      </c>
      <c r="D108" s="36"/>
      <c r="E108" s="36"/>
      <c r="F108" s="36"/>
      <c r="G108" s="36"/>
      <c r="H108" s="36"/>
      <c r="I108" s="36"/>
      <c r="J108" s="36"/>
      <c r="K108" s="36"/>
      <c r="L108" s="51"/>
      <c r="S108" s="34"/>
      <c r="T108" s="34"/>
      <c r="U108" s="34"/>
      <c r="V108" s="34"/>
      <c r="W108" s="34"/>
      <c r="X108" s="34"/>
      <c r="Y108" s="34"/>
      <c r="Z108" s="34"/>
      <c r="AA108" s="34"/>
      <c r="AB108" s="34"/>
      <c r="AC108" s="34"/>
      <c r="AD108" s="34"/>
      <c r="AE108" s="34"/>
    </row>
    <row r="109" spans="1:31" s="2" customFormat="1" ht="6.95" customHeight="1">
      <c r="A109" s="34"/>
      <c r="B109" s="35"/>
      <c r="C109" s="36"/>
      <c r="D109" s="36"/>
      <c r="E109" s="36"/>
      <c r="F109" s="36"/>
      <c r="G109" s="36"/>
      <c r="H109" s="36"/>
      <c r="I109" s="36"/>
      <c r="J109" s="36"/>
      <c r="K109" s="36"/>
      <c r="L109" s="51"/>
      <c r="S109" s="34"/>
      <c r="T109" s="34"/>
      <c r="U109" s="34"/>
      <c r="V109" s="34"/>
      <c r="W109" s="34"/>
      <c r="X109" s="34"/>
      <c r="Y109" s="34"/>
      <c r="Z109" s="34"/>
      <c r="AA109" s="34"/>
      <c r="AB109" s="34"/>
      <c r="AC109" s="34"/>
      <c r="AD109" s="34"/>
      <c r="AE109" s="34"/>
    </row>
    <row r="110" spans="1:31" s="2" customFormat="1" ht="12" customHeight="1">
      <c r="A110" s="34"/>
      <c r="B110" s="35"/>
      <c r="C110" s="29" t="s">
        <v>16</v>
      </c>
      <c r="D110" s="36"/>
      <c r="E110" s="36"/>
      <c r="F110" s="36"/>
      <c r="G110" s="36"/>
      <c r="H110" s="36"/>
      <c r="I110" s="36"/>
      <c r="J110" s="36"/>
      <c r="K110" s="36"/>
      <c r="L110" s="51"/>
      <c r="S110" s="34"/>
      <c r="T110" s="34"/>
      <c r="U110" s="34"/>
      <c r="V110" s="34"/>
      <c r="W110" s="34"/>
      <c r="X110" s="34"/>
      <c r="Y110" s="34"/>
      <c r="Z110" s="34"/>
      <c r="AA110" s="34"/>
      <c r="AB110" s="34"/>
      <c r="AC110" s="34"/>
      <c r="AD110" s="34"/>
      <c r="AE110" s="34"/>
    </row>
    <row r="111" spans="1:31" s="2" customFormat="1" ht="16.5" customHeight="1">
      <c r="A111" s="34"/>
      <c r="B111" s="35"/>
      <c r="C111" s="36"/>
      <c r="D111" s="36"/>
      <c r="E111" s="302" t="str">
        <f>E7</f>
        <v>Polozapuštěné kontejnery Lovosice II.</v>
      </c>
      <c r="F111" s="303"/>
      <c r="G111" s="303"/>
      <c r="H111" s="303"/>
      <c r="I111" s="36"/>
      <c r="J111" s="36"/>
      <c r="K111" s="36"/>
      <c r="L111" s="51"/>
      <c r="S111" s="34"/>
      <c r="T111" s="34"/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</row>
    <row r="112" spans="1:31" s="2" customFormat="1" ht="12" customHeight="1">
      <c r="A112" s="34"/>
      <c r="B112" s="35"/>
      <c r="C112" s="29" t="s">
        <v>98</v>
      </c>
      <c r="D112" s="36"/>
      <c r="E112" s="36"/>
      <c r="F112" s="36"/>
      <c r="G112" s="36"/>
      <c r="H112" s="36"/>
      <c r="I112" s="36"/>
      <c r="J112" s="36"/>
      <c r="K112" s="36"/>
      <c r="L112" s="51"/>
      <c r="S112" s="34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</row>
    <row r="113" spans="1:65" s="2" customFormat="1" ht="16.5" customHeight="1">
      <c r="A113" s="34"/>
      <c r="B113" s="35"/>
      <c r="C113" s="36"/>
      <c r="D113" s="36"/>
      <c r="E113" s="273" t="str">
        <f>E9</f>
        <v>03 - Vedlejší rozpočtové náklady</v>
      </c>
      <c r="F113" s="304"/>
      <c r="G113" s="304"/>
      <c r="H113" s="304"/>
      <c r="I113" s="36"/>
      <c r="J113" s="36"/>
      <c r="K113" s="36"/>
      <c r="L113" s="51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</row>
    <row r="114" spans="1:65" s="2" customFormat="1" ht="6.95" customHeight="1">
      <c r="A114" s="34"/>
      <c r="B114" s="35"/>
      <c r="C114" s="36"/>
      <c r="D114" s="36"/>
      <c r="E114" s="36"/>
      <c r="F114" s="36"/>
      <c r="G114" s="36"/>
      <c r="H114" s="36"/>
      <c r="I114" s="36"/>
      <c r="J114" s="36"/>
      <c r="K114" s="36"/>
      <c r="L114" s="51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</row>
    <row r="115" spans="1:65" s="2" customFormat="1" ht="12" customHeight="1">
      <c r="A115" s="34"/>
      <c r="B115" s="35"/>
      <c r="C115" s="29" t="s">
        <v>20</v>
      </c>
      <c r="D115" s="36"/>
      <c r="E115" s="36"/>
      <c r="F115" s="27" t="str">
        <f>F12</f>
        <v>p.p.č. 533, k.ú. Lovosice</v>
      </c>
      <c r="G115" s="36"/>
      <c r="H115" s="36"/>
      <c r="I115" s="29" t="s">
        <v>22</v>
      </c>
      <c r="J115" s="66" t="str">
        <f>IF(J12="","",J12)</f>
        <v>11. 3. 2025</v>
      </c>
      <c r="K115" s="36"/>
      <c r="L115" s="51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</row>
    <row r="116" spans="1:65" s="2" customFormat="1" ht="6.95" customHeight="1">
      <c r="A116" s="34"/>
      <c r="B116" s="35"/>
      <c r="C116" s="36"/>
      <c r="D116" s="36"/>
      <c r="E116" s="36"/>
      <c r="F116" s="36"/>
      <c r="G116" s="36"/>
      <c r="H116" s="36"/>
      <c r="I116" s="36"/>
      <c r="J116" s="36"/>
      <c r="K116" s="36"/>
      <c r="L116" s="51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</row>
    <row r="117" spans="1:65" s="2" customFormat="1" ht="25.7" customHeight="1">
      <c r="A117" s="34"/>
      <c r="B117" s="35"/>
      <c r="C117" s="29" t="s">
        <v>24</v>
      </c>
      <c r="D117" s="36"/>
      <c r="E117" s="36"/>
      <c r="F117" s="27" t="str">
        <f>E15</f>
        <v>Město Lovosice</v>
      </c>
      <c r="G117" s="36"/>
      <c r="H117" s="36"/>
      <c r="I117" s="29" t="s">
        <v>32</v>
      </c>
      <c r="J117" s="32" t="str">
        <f>E21</f>
        <v>aut.Ing. Mgr. Karel Štrupl</v>
      </c>
      <c r="K117" s="36"/>
      <c r="L117" s="51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</row>
    <row r="118" spans="1:65" s="2" customFormat="1" ht="15.2" customHeight="1">
      <c r="A118" s="34"/>
      <c r="B118" s="35"/>
      <c r="C118" s="29" t="s">
        <v>30</v>
      </c>
      <c r="D118" s="36"/>
      <c r="E118" s="36"/>
      <c r="F118" s="27" t="str">
        <f>IF(E18="","",E18)</f>
        <v>Vyplň údaj</v>
      </c>
      <c r="G118" s="36"/>
      <c r="H118" s="36"/>
      <c r="I118" s="29" t="s">
        <v>36</v>
      </c>
      <c r="J118" s="32" t="str">
        <f>E24</f>
        <v>Josef Beran-STAVO</v>
      </c>
      <c r="K118" s="36"/>
      <c r="L118" s="51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</row>
    <row r="119" spans="1:65" s="2" customFormat="1" ht="10.35" customHeight="1">
      <c r="A119" s="34"/>
      <c r="B119" s="35"/>
      <c r="C119" s="36"/>
      <c r="D119" s="36"/>
      <c r="E119" s="36"/>
      <c r="F119" s="36"/>
      <c r="G119" s="36"/>
      <c r="H119" s="36"/>
      <c r="I119" s="36"/>
      <c r="J119" s="36"/>
      <c r="K119" s="36"/>
      <c r="L119" s="51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</row>
    <row r="120" spans="1:65" s="11" customFormat="1" ht="29.25" customHeight="1">
      <c r="A120" s="159"/>
      <c r="B120" s="160"/>
      <c r="C120" s="161" t="s">
        <v>118</v>
      </c>
      <c r="D120" s="162" t="s">
        <v>65</v>
      </c>
      <c r="E120" s="162" t="s">
        <v>61</v>
      </c>
      <c r="F120" s="162" t="s">
        <v>62</v>
      </c>
      <c r="G120" s="162" t="s">
        <v>119</v>
      </c>
      <c r="H120" s="162" t="s">
        <v>120</v>
      </c>
      <c r="I120" s="162" t="s">
        <v>121</v>
      </c>
      <c r="J120" s="163" t="s">
        <v>103</v>
      </c>
      <c r="K120" s="164" t="s">
        <v>122</v>
      </c>
      <c r="L120" s="165"/>
      <c r="M120" s="75" t="s">
        <v>1</v>
      </c>
      <c r="N120" s="76" t="s">
        <v>44</v>
      </c>
      <c r="O120" s="76" t="s">
        <v>123</v>
      </c>
      <c r="P120" s="76" t="s">
        <v>124</v>
      </c>
      <c r="Q120" s="76" t="s">
        <v>125</v>
      </c>
      <c r="R120" s="76" t="s">
        <v>126</v>
      </c>
      <c r="S120" s="76" t="s">
        <v>127</v>
      </c>
      <c r="T120" s="77" t="s">
        <v>128</v>
      </c>
      <c r="U120" s="159"/>
      <c r="V120" s="159"/>
      <c r="W120" s="159"/>
      <c r="X120" s="159"/>
      <c r="Y120" s="159"/>
      <c r="Z120" s="159"/>
      <c r="AA120" s="159"/>
      <c r="AB120" s="159"/>
      <c r="AC120" s="159"/>
      <c r="AD120" s="159"/>
      <c r="AE120" s="159"/>
    </row>
    <row r="121" spans="1:65" s="2" customFormat="1" ht="22.9" customHeight="1">
      <c r="A121" s="34"/>
      <c r="B121" s="35"/>
      <c r="C121" s="82" t="s">
        <v>129</v>
      </c>
      <c r="D121" s="36"/>
      <c r="E121" s="36"/>
      <c r="F121" s="36"/>
      <c r="G121" s="36"/>
      <c r="H121" s="36"/>
      <c r="I121" s="36"/>
      <c r="J121" s="166">
        <f>BK121</f>
        <v>0</v>
      </c>
      <c r="K121" s="36"/>
      <c r="L121" s="39"/>
      <c r="M121" s="78"/>
      <c r="N121" s="167"/>
      <c r="O121" s="79"/>
      <c r="P121" s="168">
        <f>P122</f>
        <v>0</v>
      </c>
      <c r="Q121" s="79"/>
      <c r="R121" s="168">
        <f>R122</f>
        <v>0</v>
      </c>
      <c r="S121" s="79"/>
      <c r="T121" s="169">
        <f>T122</f>
        <v>0</v>
      </c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  <c r="AT121" s="17" t="s">
        <v>79</v>
      </c>
      <c r="AU121" s="17" t="s">
        <v>105</v>
      </c>
      <c r="BK121" s="170">
        <f>BK122</f>
        <v>0</v>
      </c>
    </row>
    <row r="122" spans="1:65" s="12" customFormat="1" ht="25.9" customHeight="1">
      <c r="B122" s="171"/>
      <c r="C122" s="172"/>
      <c r="D122" s="173" t="s">
        <v>79</v>
      </c>
      <c r="E122" s="174" t="s">
        <v>615</v>
      </c>
      <c r="F122" s="174" t="s">
        <v>95</v>
      </c>
      <c r="G122" s="172"/>
      <c r="H122" s="172"/>
      <c r="I122" s="175"/>
      <c r="J122" s="176">
        <f>BK122</f>
        <v>0</v>
      </c>
      <c r="K122" s="172"/>
      <c r="L122" s="177"/>
      <c r="M122" s="178"/>
      <c r="N122" s="179"/>
      <c r="O122" s="179"/>
      <c r="P122" s="180">
        <f>P123+P125+P127+P129</f>
        <v>0</v>
      </c>
      <c r="Q122" s="179"/>
      <c r="R122" s="180">
        <f>R123+R125+R127+R129</f>
        <v>0</v>
      </c>
      <c r="S122" s="179"/>
      <c r="T122" s="181">
        <f>T123+T125+T127+T129</f>
        <v>0</v>
      </c>
      <c r="AR122" s="182" t="s">
        <v>168</v>
      </c>
      <c r="AT122" s="183" t="s">
        <v>79</v>
      </c>
      <c r="AU122" s="183" t="s">
        <v>80</v>
      </c>
      <c r="AY122" s="182" t="s">
        <v>132</v>
      </c>
      <c r="BK122" s="184">
        <f>BK123+BK125+BK127+BK129</f>
        <v>0</v>
      </c>
    </row>
    <row r="123" spans="1:65" s="12" customFormat="1" ht="22.9" customHeight="1">
      <c r="B123" s="171"/>
      <c r="C123" s="172"/>
      <c r="D123" s="173" t="s">
        <v>79</v>
      </c>
      <c r="E123" s="185" t="s">
        <v>616</v>
      </c>
      <c r="F123" s="185" t="s">
        <v>617</v>
      </c>
      <c r="G123" s="172"/>
      <c r="H123" s="172"/>
      <c r="I123" s="175"/>
      <c r="J123" s="186">
        <f>BK123</f>
        <v>0</v>
      </c>
      <c r="K123" s="172"/>
      <c r="L123" s="177"/>
      <c r="M123" s="178"/>
      <c r="N123" s="179"/>
      <c r="O123" s="179"/>
      <c r="P123" s="180">
        <f>P124</f>
        <v>0</v>
      </c>
      <c r="Q123" s="179"/>
      <c r="R123" s="180">
        <f>R124</f>
        <v>0</v>
      </c>
      <c r="S123" s="179"/>
      <c r="T123" s="181">
        <f>T124</f>
        <v>0</v>
      </c>
      <c r="AR123" s="182" t="s">
        <v>168</v>
      </c>
      <c r="AT123" s="183" t="s">
        <v>79</v>
      </c>
      <c r="AU123" s="183" t="s">
        <v>88</v>
      </c>
      <c r="AY123" s="182" t="s">
        <v>132</v>
      </c>
      <c r="BK123" s="184">
        <f>BK124</f>
        <v>0</v>
      </c>
    </row>
    <row r="124" spans="1:65" s="2" customFormat="1" ht="16.5" customHeight="1">
      <c r="A124" s="34"/>
      <c r="B124" s="35"/>
      <c r="C124" s="187" t="s">
        <v>88</v>
      </c>
      <c r="D124" s="187" t="s">
        <v>134</v>
      </c>
      <c r="E124" s="188" t="s">
        <v>618</v>
      </c>
      <c r="F124" s="189" t="s">
        <v>619</v>
      </c>
      <c r="G124" s="190" t="s">
        <v>620</v>
      </c>
      <c r="H124" s="248"/>
      <c r="I124" s="192"/>
      <c r="J124" s="193">
        <f>ROUND(I124*H124,2)</f>
        <v>0</v>
      </c>
      <c r="K124" s="194"/>
      <c r="L124" s="39"/>
      <c r="M124" s="195" t="s">
        <v>1</v>
      </c>
      <c r="N124" s="196" t="s">
        <v>45</v>
      </c>
      <c r="O124" s="71"/>
      <c r="P124" s="197">
        <f>O124*H124</f>
        <v>0</v>
      </c>
      <c r="Q124" s="197">
        <v>0</v>
      </c>
      <c r="R124" s="197">
        <f>Q124*H124</f>
        <v>0</v>
      </c>
      <c r="S124" s="197">
        <v>0</v>
      </c>
      <c r="T124" s="198">
        <f>S124*H124</f>
        <v>0</v>
      </c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  <c r="AR124" s="199" t="s">
        <v>621</v>
      </c>
      <c r="AT124" s="199" t="s">
        <v>134</v>
      </c>
      <c r="AU124" s="199" t="s">
        <v>90</v>
      </c>
      <c r="AY124" s="17" t="s">
        <v>132</v>
      </c>
      <c r="BE124" s="200">
        <f>IF(N124="základní",J124,0)</f>
        <v>0</v>
      </c>
      <c r="BF124" s="200">
        <f>IF(N124="snížená",J124,0)</f>
        <v>0</v>
      </c>
      <c r="BG124" s="200">
        <f>IF(N124="zákl. přenesená",J124,0)</f>
        <v>0</v>
      </c>
      <c r="BH124" s="200">
        <f>IF(N124="sníž. přenesená",J124,0)</f>
        <v>0</v>
      </c>
      <c r="BI124" s="200">
        <f>IF(N124="nulová",J124,0)</f>
        <v>0</v>
      </c>
      <c r="BJ124" s="17" t="s">
        <v>88</v>
      </c>
      <c r="BK124" s="200">
        <f>ROUND(I124*H124,2)</f>
        <v>0</v>
      </c>
      <c r="BL124" s="17" t="s">
        <v>621</v>
      </c>
      <c r="BM124" s="199" t="s">
        <v>622</v>
      </c>
    </row>
    <row r="125" spans="1:65" s="12" customFormat="1" ht="22.9" customHeight="1">
      <c r="B125" s="171"/>
      <c r="C125" s="172"/>
      <c r="D125" s="173" t="s">
        <v>79</v>
      </c>
      <c r="E125" s="185" t="s">
        <v>623</v>
      </c>
      <c r="F125" s="185" t="s">
        <v>624</v>
      </c>
      <c r="G125" s="172"/>
      <c r="H125" s="172"/>
      <c r="I125" s="175"/>
      <c r="J125" s="186">
        <f>BK125</f>
        <v>0</v>
      </c>
      <c r="K125" s="172"/>
      <c r="L125" s="177"/>
      <c r="M125" s="178"/>
      <c r="N125" s="179"/>
      <c r="O125" s="179"/>
      <c r="P125" s="180">
        <f>P126</f>
        <v>0</v>
      </c>
      <c r="Q125" s="179"/>
      <c r="R125" s="180">
        <f>R126</f>
        <v>0</v>
      </c>
      <c r="S125" s="179"/>
      <c r="T125" s="181">
        <f>T126</f>
        <v>0</v>
      </c>
      <c r="AR125" s="182" t="s">
        <v>168</v>
      </c>
      <c r="AT125" s="183" t="s">
        <v>79</v>
      </c>
      <c r="AU125" s="183" t="s">
        <v>88</v>
      </c>
      <c r="AY125" s="182" t="s">
        <v>132</v>
      </c>
      <c r="BK125" s="184">
        <f>BK126</f>
        <v>0</v>
      </c>
    </row>
    <row r="126" spans="1:65" s="2" customFormat="1" ht="16.5" customHeight="1">
      <c r="A126" s="34"/>
      <c r="B126" s="35"/>
      <c r="C126" s="187" t="s">
        <v>90</v>
      </c>
      <c r="D126" s="187" t="s">
        <v>134</v>
      </c>
      <c r="E126" s="188" t="s">
        <v>625</v>
      </c>
      <c r="F126" s="189" t="s">
        <v>624</v>
      </c>
      <c r="G126" s="190" t="s">
        <v>620</v>
      </c>
      <c r="H126" s="248"/>
      <c r="I126" s="192"/>
      <c r="J126" s="193">
        <f>ROUND(I126*H126,2)</f>
        <v>0</v>
      </c>
      <c r="K126" s="194"/>
      <c r="L126" s="39"/>
      <c r="M126" s="195" t="s">
        <v>1</v>
      </c>
      <c r="N126" s="196" t="s">
        <v>45</v>
      </c>
      <c r="O126" s="71"/>
      <c r="P126" s="197">
        <f>O126*H126</f>
        <v>0</v>
      </c>
      <c r="Q126" s="197">
        <v>0</v>
      </c>
      <c r="R126" s="197">
        <f>Q126*H126</f>
        <v>0</v>
      </c>
      <c r="S126" s="197">
        <v>0</v>
      </c>
      <c r="T126" s="198">
        <f>S126*H126</f>
        <v>0</v>
      </c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  <c r="AR126" s="199" t="s">
        <v>621</v>
      </c>
      <c r="AT126" s="199" t="s">
        <v>134</v>
      </c>
      <c r="AU126" s="199" t="s">
        <v>90</v>
      </c>
      <c r="AY126" s="17" t="s">
        <v>132</v>
      </c>
      <c r="BE126" s="200">
        <f>IF(N126="základní",J126,0)</f>
        <v>0</v>
      </c>
      <c r="BF126" s="200">
        <f>IF(N126="snížená",J126,0)</f>
        <v>0</v>
      </c>
      <c r="BG126" s="200">
        <f>IF(N126="zákl. přenesená",J126,0)</f>
        <v>0</v>
      </c>
      <c r="BH126" s="200">
        <f>IF(N126="sníž. přenesená",J126,0)</f>
        <v>0</v>
      </c>
      <c r="BI126" s="200">
        <f>IF(N126="nulová",J126,0)</f>
        <v>0</v>
      </c>
      <c r="BJ126" s="17" t="s">
        <v>88</v>
      </c>
      <c r="BK126" s="200">
        <f>ROUND(I126*H126,2)</f>
        <v>0</v>
      </c>
      <c r="BL126" s="17" t="s">
        <v>621</v>
      </c>
      <c r="BM126" s="199" t="s">
        <v>626</v>
      </c>
    </row>
    <row r="127" spans="1:65" s="12" customFormat="1" ht="22.9" customHeight="1">
      <c r="B127" s="171"/>
      <c r="C127" s="172"/>
      <c r="D127" s="173" t="s">
        <v>79</v>
      </c>
      <c r="E127" s="185" t="s">
        <v>627</v>
      </c>
      <c r="F127" s="185" t="s">
        <v>628</v>
      </c>
      <c r="G127" s="172"/>
      <c r="H127" s="172"/>
      <c r="I127" s="175"/>
      <c r="J127" s="186">
        <f>BK127</f>
        <v>0</v>
      </c>
      <c r="K127" s="172"/>
      <c r="L127" s="177"/>
      <c r="M127" s="178"/>
      <c r="N127" s="179"/>
      <c r="O127" s="179"/>
      <c r="P127" s="180">
        <f>P128</f>
        <v>0</v>
      </c>
      <c r="Q127" s="179"/>
      <c r="R127" s="180">
        <f>R128</f>
        <v>0</v>
      </c>
      <c r="S127" s="179"/>
      <c r="T127" s="181">
        <f>T128</f>
        <v>0</v>
      </c>
      <c r="AR127" s="182" t="s">
        <v>168</v>
      </c>
      <c r="AT127" s="183" t="s">
        <v>79</v>
      </c>
      <c r="AU127" s="183" t="s">
        <v>88</v>
      </c>
      <c r="AY127" s="182" t="s">
        <v>132</v>
      </c>
      <c r="BK127" s="184">
        <f>BK128</f>
        <v>0</v>
      </c>
    </row>
    <row r="128" spans="1:65" s="2" customFormat="1" ht="16.5" customHeight="1">
      <c r="A128" s="34"/>
      <c r="B128" s="35"/>
      <c r="C128" s="187" t="s">
        <v>156</v>
      </c>
      <c r="D128" s="187" t="s">
        <v>134</v>
      </c>
      <c r="E128" s="188" t="s">
        <v>629</v>
      </c>
      <c r="F128" s="189" t="s">
        <v>628</v>
      </c>
      <c r="G128" s="190" t="s">
        <v>620</v>
      </c>
      <c r="H128" s="248"/>
      <c r="I128" s="192"/>
      <c r="J128" s="193">
        <f>ROUND(I128*H128,2)</f>
        <v>0</v>
      </c>
      <c r="K128" s="194"/>
      <c r="L128" s="39"/>
      <c r="M128" s="195" t="s">
        <v>1</v>
      </c>
      <c r="N128" s="196" t="s">
        <v>45</v>
      </c>
      <c r="O128" s="71"/>
      <c r="P128" s="197">
        <f>O128*H128</f>
        <v>0</v>
      </c>
      <c r="Q128" s="197">
        <v>0</v>
      </c>
      <c r="R128" s="197">
        <f>Q128*H128</f>
        <v>0</v>
      </c>
      <c r="S128" s="197">
        <v>0</v>
      </c>
      <c r="T128" s="198">
        <f>S128*H128</f>
        <v>0</v>
      </c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  <c r="AR128" s="199" t="s">
        <v>621</v>
      </c>
      <c r="AT128" s="199" t="s">
        <v>134</v>
      </c>
      <c r="AU128" s="199" t="s">
        <v>90</v>
      </c>
      <c r="AY128" s="17" t="s">
        <v>132</v>
      </c>
      <c r="BE128" s="200">
        <f>IF(N128="základní",J128,0)</f>
        <v>0</v>
      </c>
      <c r="BF128" s="200">
        <f>IF(N128="snížená",J128,0)</f>
        <v>0</v>
      </c>
      <c r="BG128" s="200">
        <f>IF(N128="zákl. přenesená",J128,0)</f>
        <v>0</v>
      </c>
      <c r="BH128" s="200">
        <f>IF(N128="sníž. přenesená",J128,0)</f>
        <v>0</v>
      </c>
      <c r="BI128" s="200">
        <f>IF(N128="nulová",J128,0)</f>
        <v>0</v>
      </c>
      <c r="BJ128" s="17" t="s">
        <v>88</v>
      </c>
      <c r="BK128" s="200">
        <f>ROUND(I128*H128,2)</f>
        <v>0</v>
      </c>
      <c r="BL128" s="17" t="s">
        <v>621</v>
      </c>
      <c r="BM128" s="199" t="s">
        <v>630</v>
      </c>
    </row>
    <row r="129" spans="1:65" s="12" customFormat="1" ht="22.9" customHeight="1">
      <c r="B129" s="171"/>
      <c r="C129" s="172"/>
      <c r="D129" s="173" t="s">
        <v>79</v>
      </c>
      <c r="E129" s="185" t="s">
        <v>631</v>
      </c>
      <c r="F129" s="185" t="s">
        <v>632</v>
      </c>
      <c r="G129" s="172"/>
      <c r="H129" s="172"/>
      <c r="I129" s="175"/>
      <c r="J129" s="186">
        <f>BK129</f>
        <v>0</v>
      </c>
      <c r="K129" s="172"/>
      <c r="L129" s="177"/>
      <c r="M129" s="178"/>
      <c r="N129" s="179"/>
      <c r="O129" s="179"/>
      <c r="P129" s="180">
        <f>P130</f>
        <v>0</v>
      </c>
      <c r="Q129" s="179"/>
      <c r="R129" s="180">
        <f>R130</f>
        <v>0</v>
      </c>
      <c r="S129" s="179"/>
      <c r="T129" s="181">
        <f>T130</f>
        <v>0</v>
      </c>
      <c r="AR129" s="182" t="s">
        <v>168</v>
      </c>
      <c r="AT129" s="183" t="s">
        <v>79</v>
      </c>
      <c r="AU129" s="183" t="s">
        <v>88</v>
      </c>
      <c r="AY129" s="182" t="s">
        <v>132</v>
      </c>
      <c r="BK129" s="184">
        <f>BK130</f>
        <v>0</v>
      </c>
    </row>
    <row r="130" spans="1:65" s="2" customFormat="1" ht="16.5" customHeight="1">
      <c r="A130" s="34"/>
      <c r="B130" s="35"/>
      <c r="C130" s="187" t="s">
        <v>138</v>
      </c>
      <c r="D130" s="187" t="s">
        <v>134</v>
      </c>
      <c r="E130" s="188" t="s">
        <v>633</v>
      </c>
      <c r="F130" s="189" t="s">
        <v>632</v>
      </c>
      <c r="G130" s="190" t="s">
        <v>620</v>
      </c>
      <c r="H130" s="248"/>
      <c r="I130" s="192"/>
      <c r="J130" s="193">
        <f>ROUND(I130*H130,2)</f>
        <v>0</v>
      </c>
      <c r="K130" s="194"/>
      <c r="L130" s="39"/>
      <c r="M130" s="249" t="s">
        <v>1</v>
      </c>
      <c r="N130" s="250" t="s">
        <v>45</v>
      </c>
      <c r="O130" s="251"/>
      <c r="P130" s="252">
        <f>O130*H130</f>
        <v>0</v>
      </c>
      <c r="Q130" s="252">
        <v>0</v>
      </c>
      <c r="R130" s="252">
        <f>Q130*H130</f>
        <v>0</v>
      </c>
      <c r="S130" s="252">
        <v>0</v>
      </c>
      <c r="T130" s="253">
        <f>S130*H130</f>
        <v>0</v>
      </c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  <c r="AR130" s="199" t="s">
        <v>621</v>
      </c>
      <c r="AT130" s="199" t="s">
        <v>134</v>
      </c>
      <c r="AU130" s="199" t="s">
        <v>90</v>
      </c>
      <c r="AY130" s="17" t="s">
        <v>132</v>
      </c>
      <c r="BE130" s="200">
        <f>IF(N130="základní",J130,0)</f>
        <v>0</v>
      </c>
      <c r="BF130" s="200">
        <f>IF(N130="snížená",J130,0)</f>
        <v>0</v>
      </c>
      <c r="BG130" s="200">
        <f>IF(N130="zákl. přenesená",J130,0)</f>
        <v>0</v>
      </c>
      <c r="BH130" s="200">
        <f>IF(N130="sníž. přenesená",J130,0)</f>
        <v>0</v>
      </c>
      <c r="BI130" s="200">
        <f>IF(N130="nulová",J130,0)</f>
        <v>0</v>
      </c>
      <c r="BJ130" s="17" t="s">
        <v>88</v>
      </c>
      <c r="BK130" s="200">
        <f>ROUND(I130*H130,2)</f>
        <v>0</v>
      </c>
      <c r="BL130" s="17" t="s">
        <v>621</v>
      </c>
      <c r="BM130" s="199" t="s">
        <v>634</v>
      </c>
    </row>
    <row r="131" spans="1:65" s="2" customFormat="1" ht="6.95" customHeight="1">
      <c r="A131" s="34"/>
      <c r="B131" s="54"/>
      <c r="C131" s="55"/>
      <c r="D131" s="55"/>
      <c r="E131" s="55"/>
      <c r="F131" s="55"/>
      <c r="G131" s="55"/>
      <c r="H131" s="55"/>
      <c r="I131" s="55"/>
      <c r="J131" s="55"/>
      <c r="K131" s="55"/>
      <c r="L131" s="39"/>
      <c r="M131" s="34"/>
      <c r="O131" s="34"/>
      <c r="P131" s="34"/>
      <c r="Q131" s="34"/>
      <c r="R131" s="34"/>
      <c r="S131" s="34"/>
      <c r="T131" s="34"/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</row>
  </sheetData>
  <sheetProtection password="CC35" sheet="1" objects="1" scenarios="1" formatColumns="0" formatRows="0" autoFilter="0"/>
  <autoFilter ref="C120:K130"/>
  <mergeCells count="9">
    <mergeCell ref="E87:H87"/>
    <mergeCell ref="E111:H111"/>
    <mergeCell ref="E113:H113"/>
    <mergeCell ref="L2:V2"/>
    <mergeCell ref="E7:H7"/>
    <mergeCell ref="E9:H9"/>
    <mergeCell ref="E18:H18"/>
    <mergeCell ref="E27:H27"/>
    <mergeCell ref="E85:H85"/>
  </mergeCells>
  <pageMargins left="0.39370078740157483" right="0.39370078740157483" top="0.39370078740157483" bottom="0.39370078740157483" header="0" footer="0"/>
  <pageSetup paperSize="9" scale="88" fitToHeight="100" orientation="portrait" r:id="rId1"/>
  <headerFooter>
    <oddFooter>&amp;CStrana &amp;P z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8</vt:i4>
      </vt:variant>
    </vt:vector>
  </HeadingPairs>
  <TitlesOfParts>
    <vt:vector size="12" baseType="lpstr">
      <vt:lpstr>Rekapitulace stavby</vt:lpstr>
      <vt:lpstr>01 - Výstavba polozapuště...</vt:lpstr>
      <vt:lpstr>02 - Výstavba polozapuště...</vt:lpstr>
      <vt:lpstr>03 - Vedlejší rozpočtové ...</vt:lpstr>
      <vt:lpstr>'01 - Výstavba polozapuště...'!Názvy_tisku</vt:lpstr>
      <vt:lpstr>'02 - Výstavba polozapuště...'!Názvy_tisku</vt:lpstr>
      <vt:lpstr>'03 - Vedlejší rozpočtové ...'!Názvy_tisku</vt:lpstr>
      <vt:lpstr>'Rekapitulace stavby'!Názvy_tisku</vt:lpstr>
      <vt:lpstr>'01 - Výstavba polozapuště...'!Oblast_tisku</vt:lpstr>
      <vt:lpstr>'02 - Výstavba polozapuště...'!Oblast_tisku</vt:lpstr>
      <vt:lpstr>'03 - Vedlejší rozpočtové ...'!Oblast_tisku</vt:lpstr>
      <vt:lpstr>'Rekapitulace stavby'!Oblast_tisku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LAPTOP-H4KURVOL\StavoBeran</dc:creator>
  <cp:lastModifiedBy>StavoBeran</cp:lastModifiedBy>
  <cp:lastPrinted>2025-10-23T08:38:02Z</cp:lastPrinted>
  <dcterms:created xsi:type="dcterms:W3CDTF">2025-10-23T08:35:49Z</dcterms:created>
  <dcterms:modified xsi:type="dcterms:W3CDTF">2025-10-23T08:38:05Z</dcterms:modified>
</cp:coreProperties>
</file>