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1 - vyčištění terénu" sheetId="2" r:id="rId2"/>
    <sheet name="SO2.1 - zpevněné plochy" sheetId="3" r:id="rId3"/>
    <sheet name="SO2.2 - liniové odvodnění" sheetId="4" r:id="rId4"/>
    <sheet name="SO3 - kanalizace + přípoj..." sheetId="5" r:id="rId5"/>
    <sheet name="SO4 - vodovod + přípojky ..." sheetId="6" r:id="rId6"/>
    <sheet name="SO5.1 - přípojky stávajíc..." sheetId="7" r:id="rId7"/>
    <sheet name="SO5.2 - přeložení stávají..." sheetId="8" r:id="rId8"/>
    <sheet name="SO6 - VRN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'SO1 - vyčištění terénu'!$C$117:$K$140</definedName>
    <definedName name="_xlnm.Print_Area" localSheetId="1">'SO1 - vyčištění terénu'!$C$4:$J$76,'SO1 - vyčištění terénu'!$C$82:$J$99,'SO1 - vyčištění terénu'!$C$105:$J$140</definedName>
    <definedName name="_xlnm.Print_Titles" localSheetId="1">'SO1 - vyčištění terénu'!$117:$117</definedName>
    <definedName name="_xlnm._FilterDatabase" localSheetId="2" hidden="1">'SO2.1 - zpevněné plochy'!$C$122:$K$187</definedName>
    <definedName name="_xlnm.Print_Area" localSheetId="2">'SO2.1 - zpevněné plochy'!$C$4:$J$76,'SO2.1 - zpevněné plochy'!$C$82:$J$104,'SO2.1 - zpevněné plochy'!$C$110:$J$187</definedName>
    <definedName name="_xlnm.Print_Titles" localSheetId="2">'SO2.1 - zpevněné plochy'!$122:$122</definedName>
    <definedName name="_xlnm._FilterDatabase" localSheetId="3" hidden="1">'SO2.2 - liniové odvodnění'!$C$121:$K$160</definedName>
    <definedName name="_xlnm.Print_Area" localSheetId="3">'SO2.2 - liniové odvodnění'!$C$4:$J$76,'SO2.2 - liniové odvodnění'!$C$82:$J$103,'SO2.2 - liniové odvodnění'!$C$109:$J$160</definedName>
    <definedName name="_xlnm.Print_Titles" localSheetId="3">'SO2.2 - liniové odvodnění'!$121:$121</definedName>
    <definedName name="_xlnm._FilterDatabase" localSheetId="4" hidden="1">'SO3 - kanalizace + přípoj...'!$C$123:$K$185</definedName>
    <definedName name="_xlnm.Print_Area" localSheetId="4">'SO3 - kanalizace + přípoj...'!$C$4:$J$76,'SO3 - kanalizace + přípoj...'!$C$82:$J$105,'SO3 - kanalizace + přípoj...'!$C$111:$J$185</definedName>
    <definedName name="_xlnm.Print_Titles" localSheetId="4">'SO3 - kanalizace + přípoj...'!$123:$123</definedName>
    <definedName name="_xlnm._FilterDatabase" localSheetId="5" hidden="1">'SO4 - vodovod + přípojky ...'!$C$120:$K$183</definedName>
    <definedName name="_xlnm.Print_Area" localSheetId="5">'SO4 - vodovod + přípojky ...'!$C$4:$J$76,'SO4 - vodovod + přípojky ...'!$C$82:$J$102,'SO4 - vodovod + přípojky ...'!$C$108:$J$183</definedName>
    <definedName name="_xlnm.Print_Titles" localSheetId="5">'SO4 - vodovod + přípojky ...'!$120:$120</definedName>
    <definedName name="_xlnm._FilterDatabase" localSheetId="6" hidden="1">'SO5.1 - přípojky stávajíc...'!$C$120:$K$166</definedName>
    <definedName name="_xlnm.Print_Area" localSheetId="6">'SO5.1 - přípojky stávajíc...'!$C$4:$J$76,'SO5.1 - přípojky stávajíc...'!$C$82:$J$102,'SO5.1 - přípojky stávajíc...'!$C$108:$J$166</definedName>
    <definedName name="_xlnm.Print_Titles" localSheetId="6">'SO5.1 - přípojky stávajíc...'!$120:$120</definedName>
    <definedName name="_xlnm._FilterDatabase" localSheetId="7" hidden="1">'SO5.2 - přeložení stávají...'!$C$121:$K$138</definedName>
    <definedName name="_xlnm.Print_Area" localSheetId="7">'SO5.2 - přeložení stávají...'!$C$4:$J$76,'SO5.2 - přeložení stávají...'!$C$82:$J$103,'SO5.2 - přeložení stávají...'!$C$109:$J$138</definedName>
    <definedName name="_xlnm.Print_Titles" localSheetId="7">'SO5.2 - přeložení stávají...'!$121:$121</definedName>
    <definedName name="_xlnm._FilterDatabase" localSheetId="8" hidden="1">'SO6 - VRN'!$C$122:$K$144</definedName>
    <definedName name="_xlnm.Print_Area" localSheetId="8">'SO6 - VRN'!$C$4:$J$76,'SO6 - VRN'!$C$82:$J$104,'SO6 - VRN'!$C$110:$J$144</definedName>
    <definedName name="_xlnm.Print_Titles" localSheetId="8">'SO6 - VRN'!$122:$122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92"/>
  <c r="J23"/>
  <c r="J21"/>
  <c r="E21"/>
  <c r="J91"/>
  <c r="J20"/>
  <c r="J18"/>
  <c r="E18"/>
  <c r="F92"/>
  <c r="J17"/>
  <c r="J15"/>
  <c r="E15"/>
  <c r="F119"/>
  <c r="J14"/>
  <c r="J12"/>
  <c r="J117"/>
  <c r="E7"/>
  <c r="E113"/>
  <c i="8" r="J37"/>
  <c r="J36"/>
  <c i="1" r="AY101"/>
  <c i="8" r="J35"/>
  <c i="1" r="AX101"/>
  <c i="8" r="BI138"/>
  <c r="BH138"/>
  <c r="BG138"/>
  <c r="BF138"/>
  <c r="T138"/>
  <c r="T137"/>
  <c r="R138"/>
  <c r="R137"/>
  <c r="P138"/>
  <c r="P137"/>
  <c r="BI136"/>
  <c r="BH136"/>
  <c r="BG136"/>
  <c r="BF136"/>
  <c r="T136"/>
  <c r="T135"/>
  <c r="R136"/>
  <c r="R135"/>
  <c r="P136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119"/>
  <c r="J23"/>
  <c r="J21"/>
  <c r="E21"/>
  <c r="J118"/>
  <c r="J20"/>
  <c r="J18"/>
  <c r="E18"/>
  <c r="F119"/>
  <c r="J17"/>
  <c r="J15"/>
  <c r="E15"/>
  <c r="F118"/>
  <c r="J14"/>
  <c r="J12"/>
  <c r="J89"/>
  <c r="E7"/>
  <c r="E112"/>
  <c i="7" r="J37"/>
  <c r="J36"/>
  <c i="1" r="AY100"/>
  <c i="7" r="J35"/>
  <c i="1" r="AX100"/>
  <c i="7"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117"/>
  <c r="J14"/>
  <c r="J12"/>
  <c r="J115"/>
  <c r="E7"/>
  <c r="E85"/>
  <c i="6" r="J37"/>
  <c r="J36"/>
  <c i="1" r="AY99"/>
  <c i="6" r="J35"/>
  <c i="1" r="AX99"/>
  <c i="6"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118"/>
  <c r="J23"/>
  <c r="J21"/>
  <c r="E21"/>
  <c r="J117"/>
  <c r="J20"/>
  <c r="J18"/>
  <c r="E18"/>
  <c r="F118"/>
  <c r="J17"/>
  <c r="J15"/>
  <c r="E15"/>
  <c r="F91"/>
  <c r="J14"/>
  <c r="J12"/>
  <c r="J115"/>
  <c r="E7"/>
  <c r="E111"/>
  <c i="5" r="J182"/>
  <c r="J37"/>
  <c r="J36"/>
  <c i="1" r="AY98"/>
  <c i="5" r="J35"/>
  <c i="1" r="AX98"/>
  <c i="5" r="BI185"/>
  <c r="BH185"/>
  <c r="BG185"/>
  <c r="BF185"/>
  <c r="T185"/>
  <c r="T184"/>
  <c r="T183"/>
  <c r="R185"/>
  <c r="R184"/>
  <c r="R183"/>
  <c r="P185"/>
  <c r="P184"/>
  <c r="P183"/>
  <c r="J10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120"/>
  <c r="J14"/>
  <c r="J12"/>
  <c r="J89"/>
  <c r="E7"/>
  <c r="E114"/>
  <c i="4" r="J37"/>
  <c r="J36"/>
  <c i="1" r="AY97"/>
  <c i="4" r="J35"/>
  <c i="1" r="AX97"/>
  <c i="4"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9"/>
  <c r="E87"/>
  <c r="J24"/>
  <c r="E24"/>
  <c r="J92"/>
  <c r="J23"/>
  <c r="J21"/>
  <c r="E21"/>
  <c r="J118"/>
  <c r="J20"/>
  <c r="J18"/>
  <c r="E18"/>
  <c r="F119"/>
  <c r="J17"/>
  <c r="J15"/>
  <c r="E15"/>
  <c r="F91"/>
  <c r="J14"/>
  <c r="J12"/>
  <c r="J89"/>
  <c r="E7"/>
  <c r="E112"/>
  <c i="3" r="J37"/>
  <c r="J36"/>
  <c i="1" r="AY96"/>
  <c i="3" r="J35"/>
  <c i="1" r="AX96"/>
  <c i="3"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91"/>
  <c r="J14"/>
  <c r="J12"/>
  <c r="J117"/>
  <c r="E7"/>
  <c r="E113"/>
  <c i="2" r="J37"/>
  <c r="J36"/>
  <c i="1" r="AY95"/>
  <c i="2" r="J35"/>
  <c i="1" r="AX95"/>
  <c i="2"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108"/>
  <c i="1" r="L90"/>
  <c r="AM90"/>
  <c r="AM89"/>
  <c r="L89"/>
  <c r="AM87"/>
  <c r="L87"/>
  <c r="L85"/>
  <c r="L84"/>
  <c i="2" r="BK138"/>
  <c r="J135"/>
  <c r="BK131"/>
  <c r="BK128"/>
  <c r="J125"/>
  <c i="1" r="AS94"/>
  <c i="3" r="BK158"/>
  <c r="J144"/>
  <c r="J147"/>
  <c r="BK184"/>
  <c r="J132"/>
  <c r="BK171"/>
  <c r="BK132"/>
  <c r="BK164"/>
  <c r="J178"/>
  <c r="BK138"/>
  <c r="J155"/>
  <c r="BK170"/>
  <c r="BK145"/>
  <c i="4" r="BK147"/>
  <c r="BK137"/>
  <c r="BK138"/>
  <c r="BK150"/>
  <c r="J157"/>
  <c r="J126"/>
  <c r="J155"/>
  <c r="BK128"/>
  <c i="5" r="J142"/>
  <c r="J152"/>
  <c r="J175"/>
  <c r="BK174"/>
  <c r="BK139"/>
  <c r="J129"/>
  <c r="J138"/>
  <c r="J166"/>
  <c r="BK142"/>
  <c r="J154"/>
  <c r="BK177"/>
  <c r="J149"/>
  <c i="6" r="J183"/>
  <c r="J161"/>
  <c r="BK124"/>
  <c r="BK164"/>
  <c r="J147"/>
  <c r="BK168"/>
  <c r="J148"/>
  <c r="BK175"/>
  <c r="BK158"/>
  <c r="BK153"/>
  <c r="J126"/>
  <c r="J135"/>
  <c r="J156"/>
  <c r="BK129"/>
  <c i="7" r="J140"/>
  <c r="J133"/>
  <c r="J151"/>
  <c r="J162"/>
  <c r="BK166"/>
  <c r="J129"/>
  <c r="BK142"/>
  <c r="BK156"/>
  <c i="8" r="J125"/>
  <c r="BK131"/>
  <c i="9" r="BK129"/>
  <c r="BK134"/>
  <c r="J144"/>
  <c i="2" r="BK137"/>
  <c r="BK134"/>
  <c r="J131"/>
  <c r="BK127"/>
  <c r="BK124"/>
  <c r="J121"/>
  <c i="3" r="BK172"/>
  <c r="J162"/>
  <c r="BK153"/>
  <c r="J126"/>
  <c r="J133"/>
  <c r="BK155"/>
  <c r="J181"/>
  <c r="J161"/>
  <c r="BK178"/>
  <c r="J152"/>
  <c r="J153"/>
  <c r="BK187"/>
  <c r="BK151"/>
  <c r="J169"/>
  <c r="J129"/>
  <c i="4" r="J144"/>
  <c r="BK160"/>
  <c r="J133"/>
  <c r="J148"/>
  <c r="J137"/>
  <c r="BK144"/>
  <c r="BK146"/>
  <c i="5" r="J170"/>
  <c r="J128"/>
  <c r="BK148"/>
  <c r="J165"/>
  <c r="J132"/>
  <c r="BK164"/>
  <c r="BK150"/>
  <c r="J130"/>
  <c r="BK130"/>
  <c r="BK162"/>
  <c r="BK175"/>
  <c r="J158"/>
  <c r="BK179"/>
  <c r="BK136"/>
  <c i="6" r="J173"/>
  <c r="J153"/>
  <c r="J179"/>
  <c r="BK136"/>
  <c r="J160"/>
  <c r="J145"/>
  <c r="BK177"/>
  <c r="J163"/>
  <c r="J127"/>
  <c r="BK156"/>
  <c r="BK145"/>
  <c r="BK130"/>
  <c i="7" r="BK153"/>
  <c r="J153"/>
  <c r="BK162"/>
  <c r="BK152"/>
  <c r="BK125"/>
  <c r="BK145"/>
  <c r="BK151"/>
  <c r="J166"/>
  <c i="8" r="BK133"/>
  <c r="BK129"/>
  <c i="9" r="BK133"/>
  <c r="BK144"/>
  <c r="J133"/>
  <c r="J143"/>
  <c i="2" r="J139"/>
  <c r="J134"/>
  <c r="BK130"/>
  <c r="J124"/>
  <c r="F36"/>
  <c i="3" r="BK177"/>
  <c r="J186"/>
  <c r="BK157"/>
  <c r="J172"/>
  <c r="J149"/>
  <c r="BK175"/>
  <c r="BK186"/>
  <c r="BK142"/>
  <c r="BK176"/>
  <c r="J168"/>
  <c r="J140"/>
  <c i="4" r="J149"/>
  <c r="J132"/>
  <c r="J140"/>
  <c r="J156"/>
  <c r="J128"/>
  <c r="J152"/>
  <c r="J153"/>
  <c r="J150"/>
  <c r="J127"/>
  <c i="5" r="J157"/>
  <c r="BK171"/>
  <c r="J181"/>
  <c r="J176"/>
  <c r="BK155"/>
  <c r="J177"/>
  <c r="J171"/>
  <c r="BK132"/>
  <c r="J155"/>
  <c r="J173"/>
  <c r="J150"/>
  <c r="BK157"/>
  <c r="BK131"/>
  <c i="6" r="J166"/>
  <c r="BK148"/>
  <c r="J180"/>
  <c r="J162"/>
  <c r="J177"/>
  <c r="J150"/>
  <c r="BK144"/>
  <c r="J170"/>
  <c r="BK128"/>
  <c r="J146"/>
  <c r="J124"/>
  <c r="J169"/>
  <c r="J137"/>
  <c i="7" r="J163"/>
  <c r="BK141"/>
  <c r="BK150"/>
  <c r="J159"/>
  <c r="J143"/>
  <c r="BK144"/>
  <c r="J141"/>
  <c r="BK133"/>
  <c i="8" r="BK127"/>
  <c r="J136"/>
  <c r="J129"/>
  <c i="9" r="BK137"/>
  <c r="J128"/>
  <c r="BK136"/>
  <c i="2" r="J138"/>
  <c r="BK136"/>
  <c r="J132"/>
  <c r="BK129"/>
  <c r="J126"/>
  <c r="BK121"/>
  <c i="3" r="J187"/>
  <c r="J165"/>
  <c r="J159"/>
  <c r="J151"/>
  <c r="J128"/>
  <c r="BK128"/>
  <c r="BK149"/>
  <c r="J145"/>
  <c r="J143"/>
  <c r="J141"/>
  <c r="J137"/>
  <c r="J136"/>
  <c r="J173"/>
  <c r="BK139"/>
  <c r="BK166"/>
  <c r="BK140"/>
  <c r="BK144"/>
  <c r="J175"/>
  <c r="BK173"/>
  <c r="BK141"/>
  <c i="4" r="BK156"/>
  <c r="J138"/>
  <c r="BK153"/>
  <c r="BK152"/>
  <c r="BK127"/>
  <c r="J141"/>
  <c r="J135"/>
  <c r="BK126"/>
  <c i="5" r="J143"/>
  <c r="BK159"/>
  <c r="BK170"/>
  <c r="J139"/>
  <c r="J159"/>
  <c r="BK137"/>
  <c r="BK181"/>
  <c r="BK151"/>
  <c r="J167"/>
  <c r="J136"/>
  <c r="BK165"/>
  <c r="BK141"/>
  <c i="6" r="J174"/>
  <c r="J158"/>
  <c r="J132"/>
  <c r="J175"/>
  <c r="BK155"/>
  <c r="BK171"/>
  <c r="BK154"/>
  <c r="J134"/>
  <c r="J176"/>
  <c r="BK161"/>
  <c r="J133"/>
  <c r="BK172"/>
  <c r="J131"/>
  <c r="BK163"/>
  <c r="J136"/>
  <c i="7" r="BK155"/>
  <c r="J154"/>
  <c r="BK127"/>
  <c r="J148"/>
  <c r="BK157"/>
  <c r="J160"/>
  <c r="J158"/>
  <c r="J131"/>
  <c i="8" r="J131"/>
  <c r="BK138"/>
  <c i="9" r="BK141"/>
  <c r="BK127"/>
  <c r="BK132"/>
  <c r="J137"/>
  <c i="2" r="BK139"/>
  <c r="J137"/>
  <c r="J133"/>
  <c r="J130"/>
  <c r="J127"/>
  <c r="BK122"/>
  <c r="F35"/>
  <c i="3" r="BK162"/>
  <c r="J166"/>
  <c r="BK183"/>
  <c r="BK168"/>
  <c r="BK169"/>
  <c r="J150"/>
  <c r="J183"/>
  <c r="BK150"/>
  <c r="BK136"/>
  <c r="J138"/>
  <c r="J164"/>
  <c r="J134"/>
  <c i="4" r="J142"/>
  <c r="BK157"/>
  <c r="BK132"/>
  <c r="J145"/>
  <c r="J154"/>
  <c r="BK134"/>
  <c r="BK129"/>
  <c r="BK142"/>
  <c r="BK131"/>
  <c i="5" r="BK163"/>
  <c r="J135"/>
  <c r="BK156"/>
  <c r="BK180"/>
  <c r="BK140"/>
  <c r="BK172"/>
  <c r="BK153"/>
  <c r="J185"/>
  <c r="BK134"/>
  <c r="J153"/>
  <c r="BK160"/>
  <c r="BK135"/>
  <c r="J151"/>
  <c i="6" r="BK178"/>
  <c r="J159"/>
  <c r="J129"/>
  <c r="BK166"/>
  <c r="BK142"/>
  <c r="J157"/>
  <c r="BK183"/>
  <c r="BK181"/>
  <c r="J142"/>
  <c r="BK167"/>
  <c r="BK162"/>
  <c r="BK170"/>
  <c r="BK150"/>
  <c r="BK131"/>
  <c i="7" r="J157"/>
  <c r="BK128"/>
  <c r="J126"/>
  <c r="BK164"/>
  <c r="BK148"/>
  <c r="BK163"/>
  <c r="J144"/>
  <c r="BK124"/>
  <c i="8" r="J138"/>
  <c r="BK136"/>
  <c i="9" r="BK139"/>
  <c r="J127"/>
  <c r="BK128"/>
  <c r="J141"/>
  <c i="2" r="F34"/>
  <c r="BK123"/>
  <c r="F37"/>
  <c i="3" r="J184"/>
  <c r="BK126"/>
  <c r="J154"/>
  <c r="J176"/>
  <c r="BK143"/>
  <c r="BK156"/>
  <c r="BK131"/>
  <c r="BK167"/>
  <c r="BK182"/>
  <c r="J127"/>
  <c r="J158"/>
  <c i="4" r="J159"/>
  <c r="BK139"/>
  <c r="BK155"/>
  <c r="J129"/>
  <c r="J125"/>
  <c r="J146"/>
  <c r="BK130"/>
  <c r="BK159"/>
  <c r="J139"/>
  <c i="5" r="J161"/>
  <c r="J179"/>
  <c r="BK129"/>
  <c r="J141"/>
  <c r="J169"/>
  <c r="J156"/>
  <c r="J134"/>
  <c r="BK168"/>
  <c r="J172"/>
  <c r="J148"/>
  <c r="BK169"/>
  <c r="BK149"/>
  <c r="BK173"/>
  <c r="BK127"/>
  <c i="6" r="BK165"/>
  <c r="BK152"/>
  <c r="BK134"/>
  <c r="BK176"/>
  <c r="J151"/>
  <c r="J178"/>
  <c r="BK159"/>
  <c r="BK133"/>
  <c r="BK135"/>
  <c r="BK169"/>
  <c r="J155"/>
  <c r="J171"/>
  <c r="BK137"/>
  <c r="BK147"/>
  <c r="BK160"/>
  <c r="BK138"/>
  <c i="7" r="BK159"/>
  <c r="J138"/>
  <c r="J161"/>
  <c r="BK132"/>
  <c r="J145"/>
  <c r="J149"/>
  <c r="J147"/>
  <c r="BK158"/>
  <c i="8" r="BK125"/>
  <c r="J127"/>
  <c r="BK132"/>
  <c i="9" r="J134"/>
  <c r="J126"/>
  <c r="BK130"/>
  <c r="J132"/>
  <c i="2" r="J140"/>
  <c r="BK135"/>
  <c r="BK132"/>
  <c r="J129"/>
  <c r="BK126"/>
  <c r="J123"/>
  <c r="J34"/>
  <c i="3" r="J130"/>
  <c r="BK135"/>
  <c r="BK174"/>
  <c r="J135"/>
  <c r="J177"/>
  <c r="BK137"/>
  <c r="J167"/>
  <c r="BK134"/>
  <c r="BK159"/>
  <c r="BK179"/>
  <c r="J131"/>
  <c r="BK152"/>
  <c r="BK130"/>
  <c i="4" r="BK140"/>
  <c r="BK141"/>
  <c r="BK154"/>
  <c r="J160"/>
  <c r="J131"/>
  <c r="J147"/>
  <c r="J130"/>
  <c i="5" r="BK144"/>
  <c r="J174"/>
  <c r="J127"/>
  <c r="BK143"/>
  <c r="J168"/>
  <c r="J144"/>
  <c r="J131"/>
  <c r="J160"/>
  <c r="J164"/>
  <c r="J140"/>
  <c r="BK161"/>
  <c r="J133"/>
  <c r="BK152"/>
  <c r="BK133"/>
  <c i="6" r="J167"/>
  <c r="J143"/>
  <c r="J130"/>
  <c r="J168"/>
  <c r="BK149"/>
  <c r="J164"/>
  <c r="BK146"/>
  <c r="BK180"/>
  <c r="BK174"/>
  <c r="BK151"/>
  <c r="BK126"/>
  <c r="BK143"/>
  <c r="BK173"/>
  <c r="BK127"/>
  <c r="J152"/>
  <c i="7" r="BK161"/>
  <c r="J164"/>
  <c r="BK154"/>
  <c r="BK126"/>
  <c r="BK134"/>
  <c r="J152"/>
  <c r="J155"/>
  <c r="J130"/>
  <c i="8" r="J132"/>
  <c r="J126"/>
  <c i="9" r="BK143"/>
  <c r="J129"/>
  <c r="J139"/>
  <c i="2" r="BK140"/>
  <c r="J136"/>
  <c r="BK133"/>
  <c r="J128"/>
  <c r="BK125"/>
  <c r="J122"/>
  <c i="3" r="J182"/>
  <c r="J170"/>
  <c r="BK161"/>
  <c r="J156"/>
  <c r="J142"/>
  <c r="J179"/>
  <c r="BK165"/>
  <c r="BK129"/>
  <c r="J157"/>
  <c r="BK133"/>
  <c r="BK154"/>
  <c r="J174"/>
  <c r="J139"/>
  <c r="J171"/>
  <c r="BK181"/>
  <c r="BK147"/>
  <c r="BK127"/>
  <c i="4" r="BK133"/>
  <c r="BK148"/>
  <c r="BK125"/>
  <c r="BK135"/>
  <c r="BK145"/>
  <c r="BK149"/>
  <c r="J134"/>
  <c i="5" r="BK167"/>
  <c r="J137"/>
  <c r="BK154"/>
  <c r="BK158"/>
  <c r="BK128"/>
  <c r="J162"/>
  <c r="BK146"/>
  <c r="J180"/>
  <c r="BK176"/>
  <c r="BK185"/>
  <c r="J163"/>
  <c r="BK138"/>
  <c r="BK166"/>
  <c r="J146"/>
  <c i="6" r="J172"/>
  <c r="J154"/>
  <c r="J140"/>
  <c r="BK157"/>
  <c r="J181"/>
  <c r="J149"/>
  <c r="J128"/>
  <c r="BK132"/>
  <c r="J138"/>
  <c r="BK125"/>
  <c r="J144"/>
  <c r="BK179"/>
  <c r="J165"/>
  <c r="BK140"/>
  <c r="J125"/>
  <c i="7" r="J150"/>
  <c r="BK146"/>
  <c r="BK149"/>
  <c r="J142"/>
  <c r="BK136"/>
  <c r="J135"/>
  <c r="J132"/>
  <c r="BK131"/>
  <c r="BK130"/>
  <c r="J128"/>
  <c r="J127"/>
  <c r="J125"/>
  <c r="J124"/>
  <c r="BK160"/>
  <c r="J156"/>
  <c r="BK147"/>
  <c r="BK143"/>
  <c r="BK140"/>
  <c r="BK138"/>
  <c r="J136"/>
  <c r="BK129"/>
  <c r="J146"/>
  <c r="BK135"/>
  <c r="J134"/>
  <c i="8" r="BK126"/>
  <c r="J133"/>
  <c i="9" r="BK126"/>
  <c r="J136"/>
  <c r="J130"/>
  <c i="2" l="1" r="P120"/>
  <c r="P119"/>
  <c r="P118"/>
  <c i="1" r="AU95"/>
  <c i="3" r="BK148"/>
  <c r="J148"/>
  <c r="J100"/>
  <c r="BK180"/>
  <c r="J180"/>
  <c r="J102"/>
  <c i="4" r="R136"/>
  <c r="P151"/>
  <c i="5" r="BK126"/>
  <c r="BK178"/>
  <c r="J178"/>
  <c r="J101"/>
  <c i="6" r="T123"/>
  <c i="3" r="R125"/>
  <c r="P148"/>
  <c r="R180"/>
  <c i="4" r="T124"/>
  <c r="T136"/>
  <c r="T151"/>
  <c i="5" r="P147"/>
  <c i="6" r="T141"/>
  <c r="T122"/>
  <c r="T121"/>
  <c i="7" r="R123"/>
  <c i="8" r="T124"/>
  <c r="P130"/>
  <c i="2" r="T120"/>
  <c r="T119"/>
  <c r="T118"/>
  <c i="3" r="R148"/>
  <c r="P180"/>
  <c i="4" r="BK136"/>
  <c r="J136"/>
  <c r="J99"/>
  <c r="P143"/>
  <c r="R151"/>
  <c i="5" r="BK147"/>
  <c r="J147"/>
  <c r="J100"/>
  <c i="6" r="R123"/>
  <c i="7" r="BK123"/>
  <c r="J123"/>
  <c r="J98"/>
  <c r="T123"/>
  <c i="8" r="BK130"/>
  <c r="J130"/>
  <c r="J100"/>
  <c r="R130"/>
  <c r="T130"/>
  <c i="3" r="BK125"/>
  <c r="R163"/>
  <c r="R185"/>
  <c i="4" r="P124"/>
  <c r="R143"/>
  <c r="R158"/>
  <c i="5" r="T126"/>
  <c r="P178"/>
  <c i="6" r="BK123"/>
  <c r="J123"/>
  <c r="J98"/>
  <c i="7" r="P139"/>
  <c i="8" r="R124"/>
  <c r="R123"/>
  <c r="R122"/>
  <c i="9" r="BK125"/>
  <c i="3" r="P125"/>
  <c r="T148"/>
  <c r="BK185"/>
  <c r="J185"/>
  <c r="J103"/>
  <c i="5" r="P126"/>
  <c r="P125"/>
  <c r="P124"/>
  <c i="1" r="AU98"/>
  <c i="5" r="R178"/>
  <c i="6" r="P123"/>
  <c i="7" r="R139"/>
  <c i="9" r="BK131"/>
  <c r="J131"/>
  <c r="J99"/>
  <c r="T131"/>
  <c r="BK142"/>
  <c r="J142"/>
  <c r="J103"/>
  <c i="2" r="BK120"/>
  <c r="J120"/>
  <c r="J98"/>
  <c i="3" r="T163"/>
  <c r="T185"/>
  <c i="4" r="R124"/>
  <c r="R123"/>
  <c r="R122"/>
  <c r="BK143"/>
  <c r="J143"/>
  <c r="J100"/>
  <c r="T158"/>
  <c i="5" r="R126"/>
  <c r="T178"/>
  <c i="6" r="R141"/>
  <c r="R122"/>
  <c r="R121"/>
  <c i="7" r="P123"/>
  <c r="P122"/>
  <c r="P121"/>
  <c i="1" r="AU100"/>
  <c i="8" r="BK124"/>
  <c r="J124"/>
  <c r="J98"/>
  <c i="9" r="T125"/>
  <c r="R131"/>
  <c r="R135"/>
  <c i="3" r="P163"/>
  <c r="P185"/>
  <c i="4" r="BK124"/>
  <c r="T143"/>
  <c r="P158"/>
  <c i="5" r="T147"/>
  <c i="6" r="BK141"/>
  <c r="J141"/>
  <c r="J100"/>
  <c i="7" r="T139"/>
  <c i="8" r="P124"/>
  <c r="P123"/>
  <c r="P122"/>
  <c i="1" r="AU101"/>
  <c i="9" r="R125"/>
  <c r="P131"/>
  <c r="P135"/>
  <c i="2" r="R120"/>
  <c r="R119"/>
  <c r="R118"/>
  <c i="3" r="T125"/>
  <c r="T124"/>
  <c r="T123"/>
  <c r="BK163"/>
  <c r="J163"/>
  <c r="J101"/>
  <c r="T180"/>
  <c i="4" r="P136"/>
  <c r="BK151"/>
  <c r="J151"/>
  <c r="J101"/>
  <c r="BK158"/>
  <c r="J158"/>
  <c r="J102"/>
  <c i="5" r="R147"/>
  <c i="6" r="P141"/>
  <c r="P122"/>
  <c r="P121"/>
  <c i="1" r="AU99"/>
  <c i="7" r="BK139"/>
  <c r="J139"/>
  <c r="J100"/>
  <c i="9" r="P125"/>
  <c r="BK135"/>
  <c r="J135"/>
  <c r="J100"/>
  <c r="T135"/>
  <c r="P142"/>
  <c r="R142"/>
  <c r="T142"/>
  <c i="8" r="BK135"/>
  <c r="J135"/>
  <c r="J101"/>
  <c r="BK137"/>
  <c r="J137"/>
  <c r="J102"/>
  <c i="6" r="BK139"/>
  <c r="J139"/>
  <c r="J99"/>
  <c i="5" r="BK145"/>
  <c r="J145"/>
  <c r="J99"/>
  <c i="6" r="BK182"/>
  <c r="J182"/>
  <c r="J101"/>
  <c i="3" r="BK146"/>
  <c r="J146"/>
  <c r="J99"/>
  <c i="5" r="BK184"/>
  <c r="J184"/>
  <c r="J104"/>
  <c i="7" r="BK137"/>
  <c r="J137"/>
  <c r="J99"/>
  <c r="BK165"/>
  <c r="J165"/>
  <c r="J101"/>
  <c i="8" r="BK128"/>
  <c r="J128"/>
  <c r="J99"/>
  <c i="9" r="BK138"/>
  <c r="J138"/>
  <c r="J101"/>
  <c r="BK140"/>
  <c r="J140"/>
  <c r="J102"/>
  <c i="8" r="BK123"/>
  <c r="BK122"/>
  <c r="J122"/>
  <c i="9" r="J89"/>
  <c r="F120"/>
  <c r="BE129"/>
  <c r="BE130"/>
  <c r="BE132"/>
  <c r="BE133"/>
  <c r="BE134"/>
  <c r="F91"/>
  <c r="J119"/>
  <c r="BE126"/>
  <c r="BE127"/>
  <c r="BE144"/>
  <c r="E85"/>
  <c r="BE128"/>
  <c r="BE141"/>
  <c r="J120"/>
  <c r="BE139"/>
  <c r="BE143"/>
  <c r="BE136"/>
  <c r="BE137"/>
  <c i="8" r="F91"/>
  <c r="J92"/>
  <c r="BE129"/>
  <c r="E85"/>
  <c r="J91"/>
  <c r="BE131"/>
  <c r="BE138"/>
  <c r="F92"/>
  <c r="BE125"/>
  <c r="BE126"/>
  <c r="BE132"/>
  <c r="BE133"/>
  <c r="J116"/>
  <c r="BE136"/>
  <c r="BE127"/>
  <c i="7" r="J92"/>
  <c r="BE125"/>
  <c r="BE138"/>
  <c r="BE140"/>
  <c r="BE142"/>
  <c r="BE144"/>
  <c r="BE145"/>
  <c r="BE149"/>
  <c r="BE164"/>
  <c r="E111"/>
  <c r="BE141"/>
  <c r="BE153"/>
  <c r="BE154"/>
  <c r="F91"/>
  <c r="BE135"/>
  <c r="BE150"/>
  <c r="BE157"/>
  <c r="BE159"/>
  <c r="BE161"/>
  <c i="6" r="BK122"/>
  <c r="J122"/>
  <c r="J97"/>
  <c i="7" r="BE124"/>
  <c r="BE127"/>
  <c r="BE131"/>
  <c r="J91"/>
  <c r="BE160"/>
  <c r="J89"/>
  <c r="BE128"/>
  <c r="BE133"/>
  <c r="BE155"/>
  <c r="BE163"/>
  <c r="BE130"/>
  <c r="BE134"/>
  <c r="BE136"/>
  <c r="BE152"/>
  <c r="BE158"/>
  <c r="BE162"/>
  <c r="F92"/>
  <c r="BE126"/>
  <c r="BE129"/>
  <c r="BE132"/>
  <c r="BE143"/>
  <c r="BE146"/>
  <c r="BE147"/>
  <c r="BE148"/>
  <c r="BE151"/>
  <c r="BE156"/>
  <c r="BE166"/>
  <c i="6" r="BE133"/>
  <c r="BE159"/>
  <c r="BE167"/>
  <c r="BE169"/>
  <c r="J89"/>
  <c r="BE125"/>
  <c r="BE138"/>
  <c r="BE143"/>
  <c r="BE145"/>
  <c r="BE154"/>
  <c r="BE155"/>
  <c r="BE160"/>
  <c i="5" r="J126"/>
  <c r="J98"/>
  <c i="6" r="F92"/>
  <c r="BE132"/>
  <c r="BE134"/>
  <c r="BE147"/>
  <c r="BE148"/>
  <c r="BE149"/>
  <c r="BE151"/>
  <c r="BE166"/>
  <c r="BE181"/>
  <c r="J92"/>
  <c r="F117"/>
  <c r="BE131"/>
  <c r="BE137"/>
  <c r="BE150"/>
  <c r="BE162"/>
  <c r="BE177"/>
  <c r="BE178"/>
  <c r="BE179"/>
  <c r="BE180"/>
  <c r="BE183"/>
  <c r="J91"/>
  <c r="BE130"/>
  <c r="BE136"/>
  <c r="BE140"/>
  <c r="BE174"/>
  <c r="BE175"/>
  <c r="BE176"/>
  <c r="E85"/>
  <c r="BE124"/>
  <c r="BE126"/>
  <c r="BE142"/>
  <c r="BE152"/>
  <c r="BE153"/>
  <c r="BE158"/>
  <c r="BE170"/>
  <c r="BE127"/>
  <c r="BE128"/>
  <c r="BE129"/>
  <c r="BE156"/>
  <c r="BE161"/>
  <c r="BE163"/>
  <c r="BE165"/>
  <c r="BE171"/>
  <c r="BE172"/>
  <c r="BE173"/>
  <c r="BE135"/>
  <c r="BE144"/>
  <c r="BE146"/>
  <c r="BE157"/>
  <c r="BE164"/>
  <c r="BE168"/>
  <c i="5" r="E85"/>
  <c r="J92"/>
  <c r="BE135"/>
  <c r="BE138"/>
  <c r="BE167"/>
  <c i="4" r="J124"/>
  <c r="J98"/>
  <c i="5" r="F91"/>
  <c r="BE130"/>
  <c r="BE134"/>
  <c r="BE139"/>
  <c r="BE140"/>
  <c r="BE142"/>
  <c r="BE144"/>
  <c r="BE159"/>
  <c r="BE170"/>
  <c r="BE171"/>
  <c r="F121"/>
  <c r="BE128"/>
  <c r="BE136"/>
  <c r="BE137"/>
  <c r="BE185"/>
  <c r="J118"/>
  <c r="BE127"/>
  <c r="BE129"/>
  <c r="BE150"/>
  <c r="BE166"/>
  <c r="BE172"/>
  <c r="BE175"/>
  <c r="BE181"/>
  <c r="J91"/>
  <c r="BE141"/>
  <c r="BE143"/>
  <c r="BE152"/>
  <c r="BE154"/>
  <c r="BE161"/>
  <c r="BE165"/>
  <c r="BE179"/>
  <c r="BE180"/>
  <c r="BE131"/>
  <c r="BE149"/>
  <c r="BE153"/>
  <c r="BE156"/>
  <c r="BE160"/>
  <c r="BE162"/>
  <c r="BE173"/>
  <c r="BE176"/>
  <c r="BE132"/>
  <c r="BE133"/>
  <c r="BE155"/>
  <c r="BE157"/>
  <c r="BE163"/>
  <c r="BE164"/>
  <c r="BE169"/>
  <c r="BE177"/>
  <c r="BE146"/>
  <c r="BE148"/>
  <c r="BE151"/>
  <c r="BE158"/>
  <c r="BE168"/>
  <c r="BE174"/>
  <c i="3" r="J125"/>
  <c r="J98"/>
  <c i="4" r="F92"/>
  <c r="F118"/>
  <c r="BE154"/>
  <c r="BE160"/>
  <c r="J116"/>
  <c r="BE128"/>
  <c r="BE130"/>
  <c r="BE142"/>
  <c r="BE145"/>
  <c r="BE150"/>
  <c r="BE152"/>
  <c r="BE157"/>
  <c r="J119"/>
  <c r="BE125"/>
  <c r="BE129"/>
  <c r="BE140"/>
  <c r="BE144"/>
  <c r="BE153"/>
  <c r="E85"/>
  <c r="BE126"/>
  <c r="BE132"/>
  <c r="BE133"/>
  <c r="BE134"/>
  <c r="BE138"/>
  <c r="J91"/>
  <c r="BE127"/>
  <c r="BE137"/>
  <c r="BE139"/>
  <c r="BE146"/>
  <c r="BE147"/>
  <c r="BE149"/>
  <c r="BE156"/>
  <c r="BE159"/>
  <c r="BE131"/>
  <c r="BE135"/>
  <c r="BE141"/>
  <c r="BE148"/>
  <c r="BE155"/>
  <c i="2" r="BK119"/>
  <c r="J119"/>
  <c r="J97"/>
  <c i="3" r="J89"/>
  <c r="F119"/>
  <c r="BE132"/>
  <c r="BE142"/>
  <c r="BE143"/>
  <c r="BE156"/>
  <c r="BE161"/>
  <c r="BE171"/>
  <c r="BE175"/>
  <c r="BE183"/>
  <c r="J91"/>
  <c r="F120"/>
  <c r="BE134"/>
  <c r="BE157"/>
  <c r="BE166"/>
  <c r="E85"/>
  <c r="BE135"/>
  <c r="BE137"/>
  <c r="BE149"/>
  <c r="BE154"/>
  <c r="BE162"/>
  <c r="BE165"/>
  <c r="BE169"/>
  <c r="BE181"/>
  <c r="BE187"/>
  <c r="J92"/>
  <c r="BE126"/>
  <c r="BE129"/>
  <c r="BE141"/>
  <c r="BE144"/>
  <c r="BE158"/>
  <c r="BE172"/>
  <c r="BE173"/>
  <c r="BE127"/>
  <c r="BE128"/>
  <c r="BE131"/>
  <c r="BE136"/>
  <c r="BE145"/>
  <c r="BE151"/>
  <c r="BE182"/>
  <c r="BE138"/>
  <c r="BE139"/>
  <c r="BE147"/>
  <c r="BE170"/>
  <c r="BE177"/>
  <c r="BE178"/>
  <c r="BE179"/>
  <c r="BE130"/>
  <c r="BE140"/>
  <c r="BE150"/>
  <c r="BE152"/>
  <c r="BE153"/>
  <c r="BE159"/>
  <c r="BE164"/>
  <c r="BE167"/>
  <c r="BE174"/>
  <c r="BE133"/>
  <c r="BE155"/>
  <c r="BE168"/>
  <c r="BE176"/>
  <c r="BE184"/>
  <c r="BE186"/>
  <c i="1" r="BC95"/>
  <c r="BA95"/>
  <c i="2" r="E85"/>
  <c r="J89"/>
  <c r="F91"/>
  <c r="J91"/>
  <c r="F92"/>
  <c r="J92"/>
  <c r="BE121"/>
  <c r="BE122"/>
  <c r="BE123"/>
  <c r="BE124"/>
  <c r="BE125"/>
  <c r="BE126"/>
  <c r="BE127"/>
  <c r="BE128"/>
  <c r="BE129"/>
  <c r="BE130"/>
  <c r="BE131"/>
  <c r="BE132"/>
  <c r="BE133"/>
  <c r="BE134"/>
  <c r="BE135"/>
  <c r="BE136"/>
  <c r="BE137"/>
  <c r="BE138"/>
  <c r="BE139"/>
  <c r="BE140"/>
  <c i="1" r="BB95"/>
  <c r="AW95"/>
  <c r="BD95"/>
  <c i="3" r="F35"/>
  <c i="1" r="BB96"/>
  <c i="5" r="F34"/>
  <c i="1" r="BA98"/>
  <c i="6" r="F37"/>
  <c i="1" r="BD99"/>
  <c i="8" r="F37"/>
  <c i="1" r="BD101"/>
  <c i="4" r="F36"/>
  <c i="1" r="BC97"/>
  <c i="5" r="J34"/>
  <c i="1" r="AW98"/>
  <c i="6" r="J34"/>
  <c i="1" r="AW99"/>
  <c i="8" r="F35"/>
  <c i="1" r="BB101"/>
  <c i="8" r="J34"/>
  <c i="1" r="AW101"/>
  <c i="9" r="F36"/>
  <c i="1" r="BC102"/>
  <c i="3" r="J34"/>
  <c i="1" r="AW96"/>
  <c i="5" r="F37"/>
  <c i="1" r="BD98"/>
  <c i="7" r="F34"/>
  <c i="1" r="BA100"/>
  <c i="8" r="J30"/>
  <c i="4" r="F34"/>
  <c i="1" r="BA97"/>
  <c i="4" r="J34"/>
  <c i="1" r="AW97"/>
  <c i="5" r="F35"/>
  <c i="1" r="BB98"/>
  <c i="7" r="F36"/>
  <c i="1" r="BC100"/>
  <c i="9" r="J34"/>
  <c i="1" r="AW102"/>
  <c i="3" r="F37"/>
  <c i="1" r="BD96"/>
  <c i="6" r="F35"/>
  <c i="1" r="BB99"/>
  <c i="8" r="F34"/>
  <c i="1" r="BA101"/>
  <c i="8" r="F36"/>
  <c i="1" r="BC101"/>
  <c i="3" r="F36"/>
  <c i="1" r="BC96"/>
  <c i="6" r="F36"/>
  <c i="1" r="BC99"/>
  <c i="7" r="J34"/>
  <c i="1" r="AW100"/>
  <c i="9" r="F35"/>
  <c i="1" r="BB102"/>
  <c i="3" r="F34"/>
  <c i="1" r="BA96"/>
  <c i="5" r="F36"/>
  <c i="1" r="BC98"/>
  <c i="7" r="F37"/>
  <c i="1" r="BD100"/>
  <c i="9" r="F37"/>
  <c i="1" r="BD102"/>
  <c i="4" r="F35"/>
  <c i="1" r="BB97"/>
  <c i="4" r="F37"/>
  <c i="1" r="BD97"/>
  <c i="6" r="F34"/>
  <c i="1" r="BA99"/>
  <c i="7" r="F35"/>
  <c i="1" r="BB100"/>
  <c i="9" r="F34"/>
  <c i="1" r="BA102"/>
  <c i="9" l="1" r="T124"/>
  <c r="T123"/>
  <c i="4" r="P123"/>
  <c r="P122"/>
  <c i="1" r="AU97"/>
  <c i="4" r="BK123"/>
  <c r="BK122"/>
  <c r="J122"/>
  <c r="J96"/>
  <c i="3" r="R124"/>
  <c r="R123"/>
  <c i="5" r="R125"/>
  <c r="R124"/>
  <c r="T125"/>
  <c r="T124"/>
  <c i="7" r="T122"/>
  <c r="T121"/>
  <c i="8" r="T123"/>
  <c r="T122"/>
  <c i="9" r="P124"/>
  <c r="P123"/>
  <c i="1" r="AU102"/>
  <c i="3" r="P124"/>
  <c r="P123"/>
  <c i="1" r="AU96"/>
  <c i="4" r="T123"/>
  <c r="T122"/>
  <c i="5" r="BK125"/>
  <c i="3" r="BK124"/>
  <c r="J124"/>
  <c r="J97"/>
  <c i="7" r="R122"/>
  <c r="R121"/>
  <c i="9" r="R124"/>
  <c r="R123"/>
  <c r="BK124"/>
  <c r="J124"/>
  <c r="J97"/>
  <c i="5" r="BK183"/>
  <c r="J183"/>
  <c r="J103"/>
  <c i="9" r="J125"/>
  <c r="J98"/>
  <c i="7" r="BK122"/>
  <c r="J122"/>
  <c r="J97"/>
  <c i="1" r="AG101"/>
  <c i="8" r="J96"/>
  <c r="J123"/>
  <c r="J97"/>
  <c i="6" r="BK121"/>
  <c r="J121"/>
  <c i="2" r="BK118"/>
  <c r="J118"/>
  <c r="J96"/>
  <c i="4" r="J33"/>
  <c i="1" r="AV97"/>
  <c r="AT97"/>
  <c i="6" r="J30"/>
  <c i="1" r="AG99"/>
  <c i="7" r="F33"/>
  <c i="1" r="AZ100"/>
  <c r="BD94"/>
  <c r="W33"/>
  <c i="2" r="F33"/>
  <c i="1" r="AZ95"/>
  <c i="6" r="F33"/>
  <c i="1" r="AZ99"/>
  <c i="3" r="J33"/>
  <c i="1" r="AV96"/>
  <c r="AT96"/>
  <c i="8" r="F33"/>
  <c i="1" r="AZ101"/>
  <c r="BB94"/>
  <c r="AX94"/>
  <c i="5" r="F33"/>
  <c i="1" r="AZ98"/>
  <c i="9" r="J33"/>
  <c i="1" r="AV102"/>
  <c r="AT102"/>
  <c i="2" r="J33"/>
  <c i="1" r="AV95"/>
  <c r="AT95"/>
  <c i="6" r="J33"/>
  <c i="1" r="AV99"/>
  <c r="AT99"/>
  <c i="3" r="F33"/>
  <c i="1" r="AZ96"/>
  <c i="8" r="J33"/>
  <c i="1" r="AV101"/>
  <c r="AT101"/>
  <c r="AN101"/>
  <c r="BA94"/>
  <c r="W30"/>
  <c i="4" r="F33"/>
  <c i="1" r="AZ97"/>
  <c i="7" r="J33"/>
  <c i="1" r="AV100"/>
  <c r="AT100"/>
  <c r="BC94"/>
  <c r="AY94"/>
  <c i="5" r="J33"/>
  <c i="1" r="AV98"/>
  <c r="AT98"/>
  <c i="9" r="F33"/>
  <c i="1" r="AZ102"/>
  <c i="5" l="1" r="BK124"/>
  <c r="J124"/>
  <c r="J96"/>
  <c r="J125"/>
  <c r="J97"/>
  <c i="9" r="BK123"/>
  <c r="J123"/>
  <c r="J96"/>
  <c i="7" r="BK121"/>
  <c r="J121"/>
  <c r="J96"/>
  <c i="4" r="J123"/>
  <c r="J97"/>
  <c i="3" r="BK123"/>
  <c r="J123"/>
  <c r="J96"/>
  <c i="8" r="J39"/>
  <c i="1" r="AN99"/>
  <c i="6" r="J96"/>
  <c r="J39"/>
  <c i="1" r="AU94"/>
  <c i="2" r="J30"/>
  <c i="1" r="AG95"/>
  <c r="W32"/>
  <c r="W31"/>
  <c i="4" r="J30"/>
  <c i="1" r="AG97"/>
  <c r="AW94"/>
  <c r="AK30"/>
  <c r="AZ94"/>
  <c r="W29"/>
  <c i="4" l="1" r="J39"/>
  <c i="2" r="J39"/>
  <c i="1" r="AN95"/>
  <c r="AN97"/>
  <c i="3" r="J30"/>
  <c i="1" r="AG96"/>
  <c r="AN96"/>
  <c i="5" r="J30"/>
  <c i="1" r="AG98"/>
  <c i="9" r="J30"/>
  <c i="1" r="AG102"/>
  <c i="7" r="J30"/>
  <c i="1" r="AG100"/>
  <c r="AN100"/>
  <c r="AV94"/>
  <c r="AK29"/>
  <c i="9" l="1" r="J39"/>
  <c i="3" r="J39"/>
  <c i="7" r="J39"/>
  <c i="5" r="J39"/>
  <c i="1" r="AN102"/>
  <c r="AN98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<sst xmlns="http://schemas.openxmlformats.org/spreadsheetml/2006/main">
  <si>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</si>
  <si>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</si>
  <si>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</si>
  <si>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</si>
  <si>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</si>
  <si>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{519db5f8-5d6c-4a7f-9ec7-61377c304705}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</si>
  <si>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</si>
  <si>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</si>
  <si>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</si>
  <si>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</si>
  <si>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</si>
  <si>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</si>
  <si>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</si>
  <si>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</si>
  <si>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0232024-25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</si>
  <si>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</si>
  <si>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</si>
  <si>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Sadová ulice Lovosice - parcely</t>
  </si>
  <si>
    <t>KSO:</t>
  </si>
  <si>
    <t>CC-CZ:</t>
  </si>
  <si>
    <t>Místo:</t>
  </si>
  <si>
    <t>Lovosice</t>
  </si>
  <si>
    <t>Datum:</t>
  </si>
  <si>
    <t>17. 9. 2024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</si>
  <si>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</si>
  <si>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</si>
  <si>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</si>
  <si>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</si>
  <si>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</si>
  <si>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</si>
  <si>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</si>
  <si>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</si>
  <si>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</si>
  <si>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</si>
  <si>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</si>
  <si>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</si>
  <si>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</si>
  <si>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</si>
  <si>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</si>
  <si>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</si>
  <si>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</si>
  <si>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</si>
  <si>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</si>
  <si>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</si>
  <si>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</si>
  <si>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</si>
  <si>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</si>
  <si>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</si>
  <si>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</si>
  <si>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</si>
  <si>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</si>
  <si>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</si>
  <si>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</si>
  <si>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</si>
  <si>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</si>
  <si>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</si>
  <si>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</si>
  <si>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</si>
  <si>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</si>
  <si>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</si>
  <si>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</si>
  <si>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</si>
  <si>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</si>
  <si>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</si>
  <si>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</si>
  <si>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</si>
  <si>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</si>
  <si>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</si>
  <si>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</si>
  <si>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</si>
  <si>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</si>
  <si>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</si>
  <si>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</si>
  <si>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</si>
  <si>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</si>
  <si>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</si>
  <si>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</si>
  <si>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</si>
  <si>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</si>
  <si>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</si>
  <si>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vyčištění terénu</t>
  </si>
  <si>
    <t>STA</t>
  </si>
  <si>
    <t>1</t>
  </si>
  <si>
    <t>{7055e43d-b9d1-4e35-ac2a-110218bdfa5e}</t>
  </si>
  <si>
    <t>2</t>
  </si>
  <si>
    <t>SO2.1</t>
  </si>
  <si>
    <t>zpevněné plochy</t>
  </si>
  <si>
    <t>{ce024e87-de19-4b79-b5de-3a2770284725}</t>
  </si>
  <si>
    <t>SO2.2</t>
  </si>
  <si>
    <t>liniové odvodnění</t>
  </si>
  <si>
    <t>{ef8f5ff3-2c34-44a1-b531-4b850fbcdbda}</t>
  </si>
  <si>
    <t>SO3</t>
  </si>
  <si>
    <t>kanalizace + přípojky nové RD</t>
  </si>
  <si>
    <t>{e25e22db-437e-49d9-afb8-931151586435}</t>
  </si>
  <si>
    <t>SO4</t>
  </si>
  <si>
    <t>vodovod + přípojky nové RD</t>
  </si>
  <si>
    <t>{e02a6ebd-a6cb-47db-8620-4b2ff8f97215}</t>
  </si>
  <si>
    <t>SO5.1</t>
  </si>
  <si>
    <t>přípojky stávající RD</t>
  </si>
  <si>
    <t>{370c32fb-12f4-4e44-bbc4-17b2ca8b7485}</t>
  </si>
  <si>
    <t>SO5.2</t>
  </si>
  <si>
    <t>přeložení stávajícího chodníku</t>
  </si>
  <si>
    <t>{85b9af53-30cd-4ba2-9c19-e590e77dab67}</t>
  </si>
  <si>
    <t>SO6</t>
  </si>
  <si>
    <t>VRN</t>
  </si>
  <si>
    <t>{11612a88-6250-4f83-b716-47f8039b30f1}</t>
  </si>
  <si>
    <t>KRYCÍ LIST SOUPISU PRACÍ</t>
  </si>
  <si>
    <t>Objekt:</t>
  </si>
  <si>
    <t>SO1 - vyčištění terénu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</si>
  <si>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</si>
  <si>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</si>
  <si>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</si>
  <si>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</si>
  <si>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</si>
  <si>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</si>
  <si>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</si>
  <si>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</si>
  <si>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</si>
  <si>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</si>
  <si>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</si>
  <si>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</si>
  <si>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</si>
  <si>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</si>
  <si>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</si>
  <si>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</si>
  <si>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</si>
  <si>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</si>
  <si>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</si>
  <si>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</si>
  <si>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</si>
  <si>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</si>
  <si>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</si>
  <si>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</si>
  <si>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</si>
  <si>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</si>
  <si>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</si>
  <si>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</si>
  <si>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4</t>
  </si>
  <si>
    <t>1682508116</t>
  </si>
  <si>
    <t>112101101</t>
  </si>
  <si>
    <t>Odstranění stromů listnatých průměru kmene přes 100 do 300 mm</t>
  </si>
  <si>
    <t>kus</t>
  </si>
  <si>
    <t>-485987280</t>
  </si>
  <si>
    <t>3</t>
  </si>
  <si>
    <t>112101102</t>
  </si>
  <si>
    <t>Odstranění stromů listnatých průměru kmene přes 300 do 500 mm</t>
  </si>
  <si>
    <t>-1536169549</t>
  </si>
  <si>
    <t>112251101</t>
  </si>
  <si>
    <t>Odstranění pařezů průměru přes 100 do 300 mm</t>
  </si>
  <si>
    <t>-1449236794</t>
  </si>
  <si>
    <t>5</t>
  </si>
  <si>
    <t>112251102</t>
  </si>
  <si>
    <t>Odstranění pařezů průměru přes 300 do 500 mm</t>
  </si>
  <si>
    <t>255310880</t>
  </si>
  <si>
    <t>6</t>
  </si>
  <si>
    <t>162201401</t>
  </si>
  <si>
    <t>Vodorovné přemístění větví stromů listnatých do 1 km D kmene přes 100 do 300 mm</t>
  </si>
  <si>
    <t>-1427157505</t>
  </si>
  <si>
    <t>7</t>
  </si>
  <si>
    <t>162201402</t>
  </si>
  <si>
    <t>Vodorovné přemístění větví stromů listnatých do 1 km D kmene přes 300 do 500 mm</t>
  </si>
  <si>
    <t>-1651022122</t>
  </si>
  <si>
    <t>8</t>
  </si>
  <si>
    <t>162201411</t>
  </si>
  <si>
    <t>Vodorovné přemístění kmenů stromů listnatých do 1 km D kmene přes 100 do 300 mm</t>
  </si>
  <si>
    <t>-170296171</t>
  </si>
  <si>
    <t>9</t>
  </si>
  <si>
    <t>162201412</t>
  </si>
  <si>
    <t>Vodorovné přemístění kmenů stromů listnatých do 1 km D kmene přes 300 do 500 mm</t>
  </si>
  <si>
    <t>1205171942</t>
  </si>
  <si>
    <t>10</t>
  </si>
  <si>
    <t>162201421</t>
  </si>
  <si>
    <t>Vodorovné přemístění pařezů do 1 km D přes 100 do 300 mm</t>
  </si>
  <si>
    <t>-225281934</t>
  </si>
  <si>
    <t>11</t>
  </si>
  <si>
    <t>162201422</t>
  </si>
  <si>
    <t>Vodorovné přemístění pařezů do 1 km D přes 300 do 500 mm</t>
  </si>
  <si>
    <t>-1118506379</t>
  </si>
  <si>
    <t>162301501</t>
  </si>
  <si>
    <t>Vodorovné přemístění křovin do 5 km D kmene do 100 mm</t>
  </si>
  <si>
    <t>2745846</t>
  </si>
  <si>
    <t>13</t>
  </si>
  <si>
    <t>162301931</t>
  </si>
  <si>
    <t>Příplatek k vodorovnému přemístění větví stromů listnatých D kmene přes 100 do 300 mm ZKD 1 km</t>
  </si>
  <si>
    <t>1573935364</t>
  </si>
  <si>
    <t>14</t>
  </si>
  <si>
    <t>162301932</t>
  </si>
  <si>
    <t>Příplatek k vodorovnému přemístění větví stromů listnatých D kmene přes 300 do 500 mm ZKD 1 km</t>
  </si>
  <si>
    <t>-514679536</t>
  </si>
  <si>
    <t>15</t>
  </si>
  <si>
    <t>162301951</t>
  </si>
  <si>
    <t>Příplatek k vodorovnému přemístění kmenů stromů listnatých D kmene přes 100 do 300 mm ZKD 1 km</t>
  </si>
  <si>
    <t>258584901</t>
  </si>
  <si>
    <t>16</t>
  </si>
  <si>
    <t>162301952</t>
  </si>
  <si>
    <t>Příplatek k vodorovnému přemístění kmenů stromů listnatých D kmene přes 300 do 500 mm ZKD 1 km</t>
  </si>
  <si>
    <t>-1199417787</t>
  </si>
  <si>
    <t>17</t>
  </si>
  <si>
    <t>162301971</t>
  </si>
  <si>
    <t>Příplatek k vodorovnému přemístění pařezů D přes 100 do 300 mm ZKD 1 km</t>
  </si>
  <si>
    <t>50283975</t>
  </si>
  <si>
    <t>18</t>
  </si>
  <si>
    <t>162301972</t>
  </si>
  <si>
    <t>Příplatek k vodorovnému přemístění pařezů D přes 300 do 500 mm ZKD 1 km</t>
  </si>
  <si>
    <t>-1957275628</t>
  </si>
  <si>
    <t>19</t>
  </si>
  <si>
    <t>162301981</t>
  </si>
  <si>
    <t>Příplatek k vodorovnému přemístění křovin D kmene do 100 mm ZKD 1 km</t>
  </si>
  <si>
    <t>233815537</t>
  </si>
  <si>
    <t>20</t>
  </si>
  <si>
    <t>181951111</t>
  </si>
  <si>
    <t>Úprava pláně v hornině třídy těžitelnosti I skupiny 1 až 3 bez zhutnění strojně</t>
  </si>
  <si>
    <t>1052835403</t>
  </si>
  <si>
    <t>SO2.1 - zpevněné plochy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</si>
  <si>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</si>
  <si>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</si>
  <si>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</si>
  <si>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</si>
  <si>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</si>
  <si>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113107226</t>
  </si>
  <si>
    <t>Odstranění podkladu z kameniva drceného se štětem tl přes 250 do 450 mm strojně pl přes 200 m2</t>
  </si>
  <si>
    <t>-1159579677</t>
  </si>
  <si>
    <t>113107242</t>
  </si>
  <si>
    <t>Odstranění podkladu živičného tl přes 50 do 100 mm strojně pl přes 200 m2</t>
  </si>
  <si>
    <t>-1362239609</t>
  </si>
  <si>
    <t>116951101</t>
  </si>
  <si>
    <t>Úprava výkopku vlhčením</t>
  </si>
  <si>
    <t>m3</t>
  </si>
  <si>
    <t>1831031428</t>
  </si>
  <si>
    <t>116951212</t>
  </si>
  <si>
    <t>Zemina promísená s vápnem na deponii v množství přes 1 do 1,5 % vápna z objemové hmotnosti zeminy</t>
  </si>
  <si>
    <t>-1304418449</t>
  </si>
  <si>
    <t>119002411</t>
  </si>
  <si>
    <t>Pojezdový ocelový plech pro zabezpečení výkopu zřízení</t>
  </si>
  <si>
    <t>-1595583225</t>
  </si>
  <si>
    <t>119002412</t>
  </si>
  <si>
    <t>Pojezdový ocelový plech pro zabezpečení výkopu odstranění</t>
  </si>
  <si>
    <t>877247185</t>
  </si>
  <si>
    <t>121151123</t>
  </si>
  <si>
    <t>Sejmutí ornice plochy přes 500 m2 tl vrstvy do 200 mm strojně</t>
  </si>
  <si>
    <t>-1253638198</t>
  </si>
  <si>
    <t>122252204</t>
  </si>
  <si>
    <t>Odkopávky a prokopávky nezapažené pro silnice a dálnice v hornině třídy těžitelnosti I objem do 500 m3 strojně</t>
  </si>
  <si>
    <t>-1125596004</t>
  </si>
  <si>
    <t>162251102</t>
  </si>
  <si>
    <t>Vodorovné přemístění přes 20 do 50 m výkopku/sypaniny z horniny třídy těžitelnosti I skupiny 1 až 3</t>
  </si>
  <si>
    <t>1695608790</t>
  </si>
  <si>
    <t>162751117</t>
  </si>
  <si>
    <t>Vodorovné přemístění přes 9 000 do 10000 m výkopku/sypaniny z horniny třídy těžitelnosti I skupiny 1 až 3</t>
  </si>
  <si>
    <t>-2026113320</t>
  </si>
  <si>
    <t>162751119</t>
  </si>
  <si>
    <t>Příplatek k vodorovnému přemístění výkopku/sypaniny z horniny třídy těžitelnosti I skupiny 1 až 3 ZKD 1000 m přes 10000 m</t>
  </si>
  <si>
    <t>-1923551755</t>
  </si>
  <si>
    <t>167151101</t>
  </si>
  <si>
    <t>Nakládání výkopku z hornin třídy těžitelnosti I skupiny 1 až 3 do 100 m3</t>
  </si>
  <si>
    <t>-572039872</t>
  </si>
  <si>
    <t>167151121</t>
  </si>
  <si>
    <t>Skládání nebo překládání výkopku z horniny třídy těžitelnosti I skupiny 1 až 3</t>
  </si>
  <si>
    <t>1091717779</t>
  </si>
  <si>
    <t>171201231</t>
  </si>
  <si>
    <t>Poplatek za uložení zeminy a kamení na recyklační skládce (skládkovné) kód odpadu 17 05 04</t>
  </si>
  <si>
    <t>t</t>
  </si>
  <si>
    <t>241131589</t>
  </si>
  <si>
    <t>171251201</t>
  </si>
  <si>
    <t>Uložení sypaniny na skládky nebo meziskládky</t>
  </si>
  <si>
    <t>1501688750</t>
  </si>
  <si>
    <t>181152302</t>
  </si>
  <si>
    <t>Úprava pláně pro silnice a dálnice v zářezech se zhutněním</t>
  </si>
  <si>
    <t>838695200</t>
  </si>
  <si>
    <t>181305111</t>
  </si>
  <si>
    <t>Převrstvení ornice na skládce</t>
  </si>
  <si>
    <t>1526657564</t>
  </si>
  <si>
    <t>181311103</t>
  </si>
  <si>
    <t>Rozprostření ornice tl vrstvy do 200 mm v rovině nebo ve svahu do 1:5 ručně</t>
  </si>
  <si>
    <t>71727071</t>
  </si>
  <si>
    <t>181912111</t>
  </si>
  <si>
    <t>Úprava pláně v hornině třídy těžitelnosti I skupiny 3 bez zhutnění ručně</t>
  </si>
  <si>
    <t>-1421695545</t>
  </si>
  <si>
    <t>18231310.R</t>
  </si>
  <si>
    <t>Vyplnění otvorů tvárnic nebo panelů - drobným kamenivem 4/8</t>
  </si>
  <si>
    <t>1904665184</t>
  </si>
  <si>
    <t>Vodorovné konstrukce</t>
  </si>
  <si>
    <t>451577877</t>
  </si>
  <si>
    <t>Podklad nebo lože pod dlažbu vodorovný nebo do sklonu 1:5 ze štěrkopísku tl přes 30 do 100 mm</t>
  </si>
  <si>
    <t>-828935040</t>
  </si>
  <si>
    <t>Komunikace pozemní</t>
  </si>
  <si>
    <t>22</t>
  </si>
  <si>
    <t>564750101</t>
  </si>
  <si>
    <t>Podklad z kameniva hrubého drceného vel. 0-32 mm plochy do 100 m2 tl 150 mm</t>
  </si>
  <si>
    <t>-179131891</t>
  </si>
  <si>
    <t>23</t>
  </si>
  <si>
    <t>564750111</t>
  </si>
  <si>
    <t>Podklad z kameniva hrubého drceného vel. 0-32 mm plochy přes 100 m2 tl 150 mm</t>
  </si>
  <si>
    <t>-381681844</t>
  </si>
  <si>
    <t>24</t>
  </si>
  <si>
    <t>564751111</t>
  </si>
  <si>
    <t>Podklad z kameniva hrubého drceného vel. 0-63 mm plochy přes 100 m2 tl 150 mm</t>
  </si>
  <si>
    <t>747028895</t>
  </si>
  <si>
    <t>25</t>
  </si>
  <si>
    <t>565145121</t>
  </si>
  <si>
    <t>Asfaltový beton vrstva podkladní ACP 16 (obalované kamenivo OKS) tl 60 mm š přes 3 m</t>
  </si>
  <si>
    <t>-1467205936</t>
  </si>
  <si>
    <t>26</t>
  </si>
  <si>
    <t>573111112</t>
  </si>
  <si>
    <t>Postřik živičný infiltrační s posypem z asfaltu množství 1 kg/m2</t>
  </si>
  <si>
    <t>1177782528</t>
  </si>
  <si>
    <t>27</t>
  </si>
  <si>
    <t>573211108</t>
  </si>
  <si>
    <t>Postřik živičný spojovací z asfaltu v množství 0,40 kg/m2</t>
  </si>
  <si>
    <t>1116696982</t>
  </si>
  <si>
    <t>28</t>
  </si>
  <si>
    <t>577134121</t>
  </si>
  <si>
    <t>Asfaltový beton vrstva obrusná ACO 11+ (ABS) tř. I tl 40 mm š přes 3 m z nemodifikovaného asfaltu</t>
  </si>
  <si>
    <t>523384952</t>
  </si>
  <si>
    <t>29</t>
  </si>
  <si>
    <t>593532111</t>
  </si>
  <si>
    <t>Kladení dlažby z plastových vegetačních dlaždic pozemních komunikací se zámkem tl 60 mm pl do 50 m2</t>
  </si>
  <si>
    <t>811989625</t>
  </si>
  <si>
    <t>30</t>
  </si>
  <si>
    <t>M</t>
  </si>
  <si>
    <t>56245139</t>
  </si>
  <si>
    <t>panel mřížkový vegetační ze směsových plastů 800x600x60mm</t>
  </si>
  <si>
    <t>997907453</t>
  </si>
  <si>
    <t>31</t>
  </si>
  <si>
    <t>596211110</t>
  </si>
  <si>
    <t>Kladení zámkové dlažby komunikací pro pěší ručně tl 60 mm skupiny A pl do 50 m2</t>
  </si>
  <si>
    <t>-75411535</t>
  </si>
  <si>
    <t>32</t>
  </si>
  <si>
    <t>59245015</t>
  </si>
  <si>
    <t>dlažba zámková betonová tvaru I 200x165mm tl 60mm přírodní</t>
  </si>
  <si>
    <t>1639877705</t>
  </si>
  <si>
    <t>P</t>
  </si>
  <si>
    <t>Poznámka k položce:_x000d_
Spotřeba: 36 kus/m2</t>
  </si>
  <si>
    <t>33</t>
  </si>
  <si>
    <t>59245006</t>
  </si>
  <si>
    <t>dlažba pro nevidomé betonová 200x100mm tl 60mm barevná</t>
  </si>
  <si>
    <t>1550162605</t>
  </si>
  <si>
    <t>34</t>
  </si>
  <si>
    <t>596211114</t>
  </si>
  <si>
    <t>Příplatek za kombinaci dvou barev u kladení betonových dlažeb komunikací pro pěší ručně tl 60 mm skupiny A</t>
  </si>
  <si>
    <t>-398338669</t>
  </si>
  <si>
    <t>Ostatní konstrukce a práce, bourání</t>
  </si>
  <si>
    <t>35</t>
  </si>
  <si>
    <t>913111111</t>
  </si>
  <si>
    <t>Montáž a demontáž plastového podstavce dočasné dopravní značky</t>
  </si>
  <si>
    <t>-580453696</t>
  </si>
  <si>
    <t>36</t>
  </si>
  <si>
    <t>913111112</t>
  </si>
  <si>
    <t>Montáž a demontáž sloupku délky do 2 m dočasné dopravní značky</t>
  </si>
  <si>
    <t>-1201127660</t>
  </si>
  <si>
    <t>37</t>
  </si>
  <si>
    <t>913111115</t>
  </si>
  <si>
    <t>Montáž a demontáž dočasné dopravní značky samostatné základní</t>
  </si>
  <si>
    <t>-1852535963</t>
  </si>
  <si>
    <t>38</t>
  </si>
  <si>
    <t>913111211</t>
  </si>
  <si>
    <t>Příplatek k dočasnému podstavci plastovému za první a ZKD den použití</t>
  </si>
  <si>
    <t>438099948</t>
  </si>
  <si>
    <t>39</t>
  </si>
  <si>
    <t>913111212</t>
  </si>
  <si>
    <t>Příplatek k dočasnému sloupku délky do 2 m za první a ZKD den použití</t>
  </si>
  <si>
    <t>-1134206181</t>
  </si>
  <si>
    <t>40</t>
  </si>
  <si>
    <t>913111215</t>
  </si>
  <si>
    <t>Příplatek k dočasné dopravní značce samostatné základní za první a ZKD den použití</t>
  </si>
  <si>
    <t>1279024367</t>
  </si>
  <si>
    <t>41</t>
  </si>
  <si>
    <t>914111111</t>
  </si>
  <si>
    <t>Montáž svislé dopravní značky do velikosti 1 m2 objímkami na sloupek nebo konzolu</t>
  </si>
  <si>
    <t>-1243572244</t>
  </si>
  <si>
    <t>42</t>
  </si>
  <si>
    <t>40445620</t>
  </si>
  <si>
    <t>zákazové, příkazové dopravní značky B1-B34, C1-15 700mm</t>
  </si>
  <si>
    <t>688591535</t>
  </si>
  <si>
    <t>43</t>
  </si>
  <si>
    <t>915211115</t>
  </si>
  <si>
    <t>Vodorovné dopravní značení dělící čáry souvislé š 125 mm žlutý plast</t>
  </si>
  <si>
    <t>m</t>
  </si>
  <si>
    <t>-1229665965</t>
  </si>
  <si>
    <t>44</t>
  </si>
  <si>
    <t>916131213</t>
  </si>
  <si>
    <t>Osazení silničního obrubníku betonového stojatého s boční opěrou do lože z betonu prostého</t>
  </si>
  <si>
    <t>617825723</t>
  </si>
  <si>
    <t>45</t>
  </si>
  <si>
    <t>59217026</t>
  </si>
  <si>
    <t>obrubník silniční betonový 500x150x250mm - oblouky</t>
  </si>
  <si>
    <t>951864021</t>
  </si>
  <si>
    <t>46</t>
  </si>
  <si>
    <t>59217032</t>
  </si>
  <si>
    <t>obrubník silniční betonový 1000x150x150mm - nájezdový</t>
  </si>
  <si>
    <t>677555433</t>
  </si>
  <si>
    <t>47</t>
  </si>
  <si>
    <t>59217031</t>
  </si>
  <si>
    <t>obrubník silniční betonový 1000x150x250mm</t>
  </si>
  <si>
    <t>1765297031</t>
  </si>
  <si>
    <t>48</t>
  </si>
  <si>
    <t>916991121</t>
  </si>
  <si>
    <t>Lože pod obrubníky, krajníky nebo obruby z dlažebních kostek z betonu prostého</t>
  </si>
  <si>
    <t>2026879562</t>
  </si>
  <si>
    <t>49</t>
  </si>
  <si>
    <t>919112111</t>
  </si>
  <si>
    <t>Řezání dilatačních spár š 4 mm hl do 60 mm příčných nebo podélných v živičném krytu</t>
  </si>
  <si>
    <t>-160367893</t>
  </si>
  <si>
    <t>50</t>
  </si>
  <si>
    <t>919726123 R</t>
  </si>
  <si>
    <t>Geotextilie pro ochranu, separaci a filtraci netkaná měrná hm přes 300 do 500 g/m2 -GEOTEXTILIE OCHRANA NA ROPNÉ LÁTKY</t>
  </si>
  <si>
    <t>-419969342</t>
  </si>
  <si>
    <t>997</t>
  </si>
  <si>
    <t>Doprava suti a vybouraných hmot</t>
  </si>
  <si>
    <t>51</t>
  </si>
  <si>
    <t>997013501</t>
  </si>
  <si>
    <t>Odvoz suti a vybouraných hmot na skládku nebo meziskládku do 1 km se složením</t>
  </si>
  <si>
    <t>-1307832523</t>
  </si>
  <si>
    <t>52</t>
  </si>
  <si>
    <t>997013509</t>
  </si>
  <si>
    <t>Příplatek k odvozu suti a vybouraných hmot na skládku ZKD 1 km přes 1 km</t>
  </si>
  <si>
    <t>-1403047616</t>
  </si>
  <si>
    <t>53</t>
  </si>
  <si>
    <t>997013873</t>
  </si>
  <si>
    <t>Poplatek za uložení stavebního odpadu na recyklační skládce (skládkovné) zeminy a kamení zatříděného do Katalogu odpadů pod kódem 17 05 04</t>
  </si>
  <si>
    <t>-573209461</t>
  </si>
  <si>
    <t>54</t>
  </si>
  <si>
    <t>997013875</t>
  </si>
  <si>
    <t>Poplatek za uložení stavebního odpadu na recyklační skládce (skládkovné) asfaltového bez obsahu dehtu zatříděného do Katalogu odpadů pod kódem 17 03 02</t>
  </si>
  <si>
    <t>-1726266311</t>
  </si>
  <si>
    <t>998</t>
  </si>
  <si>
    <t>Přesun hmot</t>
  </si>
  <si>
    <t>55</t>
  </si>
  <si>
    <t>998223011</t>
  </si>
  <si>
    <t>Přesun hmot pro pozemní komunikace s krytem dlážděným</t>
  </si>
  <si>
    <t>-957866324</t>
  </si>
  <si>
    <t>56</t>
  </si>
  <si>
    <t>998225111</t>
  </si>
  <si>
    <t>Přesun hmot pro pozemní komunikace s krytem z kamene, monolitickým betonovým nebo živičným</t>
  </si>
  <si>
    <t>-1506620885</t>
  </si>
  <si>
    <t>SO2.2 - liniové odvodnění</t>
  </si>
  <si>
    <t xml:space="preserve">    2 - Zakládání</t>
  </si>
  <si>
    <t xml:space="preserve">    8 - Trubní vedení</t>
  </si>
  <si>
    <t>132212131</t>
  </si>
  <si>
    <t>Hloubení nezapažených rýh šířky do 800 mm v soudržných horninách třídy těžitelnosti I skupiny 3 ručně</t>
  </si>
  <si>
    <t>1040671806</t>
  </si>
  <si>
    <t>133251101</t>
  </si>
  <si>
    <t>Hloubení šachet nezapažených v hornině třídy těžitelnosti I skupiny 3 objem do 20 m3</t>
  </si>
  <si>
    <t>959011274</t>
  </si>
  <si>
    <t>162251102.1</t>
  </si>
  <si>
    <t>-1140826185</t>
  </si>
  <si>
    <t>-1014475571</t>
  </si>
  <si>
    <t>640298013</t>
  </si>
  <si>
    <t>1971234334</t>
  </si>
  <si>
    <t>931165208</t>
  </si>
  <si>
    <t>25143926</t>
  </si>
  <si>
    <t>1208794666</t>
  </si>
  <si>
    <t>174151103</t>
  </si>
  <si>
    <t>Zásyp zářezů pro podzemní vedení sypaninou se zhutněním</t>
  </si>
  <si>
    <t>1693096082</t>
  </si>
  <si>
    <t>174251109</t>
  </si>
  <si>
    <t>Příplatek k ceně za prohození sypaniny strojně</t>
  </si>
  <si>
    <t>1189429119</t>
  </si>
  <si>
    <t>Zakládání</t>
  </si>
  <si>
    <t>211561111</t>
  </si>
  <si>
    <t>Výplň odvodňovacích žeber nebo trativodů kamenivem hrubým drceným frakce 4 až 32 mm</t>
  </si>
  <si>
    <t>694899013</t>
  </si>
  <si>
    <t>211971110</t>
  </si>
  <si>
    <t>Zřízení opláštění žeber nebo trativodů geotextilií v rýze nebo zářezu sklonu do 1:2</t>
  </si>
  <si>
    <t>1794078710</t>
  </si>
  <si>
    <t>69311081</t>
  </si>
  <si>
    <t>geotextilie netkaná separační, ochranná, filtrační, drenážní PES 300g/m2</t>
  </si>
  <si>
    <t>-559577278</t>
  </si>
  <si>
    <t>212755215</t>
  </si>
  <si>
    <t>Trativody z drenážních trubek plastových flexibilních D 125 mm bez lože</t>
  </si>
  <si>
    <t>-500231138</t>
  </si>
  <si>
    <t>28611358</t>
  </si>
  <si>
    <t>koleno kanalizační PVC KG 125x87°</t>
  </si>
  <si>
    <t>541548116</t>
  </si>
  <si>
    <t>28615575</t>
  </si>
  <si>
    <t>odbočka HTEA úhel 87° DN 125/125</t>
  </si>
  <si>
    <t>1975427061</t>
  </si>
  <si>
    <t>Trubní vedení</t>
  </si>
  <si>
    <t>89481200 R</t>
  </si>
  <si>
    <t>Revizní a čistící šachta z PP šachtové dno DN 400/150 přímý tok vč. úpravy dna s kalovým prostorem a úpravou vtoku 125</t>
  </si>
  <si>
    <t>-1694648188</t>
  </si>
  <si>
    <t>894812031</t>
  </si>
  <si>
    <t>Revizní a čistící šachta z PP DN 400 šachtová roura korugovaná bez hrdla světlé hloubky 1000 mm</t>
  </si>
  <si>
    <t>-1851141083</t>
  </si>
  <si>
    <t>894812032</t>
  </si>
  <si>
    <t>Revizní a čistící šachta z PP DN 400 šachtová roura korugovaná bez hrdla světlé hloubky 1500 mm</t>
  </si>
  <si>
    <t>-1615644861</t>
  </si>
  <si>
    <t>894812033</t>
  </si>
  <si>
    <t>Revizní a čistící šachta z PP DN 400 šachtová roura korugovaná bez hrdla světlé hloubky 2000 mm</t>
  </si>
  <si>
    <t>-487607572</t>
  </si>
  <si>
    <t>894812041</t>
  </si>
  <si>
    <t>Příplatek k rourám revizní a čistící šachty z PP DN 400 za uříznutí šachtové roury</t>
  </si>
  <si>
    <t>-2042915719</t>
  </si>
  <si>
    <t>89481214 R</t>
  </si>
  <si>
    <t>Revizní a čistící šachta z PP DN 315 šachtová roura teleskopická světlé hloubky 375 mm vč. redukční těsnící manžety 400/315</t>
  </si>
  <si>
    <t>1313165495</t>
  </si>
  <si>
    <t>894812162</t>
  </si>
  <si>
    <t>Revizní a čistící šachta z PP DN 315 poklop litinový s rámem na betonový konus pro třídu zatížení B125</t>
  </si>
  <si>
    <t>-1215044230</t>
  </si>
  <si>
    <t>935114212</t>
  </si>
  <si>
    <t>Osazení mikroštěrbinového odvodňovacího betonového žlabu 220x260 mm se spádem dna 0,5 %</t>
  </si>
  <si>
    <t>1662589222</t>
  </si>
  <si>
    <t>59221013</t>
  </si>
  <si>
    <t>trouba mikroštěrbinová betonová s přerušovanou štěrbinou spád dna 0,5% 220x260mm</t>
  </si>
  <si>
    <t>-433098391</t>
  </si>
  <si>
    <t>935114224</t>
  </si>
  <si>
    <t>Osazení čisticího kusu štěrbinového odvodňovacího betonového žlabu 400x500 mm</t>
  </si>
  <si>
    <t>-1665797492</t>
  </si>
  <si>
    <t>59221638</t>
  </si>
  <si>
    <t>čisticí kus pro mikroštěrbinovou troubu 220x260x1000mm</t>
  </si>
  <si>
    <t>1443187864</t>
  </si>
  <si>
    <t>935114225</t>
  </si>
  <si>
    <t>Osazení vpusťového kompletu štěrbinového odvodňovacího betonového žlabu 400x500 mm</t>
  </si>
  <si>
    <t>1941701460</t>
  </si>
  <si>
    <t>59221636</t>
  </si>
  <si>
    <t>vpusťový komplet pro mikroštěrbinovou troubu 220x260x1000mm</t>
  </si>
  <si>
    <t>-735020933</t>
  </si>
  <si>
    <t>998274101</t>
  </si>
  <si>
    <t>Přesun hmot pro trubní vedení z trub betonových otevřený výkop</t>
  </si>
  <si>
    <t>-1947492435</t>
  </si>
  <si>
    <t>998276101</t>
  </si>
  <si>
    <t>Přesun hmot pro trubní vedení z trub z plastických hmot otevřený výkop</t>
  </si>
  <si>
    <t>-597362816</t>
  </si>
  <si>
    <t>SO3 - kanalizace + přípojky nové RD</t>
  </si>
  <si>
    <t>M - Práce a dodávky M</t>
  </si>
  <si>
    <t>VRN - Vedlejší rozpočtové náklady</t>
  </si>
  <si>
    <t xml:space="preserve">    VRN1 - Průzkumné, zeměměřičské a projektové práce</t>
  </si>
  <si>
    <t>132251102</t>
  </si>
  <si>
    <t>Hloubení rýh nezapažených š do 800 mm v hornině třídy těžitelnosti I skupiny 3 objem do 50 m3 strojně</t>
  </si>
  <si>
    <t>-337642450</t>
  </si>
  <si>
    <t>132251255</t>
  </si>
  <si>
    <t>Hloubení rýh nezapažených š do 2000 mm v hornině třídy těžitelnosti I skupiny 3 objem do 1000 m3 strojně</t>
  </si>
  <si>
    <t>-16897824</t>
  </si>
  <si>
    <t>-1951392416</t>
  </si>
  <si>
    <t>133251101.1</t>
  </si>
  <si>
    <t>Hloubení šachet nezapažených v hornině třídy těžitelnosti I skupiny 3 objem do 20 m3 - startovací a cílová jáma protlak vč. přípomocí</t>
  </si>
  <si>
    <t>-1485709856</t>
  </si>
  <si>
    <t>141721313</t>
  </si>
  <si>
    <t>Řízené šnekové horizontální vrtání dl do 20 m hl do 6 m s vtlačením kameninového potrubí do DN 300 mm v hornině tř těžitelnosti I a II skupiny 1 až 4 vč. přípomocí</t>
  </si>
  <si>
    <t>282817951</t>
  </si>
  <si>
    <t>151101101</t>
  </si>
  <si>
    <t>Zřízení příložného pažení a rozepření stěn rýh hl do 2 m</t>
  </si>
  <si>
    <t>-1379204651</t>
  </si>
  <si>
    <t>151101111</t>
  </si>
  <si>
    <t>Odstranění příložného pažení a rozepření stěn rýh hl do 2 m</t>
  </si>
  <si>
    <t>845634585</t>
  </si>
  <si>
    <t>-320547838</t>
  </si>
  <si>
    <t>-2093823206</t>
  </si>
  <si>
    <t>-1533342402</t>
  </si>
  <si>
    <t>-727633102</t>
  </si>
  <si>
    <t>2072918051</t>
  </si>
  <si>
    <t>362151974</t>
  </si>
  <si>
    <t>1394687641</t>
  </si>
  <si>
    <t>-233583864</t>
  </si>
  <si>
    <t>-1407757691</t>
  </si>
  <si>
    <t>175151101</t>
  </si>
  <si>
    <t>Obsypání potrubí strojně sypaninou bez prohození, uloženou do 3 m</t>
  </si>
  <si>
    <t>1162107272</t>
  </si>
  <si>
    <t>58331200</t>
  </si>
  <si>
    <t>štěrkopísek netříděný zásypový</t>
  </si>
  <si>
    <t>988521856</t>
  </si>
  <si>
    <t>451573111</t>
  </si>
  <si>
    <t>Lože pod potrubí otevřený výkop ze štěrkopísku</t>
  </si>
  <si>
    <t>327806392</t>
  </si>
  <si>
    <t>831362121</t>
  </si>
  <si>
    <t>Montáž potrubí z trub kameninových hrdlových s integrovaným těsněním výkop sklon do 20 % DN 250</t>
  </si>
  <si>
    <t>1815595677</t>
  </si>
  <si>
    <t>59710705</t>
  </si>
  <si>
    <t>trouba kameninová glazovaná DN 250 dl 2,50m spojovací systém C Třída 240</t>
  </si>
  <si>
    <t>-2025314572</t>
  </si>
  <si>
    <t>837361221</t>
  </si>
  <si>
    <t>Montáž kameninových tvarovek odbočných s integrovaným těsněním otevřený výkop DN 250</t>
  </si>
  <si>
    <t>-1228768594</t>
  </si>
  <si>
    <t>59711760</t>
  </si>
  <si>
    <t>odbočka kameninová glazovaná jednoduchá kolmá DN 250/150 dl 500mm spojovací systém C/F tř.160/-</t>
  </si>
  <si>
    <t>-104918515</t>
  </si>
  <si>
    <t>871313121</t>
  </si>
  <si>
    <t>Montáž kanalizačního potrubí hladkého plnostěnného SN 8 z PVC-U DN 160</t>
  </si>
  <si>
    <t>-7378476</t>
  </si>
  <si>
    <t>28611164</t>
  </si>
  <si>
    <t>trubka kanalizační PVC-U plnostěnná jednovrstvá DN 160x1000mm SN8</t>
  </si>
  <si>
    <t>1941710488</t>
  </si>
  <si>
    <t>28611165</t>
  </si>
  <si>
    <t>trubka kanalizační PVC-U plnostěnná jednovrstvá DN 160x3000mm SN8</t>
  </si>
  <si>
    <t>-198710187</t>
  </si>
  <si>
    <t>877310310</t>
  </si>
  <si>
    <t>Montáž zátek na kanalizačním potrubí z PP nebo tvrdého PVC-U trub hladkých plnostěnných DN 150</t>
  </si>
  <si>
    <t>-1028491347</t>
  </si>
  <si>
    <t>28651243</t>
  </si>
  <si>
    <t>zátka kanalizační PVC-U plnostěnná DN 150</t>
  </si>
  <si>
    <t>914078138</t>
  </si>
  <si>
    <t>877310330</t>
  </si>
  <si>
    <t>Montáž přechodů na kanalizačním potrubí z PP nebo tvrdého PVC-U trub hladkých plnostěnných DN 150</t>
  </si>
  <si>
    <t>2144075708</t>
  </si>
  <si>
    <t>28611546</t>
  </si>
  <si>
    <t>přechod kanalizační PVC na kameninové hrdlo DN 160</t>
  </si>
  <si>
    <t>-1784674885</t>
  </si>
  <si>
    <t>894410101</t>
  </si>
  <si>
    <t>Osazení betonových dílců pro kanalizační šachty DN 1000 šachtové dno výšky 600 mm</t>
  </si>
  <si>
    <t>418099935</t>
  </si>
  <si>
    <t>59224337</t>
  </si>
  <si>
    <t>dno betonové šachty DN 1000 kanalizační výšky 60cm</t>
  </si>
  <si>
    <t>223893704</t>
  </si>
  <si>
    <t>894410211</t>
  </si>
  <si>
    <t>Osazení betonových dílců pro kanalizační šachty DN 1000 skruž rovná výšky 250 mm</t>
  </si>
  <si>
    <t>1922552410</t>
  </si>
  <si>
    <t>59224160</t>
  </si>
  <si>
    <t>skruž betonová kanalizační se stupadly 100x25x12cm</t>
  </si>
  <si>
    <t>-1948144144</t>
  </si>
  <si>
    <t>894410212</t>
  </si>
  <si>
    <t>Osazení betonových dílců pro kanalizační šachty DN 1000 skruž rovná výšky 500 mm</t>
  </si>
  <si>
    <t>512309895</t>
  </si>
  <si>
    <t>59224161</t>
  </si>
  <si>
    <t>skruž betonová kanalizační se stupadly 100x50x12cm</t>
  </si>
  <si>
    <t>656607593</t>
  </si>
  <si>
    <t>894410232</t>
  </si>
  <si>
    <t>Osazení betonových dílců pro kanalizační šachty DN 1000 skruž přechodová (konus)</t>
  </si>
  <si>
    <t>530577786</t>
  </si>
  <si>
    <t>59224312</t>
  </si>
  <si>
    <t>konus betonové šachty DN 1000 kanalizační 100x62,5x58cm tl stěny 12 stupadla poplastovaná</t>
  </si>
  <si>
    <t>-1736937525</t>
  </si>
  <si>
    <t>59224010</t>
  </si>
  <si>
    <t>prstenec šachtový vyrovnávací betonový 625x100x40mm</t>
  </si>
  <si>
    <t>864771541</t>
  </si>
  <si>
    <t>59224012</t>
  </si>
  <si>
    <t>prstenec šachtový vyrovnávací betonový 625x100x80mm</t>
  </si>
  <si>
    <t>-2063533874</t>
  </si>
  <si>
    <t>59224013</t>
  </si>
  <si>
    <t>prstenec šachtový vyrovnávací betonový 625x100x100mm</t>
  </si>
  <si>
    <t>-2010247389</t>
  </si>
  <si>
    <t>59224014</t>
  </si>
  <si>
    <t>prstenec šachtový vyrovnávací betonový 625x100x120mm</t>
  </si>
  <si>
    <t>-59788427</t>
  </si>
  <si>
    <t>894812001</t>
  </si>
  <si>
    <t>Revizní a čistící šachta z PP šachtové dno DN 400/150 přímý tok</t>
  </si>
  <si>
    <t>-2021010988</t>
  </si>
  <si>
    <t>1277064057</t>
  </si>
  <si>
    <t>-1761290020</t>
  </si>
  <si>
    <t>894812034</t>
  </si>
  <si>
    <t>Revizní a čistící šachta z PP DN 400 šachtová roura korugovaná bez hrdla světlé hloubky 3000 mm</t>
  </si>
  <si>
    <t>1036617290</t>
  </si>
  <si>
    <t>1036438248</t>
  </si>
  <si>
    <t>894812062</t>
  </si>
  <si>
    <t>Revizní a čistící šachta z PP DN 400 poklop litinový s betonovým rámem pro třídu zatížení B125</t>
  </si>
  <si>
    <t>-1003606606</t>
  </si>
  <si>
    <t>894812356</t>
  </si>
  <si>
    <t>Revizní a čistící šachta DN 600 poklop litinový pro třídu zatížení B125 s betonovým prstencem</t>
  </si>
  <si>
    <t>1870822192</t>
  </si>
  <si>
    <t>1018693630</t>
  </si>
  <si>
    <t>998275101</t>
  </si>
  <si>
    <t>Přesun hmot pro trubní vedení z trub kameninových otevřený výkop</t>
  </si>
  <si>
    <t>-1364662494</t>
  </si>
  <si>
    <t>-621114575</t>
  </si>
  <si>
    <t>Práce a dodávky M</t>
  </si>
  <si>
    <t>Vedlejší rozpočtové náklady</t>
  </si>
  <si>
    <t>VRN1</t>
  </si>
  <si>
    <t>Průzkumné, zeměměřičské a projektové práce</t>
  </si>
  <si>
    <t>012164000</t>
  </si>
  <si>
    <t>Vytyčení a zaměření inženýrských sítí - protlak</t>
  </si>
  <si>
    <t>kpl</t>
  </si>
  <si>
    <t>1024</t>
  </si>
  <si>
    <t>-1499660523</t>
  </si>
  <si>
    <t>SO4 - vodovod + přípojky nové RD</t>
  </si>
  <si>
    <t>132251103</t>
  </si>
  <si>
    <t>Hloubení rýh nezapažených š do 800 mm v hornině třídy těžitelnosti I skupiny 3 objem do 100 m3 strojně</t>
  </si>
  <si>
    <t>1383971908</t>
  </si>
  <si>
    <t>132251254</t>
  </si>
  <si>
    <t>Hloubení rýh nezapažených š do 2000 mm v hornině třídy těžitelnosti I skupiny 3 objem do 500 m3 strojně</t>
  </si>
  <si>
    <t>68567380</t>
  </si>
  <si>
    <t>-619028230</t>
  </si>
  <si>
    <t>722575718</t>
  </si>
  <si>
    <t>196427652</t>
  </si>
  <si>
    <t>1065512463</t>
  </si>
  <si>
    <t>1022958740</t>
  </si>
  <si>
    <t>-1868478528</t>
  </si>
  <si>
    <t>327294525</t>
  </si>
  <si>
    <t>1289470395</t>
  </si>
  <si>
    <t>-603676941</t>
  </si>
  <si>
    <t>856306886</t>
  </si>
  <si>
    <t>187258388</t>
  </si>
  <si>
    <t>-1689991977</t>
  </si>
  <si>
    <t>1628461780</t>
  </si>
  <si>
    <t>850245121</t>
  </si>
  <si>
    <t>Výřez nebo výsek na potrubí z trub litinových tlakových nebo plastických hmot DN 80</t>
  </si>
  <si>
    <t>1715225010</t>
  </si>
  <si>
    <t>857243131</t>
  </si>
  <si>
    <t>Montáž litinových tvarovek odbočných hrdlových otevřený výkop s integrovaným těsněním DN 80</t>
  </si>
  <si>
    <t>378056424</t>
  </si>
  <si>
    <t>55258003</t>
  </si>
  <si>
    <t>tvarovka hrdlová s přírubovou odbočkou z tvárné litiny MMA-kus nástrčná hrdla pro PE a PVC DN 90/80</t>
  </si>
  <si>
    <t>-890360532</t>
  </si>
  <si>
    <t>857243192</t>
  </si>
  <si>
    <t>Příplatek za práci ve štole při montáži litinových tvarovek odbočných hrdlových DN 80 až 250</t>
  </si>
  <si>
    <t>1457044759</t>
  </si>
  <si>
    <t>871161141</t>
  </si>
  <si>
    <t>Montáž potrubí z PE100 RC SDR 11 otevřený výkop svařovaných na tupo d 32 x 3,0 mm</t>
  </si>
  <si>
    <t>-1988166880</t>
  </si>
  <si>
    <t>28613500</t>
  </si>
  <si>
    <t>potrubí vodovodní dvouvrstvé PE100 RC SDR11 32x3,0mm</t>
  </si>
  <si>
    <t>-382244013</t>
  </si>
  <si>
    <t>871241151</t>
  </si>
  <si>
    <t>Montáž potrubí z PE100 RC SDR 17 otevřený výkop svařovaných na tupo d 90 x 5,4 mm</t>
  </si>
  <si>
    <t>112829424</t>
  </si>
  <si>
    <t>28613575</t>
  </si>
  <si>
    <t>potrubí vodovodní dvouvrstvé PE100 RC SDR17 90x5,4mm</t>
  </si>
  <si>
    <t>-129960354</t>
  </si>
  <si>
    <t>877161218</t>
  </si>
  <si>
    <t>Montáž záslepek svařovaných na tupo na vodovodním potrubí z PE trub d 32</t>
  </si>
  <si>
    <t>110927006</t>
  </si>
  <si>
    <t>28615310</t>
  </si>
  <si>
    <t>záslepka SDR11 PE 100 D 32mm</t>
  </si>
  <si>
    <t>-656348824</t>
  </si>
  <si>
    <t>877241101</t>
  </si>
  <si>
    <t>Montáž elektrospojek na vodovodním potrubí z PE trub d 90</t>
  </si>
  <si>
    <t>1869256810</t>
  </si>
  <si>
    <t>28615974</t>
  </si>
  <si>
    <t>elektrospojka SDR11 PE 100 PN16 D 90mm</t>
  </si>
  <si>
    <t>412004773</t>
  </si>
  <si>
    <t>877241113</t>
  </si>
  <si>
    <t>Montáž elektro T-kusů na vodovodním potrubí z PE trub d 90</t>
  </si>
  <si>
    <t>1359222225</t>
  </si>
  <si>
    <t>28614960</t>
  </si>
  <si>
    <t>elektrotvarovka T-kus rovnoramenný PE 100 PN16 D 90mm</t>
  </si>
  <si>
    <t>-2064751514</t>
  </si>
  <si>
    <t>877241126</t>
  </si>
  <si>
    <t>Montáž elektro navrtávacích T-kusů ventil a 360° otočná odbočka na vodovodním potrubí z PE trub d 90/32</t>
  </si>
  <si>
    <t>2092724917</t>
  </si>
  <si>
    <t>28614074</t>
  </si>
  <si>
    <t>tvarovka T-kus navrtávací s ventilem, s odbočkou 360° D 90-32mm</t>
  </si>
  <si>
    <t>57763114</t>
  </si>
  <si>
    <t>891161322</t>
  </si>
  <si>
    <t>Montáž vodovodních šoupátek vevařovacích PE konec SDR11 PN16 otevřený výkop DN 25/32</t>
  </si>
  <si>
    <t>613113786</t>
  </si>
  <si>
    <t>42221144</t>
  </si>
  <si>
    <t>šoupátko s PE vevařovacími konci voda PN10 DN 25/32 PE 100</t>
  </si>
  <si>
    <t>936302647</t>
  </si>
  <si>
    <t>42291352</t>
  </si>
  <si>
    <t>poklop litinový šoupátkový pro zemní soupravy osazení do terénu a do vozovky</t>
  </si>
  <si>
    <t>-1682169982</t>
  </si>
  <si>
    <t>42291057</t>
  </si>
  <si>
    <t>souprava zemní pro navrtávací pas s kohoutem Rd 1,5m</t>
  </si>
  <si>
    <t>1582650846</t>
  </si>
  <si>
    <t>891241422</t>
  </si>
  <si>
    <t>Montáž vodovodních šoupátek vevařovacích PE konec SDR17,6 PN10 otevřený výkop DN 80/90</t>
  </si>
  <si>
    <t>-1562637944</t>
  </si>
  <si>
    <t>42221149</t>
  </si>
  <si>
    <t>šoupátko s PE vevařovacími konci voda PN10 DN 80/90 PE 100</t>
  </si>
  <si>
    <t>-1778753914</t>
  </si>
  <si>
    <t>42291053</t>
  </si>
  <si>
    <t>souprava zemní pro navrtávací pas se šoupátkem Rd 1,5m</t>
  </si>
  <si>
    <t>1104018537</t>
  </si>
  <si>
    <t>42291079</t>
  </si>
  <si>
    <t>souprava zemní pro šoupátka DN 65-80mm Rd 2,0m</t>
  </si>
  <si>
    <t>-1536124925</t>
  </si>
  <si>
    <t>28326001</t>
  </si>
  <si>
    <t>obal drenážní k hydrantům</t>
  </si>
  <si>
    <t>-47949298</t>
  </si>
  <si>
    <t>42291452</t>
  </si>
  <si>
    <t>poklop litinový hydrantový DN 80</t>
  </si>
  <si>
    <t>-1889495370</t>
  </si>
  <si>
    <t>891241522</t>
  </si>
  <si>
    <t>Montáž vodovodních šoupátek vevařovacích PE konec a příruba otevřený výkop DN 80/90</t>
  </si>
  <si>
    <t>-1613883150</t>
  </si>
  <si>
    <t>42221364</t>
  </si>
  <si>
    <t>šoupátko vevařovací z tvárné litiny GGG 50 s přírubou a koncem PE 90, SDR11 PN 16 DN 80</t>
  </si>
  <si>
    <t>-712287452</t>
  </si>
  <si>
    <t>-1853720219</t>
  </si>
  <si>
    <t>-1755011930</t>
  </si>
  <si>
    <t>891247112</t>
  </si>
  <si>
    <t>Montáž hydrantů podzemních DN 80</t>
  </si>
  <si>
    <t>1937840487</t>
  </si>
  <si>
    <t>42273591</t>
  </si>
  <si>
    <t>hydrant podzemní DN 80 PN 16 jednoduchý uzávěr krycí v 1500mm</t>
  </si>
  <si>
    <t>1106148924</t>
  </si>
  <si>
    <t>55254047</t>
  </si>
  <si>
    <t>koleno 90° s patkou přírubové litinové vodovodní N-kus PN10/40 DN 80</t>
  </si>
  <si>
    <t>575205677</t>
  </si>
  <si>
    <t>893420101</t>
  </si>
  <si>
    <t>Osazení vodoměrné šachty z betonových dílců pojížděné pl do 2,5 m2 šachtové dno</t>
  </si>
  <si>
    <t>-472373894</t>
  </si>
  <si>
    <t>59224656</t>
  </si>
  <si>
    <t>dno betonové vodoměrné šachty hranaté 0,9/1,2</t>
  </si>
  <si>
    <t>-219296421</t>
  </si>
  <si>
    <t>59224658</t>
  </si>
  <si>
    <t xml:space="preserve">nástavec betonové vodoměrné šachty hranaté 0,9/1,2/0,25m </t>
  </si>
  <si>
    <t>-1400624107</t>
  </si>
  <si>
    <t>59224671</t>
  </si>
  <si>
    <t xml:space="preserve">nástavec betonové vodoměrné šachty hranaté 0,9/1,2/1m </t>
  </si>
  <si>
    <t>-878410155</t>
  </si>
  <si>
    <t>893420103</t>
  </si>
  <si>
    <t>Osazení vodoměrné šachty z betonových dílců pojížděné pl do 2,5 m2 zákrytová deska</t>
  </si>
  <si>
    <t>-60047251</t>
  </si>
  <si>
    <t>59224570</t>
  </si>
  <si>
    <t>deska zákrytová vodoměrné šachty s otvorem DN600 120x90x12,5cm pojížděné B125</t>
  </si>
  <si>
    <t>-159554663</t>
  </si>
  <si>
    <t>899620131</t>
  </si>
  <si>
    <t>Obetonování plastové šachty z polypropylenu betonem prostým tř. C 16/20 otevřený výkop</t>
  </si>
  <si>
    <t>421573287</t>
  </si>
  <si>
    <t>57</t>
  </si>
  <si>
    <t>89211745</t>
  </si>
  <si>
    <t>SO5.1 - přípojky stávající RD</t>
  </si>
  <si>
    <t>-1908752572</t>
  </si>
  <si>
    <t>1647270188</t>
  </si>
  <si>
    <t>-2124533631</t>
  </si>
  <si>
    <t>1380571217</t>
  </si>
  <si>
    <t>905704666</t>
  </si>
  <si>
    <t>265911988</t>
  </si>
  <si>
    <t>-1494732252</t>
  </si>
  <si>
    <t>1510641801</t>
  </si>
  <si>
    <t>-957232254</t>
  </si>
  <si>
    <t>-1522801746</t>
  </si>
  <si>
    <t>-1806756717</t>
  </si>
  <si>
    <t>302378374</t>
  </si>
  <si>
    <t>1613532260</t>
  </si>
  <si>
    <t>1142115661</t>
  </si>
  <si>
    <t>2046942995</t>
  </si>
  <si>
    <t>-1448209694</t>
  </si>
  <si>
    <t>1985385905</t>
  </si>
  <si>
    <t>-497743509</t>
  </si>
  <si>
    <t>468617108</t>
  </si>
  <si>
    <t>812856854</t>
  </si>
  <si>
    <t>-1539685486</t>
  </si>
  <si>
    <t>-1450814923</t>
  </si>
  <si>
    <t>515285412</t>
  </si>
  <si>
    <t>1257891544</t>
  </si>
  <si>
    <t>-540463946</t>
  </si>
  <si>
    <t>540848058</t>
  </si>
  <si>
    <t>783021944</t>
  </si>
  <si>
    <t>SO5.2 - přeložení stávajícího chodníku</t>
  </si>
  <si>
    <t>113106123</t>
  </si>
  <si>
    <t>Rozebrání dlažeb ze zámkových dlaždic komunikací pro pěší ručně</t>
  </si>
  <si>
    <t>-1899865785</t>
  </si>
  <si>
    <t>113107022</t>
  </si>
  <si>
    <t>Odstranění podkladu z kameniva drceného tl přes 100 do 200 mm při překopech ručně</t>
  </si>
  <si>
    <t>634340506</t>
  </si>
  <si>
    <t>181912112</t>
  </si>
  <si>
    <t>Úprava pláně v hornině třídy těžitelnosti I skupiny 3 se zhutněním ručně</t>
  </si>
  <si>
    <t>1239135973</t>
  </si>
  <si>
    <t>Podklad nebo lože pod dlažbu vodorovný nebo do sklonu 1:5 ze štěrkopísku tl přes 30 do 100 mm - srovnání podkladní vrstvy</t>
  </si>
  <si>
    <t>1466127287</t>
  </si>
  <si>
    <t>566901132</t>
  </si>
  <si>
    <t>Vyspravení podkladu po překopech inženýrských sítí plochy do 15 m2 štěrkodrtí tl. 150 mm</t>
  </si>
  <si>
    <t>-129909370</t>
  </si>
  <si>
    <t>596211113</t>
  </si>
  <si>
    <t>Kladení zámkové dlažby komunikací pro pěší ručně tl 60 mm skupiny A pl přes 300 m2</t>
  </si>
  <si>
    <t>1796509716</t>
  </si>
  <si>
    <t>dlažba zámková betonová tvaru tl 60mm přírodní - 15% doplnění</t>
  </si>
  <si>
    <t>-1628864441</t>
  </si>
  <si>
    <t>979054451</t>
  </si>
  <si>
    <t>Očištění vybouraných zámkových dlaždic s původním spárováním z kameniva těženého</t>
  </si>
  <si>
    <t>736687887</t>
  </si>
  <si>
    <t>999109763</t>
  </si>
  <si>
    <t>SO6 - VRN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</si>
  <si>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</si>
  <si>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</si>
  <si>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</si>
  <si>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</si>
  <si>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</si>
  <si>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</si>
  <si>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Průzkumné, geodetické a projektové práce</t>
  </si>
  <si>
    <t>012154000</t>
  </si>
  <si>
    <t>Vytyčení hranice pozemku</t>
  </si>
  <si>
    <t>Kč</t>
  </si>
  <si>
    <t>968144390</t>
  </si>
  <si>
    <t>Vytyčení a zaměření inženýrských sítí</t>
  </si>
  <si>
    <t>638800901</t>
  </si>
  <si>
    <t>012344000</t>
  </si>
  <si>
    <t>Vytyčovací práce</t>
  </si>
  <si>
    <t>-434374279</t>
  </si>
  <si>
    <t>012444000</t>
  </si>
  <si>
    <t>Geodetické měření skutečného provedení stavby</t>
  </si>
  <si>
    <t>Kč…</t>
  </si>
  <si>
    <t>884522118</t>
  </si>
  <si>
    <t>013254000</t>
  </si>
  <si>
    <t>Dokumentace skutečného provedení stavby</t>
  </si>
  <si>
    <t>1023113921</t>
  </si>
  <si>
    <t>VRN3</t>
  </si>
  <si>
    <t>Zařízení staveniště</t>
  </si>
  <si>
    <t>030001000</t>
  </si>
  <si>
    <t>-925286196</t>
  </si>
  <si>
    <t>033002000</t>
  </si>
  <si>
    <t>Připojení a spotřeba energií pro zařízení staveniště</t>
  </si>
  <si>
    <t>-374271149</t>
  </si>
  <si>
    <t>039002000</t>
  </si>
  <si>
    <t>Zrušení zařízení staveniště</t>
  </si>
  <si>
    <t>106533545</t>
  </si>
  <si>
    <t>VRN4</t>
  </si>
  <si>
    <t>Inženýrská činnost</t>
  </si>
  <si>
    <t>042002000</t>
  </si>
  <si>
    <t>Posudky</t>
  </si>
  <si>
    <t>22167788</t>
  </si>
  <si>
    <t>043154000</t>
  </si>
  <si>
    <t>Zkoušky hutnicí</t>
  </si>
  <si>
    <t>162370942</t>
  </si>
  <si>
    <t>VRN5</t>
  </si>
  <si>
    <t>Finanční náklady</t>
  </si>
  <si>
    <t>052002000</t>
  </si>
  <si>
    <t>Finanční rezerva (3% ZRN - nestabilita trhu a skryté stavy)</t>
  </si>
  <si>
    <t>-67051474</t>
  </si>
  <si>
    <t>VRN6</t>
  </si>
  <si>
    <t>Územní vlivy</t>
  </si>
  <si>
    <t>065002000</t>
  </si>
  <si>
    <t>Mimostaveništní doprava materiálů</t>
  </si>
  <si>
    <t>-1074388239</t>
  </si>
  <si>
    <t>VRN7</t>
  </si>
  <si>
    <t>Provozní vlivy</t>
  </si>
  <si>
    <t>072203000</t>
  </si>
  <si>
    <t>Silniční provoz - zajištění DIO (dopravní značení)</t>
  </si>
  <si>
    <t>-1517394233</t>
  </si>
  <si>
    <t>075103000</t>
  </si>
  <si>
    <t>Ochranná pásma elektrického vedení</t>
  </si>
  <si>
    <t>-1056008666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</si>
</sst>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0232024-25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Sadová ulice Lovosice - parcely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Lovosice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17. 9. 2024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ROUND(SUM(AG95:AG102),2)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ROUND(SUM(AS95:AS102),2)</f>
        <v>0</v>
      </c>
      <c r="AT94" s="111">
        <f>ROUND(SUM(AV94:AW94),2)</f>
        <v>0</v>
      </c>
      <c r="AU94" s="112">
        <f>ROUND(SUM(AU95:AU102),5)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ROUND(SUM(AZ95:AZ102),2)</f>
        <v>0</v>
      </c>
      <c r="BA94" s="111">
        <f>ROUND(SUM(BA95:BA102),2)</f>
        <v>0</v>
      </c>
      <c r="BB94" s="111">
        <f>ROUND(SUM(BB95:BB102),2)</f>
        <v>0</v>
      </c>
      <c r="BC94" s="111">
        <f>ROUND(SUM(BC95:BC102),2)</f>
        <v>0</v>
      </c>
      <c r="BD94" s="113">
        <f>ROUND(SUM(BD95:BD102),2)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16.5" customHeight="1">
      <c r="A95" s="116" t="s">
        <v>78</v>
      </c>
      <c r="B95" s="117"/>
      <c r="C95" s="118"/>
      <c r="D95" s="119" t="s">
        <v>79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'SO1 - vyčištění terénu'!J30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ROUND(SUM(AV95:AW95),2)</f>
        <v>0</v>
      </c>
      <c r="AU95" s="126">
        <f>'SO1 - vyčištění terénu'!P118</f>
        <v>0</v>
      </c>
      <c r="AV95" s="125">
        <f>'SO1 - vyčištění terénu'!J33</f>
        <v>0</v>
      </c>
      <c r="AW95" s="125">
        <f>'SO1 - vyčištění terénu'!J34</f>
        <v>0</v>
      </c>
      <c r="AX95" s="125">
        <f>'SO1 - vyčištění terénu'!J35</f>
        <v>0</v>
      </c>
      <c r="AY95" s="125">
        <f>'SO1 - vyčištění terénu'!J36</f>
        <v>0</v>
      </c>
      <c r="AZ95" s="125">
        <f>'SO1 - vyčištění terénu'!F33</f>
        <v>0</v>
      </c>
      <c r="BA95" s="125">
        <f>'SO1 - vyčištění terénu'!F34</f>
        <v>0</v>
      </c>
      <c r="BB95" s="125">
        <f>'SO1 - vyčištění terénu'!F35</f>
        <v>0</v>
      </c>
      <c r="BC95" s="125">
        <f>'SO1 - vyčištění terénu'!F36</f>
        <v>0</v>
      </c>
      <c r="BD95" s="127">
        <f>'SO1 - vyčištění terénu'!F37</f>
        <v>0</v>
      </c>
      <c r="BE95" s="7"/>
      <c r="BT95" s="128" t="s">
        <v>82</v>
      </c>
      <c r="BV95" s="128" t="s">
        <v>76</v>
      </c>
      <c r="BW95" s="128" t="s">
        <v>83</v>
      </c>
      <c r="BX95" s="128" t="s">
        <v>5</v>
      </c>
      <c r="CL95" s="128" t="s">
        <v>1</v>
      </c>
      <c r="CM95" s="128" t="s">
        <v>84</v>
      </c>
    </row>
    <row r="96" s="7" customFormat="1" ht="16.5" customHeight="1">
      <c r="A96" s="116" t="s">
        <v>78</v>
      </c>
      <c r="B96" s="117"/>
      <c r="C96" s="118"/>
      <c r="D96" s="119" t="s">
        <v>85</v>
      </c>
      <c r="E96" s="119"/>
      <c r="F96" s="119"/>
      <c r="G96" s="119"/>
      <c r="H96" s="119"/>
      <c r="I96" s="120"/>
      <c r="J96" s="119" t="s">
        <v>86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'SO2.1 - zpevněné plochy'!J30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81</v>
      </c>
      <c r="AR96" s="123"/>
      <c r="AS96" s="124">
        <v>0</v>
      </c>
      <c r="AT96" s="125">
        <f>ROUND(SUM(AV96:AW96),2)</f>
        <v>0</v>
      </c>
      <c r="AU96" s="126">
        <f>'SO2.1 - zpevněné plochy'!P123</f>
        <v>0</v>
      </c>
      <c r="AV96" s="125">
        <f>'SO2.1 - zpevněné plochy'!J33</f>
        <v>0</v>
      </c>
      <c r="AW96" s="125">
        <f>'SO2.1 - zpevněné plochy'!J34</f>
        <v>0</v>
      </c>
      <c r="AX96" s="125">
        <f>'SO2.1 - zpevněné plochy'!J35</f>
        <v>0</v>
      </c>
      <c r="AY96" s="125">
        <f>'SO2.1 - zpevněné plochy'!J36</f>
        <v>0</v>
      </c>
      <c r="AZ96" s="125">
        <f>'SO2.1 - zpevněné plochy'!F33</f>
        <v>0</v>
      </c>
      <c r="BA96" s="125">
        <f>'SO2.1 - zpevněné plochy'!F34</f>
        <v>0</v>
      </c>
      <c r="BB96" s="125">
        <f>'SO2.1 - zpevněné plochy'!F35</f>
        <v>0</v>
      </c>
      <c r="BC96" s="125">
        <f>'SO2.1 - zpevněné plochy'!F36</f>
        <v>0</v>
      </c>
      <c r="BD96" s="127">
        <f>'SO2.1 - zpevněné plochy'!F37</f>
        <v>0</v>
      </c>
      <c r="BE96" s="7"/>
      <c r="BT96" s="128" t="s">
        <v>82</v>
      </c>
      <c r="BV96" s="128" t="s">
        <v>76</v>
      </c>
      <c r="BW96" s="128" t="s">
        <v>87</v>
      </c>
      <c r="BX96" s="128" t="s">
        <v>5</v>
      </c>
      <c r="CL96" s="128" t="s">
        <v>1</v>
      </c>
      <c r="CM96" s="128" t="s">
        <v>84</v>
      </c>
    </row>
    <row r="97" s="7" customFormat="1" ht="16.5" customHeight="1">
      <c r="A97" s="116" t="s">
        <v>78</v>
      </c>
      <c r="B97" s="117"/>
      <c r="C97" s="118"/>
      <c r="D97" s="119" t="s">
        <v>88</v>
      </c>
      <c r="E97" s="119"/>
      <c r="F97" s="119"/>
      <c r="G97" s="119"/>
      <c r="H97" s="119"/>
      <c r="I97" s="120"/>
      <c r="J97" s="119" t="s">
        <v>89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'SO2.2 - liniové odvodnění'!J30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81</v>
      </c>
      <c r="AR97" s="123"/>
      <c r="AS97" s="124">
        <v>0</v>
      </c>
      <c r="AT97" s="125">
        <f>ROUND(SUM(AV97:AW97),2)</f>
        <v>0</v>
      </c>
      <c r="AU97" s="126">
        <f>'SO2.2 - liniové odvodnění'!P122</f>
        <v>0</v>
      </c>
      <c r="AV97" s="125">
        <f>'SO2.2 - liniové odvodnění'!J33</f>
        <v>0</v>
      </c>
      <c r="AW97" s="125">
        <f>'SO2.2 - liniové odvodnění'!J34</f>
        <v>0</v>
      </c>
      <c r="AX97" s="125">
        <f>'SO2.2 - liniové odvodnění'!J35</f>
        <v>0</v>
      </c>
      <c r="AY97" s="125">
        <f>'SO2.2 - liniové odvodnění'!J36</f>
        <v>0</v>
      </c>
      <c r="AZ97" s="125">
        <f>'SO2.2 - liniové odvodnění'!F33</f>
        <v>0</v>
      </c>
      <c r="BA97" s="125">
        <f>'SO2.2 - liniové odvodnění'!F34</f>
        <v>0</v>
      </c>
      <c r="BB97" s="125">
        <f>'SO2.2 - liniové odvodnění'!F35</f>
        <v>0</v>
      </c>
      <c r="BC97" s="125">
        <f>'SO2.2 - liniové odvodnění'!F36</f>
        <v>0</v>
      </c>
      <c r="BD97" s="127">
        <f>'SO2.2 - liniové odvodnění'!F37</f>
        <v>0</v>
      </c>
      <c r="BE97" s="7"/>
      <c r="BT97" s="128" t="s">
        <v>82</v>
      </c>
      <c r="BV97" s="128" t="s">
        <v>76</v>
      </c>
      <c r="BW97" s="128" t="s">
        <v>90</v>
      </c>
      <c r="BX97" s="128" t="s">
        <v>5</v>
      </c>
      <c r="CL97" s="128" t="s">
        <v>1</v>
      </c>
      <c r="CM97" s="128" t="s">
        <v>84</v>
      </c>
    </row>
    <row r="98" s="7" customFormat="1" ht="16.5" customHeight="1">
      <c r="A98" s="116" t="s">
        <v>78</v>
      </c>
      <c r="B98" s="117"/>
      <c r="C98" s="118"/>
      <c r="D98" s="119" t="s">
        <v>91</v>
      </c>
      <c r="E98" s="119"/>
      <c r="F98" s="119"/>
      <c r="G98" s="119"/>
      <c r="H98" s="119"/>
      <c r="I98" s="120"/>
      <c r="J98" s="119" t="s">
        <v>92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'SO3 - kanalizace + přípoj...'!J30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81</v>
      </c>
      <c r="AR98" s="123"/>
      <c r="AS98" s="124">
        <v>0</v>
      </c>
      <c r="AT98" s="125">
        <f>ROUND(SUM(AV98:AW98),2)</f>
        <v>0</v>
      </c>
      <c r="AU98" s="126">
        <f>'SO3 - kanalizace + přípoj...'!P124</f>
        <v>0</v>
      </c>
      <c r="AV98" s="125">
        <f>'SO3 - kanalizace + přípoj...'!J33</f>
        <v>0</v>
      </c>
      <c r="AW98" s="125">
        <f>'SO3 - kanalizace + přípoj...'!J34</f>
        <v>0</v>
      </c>
      <c r="AX98" s="125">
        <f>'SO3 - kanalizace + přípoj...'!J35</f>
        <v>0</v>
      </c>
      <c r="AY98" s="125">
        <f>'SO3 - kanalizace + přípoj...'!J36</f>
        <v>0</v>
      </c>
      <c r="AZ98" s="125">
        <f>'SO3 - kanalizace + přípoj...'!F33</f>
        <v>0</v>
      </c>
      <c r="BA98" s="125">
        <f>'SO3 - kanalizace + přípoj...'!F34</f>
        <v>0</v>
      </c>
      <c r="BB98" s="125">
        <f>'SO3 - kanalizace + přípoj...'!F35</f>
        <v>0</v>
      </c>
      <c r="BC98" s="125">
        <f>'SO3 - kanalizace + přípoj...'!F36</f>
        <v>0</v>
      </c>
      <c r="BD98" s="127">
        <f>'SO3 - kanalizace + přípoj...'!F37</f>
        <v>0</v>
      </c>
      <c r="BE98" s="7"/>
      <c r="BT98" s="128" t="s">
        <v>82</v>
      </c>
      <c r="BV98" s="128" t="s">
        <v>76</v>
      </c>
      <c r="BW98" s="128" t="s">
        <v>93</v>
      </c>
      <c r="BX98" s="128" t="s">
        <v>5</v>
      </c>
      <c r="CL98" s="128" t="s">
        <v>1</v>
      </c>
      <c r="CM98" s="128" t="s">
        <v>84</v>
      </c>
    </row>
    <row r="99" s="7" customFormat="1" ht="16.5" customHeight="1">
      <c r="A99" s="116" t="s">
        <v>78</v>
      </c>
      <c r="B99" s="117"/>
      <c r="C99" s="118"/>
      <c r="D99" s="119" t="s">
        <v>94</v>
      </c>
      <c r="E99" s="119"/>
      <c r="F99" s="119"/>
      <c r="G99" s="119"/>
      <c r="H99" s="119"/>
      <c r="I99" s="120"/>
      <c r="J99" s="119" t="s">
        <v>95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'SO4 - vodovod + přípojky ...'!J30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81</v>
      </c>
      <c r="AR99" s="123"/>
      <c r="AS99" s="124">
        <v>0</v>
      </c>
      <c r="AT99" s="125">
        <f>ROUND(SUM(AV99:AW99),2)</f>
        <v>0</v>
      </c>
      <c r="AU99" s="126">
        <f>'SO4 - vodovod + přípojky ...'!P121</f>
        <v>0</v>
      </c>
      <c r="AV99" s="125">
        <f>'SO4 - vodovod + přípojky ...'!J33</f>
        <v>0</v>
      </c>
      <c r="AW99" s="125">
        <f>'SO4 - vodovod + přípojky ...'!J34</f>
        <v>0</v>
      </c>
      <c r="AX99" s="125">
        <f>'SO4 - vodovod + přípojky ...'!J35</f>
        <v>0</v>
      </c>
      <c r="AY99" s="125">
        <f>'SO4 - vodovod + přípojky ...'!J36</f>
        <v>0</v>
      </c>
      <c r="AZ99" s="125">
        <f>'SO4 - vodovod + přípojky ...'!F33</f>
        <v>0</v>
      </c>
      <c r="BA99" s="125">
        <f>'SO4 - vodovod + přípojky ...'!F34</f>
        <v>0</v>
      </c>
      <c r="BB99" s="125">
        <f>'SO4 - vodovod + přípojky ...'!F35</f>
        <v>0</v>
      </c>
      <c r="BC99" s="125">
        <f>'SO4 - vodovod + přípojky ...'!F36</f>
        <v>0</v>
      </c>
      <c r="BD99" s="127">
        <f>'SO4 - vodovod + přípojky ...'!F37</f>
        <v>0</v>
      </c>
      <c r="BE99" s="7"/>
      <c r="BT99" s="128" t="s">
        <v>82</v>
      </c>
      <c r="BV99" s="128" t="s">
        <v>76</v>
      </c>
      <c r="BW99" s="128" t="s">
        <v>96</v>
      </c>
      <c r="BX99" s="128" t="s">
        <v>5</v>
      </c>
      <c r="CL99" s="128" t="s">
        <v>1</v>
      </c>
      <c r="CM99" s="128" t="s">
        <v>84</v>
      </c>
    </row>
    <row r="100" s="7" customFormat="1" ht="16.5" customHeight="1">
      <c r="A100" s="116" t="s">
        <v>78</v>
      </c>
      <c r="B100" s="117"/>
      <c r="C100" s="118"/>
      <c r="D100" s="119" t="s">
        <v>97</v>
      </c>
      <c r="E100" s="119"/>
      <c r="F100" s="119"/>
      <c r="G100" s="119"/>
      <c r="H100" s="119"/>
      <c r="I100" s="120"/>
      <c r="J100" s="119" t="s">
        <v>98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'SO5.1 - přípojky stávajíc...'!J30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81</v>
      </c>
      <c r="AR100" s="123"/>
      <c r="AS100" s="124">
        <v>0</v>
      </c>
      <c r="AT100" s="125">
        <f>ROUND(SUM(AV100:AW100),2)</f>
        <v>0</v>
      </c>
      <c r="AU100" s="126">
        <f>'SO5.1 - přípojky stávajíc...'!P121</f>
        <v>0</v>
      </c>
      <c r="AV100" s="125">
        <f>'SO5.1 - přípojky stávajíc...'!J33</f>
        <v>0</v>
      </c>
      <c r="AW100" s="125">
        <f>'SO5.1 - přípojky stávajíc...'!J34</f>
        <v>0</v>
      </c>
      <c r="AX100" s="125">
        <f>'SO5.1 - přípojky stávajíc...'!J35</f>
        <v>0</v>
      </c>
      <c r="AY100" s="125">
        <f>'SO5.1 - přípojky stávajíc...'!J36</f>
        <v>0</v>
      </c>
      <c r="AZ100" s="125">
        <f>'SO5.1 - přípojky stávajíc...'!F33</f>
        <v>0</v>
      </c>
      <c r="BA100" s="125">
        <f>'SO5.1 - přípojky stávajíc...'!F34</f>
        <v>0</v>
      </c>
      <c r="BB100" s="125">
        <f>'SO5.1 - přípojky stávajíc...'!F35</f>
        <v>0</v>
      </c>
      <c r="BC100" s="125">
        <f>'SO5.1 - přípojky stávajíc...'!F36</f>
        <v>0</v>
      </c>
      <c r="BD100" s="127">
        <f>'SO5.1 - přípojky stávajíc...'!F37</f>
        <v>0</v>
      </c>
      <c r="BE100" s="7"/>
      <c r="BT100" s="128" t="s">
        <v>82</v>
      </c>
      <c r="BV100" s="128" t="s">
        <v>76</v>
      </c>
      <c r="BW100" s="128" t="s">
        <v>99</v>
      </c>
      <c r="BX100" s="128" t="s">
        <v>5</v>
      </c>
      <c r="CL100" s="128" t="s">
        <v>1</v>
      </c>
      <c r="CM100" s="128" t="s">
        <v>84</v>
      </c>
    </row>
    <row r="101" s="7" customFormat="1" ht="16.5" customHeight="1">
      <c r="A101" s="116" t="s">
        <v>78</v>
      </c>
      <c r="B101" s="117"/>
      <c r="C101" s="118"/>
      <c r="D101" s="119" t="s">
        <v>100</v>
      </c>
      <c r="E101" s="119"/>
      <c r="F101" s="119"/>
      <c r="G101" s="119"/>
      <c r="H101" s="119"/>
      <c r="I101" s="120"/>
      <c r="J101" s="119" t="s">
        <v>101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'SO5.2 - přeložení stávají...'!J30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81</v>
      </c>
      <c r="AR101" s="123"/>
      <c r="AS101" s="124">
        <v>0</v>
      </c>
      <c r="AT101" s="125">
        <f>ROUND(SUM(AV101:AW101),2)</f>
        <v>0</v>
      </c>
      <c r="AU101" s="126">
        <f>'SO5.2 - přeložení stávají...'!P122</f>
        <v>0</v>
      </c>
      <c r="AV101" s="125">
        <f>'SO5.2 - přeložení stávají...'!J33</f>
        <v>0</v>
      </c>
      <c r="AW101" s="125">
        <f>'SO5.2 - přeložení stávají...'!J34</f>
        <v>0</v>
      </c>
      <c r="AX101" s="125">
        <f>'SO5.2 - přeložení stávají...'!J35</f>
        <v>0</v>
      </c>
      <c r="AY101" s="125">
        <f>'SO5.2 - přeložení stávají...'!J36</f>
        <v>0</v>
      </c>
      <c r="AZ101" s="125">
        <f>'SO5.2 - přeložení stávají...'!F33</f>
        <v>0</v>
      </c>
      <c r="BA101" s="125">
        <f>'SO5.2 - přeložení stávají...'!F34</f>
        <v>0</v>
      </c>
      <c r="BB101" s="125">
        <f>'SO5.2 - přeložení stávají...'!F35</f>
        <v>0</v>
      </c>
      <c r="BC101" s="125">
        <f>'SO5.2 - přeložení stávají...'!F36</f>
        <v>0</v>
      </c>
      <c r="BD101" s="127">
        <f>'SO5.2 - přeložení stávají...'!F37</f>
        <v>0</v>
      </c>
      <c r="BE101" s="7"/>
      <c r="BT101" s="128" t="s">
        <v>82</v>
      </c>
      <c r="BV101" s="128" t="s">
        <v>76</v>
      </c>
      <c r="BW101" s="128" t="s">
        <v>102</v>
      </c>
      <c r="BX101" s="128" t="s">
        <v>5</v>
      </c>
      <c r="CL101" s="128" t="s">
        <v>1</v>
      </c>
      <c r="CM101" s="128" t="s">
        <v>84</v>
      </c>
    </row>
    <row r="102" s="7" customFormat="1" ht="16.5" customHeight="1">
      <c r="A102" s="116" t="s">
        <v>78</v>
      </c>
      <c r="B102" s="117"/>
      <c r="C102" s="118"/>
      <c r="D102" s="119" t="s">
        <v>103</v>
      </c>
      <c r="E102" s="119"/>
      <c r="F102" s="119"/>
      <c r="G102" s="119"/>
      <c r="H102" s="119"/>
      <c r="I102" s="120"/>
      <c r="J102" s="119" t="s">
        <v>104</v>
      </c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1">
        <f>'SO6 - VRN'!J30</f>
        <v>0</v>
      </c>
      <c r="AH102" s="120"/>
      <c r="AI102" s="120"/>
      <c r="AJ102" s="120"/>
      <c r="AK102" s="120"/>
      <c r="AL102" s="120"/>
      <c r="AM102" s="120"/>
      <c r="AN102" s="121">
        <f>SUM(AG102,AT102)</f>
        <v>0</v>
      </c>
      <c r="AO102" s="120"/>
      <c r="AP102" s="120"/>
      <c r="AQ102" s="122" t="s">
        <v>81</v>
      </c>
      <c r="AR102" s="123"/>
      <c r="AS102" s="129">
        <v>0</v>
      </c>
      <c r="AT102" s="130">
        <f>ROUND(SUM(AV102:AW102),2)</f>
        <v>0</v>
      </c>
      <c r="AU102" s="131">
        <f>'SO6 - VRN'!P123</f>
        <v>0</v>
      </c>
      <c r="AV102" s="130">
        <f>'SO6 - VRN'!J33</f>
        <v>0</v>
      </c>
      <c r="AW102" s="130">
        <f>'SO6 - VRN'!J34</f>
        <v>0</v>
      </c>
      <c r="AX102" s="130">
        <f>'SO6 - VRN'!J35</f>
        <v>0</v>
      </c>
      <c r="AY102" s="130">
        <f>'SO6 - VRN'!J36</f>
        <v>0</v>
      </c>
      <c r="AZ102" s="130">
        <f>'SO6 - VRN'!F33</f>
        <v>0</v>
      </c>
      <c r="BA102" s="130">
        <f>'SO6 - VRN'!F34</f>
        <v>0</v>
      </c>
      <c r="BB102" s="130">
        <f>'SO6 - VRN'!F35</f>
        <v>0</v>
      </c>
      <c r="BC102" s="130">
        <f>'SO6 - VRN'!F36</f>
        <v>0</v>
      </c>
      <c r="BD102" s="132">
        <f>'SO6 - VRN'!F37</f>
        <v>0</v>
      </c>
      <c r="BE102" s="7"/>
      <c r="BT102" s="128" t="s">
        <v>82</v>
      </c>
      <c r="BV102" s="128" t="s">
        <v>76</v>
      </c>
      <c r="BW102" s="128" t="s">
        <v>105</v>
      </c>
      <c r="BX102" s="128" t="s">
        <v>5</v>
      </c>
      <c r="CL102" s="128" t="s">
        <v>1</v>
      </c>
      <c r="CM102" s="128" t="s">
        <v>84</v>
      </c>
    </row>
    <row r="103" s="2" customFormat="1" ht="30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41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</sheetData>
  <sheetProtection sheet="1" formatColumns="0" formatRows="0" objects="1" scenarios="1" spinCount="100000" saltValue="+P1API5Vjj8Z9eAgxbAkPXKuH/QpblPt1dYa2zDHerjH4FaPh/0sN0xe2eblyErBwz+s1hcER2BJBwMee3zD/A==" hashValue="RJDVVckM+foCCSYxDjzqszKaCIok/N04HdoR/tTZ44xOjpvbD9bFvfD61yqwX5jFIO9xCiEd6ZRHWdzR9sZTFA==" algorithmName="SHA-512" password="CC35"/>
  <mergeCells count="70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1 - vyčištění terénu'!C2" display="/"/>
    <hyperlink ref="A96" location="'SO2.1 - zpevněné plochy'!C2" display="/"/>
    <hyperlink ref="A97" location="'SO2.2 - liniové odvodnění'!C2" display="/"/>
    <hyperlink ref="A98" location="'SO3 - kanalizace + přípoj...'!C2" display="/"/>
    <hyperlink ref="A99" location="'SO4 - vodovod + přípojky ...'!C2" display="/"/>
    <hyperlink ref="A100" location="'SO5.1 - přípojky stávajíc...'!C2" display="/"/>
    <hyperlink ref="A101" location="'SO5.2 - přeložení stávají...'!C2" display="/"/>
    <hyperlink ref="A102" location="'SO6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ROUND((SUM(BE118:BE140)),  2)</f>
        <v>0</v>
      </c>
      <c r="G33" s="35"/>
      <c r="H33" s="35"/>
      <c r="I33" s="152">
        <v>0.20999999999999999</v>
      </c>
      <c r="J33" s="151">
        <f>ROUND(((SUM(BE118:BE140))*I33),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ROUND((SUM(BF118:BF140)),  2)</f>
        <v>0</v>
      </c>
      <c r="G34" s="35"/>
      <c r="H34" s="35"/>
      <c r="I34" s="152">
        <v>0.12</v>
      </c>
      <c r="J34" s="151">
        <f>ROUND(((SUM(BF118:BF140))*I34),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ROUND((SUM(BG118:BG140)),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ROUND((SUM(BH118:BH140)),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ROUND((SUM(BI118:BI140)),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SO1 - vyčištění terénu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J119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J120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Sadová ulice Lovosice - parcely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107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SO1 - vyčištění terénu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Lovosice</v>
      </c>
      <c r="G112" s="37"/>
      <c r="H112" s="37"/>
      <c r="I112" s="29" t="s">
        <v>22</v>
      </c>
      <c r="J112" s="76" t="str">
        <f>IF(J12="","",J12)</f>
        <v>17. 9. 2024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30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32</v>
      </c>
      <c r="J115" s="33" t="str">
        <f>E24</f>
        <v xml:space="preserve"> 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88"/>
      <c r="B117" s="189"/>
      <c r="C117" s="190" t="s">
        <v>117</v>
      </c>
      <c r="D117" s="191" t="s">
        <v>59</v>
      </c>
      <c r="E117" s="191" t="s">
        <v>55</v>
      </c>
      <c r="F117" s="191" t="s">
        <v>56</v>
      </c>
      <c r="G117" s="191" t="s">
        <v>118</v>
      </c>
      <c r="H117" s="191" t="s">
        <v>119</v>
      </c>
      <c r="I117" s="191" t="s">
        <v>120</v>
      </c>
      <c r="J117" s="192" t="s">
        <v>111</v>
      </c>
      <c r="K117" s="193" t="s">
        <v>121</v>
      </c>
      <c r="L117" s="194"/>
      <c r="M117" s="97" t="s">
        <v>1</v>
      </c>
      <c r="N117" s="98" t="s">
        <v>38</v>
      </c>
      <c r="O117" s="98" t="s">
        <v>122</v>
      </c>
      <c r="P117" s="98" t="s">
        <v>123</v>
      </c>
      <c r="Q117" s="98" t="s">
        <v>124</v>
      </c>
      <c r="R117" s="98" t="s">
        <v>125</v>
      </c>
      <c r="S117" s="98" t="s">
        <v>126</v>
      </c>
      <c r="T117" s="99" t="s">
        <v>127</v>
      </c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</row>
    <row r="118" s="2" customFormat="1" ht="22.8" customHeight="1">
      <c r="A118" s="35"/>
      <c r="B118" s="36"/>
      <c r="C118" s="104" t="s">
        <v>128</v>
      </c>
      <c r="D118" s="37"/>
      <c r="E118" s="37"/>
      <c r="F118" s="37"/>
      <c r="G118" s="37"/>
      <c r="H118" s="37"/>
      <c r="I118" s="37"/>
      <c r="J118" s="195">
        <f>BK118</f>
        <v>0</v>
      </c>
      <c r="K118" s="37"/>
      <c r="L118" s="41"/>
      <c r="M118" s="100"/>
      <c r="N118" s="196"/>
      <c r="O118" s="101"/>
      <c r="P118" s="197">
        <f>P119</f>
        <v>0</v>
      </c>
      <c r="Q118" s="101"/>
      <c r="R118" s="197">
        <f>R119</f>
        <v>0</v>
      </c>
      <c r="S118" s="101"/>
      <c r="T118" s="19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73</v>
      </c>
      <c r="AU118" s="14" t="s">
        <v>113</v>
      </c>
      <c r="BK118" s="199">
        <f>BK119</f>
        <v>0</v>
      </c>
    </row>
    <row r="119" s="12" customFormat="1" ht="25.92" customHeight="1">
      <c r="A119" s="12"/>
      <c r="B119" s="200"/>
      <c r="C119" s="201"/>
      <c r="D119" s="202" t="s">
        <v>73</v>
      </c>
      <c r="E119" s="203" t="s">
        <v>129</v>
      </c>
      <c r="F119" s="203" t="s">
        <v>130</v>
      </c>
      <c r="G119" s="201"/>
      <c r="H119" s="201"/>
      <c r="I119" s="204"/>
      <c r="J119" s="205">
        <f>BK119</f>
        <v>0</v>
      </c>
      <c r="K119" s="201"/>
      <c r="L119" s="206"/>
      <c r="M119" s="207"/>
      <c r="N119" s="208"/>
      <c r="O119" s="208"/>
      <c r="P119" s="209">
        <f>P120</f>
        <v>0</v>
      </c>
      <c r="Q119" s="208"/>
      <c r="R119" s="209">
        <f>R120</f>
        <v>0</v>
      </c>
      <c r="S119" s="208"/>
      <c r="T119" s="210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1" t="s">
        <v>82</v>
      </c>
      <c r="AT119" s="212" t="s">
        <v>73</v>
      </c>
      <c r="AU119" s="212" t="s">
        <v>74</v>
      </c>
      <c r="AY119" s="211" t="s">
        <v>131</v>
      </c>
      <c r="BK119" s="213">
        <f>BK120</f>
        <v>0</v>
      </c>
    </row>
    <row r="120" s="12" customFormat="1" ht="22.8" customHeight="1">
      <c r="A120" s="12"/>
      <c r="B120" s="200"/>
      <c r="C120" s="201"/>
      <c r="D120" s="202" t="s">
        <v>73</v>
      </c>
      <c r="E120" s="214" t="s">
        <v>82</v>
      </c>
      <c r="F120" s="214" t="s">
        <v>132</v>
      </c>
      <c r="G120" s="201"/>
      <c r="H120" s="201"/>
      <c r="I120" s="204"/>
      <c r="J120" s="215">
        <f>BK120</f>
        <v>0</v>
      </c>
      <c r="K120" s="201"/>
      <c r="L120" s="206"/>
      <c r="M120" s="207"/>
      <c r="N120" s="208"/>
      <c r="O120" s="208"/>
      <c r="P120" s="209">
        <f>SUM(P121:P140)</f>
        <v>0</v>
      </c>
      <c r="Q120" s="208"/>
      <c r="R120" s="209">
        <f>SUM(R121:R140)</f>
        <v>0</v>
      </c>
      <c r="S120" s="208"/>
      <c r="T120" s="210">
        <f>SUM(T121:T140)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1" t="s">
        <v>82</v>
      </c>
      <c r="AT120" s="212" t="s">
        <v>73</v>
      </c>
      <c r="AU120" s="212" t="s">
        <v>82</v>
      </c>
      <c r="AY120" s="211" t="s">
        <v>131</v>
      </c>
      <c r="BK120" s="213">
        <f>SUM(BK121:BK140)</f>
        <v>0</v>
      </c>
    </row>
    <row r="121" s="2" customFormat="1" ht="37.8" customHeight="1">
      <c r="A121" s="35"/>
      <c r="B121" s="36"/>
      <c r="C121" s="216" t="s">
        <v>82</v>
      </c>
      <c r="D121" s="216" t="s">
        <v>133</v>
      </c>
      <c r="E121" s="217" t="s">
        <v>134</v>
      </c>
      <c r="F121" s="218" t="s">
        <v>135</v>
      </c>
      <c r="G121" s="219" t="s">
        <v>136</v>
      </c>
      <c r="H121" s="220">
        <v>9517</v>
      </c>
      <c r="I121" s="221"/>
      <c r="J121" s="222">
        <f>ROUND(I121*H121,2)</f>
        <v>0</v>
      </c>
      <c r="K121" s="223"/>
      <c r="L121" s="41"/>
      <c r="M121" s="224" t="s">
        <v>1</v>
      </c>
      <c r="N121" s="225" t="s">
        <v>39</v>
      </c>
      <c r="O121" s="88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28" t="s">
        <v>137</v>
      </c>
      <c r="AT121" s="228" t="s">
        <v>133</v>
      </c>
      <c r="AU121" s="228" t="s">
        <v>84</v>
      </c>
      <c r="AY121" s="14" t="s">
        <v>131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4" t="s">
        <v>82</v>
      </c>
      <c r="BK121" s="229">
        <f>ROUND(I121*H121,2)</f>
        <v>0</v>
      </c>
      <c r="BL121" s="14" t="s">
        <v>137</v>
      </c>
      <c r="BM121" s="228" t="s">
        <v>138</v>
      </c>
    </row>
    <row r="122" s="2" customFormat="1" ht="24.15" customHeight="1">
      <c r="A122" s="35"/>
      <c r="B122" s="36"/>
      <c r="C122" s="216" t="s">
        <v>84</v>
      </c>
      <c r="D122" s="216" t="s">
        <v>133</v>
      </c>
      <c r="E122" s="217" t="s">
        <v>139</v>
      </c>
      <c r="F122" s="218" t="s">
        <v>140</v>
      </c>
      <c r="G122" s="219" t="s">
        <v>141</v>
      </c>
      <c r="H122" s="220">
        <v>206</v>
      </c>
      <c r="I122" s="221"/>
      <c r="J122" s="222">
        <f>ROUND(I122*H122,2)</f>
        <v>0</v>
      </c>
      <c r="K122" s="223"/>
      <c r="L122" s="41"/>
      <c r="M122" s="224" t="s">
        <v>1</v>
      </c>
      <c r="N122" s="225" t="s">
        <v>39</v>
      </c>
      <c r="O122" s="88"/>
      <c r="P122" s="226">
        <f>O122*H122</f>
        <v>0</v>
      </c>
      <c r="Q122" s="226">
        <v>0</v>
      </c>
      <c r="R122" s="226">
        <f>Q122*H122</f>
        <v>0</v>
      </c>
      <c r="S122" s="226">
        <v>0</v>
      </c>
      <c r="T122" s="22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28" t="s">
        <v>137</v>
      </c>
      <c r="AT122" s="228" t="s">
        <v>133</v>
      </c>
      <c r="AU122" s="228" t="s">
        <v>84</v>
      </c>
      <c r="AY122" s="14" t="s">
        <v>131</v>
      </c>
      <c r="BE122" s="229">
        <f>IF(N122="základní",J122,0)</f>
        <v>0</v>
      </c>
      <c r="BF122" s="229">
        <f>IF(N122="snížená",J122,0)</f>
        <v>0</v>
      </c>
      <c r="BG122" s="229">
        <f>IF(N122="zákl. přenesená",J122,0)</f>
        <v>0</v>
      </c>
      <c r="BH122" s="229">
        <f>IF(N122="sníž. přenesená",J122,0)</f>
        <v>0</v>
      </c>
      <c r="BI122" s="229">
        <f>IF(N122="nulová",J122,0)</f>
        <v>0</v>
      </c>
      <c r="BJ122" s="14" t="s">
        <v>82</v>
      </c>
      <c r="BK122" s="229">
        <f>ROUND(I122*H122,2)</f>
        <v>0</v>
      </c>
      <c r="BL122" s="14" t="s">
        <v>137</v>
      </c>
      <c r="BM122" s="228" t="s">
        <v>142</v>
      </c>
    </row>
    <row r="123" s="2" customFormat="1" ht="24.15" customHeight="1">
      <c r="A123" s="35"/>
      <c r="B123" s="36"/>
      <c r="C123" s="216" t="s">
        <v>143</v>
      </c>
      <c r="D123" s="216" t="s">
        <v>133</v>
      </c>
      <c r="E123" s="217" t="s">
        <v>144</v>
      </c>
      <c r="F123" s="218" t="s">
        <v>145</v>
      </c>
      <c r="G123" s="219" t="s">
        <v>141</v>
      </c>
      <c r="H123" s="220">
        <v>88</v>
      </c>
      <c r="I123" s="221"/>
      <c r="J123" s="222">
        <f>ROUND(I123*H123,2)</f>
        <v>0</v>
      </c>
      <c r="K123" s="223"/>
      <c r="L123" s="41"/>
      <c r="M123" s="224" t="s">
        <v>1</v>
      </c>
      <c r="N123" s="225" t="s">
        <v>39</v>
      </c>
      <c r="O123" s="88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28" t="s">
        <v>137</v>
      </c>
      <c r="AT123" s="228" t="s">
        <v>133</v>
      </c>
      <c r="AU123" s="228" t="s">
        <v>84</v>
      </c>
      <c r="AY123" s="14" t="s">
        <v>131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4" t="s">
        <v>82</v>
      </c>
      <c r="BK123" s="229">
        <f>ROUND(I123*H123,2)</f>
        <v>0</v>
      </c>
      <c r="BL123" s="14" t="s">
        <v>137</v>
      </c>
      <c r="BM123" s="228" t="s">
        <v>146</v>
      </c>
    </row>
    <row r="124" s="2" customFormat="1" ht="21.75" customHeight="1">
      <c r="A124" s="35"/>
      <c r="B124" s="36"/>
      <c r="C124" s="216" t="s">
        <v>137</v>
      </c>
      <c r="D124" s="216" t="s">
        <v>133</v>
      </c>
      <c r="E124" s="217" t="s">
        <v>147</v>
      </c>
      <c r="F124" s="218" t="s">
        <v>148</v>
      </c>
      <c r="G124" s="219" t="s">
        <v>141</v>
      </c>
      <c r="H124" s="220">
        <v>206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39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137</v>
      </c>
      <c r="AT124" s="228" t="s">
        <v>133</v>
      </c>
      <c r="AU124" s="228" t="s">
        <v>84</v>
      </c>
      <c r="AY124" s="14" t="s">
        <v>131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82</v>
      </c>
      <c r="BK124" s="229">
        <f>ROUND(I124*H124,2)</f>
        <v>0</v>
      </c>
      <c r="BL124" s="14" t="s">
        <v>137</v>
      </c>
      <c r="BM124" s="228" t="s">
        <v>149</v>
      </c>
    </row>
    <row r="125" s="2" customFormat="1" ht="21.75" customHeight="1">
      <c r="A125" s="35"/>
      <c r="B125" s="36"/>
      <c r="C125" s="216" t="s">
        <v>150</v>
      </c>
      <c r="D125" s="216" t="s">
        <v>133</v>
      </c>
      <c r="E125" s="217" t="s">
        <v>151</v>
      </c>
      <c r="F125" s="218" t="s">
        <v>152</v>
      </c>
      <c r="G125" s="219" t="s">
        <v>141</v>
      </c>
      <c r="H125" s="220">
        <v>88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137</v>
      </c>
      <c r="AT125" s="228" t="s">
        <v>133</v>
      </c>
      <c r="AU125" s="228" t="s">
        <v>84</v>
      </c>
      <c r="AY125" s="14" t="s">
        <v>131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137</v>
      </c>
      <c r="BM125" s="228" t="s">
        <v>153</v>
      </c>
    </row>
    <row r="126" s="2" customFormat="1" ht="24.15" customHeight="1">
      <c r="A126" s="35"/>
      <c r="B126" s="36"/>
      <c r="C126" s="216" t="s">
        <v>154</v>
      </c>
      <c r="D126" s="216" t="s">
        <v>133</v>
      </c>
      <c r="E126" s="217" t="s">
        <v>155</v>
      </c>
      <c r="F126" s="218" t="s">
        <v>156</v>
      </c>
      <c r="G126" s="219" t="s">
        <v>141</v>
      </c>
      <c r="H126" s="220">
        <v>206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137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137</v>
      </c>
      <c r="BM126" s="228" t="s">
        <v>157</v>
      </c>
    </row>
    <row r="127" s="2" customFormat="1" ht="24.15" customHeight="1">
      <c r="A127" s="35"/>
      <c r="B127" s="36"/>
      <c r="C127" s="216" t="s">
        <v>158</v>
      </c>
      <c r="D127" s="216" t="s">
        <v>133</v>
      </c>
      <c r="E127" s="217" t="s">
        <v>159</v>
      </c>
      <c r="F127" s="218" t="s">
        <v>160</v>
      </c>
      <c r="G127" s="219" t="s">
        <v>141</v>
      </c>
      <c r="H127" s="220">
        <v>88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161</v>
      </c>
    </row>
    <row r="128" s="2" customFormat="1" ht="24.15" customHeight="1">
      <c r="A128" s="35"/>
      <c r="B128" s="36"/>
      <c r="C128" s="216" t="s">
        <v>162</v>
      </c>
      <c r="D128" s="216" t="s">
        <v>133</v>
      </c>
      <c r="E128" s="217" t="s">
        <v>163</v>
      </c>
      <c r="F128" s="218" t="s">
        <v>164</v>
      </c>
      <c r="G128" s="219" t="s">
        <v>141</v>
      </c>
      <c r="H128" s="220">
        <v>206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137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137</v>
      </c>
      <c r="BM128" s="228" t="s">
        <v>165</v>
      </c>
    </row>
    <row r="129" s="2" customFormat="1" ht="24.15" customHeight="1">
      <c r="A129" s="35"/>
      <c r="B129" s="36"/>
      <c r="C129" s="216" t="s">
        <v>166</v>
      </c>
      <c r="D129" s="216" t="s">
        <v>133</v>
      </c>
      <c r="E129" s="217" t="s">
        <v>167</v>
      </c>
      <c r="F129" s="218" t="s">
        <v>168</v>
      </c>
      <c r="G129" s="219" t="s">
        <v>141</v>
      </c>
      <c r="H129" s="220">
        <v>88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169</v>
      </c>
    </row>
    <row r="130" s="2" customFormat="1" ht="24.15" customHeight="1">
      <c r="A130" s="35"/>
      <c r="B130" s="36"/>
      <c r="C130" s="216" t="s">
        <v>170</v>
      </c>
      <c r="D130" s="216" t="s">
        <v>133</v>
      </c>
      <c r="E130" s="217" t="s">
        <v>171</v>
      </c>
      <c r="F130" s="218" t="s">
        <v>172</v>
      </c>
      <c r="G130" s="219" t="s">
        <v>141</v>
      </c>
      <c r="H130" s="220">
        <v>206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137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137</v>
      </c>
      <c r="BM130" s="228" t="s">
        <v>173</v>
      </c>
    </row>
    <row r="131" s="2" customFormat="1" ht="24.15" customHeight="1">
      <c r="A131" s="35"/>
      <c r="B131" s="36"/>
      <c r="C131" s="216" t="s">
        <v>174</v>
      </c>
      <c r="D131" s="216" t="s">
        <v>133</v>
      </c>
      <c r="E131" s="217" t="s">
        <v>175</v>
      </c>
      <c r="F131" s="218" t="s">
        <v>176</v>
      </c>
      <c r="G131" s="219" t="s">
        <v>141</v>
      </c>
      <c r="H131" s="220">
        <v>88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177</v>
      </c>
    </row>
    <row r="132" s="2" customFormat="1" ht="24.15" customHeight="1">
      <c r="A132" s="35"/>
      <c r="B132" s="36"/>
      <c r="C132" s="216" t="s">
        <v>8</v>
      </c>
      <c r="D132" s="216" t="s">
        <v>133</v>
      </c>
      <c r="E132" s="217" t="s">
        <v>178</v>
      </c>
      <c r="F132" s="218" t="s">
        <v>179</v>
      </c>
      <c r="G132" s="219" t="s">
        <v>136</v>
      </c>
      <c r="H132" s="220">
        <v>9517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180</v>
      </c>
    </row>
    <row r="133" s="2" customFormat="1" ht="33" customHeight="1">
      <c r="A133" s="35"/>
      <c r="B133" s="36"/>
      <c r="C133" s="216" t="s">
        <v>181</v>
      </c>
      <c r="D133" s="216" t="s">
        <v>133</v>
      </c>
      <c r="E133" s="217" t="s">
        <v>182</v>
      </c>
      <c r="F133" s="218" t="s">
        <v>183</v>
      </c>
      <c r="G133" s="219" t="s">
        <v>141</v>
      </c>
      <c r="H133" s="220">
        <v>824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137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184</v>
      </c>
    </row>
    <row r="134" s="2" customFormat="1" ht="33" customHeight="1">
      <c r="A134" s="35"/>
      <c r="B134" s="36"/>
      <c r="C134" s="216" t="s">
        <v>185</v>
      </c>
      <c r="D134" s="216" t="s">
        <v>133</v>
      </c>
      <c r="E134" s="217" t="s">
        <v>186</v>
      </c>
      <c r="F134" s="218" t="s">
        <v>187</v>
      </c>
      <c r="G134" s="219" t="s">
        <v>141</v>
      </c>
      <c r="H134" s="220">
        <v>352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137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137</v>
      </c>
      <c r="BM134" s="228" t="s">
        <v>188</v>
      </c>
    </row>
    <row r="135" s="2" customFormat="1" ht="33" customHeight="1">
      <c r="A135" s="35"/>
      <c r="B135" s="36"/>
      <c r="C135" s="216" t="s">
        <v>189</v>
      </c>
      <c r="D135" s="216" t="s">
        <v>133</v>
      </c>
      <c r="E135" s="217" t="s">
        <v>190</v>
      </c>
      <c r="F135" s="218" t="s">
        <v>191</v>
      </c>
      <c r="G135" s="219" t="s">
        <v>141</v>
      </c>
      <c r="H135" s="220">
        <v>824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137</v>
      </c>
      <c r="AT135" s="228" t="s">
        <v>133</v>
      </c>
      <c r="AU135" s="228" t="s">
        <v>84</v>
      </c>
      <c r="AY135" s="14" t="s">
        <v>131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137</v>
      </c>
      <c r="BM135" s="228" t="s">
        <v>192</v>
      </c>
    </row>
    <row r="136" s="2" customFormat="1" ht="33" customHeight="1">
      <c r="A136" s="35"/>
      <c r="B136" s="36"/>
      <c r="C136" s="216" t="s">
        <v>193</v>
      </c>
      <c r="D136" s="216" t="s">
        <v>133</v>
      </c>
      <c r="E136" s="217" t="s">
        <v>194</v>
      </c>
      <c r="F136" s="218" t="s">
        <v>195</v>
      </c>
      <c r="G136" s="219" t="s">
        <v>141</v>
      </c>
      <c r="H136" s="220">
        <v>352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137</v>
      </c>
      <c r="AT136" s="228" t="s">
        <v>133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137</v>
      </c>
      <c r="BM136" s="228" t="s">
        <v>196</v>
      </c>
    </row>
    <row r="137" s="2" customFormat="1" ht="24.15" customHeight="1">
      <c r="A137" s="35"/>
      <c r="B137" s="36"/>
      <c r="C137" s="216" t="s">
        <v>197</v>
      </c>
      <c r="D137" s="216" t="s">
        <v>133</v>
      </c>
      <c r="E137" s="217" t="s">
        <v>198</v>
      </c>
      <c r="F137" s="218" t="s">
        <v>199</v>
      </c>
      <c r="G137" s="219" t="s">
        <v>141</v>
      </c>
      <c r="H137" s="220">
        <v>824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137</v>
      </c>
      <c r="AT137" s="228" t="s">
        <v>133</v>
      </c>
      <c r="AU137" s="228" t="s">
        <v>84</v>
      </c>
      <c r="AY137" s="14" t="s">
        <v>131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137</v>
      </c>
      <c r="BM137" s="228" t="s">
        <v>200</v>
      </c>
    </row>
    <row r="138" s="2" customFormat="1" ht="24.15" customHeight="1">
      <c r="A138" s="35"/>
      <c r="B138" s="36"/>
      <c r="C138" s="216" t="s">
        <v>201</v>
      </c>
      <c r="D138" s="216" t="s">
        <v>133</v>
      </c>
      <c r="E138" s="217" t="s">
        <v>202</v>
      </c>
      <c r="F138" s="218" t="s">
        <v>203</v>
      </c>
      <c r="G138" s="219" t="s">
        <v>141</v>
      </c>
      <c r="H138" s="220">
        <v>352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137</v>
      </c>
      <c r="AT138" s="228" t="s">
        <v>133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204</v>
      </c>
    </row>
    <row r="139" s="2" customFormat="1" ht="24.15" customHeight="1">
      <c r="A139" s="35"/>
      <c r="B139" s="36"/>
      <c r="C139" s="216" t="s">
        <v>205</v>
      </c>
      <c r="D139" s="216" t="s">
        <v>133</v>
      </c>
      <c r="E139" s="217" t="s">
        <v>206</v>
      </c>
      <c r="F139" s="218" t="s">
        <v>207</v>
      </c>
      <c r="G139" s="219" t="s">
        <v>136</v>
      </c>
      <c r="H139" s="220">
        <v>9517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137</v>
      </c>
      <c r="AT139" s="228" t="s">
        <v>133</v>
      </c>
      <c r="AU139" s="228" t="s">
        <v>84</v>
      </c>
      <c r="AY139" s="14" t="s">
        <v>131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137</v>
      </c>
      <c r="BM139" s="228" t="s">
        <v>208</v>
      </c>
    </row>
    <row r="140" s="2" customFormat="1" ht="24.15" customHeight="1">
      <c r="A140" s="35"/>
      <c r="B140" s="36"/>
      <c r="C140" s="216" t="s">
        <v>209</v>
      </c>
      <c r="D140" s="216" t="s">
        <v>133</v>
      </c>
      <c r="E140" s="217" t="s">
        <v>210</v>
      </c>
      <c r="F140" s="218" t="s">
        <v>211</v>
      </c>
      <c r="G140" s="219" t="s">
        <v>136</v>
      </c>
      <c r="H140" s="220">
        <v>10574</v>
      </c>
      <c r="I140" s="221"/>
      <c r="J140" s="222">
        <f>ROUND(I140*H140,2)</f>
        <v>0</v>
      </c>
      <c r="K140" s="223"/>
      <c r="L140" s="41"/>
      <c r="M140" s="230" t="s">
        <v>1</v>
      </c>
      <c r="N140" s="231" t="s">
        <v>39</v>
      </c>
      <c r="O140" s="232"/>
      <c r="P140" s="233">
        <f>O140*H140</f>
        <v>0</v>
      </c>
      <c r="Q140" s="233">
        <v>0</v>
      </c>
      <c r="R140" s="233">
        <f>Q140*H140</f>
        <v>0</v>
      </c>
      <c r="S140" s="233">
        <v>0</v>
      </c>
      <c r="T140" s="23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137</v>
      </c>
      <c r="AT140" s="228" t="s">
        <v>133</v>
      </c>
      <c r="AU140" s="228" t="s">
        <v>84</v>
      </c>
      <c r="AY140" s="14" t="s">
        <v>131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137</v>
      </c>
      <c r="BM140" s="228" t="s">
        <v>212</v>
      </c>
    </row>
    <row r="141" s="2" customFormat="1" ht="6.96" customHeight="1">
      <c r="A141" s="35"/>
      <c r="B141" s="63"/>
      <c r="C141" s="64"/>
      <c r="D141" s="64"/>
      <c r="E141" s="64"/>
      <c r="F141" s="64"/>
      <c r="G141" s="64"/>
      <c r="H141" s="64"/>
      <c r="I141" s="64"/>
      <c r="J141" s="64"/>
      <c r="K141" s="64"/>
      <c r="L141" s="41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sheet="1" autoFilter="0" formatColumns="0" formatRows="0" objects="1" scenarios="1" spinCount="100000" saltValue="QhN1NiTBYbHu/gR5Aq6NKhnQCZEu9Hh21fbsTl8O20vJp8n9yhPl66VjJGYjw9A34NmoGTmj44LqWC2Zz3HQwg==" hashValue="UCg62dBobe2wTuJFEChBWp5IeQNP++u3nJHmEcInLjaWCFE+7TZPD8Xmgbak+EZHd6JH27nJlr+XYBZAWWFW+w==" algorithmName="SHA-512" password="CC35"/>
  <autoFilter ref="C117:K14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213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ROUND((SUM(BE123:BE187)),  2)</f>
        <v>0</v>
      </c>
      <c r="G33" s="35"/>
      <c r="H33" s="35"/>
      <c r="I33" s="152">
        <v>0.20999999999999999</v>
      </c>
      <c r="J33" s="151">
        <f>ROUND(((SUM(BE123:BE187))*I33),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ROUND((SUM(BF123:BF187)),  2)</f>
        <v>0</v>
      </c>
      <c r="G34" s="35"/>
      <c r="H34" s="35"/>
      <c r="I34" s="152">
        <v>0.12</v>
      </c>
      <c r="J34" s="151">
        <f>ROUND(((SUM(BF123:BF187))*I34),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ROUND((SUM(BG123:BG187)),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ROUND((SUM(BH123:BH187)),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ROUND((SUM(BI123:BI187)),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SO2.1 - zpevněné plochy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214</v>
      </c>
      <c r="E99" s="185"/>
      <c r="F99" s="185"/>
      <c r="G99" s="185"/>
      <c r="H99" s="185"/>
      <c r="I99" s="185"/>
      <c r="J99" s="186">
        <f>J146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215</v>
      </c>
      <c r="E100" s="185"/>
      <c r="F100" s="185"/>
      <c r="G100" s="185"/>
      <c r="H100" s="185"/>
      <c r="I100" s="185"/>
      <c r="J100" s="186">
        <f>J148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216</v>
      </c>
      <c r="E101" s="185"/>
      <c r="F101" s="185"/>
      <c r="G101" s="185"/>
      <c r="H101" s="185"/>
      <c r="I101" s="185"/>
      <c r="J101" s="186">
        <f>J163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217</v>
      </c>
      <c r="E102" s="185"/>
      <c r="F102" s="185"/>
      <c r="G102" s="185"/>
      <c r="H102" s="185"/>
      <c r="I102" s="185"/>
      <c r="J102" s="186">
        <f>J180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218</v>
      </c>
      <c r="E103" s="185"/>
      <c r="F103" s="185"/>
      <c r="G103" s="185"/>
      <c r="H103" s="185"/>
      <c r="I103" s="185"/>
      <c r="J103" s="186">
        <f>J185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Sadová ulice Lovosice - parcely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107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SO2.1 - zpevněné plochy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>Lovosice</v>
      </c>
      <c r="G117" s="37"/>
      <c r="H117" s="37"/>
      <c r="I117" s="29" t="s">
        <v>22</v>
      </c>
      <c r="J117" s="76" t="str">
        <f>IF(J12="","",J12)</f>
        <v>17. 9. 2024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 xml:space="preserve"> </v>
      </c>
      <c r="G119" s="37"/>
      <c r="H119" s="37"/>
      <c r="I119" s="29" t="s">
        <v>30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117</v>
      </c>
      <c r="D122" s="191" t="s">
        <v>59</v>
      </c>
      <c r="E122" s="191" t="s">
        <v>55</v>
      </c>
      <c r="F122" s="191" t="s">
        <v>56</v>
      </c>
      <c r="G122" s="191" t="s">
        <v>118</v>
      </c>
      <c r="H122" s="191" t="s">
        <v>119</v>
      </c>
      <c r="I122" s="191" t="s">
        <v>120</v>
      </c>
      <c r="J122" s="192" t="s">
        <v>111</v>
      </c>
      <c r="K122" s="193" t="s">
        <v>121</v>
      </c>
      <c r="L122" s="194"/>
      <c r="M122" s="97" t="s">
        <v>1</v>
      </c>
      <c r="N122" s="98" t="s">
        <v>38</v>
      </c>
      <c r="O122" s="98" t="s">
        <v>122</v>
      </c>
      <c r="P122" s="98" t="s">
        <v>123</v>
      </c>
      <c r="Q122" s="98" t="s">
        <v>124</v>
      </c>
      <c r="R122" s="98" t="s">
        <v>125</v>
      </c>
      <c r="S122" s="98" t="s">
        <v>126</v>
      </c>
      <c r="T122" s="99" t="s">
        <v>127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128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</f>
        <v>0</v>
      </c>
      <c r="Q123" s="101"/>
      <c r="R123" s="197">
        <f>R124</f>
        <v>229.75280000000001</v>
      </c>
      <c r="S123" s="101"/>
      <c r="T123" s="198">
        <f>T124</f>
        <v>948.48000000000002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113</v>
      </c>
      <c r="BK123" s="199">
        <f>BK124</f>
        <v>0</v>
      </c>
    </row>
    <row r="124" s="12" customFormat="1" ht="25.92" customHeight="1">
      <c r="A124" s="12"/>
      <c r="B124" s="200"/>
      <c r="C124" s="201"/>
      <c r="D124" s="202" t="s">
        <v>73</v>
      </c>
      <c r="E124" s="203" t="s">
        <v>129</v>
      </c>
      <c r="F124" s="203" t="s">
        <v>130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P125+P146+P148+P163+P180+P185</f>
        <v>0</v>
      </c>
      <c r="Q124" s="208"/>
      <c r="R124" s="209">
        <f>R125+R146+R148+R163+R180+R185</f>
        <v>229.75280000000001</v>
      </c>
      <c r="S124" s="208"/>
      <c r="T124" s="210">
        <f>T125+T146+T148+T163+T180+T185</f>
        <v>948.48000000000002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82</v>
      </c>
      <c r="AT124" s="212" t="s">
        <v>73</v>
      </c>
      <c r="AU124" s="212" t="s">
        <v>74</v>
      </c>
      <c r="AY124" s="211" t="s">
        <v>131</v>
      </c>
      <c r="BK124" s="213">
        <f>BK125+BK146+BK148+BK163+BK180+BK185</f>
        <v>0</v>
      </c>
    </row>
    <row r="125" s="12" customFormat="1" ht="22.8" customHeight="1">
      <c r="A125" s="12"/>
      <c r="B125" s="200"/>
      <c r="C125" s="201"/>
      <c r="D125" s="202" t="s">
        <v>73</v>
      </c>
      <c r="E125" s="214" t="s">
        <v>82</v>
      </c>
      <c r="F125" s="214" t="s">
        <v>132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SUM(P126:P145)</f>
        <v>0</v>
      </c>
      <c r="Q125" s="208"/>
      <c r="R125" s="209">
        <f>SUM(R126:R145)</f>
        <v>10.670719999999999</v>
      </c>
      <c r="S125" s="208"/>
      <c r="T125" s="210">
        <f>SUM(T126:T145)</f>
        <v>948.48000000000002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82</v>
      </c>
      <c r="AT125" s="212" t="s">
        <v>73</v>
      </c>
      <c r="AU125" s="212" t="s">
        <v>82</v>
      </c>
      <c r="AY125" s="211" t="s">
        <v>131</v>
      </c>
      <c r="BK125" s="213">
        <f>SUM(BK126:BK145)</f>
        <v>0</v>
      </c>
    </row>
    <row r="126" s="2" customFormat="1" ht="33" customHeight="1">
      <c r="A126" s="35"/>
      <c r="B126" s="36"/>
      <c r="C126" s="216" t="s">
        <v>82</v>
      </c>
      <c r="D126" s="216" t="s">
        <v>133</v>
      </c>
      <c r="E126" s="217" t="s">
        <v>219</v>
      </c>
      <c r="F126" s="218" t="s">
        <v>220</v>
      </c>
      <c r="G126" s="219" t="s">
        <v>136</v>
      </c>
      <c r="H126" s="220">
        <v>1500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0.62</v>
      </c>
      <c r="T126" s="227">
        <f>S126*H126</f>
        <v>930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137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137</v>
      </c>
      <c r="BM126" s="228" t="s">
        <v>221</v>
      </c>
    </row>
    <row r="127" s="2" customFormat="1" ht="24.15" customHeight="1">
      <c r="A127" s="35"/>
      <c r="B127" s="36"/>
      <c r="C127" s="216" t="s">
        <v>84</v>
      </c>
      <c r="D127" s="216" t="s">
        <v>133</v>
      </c>
      <c r="E127" s="217" t="s">
        <v>222</v>
      </c>
      <c r="F127" s="218" t="s">
        <v>223</v>
      </c>
      <c r="G127" s="219" t="s">
        <v>136</v>
      </c>
      <c r="H127" s="220">
        <v>84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0.22</v>
      </c>
      <c r="T127" s="227">
        <f>S127*H127</f>
        <v>18.48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224</v>
      </c>
    </row>
    <row r="128" s="2" customFormat="1" ht="16.5" customHeight="1">
      <c r="A128" s="35"/>
      <c r="B128" s="36"/>
      <c r="C128" s="216" t="s">
        <v>143</v>
      </c>
      <c r="D128" s="216" t="s">
        <v>133</v>
      </c>
      <c r="E128" s="217" t="s">
        <v>225</v>
      </c>
      <c r="F128" s="218" t="s">
        <v>226</v>
      </c>
      <c r="G128" s="219" t="s">
        <v>227</v>
      </c>
      <c r="H128" s="220">
        <v>400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137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137</v>
      </c>
      <c r="BM128" s="228" t="s">
        <v>228</v>
      </c>
    </row>
    <row r="129" s="2" customFormat="1" ht="33" customHeight="1">
      <c r="A129" s="35"/>
      <c r="B129" s="36"/>
      <c r="C129" s="216" t="s">
        <v>137</v>
      </c>
      <c r="D129" s="216" t="s">
        <v>133</v>
      </c>
      <c r="E129" s="217" t="s">
        <v>229</v>
      </c>
      <c r="F129" s="218" t="s">
        <v>230</v>
      </c>
      <c r="G129" s="219" t="s">
        <v>227</v>
      </c>
      <c r="H129" s="220">
        <v>400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0.026599999999999999</v>
      </c>
      <c r="R129" s="226">
        <f>Q129*H129</f>
        <v>10.639999999999999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231</v>
      </c>
    </row>
    <row r="130" s="2" customFormat="1" ht="24.15" customHeight="1">
      <c r="A130" s="35"/>
      <c r="B130" s="36"/>
      <c r="C130" s="216" t="s">
        <v>150</v>
      </c>
      <c r="D130" s="216" t="s">
        <v>133</v>
      </c>
      <c r="E130" s="217" t="s">
        <v>232</v>
      </c>
      <c r="F130" s="218" t="s">
        <v>233</v>
      </c>
      <c r="G130" s="219" t="s">
        <v>136</v>
      </c>
      <c r="H130" s="220">
        <v>48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0.00064000000000000005</v>
      </c>
      <c r="R130" s="226">
        <f>Q130*H130</f>
        <v>0.030720000000000004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137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137</v>
      </c>
      <c r="BM130" s="228" t="s">
        <v>234</v>
      </c>
    </row>
    <row r="131" s="2" customFormat="1" ht="24.15" customHeight="1">
      <c r="A131" s="35"/>
      <c r="B131" s="36"/>
      <c r="C131" s="216" t="s">
        <v>154</v>
      </c>
      <c r="D131" s="216" t="s">
        <v>133</v>
      </c>
      <c r="E131" s="217" t="s">
        <v>235</v>
      </c>
      <c r="F131" s="218" t="s">
        <v>236</v>
      </c>
      <c r="G131" s="219" t="s">
        <v>136</v>
      </c>
      <c r="H131" s="220">
        <v>48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237</v>
      </c>
    </row>
    <row r="132" s="2" customFormat="1" ht="24.15" customHeight="1">
      <c r="A132" s="35"/>
      <c r="B132" s="36"/>
      <c r="C132" s="216" t="s">
        <v>158</v>
      </c>
      <c r="D132" s="216" t="s">
        <v>133</v>
      </c>
      <c r="E132" s="217" t="s">
        <v>238</v>
      </c>
      <c r="F132" s="218" t="s">
        <v>239</v>
      </c>
      <c r="G132" s="219" t="s">
        <v>136</v>
      </c>
      <c r="H132" s="220">
        <v>900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240</v>
      </c>
    </row>
    <row r="133" s="2" customFormat="1" ht="37.8" customHeight="1">
      <c r="A133" s="35"/>
      <c r="B133" s="36"/>
      <c r="C133" s="216" t="s">
        <v>162</v>
      </c>
      <c r="D133" s="216" t="s">
        <v>133</v>
      </c>
      <c r="E133" s="217" t="s">
        <v>241</v>
      </c>
      <c r="F133" s="218" t="s">
        <v>242</v>
      </c>
      <c r="G133" s="219" t="s">
        <v>227</v>
      </c>
      <c r="H133" s="220">
        <v>371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137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243</v>
      </c>
    </row>
    <row r="134" s="2" customFormat="1" ht="37.8" customHeight="1">
      <c r="A134" s="35"/>
      <c r="B134" s="36"/>
      <c r="C134" s="216" t="s">
        <v>166</v>
      </c>
      <c r="D134" s="216" t="s">
        <v>133</v>
      </c>
      <c r="E134" s="217" t="s">
        <v>244</v>
      </c>
      <c r="F134" s="218" t="s">
        <v>245</v>
      </c>
      <c r="G134" s="219" t="s">
        <v>227</v>
      </c>
      <c r="H134" s="220">
        <v>50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137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137</v>
      </c>
      <c r="BM134" s="228" t="s">
        <v>246</v>
      </c>
    </row>
    <row r="135" s="2" customFormat="1" ht="37.8" customHeight="1">
      <c r="A135" s="35"/>
      <c r="B135" s="36"/>
      <c r="C135" s="216" t="s">
        <v>170</v>
      </c>
      <c r="D135" s="216" t="s">
        <v>133</v>
      </c>
      <c r="E135" s="217" t="s">
        <v>247</v>
      </c>
      <c r="F135" s="218" t="s">
        <v>248</v>
      </c>
      <c r="G135" s="219" t="s">
        <v>227</v>
      </c>
      <c r="H135" s="220">
        <v>500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137</v>
      </c>
      <c r="AT135" s="228" t="s">
        <v>133</v>
      </c>
      <c r="AU135" s="228" t="s">
        <v>84</v>
      </c>
      <c r="AY135" s="14" t="s">
        <v>131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137</v>
      </c>
      <c r="BM135" s="228" t="s">
        <v>249</v>
      </c>
    </row>
    <row r="136" s="2" customFormat="1" ht="37.8" customHeight="1">
      <c r="A136" s="35"/>
      <c r="B136" s="36"/>
      <c r="C136" s="216" t="s">
        <v>174</v>
      </c>
      <c r="D136" s="216" t="s">
        <v>133</v>
      </c>
      <c r="E136" s="217" t="s">
        <v>250</v>
      </c>
      <c r="F136" s="218" t="s">
        <v>251</v>
      </c>
      <c r="G136" s="219" t="s">
        <v>227</v>
      </c>
      <c r="H136" s="220">
        <v>12500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137</v>
      </c>
      <c r="AT136" s="228" t="s">
        <v>133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137</v>
      </c>
      <c r="BM136" s="228" t="s">
        <v>252</v>
      </c>
    </row>
    <row r="137" s="2" customFormat="1" ht="24.15" customHeight="1">
      <c r="A137" s="35"/>
      <c r="B137" s="36"/>
      <c r="C137" s="216" t="s">
        <v>8</v>
      </c>
      <c r="D137" s="216" t="s">
        <v>133</v>
      </c>
      <c r="E137" s="217" t="s">
        <v>253</v>
      </c>
      <c r="F137" s="218" t="s">
        <v>254</v>
      </c>
      <c r="G137" s="219" t="s">
        <v>227</v>
      </c>
      <c r="H137" s="220">
        <v>50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137</v>
      </c>
      <c r="AT137" s="228" t="s">
        <v>133</v>
      </c>
      <c r="AU137" s="228" t="s">
        <v>84</v>
      </c>
      <c r="AY137" s="14" t="s">
        <v>131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137</v>
      </c>
      <c r="BM137" s="228" t="s">
        <v>255</v>
      </c>
    </row>
    <row r="138" s="2" customFormat="1" ht="24.15" customHeight="1">
      <c r="A138" s="35"/>
      <c r="B138" s="36"/>
      <c r="C138" s="216" t="s">
        <v>181</v>
      </c>
      <c r="D138" s="216" t="s">
        <v>133</v>
      </c>
      <c r="E138" s="217" t="s">
        <v>256</v>
      </c>
      <c r="F138" s="218" t="s">
        <v>257</v>
      </c>
      <c r="G138" s="219" t="s">
        <v>227</v>
      </c>
      <c r="H138" s="220">
        <v>551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137</v>
      </c>
      <c r="AT138" s="228" t="s">
        <v>133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258</v>
      </c>
    </row>
    <row r="139" s="2" customFormat="1" ht="33" customHeight="1">
      <c r="A139" s="35"/>
      <c r="B139" s="36"/>
      <c r="C139" s="216" t="s">
        <v>185</v>
      </c>
      <c r="D139" s="216" t="s">
        <v>133</v>
      </c>
      <c r="E139" s="217" t="s">
        <v>259</v>
      </c>
      <c r="F139" s="218" t="s">
        <v>260</v>
      </c>
      <c r="G139" s="219" t="s">
        <v>261</v>
      </c>
      <c r="H139" s="220">
        <v>896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137</v>
      </c>
      <c r="AT139" s="228" t="s">
        <v>133</v>
      </c>
      <c r="AU139" s="228" t="s">
        <v>84</v>
      </c>
      <c r="AY139" s="14" t="s">
        <v>131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137</v>
      </c>
      <c r="BM139" s="228" t="s">
        <v>262</v>
      </c>
    </row>
    <row r="140" s="2" customFormat="1" ht="16.5" customHeight="1">
      <c r="A140" s="35"/>
      <c r="B140" s="36"/>
      <c r="C140" s="216" t="s">
        <v>189</v>
      </c>
      <c r="D140" s="216" t="s">
        <v>133</v>
      </c>
      <c r="E140" s="217" t="s">
        <v>263</v>
      </c>
      <c r="F140" s="218" t="s">
        <v>264</v>
      </c>
      <c r="G140" s="219" t="s">
        <v>227</v>
      </c>
      <c r="H140" s="220">
        <v>551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137</v>
      </c>
      <c r="AT140" s="228" t="s">
        <v>133</v>
      </c>
      <c r="AU140" s="228" t="s">
        <v>84</v>
      </c>
      <c r="AY140" s="14" t="s">
        <v>131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137</v>
      </c>
      <c r="BM140" s="228" t="s">
        <v>265</v>
      </c>
    </row>
    <row r="141" s="2" customFormat="1" ht="24.15" customHeight="1">
      <c r="A141" s="35"/>
      <c r="B141" s="36"/>
      <c r="C141" s="216" t="s">
        <v>193</v>
      </c>
      <c r="D141" s="216" t="s">
        <v>133</v>
      </c>
      <c r="E141" s="217" t="s">
        <v>266</v>
      </c>
      <c r="F141" s="218" t="s">
        <v>267</v>
      </c>
      <c r="G141" s="219" t="s">
        <v>136</v>
      </c>
      <c r="H141" s="220">
        <v>2000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137</v>
      </c>
      <c r="AT141" s="228" t="s">
        <v>133</v>
      </c>
      <c r="AU141" s="228" t="s">
        <v>84</v>
      </c>
      <c r="AY141" s="14" t="s">
        <v>131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82</v>
      </c>
      <c r="BK141" s="229">
        <f>ROUND(I141*H141,2)</f>
        <v>0</v>
      </c>
      <c r="BL141" s="14" t="s">
        <v>137</v>
      </c>
      <c r="BM141" s="228" t="s">
        <v>268</v>
      </c>
    </row>
    <row r="142" s="2" customFormat="1" ht="16.5" customHeight="1">
      <c r="A142" s="35"/>
      <c r="B142" s="36"/>
      <c r="C142" s="216" t="s">
        <v>197</v>
      </c>
      <c r="D142" s="216" t="s">
        <v>133</v>
      </c>
      <c r="E142" s="217" t="s">
        <v>269</v>
      </c>
      <c r="F142" s="218" t="s">
        <v>270</v>
      </c>
      <c r="G142" s="219" t="s">
        <v>227</v>
      </c>
      <c r="H142" s="220">
        <v>50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137</v>
      </c>
      <c r="AT142" s="228" t="s">
        <v>133</v>
      </c>
      <c r="AU142" s="228" t="s">
        <v>84</v>
      </c>
      <c r="AY142" s="14" t="s">
        <v>131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137</v>
      </c>
      <c r="BM142" s="228" t="s">
        <v>271</v>
      </c>
    </row>
    <row r="143" s="2" customFormat="1" ht="24.15" customHeight="1">
      <c r="A143" s="35"/>
      <c r="B143" s="36"/>
      <c r="C143" s="216" t="s">
        <v>201</v>
      </c>
      <c r="D143" s="216" t="s">
        <v>133</v>
      </c>
      <c r="E143" s="217" t="s">
        <v>272</v>
      </c>
      <c r="F143" s="218" t="s">
        <v>273</v>
      </c>
      <c r="G143" s="219" t="s">
        <v>136</v>
      </c>
      <c r="H143" s="220">
        <v>142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137</v>
      </c>
      <c r="AT143" s="228" t="s">
        <v>133</v>
      </c>
      <c r="AU143" s="228" t="s">
        <v>84</v>
      </c>
      <c r="AY143" s="14" t="s">
        <v>131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137</v>
      </c>
      <c r="BM143" s="228" t="s">
        <v>274</v>
      </c>
    </row>
    <row r="144" s="2" customFormat="1" ht="24.15" customHeight="1">
      <c r="A144" s="35"/>
      <c r="B144" s="36"/>
      <c r="C144" s="216" t="s">
        <v>205</v>
      </c>
      <c r="D144" s="216" t="s">
        <v>133</v>
      </c>
      <c r="E144" s="217" t="s">
        <v>275</v>
      </c>
      <c r="F144" s="218" t="s">
        <v>276</v>
      </c>
      <c r="G144" s="219" t="s">
        <v>136</v>
      </c>
      <c r="H144" s="220">
        <v>142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39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137</v>
      </c>
      <c r="AT144" s="228" t="s">
        <v>133</v>
      </c>
      <c r="AU144" s="228" t="s">
        <v>84</v>
      </c>
      <c r="AY144" s="14" t="s">
        <v>131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137</v>
      </c>
      <c r="BM144" s="228" t="s">
        <v>277</v>
      </c>
    </row>
    <row r="145" s="2" customFormat="1" ht="24.15" customHeight="1">
      <c r="A145" s="35"/>
      <c r="B145" s="36"/>
      <c r="C145" s="216" t="s">
        <v>209</v>
      </c>
      <c r="D145" s="216" t="s">
        <v>133</v>
      </c>
      <c r="E145" s="217" t="s">
        <v>278</v>
      </c>
      <c r="F145" s="218" t="s">
        <v>279</v>
      </c>
      <c r="G145" s="219" t="s">
        <v>136</v>
      </c>
      <c r="H145" s="220">
        <v>335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137</v>
      </c>
      <c r="AT145" s="228" t="s">
        <v>133</v>
      </c>
      <c r="AU145" s="228" t="s">
        <v>84</v>
      </c>
      <c r="AY145" s="14" t="s">
        <v>131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82</v>
      </c>
      <c r="BK145" s="229">
        <f>ROUND(I145*H145,2)</f>
        <v>0</v>
      </c>
      <c r="BL145" s="14" t="s">
        <v>137</v>
      </c>
      <c r="BM145" s="228" t="s">
        <v>280</v>
      </c>
    </row>
    <row r="146" s="12" customFormat="1" ht="22.8" customHeight="1">
      <c r="A146" s="12"/>
      <c r="B146" s="200"/>
      <c r="C146" s="201"/>
      <c r="D146" s="202" t="s">
        <v>73</v>
      </c>
      <c r="E146" s="214" t="s">
        <v>137</v>
      </c>
      <c r="F146" s="214" t="s">
        <v>281</v>
      </c>
      <c r="G146" s="201"/>
      <c r="H146" s="201"/>
      <c r="I146" s="204"/>
      <c r="J146" s="215">
        <f>BK146</f>
        <v>0</v>
      </c>
      <c r="K146" s="201"/>
      <c r="L146" s="206"/>
      <c r="M146" s="207"/>
      <c r="N146" s="208"/>
      <c r="O146" s="208"/>
      <c r="P146" s="209">
        <f>P147</f>
        <v>0</v>
      </c>
      <c r="Q146" s="208"/>
      <c r="R146" s="209">
        <f>R147</f>
        <v>0</v>
      </c>
      <c r="S146" s="208"/>
      <c r="T146" s="21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1" t="s">
        <v>82</v>
      </c>
      <c r="AT146" s="212" t="s">
        <v>73</v>
      </c>
      <c r="AU146" s="212" t="s">
        <v>82</v>
      </c>
      <c r="AY146" s="211" t="s">
        <v>131</v>
      </c>
      <c r="BK146" s="213">
        <f>BK147</f>
        <v>0</v>
      </c>
    </row>
    <row r="147" s="2" customFormat="1" ht="33" customHeight="1">
      <c r="A147" s="35"/>
      <c r="B147" s="36"/>
      <c r="C147" s="216" t="s">
        <v>7</v>
      </c>
      <c r="D147" s="216" t="s">
        <v>133</v>
      </c>
      <c r="E147" s="217" t="s">
        <v>282</v>
      </c>
      <c r="F147" s="218" t="s">
        <v>283</v>
      </c>
      <c r="G147" s="219" t="s">
        <v>136</v>
      </c>
      <c r="H147" s="220">
        <v>335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137</v>
      </c>
      <c r="AT147" s="228" t="s">
        <v>133</v>
      </c>
      <c r="AU147" s="228" t="s">
        <v>84</v>
      </c>
      <c r="AY147" s="14" t="s">
        <v>131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82</v>
      </c>
      <c r="BK147" s="229">
        <f>ROUND(I147*H147,2)</f>
        <v>0</v>
      </c>
      <c r="BL147" s="14" t="s">
        <v>137</v>
      </c>
      <c r="BM147" s="228" t="s">
        <v>284</v>
      </c>
    </row>
    <row r="148" s="12" customFormat="1" ht="22.8" customHeight="1">
      <c r="A148" s="12"/>
      <c r="B148" s="200"/>
      <c r="C148" s="201"/>
      <c r="D148" s="202" t="s">
        <v>73</v>
      </c>
      <c r="E148" s="214" t="s">
        <v>150</v>
      </c>
      <c r="F148" s="214" t="s">
        <v>285</v>
      </c>
      <c r="G148" s="201"/>
      <c r="H148" s="201"/>
      <c r="I148" s="204"/>
      <c r="J148" s="215">
        <f>BK148</f>
        <v>0</v>
      </c>
      <c r="K148" s="201"/>
      <c r="L148" s="206"/>
      <c r="M148" s="207"/>
      <c r="N148" s="208"/>
      <c r="O148" s="208"/>
      <c r="P148" s="209">
        <f>SUM(P149:P162)</f>
        <v>0</v>
      </c>
      <c r="Q148" s="208"/>
      <c r="R148" s="209">
        <f>SUM(R149:R162)</f>
        <v>29.986849999999997</v>
      </c>
      <c r="S148" s="208"/>
      <c r="T148" s="210">
        <f>SUM(T149:T162)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1" t="s">
        <v>82</v>
      </c>
      <c r="AT148" s="212" t="s">
        <v>73</v>
      </c>
      <c r="AU148" s="212" t="s">
        <v>82</v>
      </c>
      <c r="AY148" s="211" t="s">
        <v>131</v>
      </c>
      <c r="BK148" s="213">
        <f>SUM(BK149:BK162)</f>
        <v>0</v>
      </c>
    </row>
    <row r="149" s="2" customFormat="1" ht="24.15" customHeight="1">
      <c r="A149" s="35"/>
      <c r="B149" s="36"/>
      <c r="C149" s="216" t="s">
        <v>286</v>
      </c>
      <c r="D149" s="216" t="s">
        <v>133</v>
      </c>
      <c r="E149" s="217" t="s">
        <v>287</v>
      </c>
      <c r="F149" s="218" t="s">
        <v>288</v>
      </c>
      <c r="G149" s="219" t="s">
        <v>136</v>
      </c>
      <c r="H149" s="220">
        <v>35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137</v>
      </c>
      <c r="AT149" s="228" t="s">
        <v>133</v>
      </c>
      <c r="AU149" s="228" t="s">
        <v>84</v>
      </c>
      <c r="AY149" s="14" t="s">
        <v>131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82</v>
      </c>
      <c r="BK149" s="229">
        <f>ROUND(I149*H149,2)</f>
        <v>0</v>
      </c>
      <c r="BL149" s="14" t="s">
        <v>137</v>
      </c>
      <c r="BM149" s="228" t="s">
        <v>289</v>
      </c>
    </row>
    <row r="150" s="2" customFormat="1" ht="24.15" customHeight="1">
      <c r="A150" s="35"/>
      <c r="B150" s="36"/>
      <c r="C150" s="216" t="s">
        <v>290</v>
      </c>
      <c r="D150" s="216" t="s">
        <v>133</v>
      </c>
      <c r="E150" s="217" t="s">
        <v>291</v>
      </c>
      <c r="F150" s="218" t="s">
        <v>292</v>
      </c>
      <c r="G150" s="219" t="s">
        <v>136</v>
      </c>
      <c r="H150" s="220">
        <v>1982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39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137</v>
      </c>
      <c r="AT150" s="228" t="s">
        <v>133</v>
      </c>
      <c r="AU150" s="228" t="s">
        <v>84</v>
      </c>
      <c r="AY150" s="14" t="s">
        <v>131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82</v>
      </c>
      <c r="BK150" s="229">
        <f>ROUND(I150*H150,2)</f>
        <v>0</v>
      </c>
      <c r="BL150" s="14" t="s">
        <v>137</v>
      </c>
      <c r="BM150" s="228" t="s">
        <v>293</v>
      </c>
    </row>
    <row r="151" s="2" customFormat="1" ht="24.15" customHeight="1">
      <c r="A151" s="35"/>
      <c r="B151" s="36"/>
      <c r="C151" s="216" t="s">
        <v>294</v>
      </c>
      <c r="D151" s="216" t="s">
        <v>133</v>
      </c>
      <c r="E151" s="217" t="s">
        <v>295</v>
      </c>
      <c r="F151" s="218" t="s">
        <v>296</v>
      </c>
      <c r="G151" s="219" t="s">
        <v>136</v>
      </c>
      <c r="H151" s="220">
        <v>1982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39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137</v>
      </c>
      <c r="AT151" s="228" t="s">
        <v>133</v>
      </c>
      <c r="AU151" s="228" t="s">
        <v>84</v>
      </c>
      <c r="AY151" s="14" t="s">
        <v>131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82</v>
      </c>
      <c r="BK151" s="229">
        <f>ROUND(I151*H151,2)</f>
        <v>0</v>
      </c>
      <c r="BL151" s="14" t="s">
        <v>137</v>
      </c>
      <c r="BM151" s="228" t="s">
        <v>297</v>
      </c>
    </row>
    <row r="152" s="2" customFormat="1" ht="33" customHeight="1">
      <c r="A152" s="35"/>
      <c r="B152" s="36"/>
      <c r="C152" s="216" t="s">
        <v>298</v>
      </c>
      <c r="D152" s="216" t="s">
        <v>133</v>
      </c>
      <c r="E152" s="217" t="s">
        <v>299</v>
      </c>
      <c r="F152" s="218" t="s">
        <v>300</v>
      </c>
      <c r="G152" s="219" t="s">
        <v>136</v>
      </c>
      <c r="H152" s="220">
        <v>1647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137</v>
      </c>
      <c r="AT152" s="228" t="s">
        <v>133</v>
      </c>
      <c r="AU152" s="228" t="s">
        <v>84</v>
      </c>
      <c r="AY152" s="14" t="s">
        <v>131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82</v>
      </c>
      <c r="BK152" s="229">
        <f>ROUND(I152*H152,2)</f>
        <v>0</v>
      </c>
      <c r="BL152" s="14" t="s">
        <v>137</v>
      </c>
      <c r="BM152" s="228" t="s">
        <v>301</v>
      </c>
    </row>
    <row r="153" s="2" customFormat="1" ht="24.15" customHeight="1">
      <c r="A153" s="35"/>
      <c r="B153" s="36"/>
      <c r="C153" s="216" t="s">
        <v>302</v>
      </c>
      <c r="D153" s="216" t="s">
        <v>133</v>
      </c>
      <c r="E153" s="217" t="s">
        <v>303</v>
      </c>
      <c r="F153" s="218" t="s">
        <v>304</v>
      </c>
      <c r="G153" s="219" t="s">
        <v>136</v>
      </c>
      <c r="H153" s="220">
        <v>1647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39</v>
      </c>
      <c r="O153" s="88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137</v>
      </c>
      <c r="AT153" s="228" t="s">
        <v>133</v>
      </c>
      <c r="AU153" s="228" t="s">
        <v>84</v>
      </c>
      <c r="AY153" s="14" t="s">
        <v>131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82</v>
      </c>
      <c r="BK153" s="229">
        <f>ROUND(I153*H153,2)</f>
        <v>0</v>
      </c>
      <c r="BL153" s="14" t="s">
        <v>137</v>
      </c>
      <c r="BM153" s="228" t="s">
        <v>305</v>
      </c>
    </row>
    <row r="154" s="2" customFormat="1" ht="21.75" customHeight="1">
      <c r="A154" s="35"/>
      <c r="B154" s="36"/>
      <c r="C154" s="216" t="s">
        <v>306</v>
      </c>
      <c r="D154" s="216" t="s">
        <v>133</v>
      </c>
      <c r="E154" s="217" t="s">
        <v>307</v>
      </c>
      <c r="F154" s="218" t="s">
        <v>308</v>
      </c>
      <c r="G154" s="219" t="s">
        <v>136</v>
      </c>
      <c r="H154" s="220">
        <v>1647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39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137</v>
      </c>
      <c r="AT154" s="228" t="s">
        <v>133</v>
      </c>
      <c r="AU154" s="228" t="s">
        <v>84</v>
      </c>
      <c r="AY154" s="14" t="s">
        <v>131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82</v>
      </c>
      <c r="BK154" s="229">
        <f>ROUND(I154*H154,2)</f>
        <v>0</v>
      </c>
      <c r="BL154" s="14" t="s">
        <v>137</v>
      </c>
      <c r="BM154" s="228" t="s">
        <v>309</v>
      </c>
    </row>
    <row r="155" s="2" customFormat="1" ht="33" customHeight="1">
      <c r="A155" s="35"/>
      <c r="B155" s="36"/>
      <c r="C155" s="216" t="s">
        <v>310</v>
      </c>
      <c r="D155" s="216" t="s">
        <v>133</v>
      </c>
      <c r="E155" s="217" t="s">
        <v>311</v>
      </c>
      <c r="F155" s="218" t="s">
        <v>312</v>
      </c>
      <c r="G155" s="219" t="s">
        <v>136</v>
      </c>
      <c r="H155" s="220">
        <v>1647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137</v>
      </c>
      <c r="AT155" s="228" t="s">
        <v>133</v>
      </c>
      <c r="AU155" s="228" t="s">
        <v>84</v>
      </c>
      <c r="AY155" s="14" t="s">
        <v>131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82</v>
      </c>
      <c r="BK155" s="229">
        <f>ROUND(I155*H155,2)</f>
        <v>0</v>
      </c>
      <c r="BL155" s="14" t="s">
        <v>137</v>
      </c>
      <c r="BM155" s="228" t="s">
        <v>313</v>
      </c>
    </row>
    <row r="156" s="2" customFormat="1" ht="37.8" customHeight="1">
      <c r="A156" s="35"/>
      <c r="B156" s="36"/>
      <c r="C156" s="216" t="s">
        <v>314</v>
      </c>
      <c r="D156" s="216" t="s">
        <v>133</v>
      </c>
      <c r="E156" s="217" t="s">
        <v>315</v>
      </c>
      <c r="F156" s="218" t="s">
        <v>316</v>
      </c>
      <c r="G156" s="219" t="s">
        <v>136</v>
      </c>
      <c r="H156" s="220">
        <v>335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39</v>
      </c>
      <c r="O156" s="88"/>
      <c r="P156" s="226">
        <f>O156*H156</f>
        <v>0</v>
      </c>
      <c r="Q156" s="226">
        <v>0.040000000000000001</v>
      </c>
      <c r="R156" s="226">
        <f>Q156*H156</f>
        <v>13.4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137</v>
      </c>
      <c r="AT156" s="228" t="s">
        <v>133</v>
      </c>
      <c r="AU156" s="228" t="s">
        <v>84</v>
      </c>
      <c r="AY156" s="14" t="s">
        <v>131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82</v>
      </c>
      <c r="BK156" s="229">
        <f>ROUND(I156*H156,2)</f>
        <v>0</v>
      </c>
      <c r="BL156" s="14" t="s">
        <v>137</v>
      </c>
      <c r="BM156" s="228" t="s">
        <v>317</v>
      </c>
    </row>
    <row r="157" s="2" customFormat="1" ht="24.15" customHeight="1">
      <c r="A157" s="35"/>
      <c r="B157" s="36"/>
      <c r="C157" s="235" t="s">
        <v>318</v>
      </c>
      <c r="D157" s="235" t="s">
        <v>319</v>
      </c>
      <c r="E157" s="236" t="s">
        <v>320</v>
      </c>
      <c r="F157" s="237" t="s">
        <v>321</v>
      </c>
      <c r="G157" s="238" t="s">
        <v>141</v>
      </c>
      <c r="H157" s="239">
        <v>733</v>
      </c>
      <c r="I157" s="240"/>
      <c r="J157" s="241">
        <f>ROUND(I157*H157,2)</f>
        <v>0</v>
      </c>
      <c r="K157" s="242"/>
      <c r="L157" s="243"/>
      <c r="M157" s="244" t="s">
        <v>1</v>
      </c>
      <c r="N157" s="245" t="s">
        <v>39</v>
      </c>
      <c r="O157" s="88"/>
      <c r="P157" s="226">
        <f>O157*H157</f>
        <v>0</v>
      </c>
      <c r="Q157" s="226">
        <v>0.0126</v>
      </c>
      <c r="R157" s="226">
        <f>Q157*H157</f>
        <v>9.2357999999999993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162</v>
      </c>
      <c r="AT157" s="228" t="s">
        <v>319</v>
      </c>
      <c r="AU157" s="228" t="s">
        <v>84</v>
      </c>
      <c r="AY157" s="14" t="s">
        <v>131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82</v>
      </c>
      <c r="BK157" s="229">
        <f>ROUND(I157*H157,2)</f>
        <v>0</v>
      </c>
      <c r="BL157" s="14" t="s">
        <v>137</v>
      </c>
      <c r="BM157" s="228" t="s">
        <v>322</v>
      </c>
    </row>
    <row r="158" s="2" customFormat="1" ht="24.15" customHeight="1">
      <c r="A158" s="35"/>
      <c r="B158" s="36"/>
      <c r="C158" s="216" t="s">
        <v>323</v>
      </c>
      <c r="D158" s="216" t="s">
        <v>133</v>
      </c>
      <c r="E158" s="217" t="s">
        <v>324</v>
      </c>
      <c r="F158" s="218" t="s">
        <v>325</v>
      </c>
      <c r="G158" s="219" t="s">
        <v>136</v>
      </c>
      <c r="H158" s="220">
        <v>35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39</v>
      </c>
      <c r="O158" s="88"/>
      <c r="P158" s="226">
        <f>O158*H158</f>
        <v>0</v>
      </c>
      <c r="Q158" s="226">
        <v>0.089219999999999994</v>
      </c>
      <c r="R158" s="226">
        <f>Q158*H158</f>
        <v>3.1226999999999996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137</v>
      </c>
      <c r="AT158" s="228" t="s">
        <v>133</v>
      </c>
      <c r="AU158" s="228" t="s">
        <v>84</v>
      </c>
      <c r="AY158" s="14" t="s">
        <v>131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82</v>
      </c>
      <c r="BK158" s="229">
        <f>ROUND(I158*H158,2)</f>
        <v>0</v>
      </c>
      <c r="BL158" s="14" t="s">
        <v>137</v>
      </c>
      <c r="BM158" s="228" t="s">
        <v>326</v>
      </c>
    </row>
    <row r="159" s="2" customFormat="1" ht="24.15" customHeight="1">
      <c r="A159" s="35"/>
      <c r="B159" s="36"/>
      <c r="C159" s="235" t="s">
        <v>327</v>
      </c>
      <c r="D159" s="235" t="s">
        <v>319</v>
      </c>
      <c r="E159" s="236" t="s">
        <v>328</v>
      </c>
      <c r="F159" s="237" t="s">
        <v>329</v>
      </c>
      <c r="G159" s="238" t="s">
        <v>136</v>
      </c>
      <c r="H159" s="239">
        <v>32.549999999999997</v>
      </c>
      <c r="I159" s="240"/>
      <c r="J159" s="241">
        <f>ROUND(I159*H159,2)</f>
        <v>0</v>
      </c>
      <c r="K159" s="242"/>
      <c r="L159" s="243"/>
      <c r="M159" s="244" t="s">
        <v>1</v>
      </c>
      <c r="N159" s="245" t="s">
        <v>39</v>
      </c>
      <c r="O159" s="88"/>
      <c r="P159" s="226">
        <f>O159*H159</f>
        <v>0</v>
      </c>
      <c r="Q159" s="226">
        <v>0.113</v>
      </c>
      <c r="R159" s="226">
        <f>Q159*H159</f>
        <v>3.6781499999999996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162</v>
      </c>
      <c r="AT159" s="228" t="s">
        <v>319</v>
      </c>
      <c r="AU159" s="228" t="s">
        <v>84</v>
      </c>
      <c r="AY159" s="14" t="s">
        <v>131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82</v>
      </c>
      <c r="BK159" s="229">
        <f>ROUND(I159*H159,2)</f>
        <v>0</v>
      </c>
      <c r="BL159" s="14" t="s">
        <v>137</v>
      </c>
      <c r="BM159" s="228" t="s">
        <v>330</v>
      </c>
    </row>
    <row r="160" s="2" customFormat="1">
      <c r="A160" s="35"/>
      <c r="B160" s="36"/>
      <c r="C160" s="37"/>
      <c r="D160" s="246" t="s">
        <v>331</v>
      </c>
      <c r="E160" s="37"/>
      <c r="F160" s="247" t="s">
        <v>332</v>
      </c>
      <c r="G160" s="37"/>
      <c r="H160" s="37"/>
      <c r="I160" s="248"/>
      <c r="J160" s="37"/>
      <c r="K160" s="37"/>
      <c r="L160" s="41"/>
      <c r="M160" s="249"/>
      <c r="N160" s="250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331</v>
      </c>
      <c r="AU160" s="14" t="s">
        <v>84</v>
      </c>
    </row>
    <row r="161" s="2" customFormat="1" ht="24.15" customHeight="1">
      <c r="A161" s="35"/>
      <c r="B161" s="36"/>
      <c r="C161" s="235" t="s">
        <v>333</v>
      </c>
      <c r="D161" s="235" t="s">
        <v>319</v>
      </c>
      <c r="E161" s="236" t="s">
        <v>334</v>
      </c>
      <c r="F161" s="237" t="s">
        <v>335</v>
      </c>
      <c r="G161" s="238" t="s">
        <v>136</v>
      </c>
      <c r="H161" s="239">
        <v>4.2000000000000002</v>
      </c>
      <c r="I161" s="240"/>
      <c r="J161" s="241">
        <f>ROUND(I161*H161,2)</f>
        <v>0</v>
      </c>
      <c r="K161" s="242"/>
      <c r="L161" s="243"/>
      <c r="M161" s="244" t="s">
        <v>1</v>
      </c>
      <c r="N161" s="245" t="s">
        <v>39</v>
      </c>
      <c r="O161" s="88"/>
      <c r="P161" s="226">
        <f>O161*H161</f>
        <v>0</v>
      </c>
      <c r="Q161" s="226">
        <v>0.13100000000000001</v>
      </c>
      <c r="R161" s="226">
        <f>Q161*H161</f>
        <v>0.55020000000000002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162</v>
      </c>
      <c r="AT161" s="228" t="s">
        <v>319</v>
      </c>
      <c r="AU161" s="228" t="s">
        <v>84</v>
      </c>
      <c r="AY161" s="14" t="s">
        <v>131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82</v>
      </c>
      <c r="BK161" s="229">
        <f>ROUND(I161*H161,2)</f>
        <v>0</v>
      </c>
      <c r="BL161" s="14" t="s">
        <v>137</v>
      </c>
      <c r="BM161" s="228" t="s">
        <v>336</v>
      </c>
    </row>
    <row r="162" s="2" customFormat="1" ht="37.8" customHeight="1">
      <c r="A162" s="35"/>
      <c r="B162" s="36"/>
      <c r="C162" s="216" t="s">
        <v>337</v>
      </c>
      <c r="D162" s="216" t="s">
        <v>133</v>
      </c>
      <c r="E162" s="217" t="s">
        <v>338</v>
      </c>
      <c r="F162" s="218" t="s">
        <v>339</v>
      </c>
      <c r="G162" s="219" t="s">
        <v>136</v>
      </c>
      <c r="H162" s="220">
        <v>4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39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137</v>
      </c>
      <c r="AT162" s="228" t="s">
        <v>133</v>
      </c>
      <c r="AU162" s="228" t="s">
        <v>84</v>
      </c>
      <c r="AY162" s="14" t="s">
        <v>131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82</v>
      </c>
      <c r="BK162" s="229">
        <f>ROUND(I162*H162,2)</f>
        <v>0</v>
      </c>
      <c r="BL162" s="14" t="s">
        <v>137</v>
      </c>
      <c r="BM162" s="228" t="s">
        <v>340</v>
      </c>
    </row>
    <row r="163" s="12" customFormat="1" ht="22.8" customHeight="1">
      <c r="A163" s="12"/>
      <c r="B163" s="200"/>
      <c r="C163" s="201"/>
      <c r="D163" s="202" t="s">
        <v>73</v>
      </c>
      <c r="E163" s="214" t="s">
        <v>166</v>
      </c>
      <c r="F163" s="214" t="s">
        <v>341</v>
      </c>
      <c r="G163" s="201"/>
      <c r="H163" s="201"/>
      <c r="I163" s="204"/>
      <c r="J163" s="215">
        <f>BK163</f>
        <v>0</v>
      </c>
      <c r="K163" s="201"/>
      <c r="L163" s="206"/>
      <c r="M163" s="207"/>
      <c r="N163" s="208"/>
      <c r="O163" s="208"/>
      <c r="P163" s="209">
        <f>SUM(P164:P179)</f>
        <v>0</v>
      </c>
      <c r="Q163" s="208"/>
      <c r="R163" s="209">
        <f>SUM(R164:R179)</f>
        <v>189.09523000000002</v>
      </c>
      <c r="S163" s="208"/>
      <c r="T163" s="210">
        <f>SUM(T164:T179)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1" t="s">
        <v>82</v>
      </c>
      <c r="AT163" s="212" t="s">
        <v>73</v>
      </c>
      <c r="AU163" s="212" t="s">
        <v>82</v>
      </c>
      <c r="AY163" s="211" t="s">
        <v>131</v>
      </c>
      <c r="BK163" s="213">
        <f>SUM(BK164:BK179)</f>
        <v>0</v>
      </c>
    </row>
    <row r="164" s="2" customFormat="1" ht="24.15" customHeight="1">
      <c r="A164" s="35"/>
      <c r="B164" s="36"/>
      <c r="C164" s="216" t="s">
        <v>342</v>
      </c>
      <c r="D164" s="216" t="s">
        <v>133</v>
      </c>
      <c r="E164" s="217" t="s">
        <v>343</v>
      </c>
      <c r="F164" s="218" t="s">
        <v>344</v>
      </c>
      <c r="G164" s="219" t="s">
        <v>141</v>
      </c>
      <c r="H164" s="220">
        <v>3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39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137</v>
      </c>
      <c r="AT164" s="228" t="s">
        <v>133</v>
      </c>
      <c r="AU164" s="228" t="s">
        <v>84</v>
      </c>
      <c r="AY164" s="14" t="s">
        <v>131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82</v>
      </c>
      <c r="BK164" s="229">
        <f>ROUND(I164*H164,2)</f>
        <v>0</v>
      </c>
      <c r="BL164" s="14" t="s">
        <v>137</v>
      </c>
      <c r="BM164" s="228" t="s">
        <v>345</v>
      </c>
    </row>
    <row r="165" s="2" customFormat="1" ht="24.15" customHeight="1">
      <c r="A165" s="35"/>
      <c r="B165" s="36"/>
      <c r="C165" s="216" t="s">
        <v>346</v>
      </c>
      <c r="D165" s="216" t="s">
        <v>133</v>
      </c>
      <c r="E165" s="217" t="s">
        <v>347</v>
      </c>
      <c r="F165" s="218" t="s">
        <v>348</v>
      </c>
      <c r="G165" s="219" t="s">
        <v>141</v>
      </c>
      <c r="H165" s="220">
        <v>3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39</v>
      </c>
      <c r="O165" s="88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137</v>
      </c>
      <c r="AT165" s="228" t="s">
        <v>133</v>
      </c>
      <c r="AU165" s="228" t="s">
        <v>84</v>
      </c>
      <c r="AY165" s="14" t="s">
        <v>131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82</v>
      </c>
      <c r="BK165" s="229">
        <f>ROUND(I165*H165,2)</f>
        <v>0</v>
      </c>
      <c r="BL165" s="14" t="s">
        <v>137</v>
      </c>
      <c r="BM165" s="228" t="s">
        <v>349</v>
      </c>
    </row>
    <row r="166" s="2" customFormat="1" ht="24.15" customHeight="1">
      <c r="A166" s="35"/>
      <c r="B166" s="36"/>
      <c r="C166" s="216" t="s">
        <v>350</v>
      </c>
      <c r="D166" s="216" t="s">
        <v>133</v>
      </c>
      <c r="E166" s="217" t="s">
        <v>351</v>
      </c>
      <c r="F166" s="218" t="s">
        <v>352</v>
      </c>
      <c r="G166" s="219" t="s">
        <v>141</v>
      </c>
      <c r="H166" s="220">
        <v>8</v>
      </c>
      <c r="I166" s="221"/>
      <c r="J166" s="222">
        <f>ROUND(I166*H166,2)</f>
        <v>0</v>
      </c>
      <c r="K166" s="223"/>
      <c r="L166" s="41"/>
      <c r="M166" s="224" t="s">
        <v>1</v>
      </c>
      <c r="N166" s="225" t="s">
        <v>39</v>
      </c>
      <c r="O166" s="88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137</v>
      </c>
      <c r="AT166" s="228" t="s">
        <v>133</v>
      </c>
      <c r="AU166" s="228" t="s">
        <v>84</v>
      </c>
      <c r="AY166" s="14" t="s">
        <v>131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82</v>
      </c>
      <c r="BK166" s="229">
        <f>ROUND(I166*H166,2)</f>
        <v>0</v>
      </c>
      <c r="BL166" s="14" t="s">
        <v>137</v>
      </c>
      <c r="BM166" s="228" t="s">
        <v>353</v>
      </c>
    </row>
    <row r="167" s="2" customFormat="1" ht="24.15" customHeight="1">
      <c r="A167" s="35"/>
      <c r="B167" s="36"/>
      <c r="C167" s="216" t="s">
        <v>354</v>
      </c>
      <c r="D167" s="216" t="s">
        <v>133</v>
      </c>
      <c r="E167" s="217" t="s">
        <v>355</v>
      </c>
      <c r="F167" s="218" t="s">
        <v>356</v>
      </c>
      <c r="G167" s="219" t="s">
        <v>141</v>
      </c>
      <c r="H167" s="220">
        <v>1095</v>
      </c>
      <c r="I167" s="221"/>
      <c r="J167" s="222">
        <f>ROUND(I167*H167,2)</f>
        <v>0</v>
      </c>
      <c r="K167" s="223"/>
      <c r="L167" s="41"/>
      <c r="M167" s="224" t="s">
        <v>1</v>
      </c>
      <c r="N167" s="225" t="s">
        <v>39</v>
      </c>
      <c r="O167" s="88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137</v>
      </c>
      <c r="AT167" s="228" t="s">
        <v>133</v>
      </c>
      <c r="AU167" s="228" t="s">
        <v>84</v>
      </c>
      <c r="AY167" s="14" t="s">
        <v>131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82</v>
      </c>
      <c r="BK167" s="229">
        <f>ROUND(I167*H167,2)</f>
        <v>0</v>
      </c>
      <c r="BL167" s="14" t="s">
        <v>137</v>
      </c>
      <c r="BM167" s="228" t="s">
        <v>357</v>
      </c>
    </row>
    <row r="168" s="2" customFormat="1" ht="24.15" customHeight="1">
      <c r="A168" s="35"/>
      <c r="B168" s="36"/>
      <c r="C168" s="216" t="s">
        <v>358</v>
      </c>
      <c r="D168" s="216" t="s">
        <v>133</v>
      </c>
      <c r="E168" s="217" t="s">
        <v>359</v>
      </c>
      <c r="F168" s="218" t="s">
        <v>360</v>
      </c>
      <c r="G168" s="219" t="s">
        <v>141</v>
      </c>
      <c r="H168" s="220">
        <v>1095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39</v>
      </c>
      <c r="O168" s="88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137</v>
      </c>
      <c r="AT168" s="228" t="s">
        <v>133</v>
      </c>
      <c r="AU168" s="228" t="s">
        <v>84</v>
      </c>
      <c r="AY168" s="14" t="s">
        <v>131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82</v>
      </c>
      <c r="BK168" s="229">
        <f>ROUND(I168*H168,2)</f>
        <v>0</v>
      </c>
      <c r="BL168" s="14" t="s">
        <v>137</v>
      </c>
      <c r="BM168" s="228" t="s">
        <v>361</v>
      </c>
    </row>
    <row r="169" s="2" customFormat="1" ht="24.15" customHeight="1">
      <c r="A169" s="35"/>
      <c r="B169" s="36"/>
      <c r="C169" s="216" t="s">
        <v>362</v>
      </c>
      <c r="D169" s="216" t="s">
        <v>133</v>
      </c>
      <c r="E169" s="217" t="s">
        <v>363</v>
      </c>
      <c r="F169" s="218" t="s">
        <v>364</v>
      </c>
      <c r="G169" s="219" t="s">
        <v>141</v>
      </c>
      <c r="H169" s="220">
        <v>2920</v>
      </c>
      <c r="I169" s="221"/>
      <c r="J169" s="222">
        <f>ROUND(I169*H169,2)</f>
        <v>0</v>
      </c>
      <c r="K169" s="223"/>
      <c r="L169" s="41"/>
      <c r="M169" s="224" t="s">
        <v>1</v>
      </c>
      <c r="N169" s="225" t="s">
        <v>39</v>
      </c>
      <c r="O169" s="88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137</v>
      </c>
      <c r="AT169" s="228" t="s">
        <v>133</v>
      </c>
      <c r="AU169" s="228" t="s">
        <v>84</v>
      </c>
      <c r="AY169" s="14" t="s">
        <v>131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82</v>
      </c>
      <c r="BK169" s="229">
        <f>ROUND(I169*H169,2)</f>
        <v>0</v>
      </c>
      <c r="BL169" s="14" t="s">
        <v>137</v>
      </c>
      <c r="BM169" s="228" t="s">
        <v>365</v>
      </c>
    </row>
    <row r="170" s="2" customFormat="1" ht="24.15" customHeight="1">
      <c r="A170" s="35"/>
      <c r="B170" s="36"/>
      <c r="C170" s="216" t="s">
        <v>366</v>
      </c>
      <c r="D170" s="216" t="s">
        <v>133</v>
      </c>
      <c r="E170" s="217" t="s">
        <v>367</v>
      </c>
      <c r="F170" s="218" t="s">
        <v>368</v>
      </c>
      <c r="G170" s="219" t="s">
        <v>141</v>
      </c>
      <c r="H170" s="220">
        <v>1</v>
      </c>
      <c r="I170" s="221"/>
      <c r="J170" s="222">
        <f>ROUND(I170*H170,2)</f>
        <v>0</v>
      </c>
      <c r="K170" s="223"/>
      <c r="L170" s="41"/>
      <c r="M170" s="224" t="s">
        <v>1</v>
      </c>
      <c r="N170" s="225" t="s">
        <v>39</v>
      </c>
      <c r="O170" s="88"/>
      <c r="P170" s="226">
        <f>O170*H170</f>
        <v>0</v>
      </c>
      <c r="Q170" s="226">
        <v>0.00069999999999999999</v>
      </c>
      <c r="R170" s="226">
        <f>Q170*H170</f>
        <v>0.00069999999999999999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137</v>
      </c>
      <c r="AT170" s="228" t="s">
        <v>133</v>
      </c>
      <c r="AU170" s="228" t="s">
        <v>84</v>
      </c>
      <c r="AY170" s="14" t="s">
        <v>131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82</v>
      </c>
      <c r="BK170" s="229">
        <f>ROUND(I170*H170,2)</f>
        <v>0</v>
      </c>
      <c r="BL170" s="14" t="s">
        <v>137</v>
      </c>
      <c r="BM170" s="228" t="s">
        <v>369</v>
      </c>
    </row>
    <row r="171" s="2" customFormat="1" ht="24.15" customHeight="1">
      <c r="A171" s="35"/>
      <c r="B171" s="36"/>
      <c r="C171" s="235" t="s">
        <v>370</v>
      </c>
      <c r="D171" s="235" t="s">
        <v>319</v>
      </c>
      <c r="E171" s="236" t="s">
        <v>371</v>
      </c>
      <c r="F171" s="237" t="s">
        <v>372</v>
      </c>
      <c r="G171" s="238" t="s">
        <v>141</v>
      </c>
      <c r="H171" s="239">
        <v>1</v>
      </c>
      <c r="I171" s="240"/>
      <c r="J171" s="241">
        <f>ROUND(I171*H171,2)</f>
        <v>0</v>
      </c>
      <c r="K171" s="242"/>
      <c r="L171" s="243"/>
      <c r="M171" s="244" t="s">
        <v>1</v>
      </c>
      <c r="N171" s="245" t="s">
        <v>39</v>
      </c>
      <c r="O171" s="88"/>
      <c r="P171" s="226">
        <f>O171*H171</f>
        <v>0</v>
      </c>
      <c r="Q171" s="226">
        <v>0.0025000000000000001</v>
      </c>
      <c r="R171" s="226">
        <f>Q171*H171</f>
        <v>0.0025000000000000001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162</v>
      </c>
      <c r="AT171" s="228" t="s">
        <v>319</v>
      </c>
      <c r="AU171" s="228" t="s">
        <v>84</v>
      </c>
      <c r="AY171" s="14" t="s">
        <v>131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82</v>
      </c>
      <c r="BK171" s="229">
        <f>ROUND(I171*H171,2)</f>
        <v>0</v>
      </c>
      <c r="BL171" s="14" t="s">
        <v>137</v>
      </c>
      <c r="BM171" s="228" t="s">
        <v>373</v>
      </c>
    </row>
    <row r="172" s="2" customFormat="1" ht="24.15" customHeight="1">
      <c r="A172" s="35"/>
      <c r="B172" s="36"/>
      <c r="C172" s="216" t="s">
        <v>374</v>
      </c>
      <c r="D172" s="216" t="s">
        <v>133</v>
      </c>
      <c r="E172" s="217" t="s">
        <v>375</v>
      </c>
      <c r="F172" s="218" t="s">
        <v>376</v>
      </c>
      <c r="G172" s="219" t="s">
        <v>377</v>
      </c>
      <c r="H172" s="220">
        <v>62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39</v>
      </c>
      <c r="O172" s="88"/>
      <c r="P172" s="226">
        <f>O172*H172</f>
        <v>0</v>
      </c>
      <c r="Q172" s="226">
        <v>0.00020000000000000001</v>
      </c>
      <c r="R172" s="226">
        <f>Q172*H172</f>
        <v>0.012400000000000001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137</v>
      </c>
      <c r="AT172" s="228" t="s">
        <v>133</v>
      </c>
      <c r="AU172" s="228" t="s">
        <v>84</v>
      </c>
      <c r="AY172" s="14" t="s">
        <v>131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82</v>
      </c>
      <c r="BK172" s="229">
        <f>ROUND(I172*H172,2)</f>
        <v>0</v>
      </c>
      <c r="BL172" s="14" t="s">
        <v>137</v>
      </c>
      <c r="BM172" s="228" t="s">
        <v>378</v>
      </c>
    </row>
    <row r="173" s="2" customFormat="1" ht="33" customHeight="1">
      <c r="A173" s="35"/>
      <c r="B173" s="36"/>
      <c r="C173" s="216" t="s">
        <v>379</v>
      </c>
      <c r="D173" s="216" t="s">
        <v>133</v>
      </c>
      <c r="E173" s="217" t="s">
        <v>380</v>
      </c>
      <c r="F173" s="218" t="s">
        <v>381</v>
      </c>
      <c r="G173" s="219" t="s">
        <v>377</v>
      </c>
      <c r="H173" s="220">
        <v>514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39</v>
      </c>
      <c r="O173" s="88"/>
      <c r="P173" s="226">
        <f>O173*H173</f>
        <v>0</v>
      </c>
      <c r="Q173" s="226">
        <v>0.15540000000000001</v>
      </c>
      <c r="R173" s="226">
        <f>Q173*H173</f>
        <v>79.875600000000006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137</v>
      </c>
      <c r="AT173" s="228" t="s">
        <v>133</v>
      </c>
      <c r="AU173" s="228" t="s">
        <v>84</v>
      </c>
      <c r="AY173" s="14" t="s">
        <v>131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82</v>
      </c>
      <c r="BK173" s="229">
        <f>ROUND(I173*H173,2)</f>
        <v>0</v>
      </c>
      <c r="BL173" s="14" t="s">
        <v>137</v>
      </c>
      <c r="BM173" s="228" t="s">
        <v>382</v>
      </c>
    </row>
    <row r="174" s="2" customFormat="1" ht="21.75" customHeight="1">
      <c r="A174" s="35"/>
      <c r="B174" s="36"/>
      <c r="C174" s="235" t="s">
        <v>383</v>
      </c>
      <c r="D174" s="235" t="s">
        <v>319</v>
      </c>
      <c r="E174" s="236" t="s">
        <v>384</v>
      </c>
      <c r="F174" s="237" t="s">
        <v>385</v>
      </c>
      <c r="G174" s="238" t="s">
        <v>377</v>
      </c>
      <c r="H174" s="239">
        <v>71.400000000000006</v>
      </c>
      <c r="I174" s="240"/>
      <c r="J174" s="241">
        <f>ROUND(I174*H174,2)</f>
        <v>0</v>
      </c>
      <c r="K174" s="242"/>
      <c r="L174" s="243"/>
      <c r="M174" s="244" t="s">
        <v>1</v>
      </c>
      <c r="N174" s="245" t="s">
        <v>39</v>
      </c>
      <c r="O174" s="88"/>
      <c r="P174" s="226">
        <f>O174*H174</f>
        <v>0</v>
      </c>
      <c r="Q174" s="226">
        <v>0.040000000000000001</v>
      </c>
      <c r="R174" s="226">
        <f>Q174*H174</f>
        <v>2.8560000000000003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162</v>
      </c>
      <c r="AT174" s="228" t="s">
        <v>319</v>
      </c>
      <c r="AU174" s="228" t="s">
        <v>84</v>
      </c>
      <c r="AY174" s="14" t="s">
        <v>131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82</v>
      </c>
      <c r="BK174" s="229">
        <f>ROUND(I174*H174,2)</f>
        <v>0</v>
      </c>
      <c r="BL174" s="14" t="s">
        <v>137</v>
      </c>
      <c r="BM174" s="228" t="s">
        <v>386</v>
      </c>
    </row>
    <row r="175" s="2" customFormat="1" ht="24.15" customHeight="1">
      <c r="A175" s="35"/>
      <c r="B175" s="36"/>
      <c r="C175" s="235" t="s">
        <v>387</v>
      </c>
      <c r="D175" s="235" t="s">
        <v>319</v>
      </c>
      <c r="E175" s="236" t="s">
        <v>388</v>
      </c>
      <c r="F175" s="237" t="s">
        <v>389</v>
      </c>
      <c r="G175" s="238" t="s">
        <v>377</v>
      </c>
      <c r="H175" s="239">
        <v>95.900000000000006</v>
      </c>
      <c r="I175" s="240"/>
      <c r="J175" s="241">
        <f>ROUND(I175*H175,2)</f>
        <v>0</v>
      </c>
      <c r="K175" s="242"/>
      <c r="L175" s="243"/>
      <c r="M175" s="244" t="s">
        <v>1</v>
      </c>
      <c r="N175" s="245" t="s">
        <v>39</v>
      </c>
      <c r="O175" s="88"/>
      <c r="P175" s="226">
        <f>O175*H175</f>
        <v>0</v>
      </c>
      <c r="Q175" s="226">
        <v>0.055</v>
      </c>
      <c r="R175" s="226">
        <f>Q175*H175</f>
        <v>5.2745000000000006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162</v>
      </c>
      <c r="AT175" s="228" t="s">
        <v>319</v>
      </c>
      <c r="AU175" s="228" t="s">
        <v>84</v>
      </c>
      <c r="AY175" s="14" t="s">
        <v>131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82</v>
      </c>
      <c r="BK175" s="229">
        <f>ROUND(I175*H175,2)</f>
        <v>0</v>
      </c>
      <c r="BL175" s="14" t="s">
        <v>137</v>
      </c>
      <c r="BM175" s="228" t="s">
        <v>390</v>
      </c>
    </row>
    <row r="176" s="2" customFormat="1" ht="16.5" customHeight="1">
      <c r="A176" s="35"/>
      <c r="B176" s="36"/>
      <c r="C176" s="235" t="s">
        <v>391</v>
      </c>
      <c r="D176" s="235" t="s">
        <v>319</v>
      </c>
      <c r="E176" s="236" t="s">
        <v>392</v>
      </c>
      <c r="F176" s="237" t="s">
        <v>393</v>
      </c>
      <c r="G176" s="238" t="s">
        <v>377</v>
      </c>
      <c r="H176" s="239">
        <v>356.69999999999999</v>
      </c>
      <c r="I176" s="240"/>
      <c r="J176" s="241">
        <f>ROUND(I176*H176,2)</f>
        <v>0</v>
      </c>
      <c r="K176" s="242"/>
      <c r="L176" s="243"/>
      <c r="M176" s="244" t="s">
        <v>1</v>
      </c>
      <c r="N176" s="245" t="s">
        <v>39</v>
      </c>
      <c r="O176" s="88"/>
      <c r="P176" s="226">
        <f>O176*H176</f>
        <v>0</v>
      </c>
      <c r="Q176" s="226">
        <v>0.080000000000000002</v>
      </c>
      <c r="R176" s="226">
        <f>Q176*H176</f>
        <v>28.536000000000001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162</v>
      </c>
      <c r="AT176" s="228" t="s">
        <v>319</v>
      </c>
      <c r="AU176" s="228" t="s">
        <v>84</v>
      </c>
      <c r="AY176" s="14" t="s">
        <v>131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82</v>
      </c>
      <c r="BK176" s="229">
        <f>ROUND(I176*H176,2)</f>
        <v>0</v>
      </c>
      <c r="BL176" s="14" t="s">
        <v>137</v>
      </c>
      <c r="BM176" s="228" t="s">
        <v>394</v>
      </c>
    </row>
    <row r="177" s="2" customFormat="1" ht="24.15" customHeight="1">
      <c r="A177" s="35"/>
      <c r="B177" s="36"/>
      <c r="C177" s="216" t="s">
        <v>395</v>
      </c>
      <c r="D177" s="216" t="s">
        <v>133</v>
      </c>
      <c r="E177" s="217" t="s">
        <v>396</v>
      </c>
      <c r="F177" s="218" t="s">
        <v>397</v>
      </c>
      <c r="G177" s="219" t="s">
        <v>227</v>
      </c>
      <c r="H177" s="220">
        <v>32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39</v>
      </c>
      <c r="O177" s="88"/>
      <c r="P177" s="226">
        <f>O177*H177</f>
        <v>0</v>
      </c>
      <c r="Q177" s="226">
        <v>2.2563399999999998</v>
      </c>
      <c r="R177" s="226">
        <f>Q177*H177</f>
        <v>72.202879999999993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137</v>
      </c>
      <c r="AT177" s="228" t="s">
        <v>133</v>
      </c>
      <c r="AU177" s="228" t="s">
        <v>84</v>
      </c>
      <c r="AY177" s="14" t="s">
        <v>131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82</v>
      </c>
      <c r="BK177" s="229">
        <f>ROUND(I177*H177,2)</f>
        <v>0</v>
      </c>
      <c r="BL177" s="14" t="s">
        <v>137</v>
      </c>
      <c r="BM177" s="228" t="s">
        <v>398</v>
      </c>
    </row>
    <row r="178" s="2" customFormat="1" ht="24.15" customHeight="1">
      <c r="A178" s="35"/>
      <c r="B178" s="36"/>
      <c r="C178" s="216" t="s">
        <v>399</v>
      </c>
      <c r="D178" s="216" t="s">
        <v>133</v>
      </c>
      <c r="E178" s="217" t="s">
        <v>400</v>
      </c>
      <c r="F178" s="218" t="s">
        <v>401</v>
      </c>
      <c r="G178" s="219" t="s">
        <v>377</v>
      </c>
      <c r="H178" s="220">
        <v>45</v>
      </c>
      <c r="I178" s="221"/>
      <c r="J178" s="222">
        <f>ROUND(I178*H178,2)</f>
        <v>0</v>
      </c>
      <c r="K178" s="223"/>
      <c r="L178" s="41"/>
      <c r="M178" s="224" t="s">
        <v>1</v>
      </c>
      <c r="N178" s="225" t="s">
        <v>39</v>
      </c>
      <c r="O178" s="88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137</v>
      </c>
      <c r="AT178" s="228" t="s">
        <v>133</v>
      </c>
      <c r="AU178" s="228" t="s">
        <v>84</v>
      </c>
      <c r="AY178" s="14" t="s">
        <v>131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82</v>
      </c>
      <c r="BK178" s="229">
        <f>ROUND(I178*H178,2)</f>
        <v>0</v>
      </c>
      <c r="BL178" s="14" t="s">
        <v>137</v>
      </c>
      <c r="BM178" s="228" t="s">
        <v>402</v>
      </c>
    </row>
    <row r="179" s="2" customFormat="1" ht="37.8" customHeight="1">
      <c r="A179" s="35"/>
      <c r="B179" s="36"/>
      <c r="C179" s="216" t="s">
        <v>403</v>
      </c>
      <c r="D179" s="216" t="s">
        <v>133</v>
      </c>
      <c r="E179" s="217" t="s">
        <v>404</v>
      </c>
      <c r="F179" s="218" t="s">
        <v>405</v>
      </c>
      <c r="G179" s="219" t="s">
        <v>136</v>
      </c>
      <c r="H179" s="220">
        <v>485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39</v>
      </c>
      <c r="O179" s="88"/>
      <c r="P179" s="226">
        <f>O179*H179</f>
        <v>0</v>
      </c>
      <c r="Q179" s="226">
        <v>0.00068999999999999997</v>
      </c>
      <c r="R179" s="226">
        <f>Q179*H179</f>
        <v>0.33465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137</v>
      </c>
      <c r="AT179" s="228" t="s">
        <v>133</v>
      </c>
      <c r="AU179" s="228" t="s">
        <v>84</v>
      </c>
      <c r="AY179" s="14" t="s">
        <v>131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82</v>
      </c>
      <c r="BK179" s="229">
        <f>ROUND(I179*H179,2)</f>
        <v>0</v>
      </c>
      <c r="BL179" s="14" t="s">
        <v>137</v>
      </c>
      <c r="BM179" s="228" t="s">
        <v>406</v>
      </c>
    </row>
    <row r="180" s="12" customFormat="1" ht="22.8" customHeight="1">
      <c r="A180" s="12"/>
      <c r="B180" s="200"/>
      <c r="C180" s="201"/>
      <c r="D180" s="202" t="s">
        <v>73</v>
      </c>
      <c r="E180" s="214" t="s">
        <v>407</v>
      </c>
      <c r="F180" s="214" t="s">
        <v>408</v>
      </c>
      <c r="G180" s="201"/>
      <c r="H180" s="201"/>
      <c r="I180" s="204"/>
      <c r="J180" s="215">
        <f>BK180</f>
        <v>0</v>
      </c>
      <c r="K180" s="201"/>
      <c r="L180" s="206"/>
      <c r="M180" s="207"/>
      <c r="N180" s="208"/>
      <c r="O180" s="208"/>
      <c r="P180" s="209">
        <f>SUM(P181:P184)</f>
        <v>0</v>
      </c>
      <c r="Q180" s="208"/>
      <c r="R180" s="209">
        <f>SUM(R181:R184)</f>
        <v>0</v>
      </c>
      <c r="S180" s="208"/>
      <c r="T180" s="210">
        <f>SUM(T181:T184)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1" t="s">
        <v>82</v>
      </c>
      <c r="AT180" s="212" t="s">
        <v>73</v>
      </c>
      <c r="AU180" s="212" t="s">
        <v>82</v>
      </c>
      <c r="AY180" s="211" t="s">
        <v>131</v>
      </c>
      <c r="BK180" s="213">
        <f>SUM(BK181:BK184)</f>
        <v>0</v>
      </c>
    </row>
    <row r="181" s="2" customFormat="1" ht="24.15" customHeight="1">
      <c r="A181" s="35"/>
      <c r="B181" s="36"/>
      <c r="C181" s="216" t="s">
        <v>409</v>
      </c>
      <c r="D181" s="216" t="s">
        <v>133</v>
      </c>
      <c r="E181" s="217" t="s">
        <v>410</v>
      </c>
      <c r="F181" s="218" t="s">
        <v>411</v>
      </c>
      <c r="G181" s="219" t="s">
        <v>261</v>
      </c>
      <c r="H181" s="220">
        <v>948.48000000000002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39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137</v>
      </c>
      <c r="AT181" s="228" t="s">
        <v>133</v>
      </c>
      <c r="AU181" s="228" t="s">
        <v>84</v>
      </c>
      <c r="AY181" s="14" t="s">
        <v>131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82</v>
      </c>
      <c r="BK181" s="229">
        <f>ROUND(I181*H181,2)</f>
        <v>0</v>
      </c>
      <c r="BL181" s="14" t="s">
        <v>137</v>
      </c>
      <c r="BM181" s="228" t="s">
        <v>412</v>
      </c>
    </row>
    <row r="182" s="2" customFormat="1" ht="24.15" customHeight="1">
      <c r="A182" s="35"/>
      <c r="B182" s="36"/>
      <c r="C182" s="216" t="s">
        <v>413</v>
      </c>
      <c r="D182" s="216" t="s">
        <v>133</v>
      </c>
      <c r="E182" s="217" t="s">
        <v>414</v>
      </c>
      <c r="F182" s="218" t="s">
        <v>415</v>
      </c>
      <c r="G182" s="219" t="s">
        <v>261</v>
      </c>
      <c r="H182" s="220">
        <v>23712</v>
      </c>
      <c r="I182" s="221"/>
      <c r="J182" s="222">
        <f>ROUND(I182*H182,2)</f>
        <v>0</v>
      </c>
      <c r="K182" s="223"/>
      <c r="L182" s="41"/>
      <c r="M182" s="224" t="s">
        <v>1</v>
      </c>
      <c r="N182" s="225" t="s">
        <v>39</v>
      </c>
      <c r="O182" s="88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8" t="s">
        <v>137</v>
      </c>
      <c r="AT182" s="228" t="s">
        <v>133</v>
      </c>
      <c r="AU182" s="228" t="s">
        <v>84</v>
      </c>
      <c r="AY182" s="14" t="s">
        <v>131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4" t="s">
        <v>82</v>
      </c>
      <c r="BK182" s="229">
        <f>ROUND(I182*H182,2)</f>
        <v>0</v>
      </c>
      <c r="BL182" s="14" t="s">
        <v>137</v>
      </c>
      <c r="BM182" s="228" t="s">
        <v>416</v>
      </c>
    </row>
    <row r="183" s="2" customFormat="1" ht="44.25" customHeight="1">
      <c r="A183" s="35"/>
      <c r="B183" s="36"/>
      <c r="C183" s="216" t="s">
        <v>417</v>
      </c>
      <c r="D183" s="216" t="s">
        <v>133</v>
      </c>
      <c r="E183" s="217" t="s">
        <v>418</v>
      </c>
      <c r="F183" s="218" t="s">
        <v>419</v>
      </c>
      <c r="G183" s="219" t="s">
        <v>261</v>
      </c>
      <c r="H183" s="220">
        <v>930</v>
      </c>
      <c r="I183" s="221"/>
      <c r="J183" s="222">
        <f>ROUND(I183*H183,2)</f>
        <v>0</v>
      </c>
      <c r="K183" s="223"/>
      <c r="L183" s="41"/>
      <c r="M183" s="224" t="s">
        <v>1</v>
      </c>
      <c r="N183" s="225" t="s">
        <v>39</v>
      </c>
      <c r="O183" s="88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137</v>
      </c>
      <c r="AT183" s="228" t="s">
        <v>133</v>
      </c>
      <c r="AU183" s="228" t="s">
        <v>84</v>
      </c>
      <c r="AY183" s="14" t="s">
        <v>131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82</v>
      </c>
      <c r="BK183" s="229">
        <f>ROUND(I183*H183,2)</f>
        <v>0</v>
      </c>
      <c r="BL183" s="14" t="s">
        <v>137</v>
      </c>
      <c r="BM183" s="228" t="s">
        <v>420</v>
      </c>
    </row>
    <row r="184" s="2" customFormat="1" ht="44.25" customHeight="1">
      <c r="A184" s="35"/>
      <c r="B184" s="36"/>
      <c r="C184" s="216" t="s">
        <v>421</v>
      </c>
      <c r="D184" s="216" t="s">
        <v>133</v>
      </c>
      <c r="E184" s="217" t="s">
        <v>422</v>
      </c>
      <c r="F184" s="218" t="s">
        <v>423</v>
      </c>
      <c r="G184" s="219" t="s">
        <v>261</v>
      </c>
      <c r="H184" s="220">
        <v>18.48</v>
      </c>
      <c r="I184" s="221"/>
      <c r="J184" s="222">
        <f>ROUND(I184*H184,2)</f>
        <v>0</v>
      </c>
      <c r="K184" s="223"/>
      <c r="L184" s="41"/>
      <c r="M184" s="224" t="s">
        <v>1</v>
      </c>
      <c r="N184" s="225" t="s">
        <v>39</v>
      </c>
      <c r="O184" s="88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8" t="s">
        <v>137</v>
      </c>
      <c r="AT184" s="228" t="s">
        <v>133</v>
      </c>
      <c r="AU184" s="228" t="s">
        <v>84</v>
      </c>
      <c r="AY184" s="14" t="s">
        <v>131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4" t="s">
        <v>82</v>
      </c>
      <c r="BK184" s="229">
        <f>ROUND(I184*H184,2)</f>
        <v>0</v>
      </c>
      <c r="BL184" s="14" t="s">
        <v>137</v>
      </c>
      <c r="BM184" s="228" t="s">
        <v>424</v>
      </c>
    </row>
    <row r="185" s="12" customFormat="1" ht="22.8" customHeight="1">
      <c r="A185" s="12"/>
      <c r="B185" s="200"/>
      <c r="C185" s="201"/>
      <c r="D185" s="202" t="s">
        <v>73</v>
      </c>
      <c r="E185" s="214" t="s">
        <v>425</v>
      </c>
      <c r="F185" s="214" t="s">
        <v>426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SUM(P186:P187)</f>
        <v>0</v>
      </c>
      <c r="Q185" s="208"/>
      <c r="R185" s="209">
        <f>SUM(R186:R187)</f>
        <v>0</v>
      </c>
      <c r="S185" s="208"/>
      <c r="T185" s="210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82</v>
      </c>
      <c r="AT185" s="212" t="s">
        <v>73</v>
      </c>
      <c r="AU185" s="212" t="s">
        <v>82</v>
      </c>
      <c r="AY185" s="211" t="s">
        <v>131</v>
      </c>
      <c r="BK185" s="213">
        <f>SUM(BK186:BK187)</f>
        <v>0</v>
      </c>
    </row>
    <row r="186" s="2" customFormat="1" ht="24.15" customHeight="1">
      <c r="A186" s="35"/>
      <c r="B186" s="36"/>
      <c r="C186" s="216" t="s">
        <v>427</v>
      </c>
      <c r="D186" s="216" t="s">
        <v>133</v>
      </c>
      <c r="E186" s="217" t="s">
        <v>428</v>
      </c>
      <c r="F186" s="218" t="s">
        <v>429</v>
      </c>
      <c r="G186" s="219" t="s">
        <v>261</v>
      </c>
      <c r="H186" s="220">
        <v>30.218</v>
      </c>
      <c r="I186" s="221"/>
      <c r="J186" s="222">
        <f>ROUND(I186*H186,2)</f>
        <v>0</v>
      </c>
      <c r="K186" s="223"/>
      <c r="L186" s="41"/>
      <c r="M186" s="224" t="s">
        <v>1</v>
      </c>
      <c r="N186" s="225" t="s">
        <v>39</v>
      </c>
      <c r="O186" s="88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8" t="s">
        <v>137</v>
      </c>
      <c r="AT186" s="228" t="s">
        <v>133</v>
      </c>
      <c r="AU186" s="228" t="s">
        <v>84</v>
      </c>
      <c r="AY186" s="14" t="s">
        <v>131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4" t="s">
        <v>82</v>
      </c>
      <c r="BK186" s="229">
        <f>ROUND(I186*H186,2)</f>
        <v>0</v>
      </c>
      <c r="BL186" s="14" t="s">
        <v>137</v>
      </c>
      <c r="BM186" s="228" t="s">
        <v>430</v>
      </c>
    </row>
    <row r="187" s="2" customFormat="1" ht="33" customHeight="1">
      <c r="A187" s="35"/>
      <c r="B187" s="36"/>
      <c r="C187" s="216" t="s">
        <v>431</v>
      </c>
      <c r="D187" s="216" t="s">
        <v>133</v>
      </c>
      <c r="E187" s="217" t="s">
        <v>432</v>
      </c>
      <c r="F187" s="218" t="s">
        <v>433</v>
      </c>
      <c r="G187" s="219" t="s">
        <v>261</v>
      </c>
      <c r="H187" s="220">
        <v>184.542</v>
      </c>
      <c r="I187" s="221"/>
      <c r="J187" s="222">
        <f>ROUND(I187*H187,2)</f>
        <v>0</v>
      </c>
      <c r="K187" s="223"/>
      <c r="L187" s="41"/>
      <c r="M187" s="230" t="s">
        <v>1</v>
      </c>
      <c r="N187" s="231" t="s">
        <v>39</v>
      </c>
      <c r="O187" s="232"/>
      <c r="P187" s="233">
        <f>O187*H187</f>
        <v>0</v>
      </c>
      <c r="Q187" s="233">
        <v>0</v>
      </c>
      <c r="R187" s="233">
        <f>Q187*H187</f>
        <v>0</v>
      </c>
      <c r="S187" s="233">
        <v>0</v>
      </c>
      <c r="T187" s="234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8" t="s">
        <v>137</v>
      </c>
      <c r="AT187" s="228" t="s">
        <v>133</v>
      </c>
      <c r="AU187" s="228" t="s">
        <v>84</v>
      </c>
      <c r="AY187" s="14" t="s">
        <v>131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4" t="s">
        <v>82</v>
      </c>
      <c r="BK187" s="229">
        <f>ROUND(I187*H187,2)</f>
        <v>0</v>
      </c>
      <c r="BL187" s="14" t="s">
        <v>137</v>
      </c>
      <c r="BM187" s="228" t="s">
        <v>434</v>
      </c>
    </row>
    <row r="188" s="2" customFormat="1" ht="6.96" customHeight="1">
      <c r="A188" s="35"/>
      <c r="B188" s="63"/>
      <c r="C188" s="64"/>
      <c r="D188" s="64"/>
      <c r="E188" s="64"/>
      <c r="F188" s="64"/>
      <c r="G188" s="64"/>
      <c r="H188" s="64"/>
      <c r="I188" s="64"/>
      <c r="J188" s="64"/>
      <c r="K188" s="64"/>
      <c r="L188" s="41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</row>
  </sheetData>
  <sheetProtection sheet="1" autoFilter="0" formatColumns="0" formatRows="0" objects="1" scenarios="1" spinCount="100000" saltValue="kpd4zZTJ60rjtKZTg47Hz25XJw6FM8NYiZWncGh7DK3UfyCmaqkUwiAmMJtI/VL3u17XyJ/9Qd6Tzhh0j4HSjA==" hashValue="smVCeSPA8EjwMDWHVWuiJo0npDIwaQx9bo3DyOGN2E7gzNSe809hjDM0abqZcFZWHAp9AKEgfuXtrdZ8Xz82tQ==" algorithmName="SHA-512" password="CC35"/>
  <autoFilter ref="C122:K18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435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ROUND((SUM(BE122:BE160)),  2)</f>
        <v>0</v>
      </c>
      <c r="G33" s="35"/>
      <c r="H33" s="35"/>
      <c r="I33" s="152">
        <v>0.20999999999999999</v>
      </c>
      <c r="J33" s="151">
        <f>ROUND(((SUM(BE122:BE160))*I33),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ROUND((SUM(BF122:BF160)),  2)</f>
        <v>0</v>
      </c>
      <c r="G34" s="35"/>
      <c r="H34" s="35"/>
      <c r="I34" s="152">
        <v>0.12</v>
      </c>
      <c r="J34" s="151">
        <f>ROUND(((SUM(BF122:BF160))*I34),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ROUND((SUM(BG122:BG160)),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ROUND((SUM(BH122:BH160)),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ROUND((SUM(BI122:BI160)),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SO2.2 - liniové odvodnění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436</v>
      </c>
      <c r="E99" s="185"/>
      <c r="F99" s="185"/>
      <c r="G99" s="185"/>
      <c r="H99" s="185"/>
      <c r="I99" s="185"/>
      <c r="J99" s="186">
        <f>J136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437</v>
      </c>
      <c r="E100" s="185"/>
      <c r="F100" s="185"/>
      <c r="G100" s="185"/>
      <c r="H100" s="185"/>
      <c r="I100" s="185"/>
      <c r="J100" s="186">
        <f>J143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216</v>
      </c>
      <c r="E101" s="185"/>
      <c r="F101" s="185"/>
      <c r="G101" s="185"/>
      <c r="H101" s="185"/>
      <c r="I101" s="185"/>
      <c r="J101" s="186">
        <f>J151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218</v>
      </c>
      <c r="E102" s="185"/>
      <c r="F102" s="185"/>
      <c r="G102" s="185"/>
      <c r="H102" s="185"/>
      <c r="I102" s="185"/>
      <c r="J102" s="186">
        <f>J158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Sadová ulice Lovosice - parcely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107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SO2.2 - liniové odvodnění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>Lovosice</v>
      </c>
      <c r="G116" s="37"/>
      <c r="H116" s="37"/>
      <c r="I116" s="29" t="s">
        <v>22</v>
      </c>
      <c r="J116" s="76" t="str">
        <f>IF(J12="","",J12)</f>
        <v>17. 9. 2024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117</v>
      </c>
      <c r="D121" s="191" t="s">
        <v>59</v>
      </c>
      <c r="E121" s="191" t="s">
        <v>55</v>
      </c>
      <c r="F121" s="191" t="s">
        <v>56</v>
      </c>
      <c r="G121" s="191" t="s">
        <v>118</v>
      </c>
      <c r="H121" s="191" t="s">
        <v>119</v>
      </c>
      <c r="I121" s="191" t="s">
        <v>120</v>
      </c>
      <c r="J121" s="192" t="s">
        <v>111</v>
      </c>
      <c r="K121" s="193" t="s">
        <v>121</v>
      </c>
      <c r="L121" s="194"/>
      <c r="M121" s="97" t="s">
        <v>1</v>
      </c>
      <c r="N121" s="98" t="s">
        <v>38</v>
      </c>
      <c r="O121" s="98" t="s">
        <v>122</v>
      </c>
      <c r="P121" s="98" t="s">
        <v>123</v>
      </c>
      <c r="Q121" s="98" t="s">
        <v>124</v>
      </c>
      <c r="R121" s="98" t="s">
        <v>125</v>
      </c>
      <c r="S121" s="98" t="s">
        <v>126</v>
      </c>
      <c r="T121" s="99" t="s">
        <v>127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128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</f>
        <v>0</v>
      </c>
      <c r="Q122" s="101"/>
      <c r="R122" s="197">
        <f>R123</f>
        <v>17.739850000000004</v>
      </c>
      <c r="S122" s="101"/>
      <c r="T122" s="19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129</v>
      </c>
      <c r="F123" s="203" t="s">
        <v>130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P124+P136+P143+P151+P158</f>
        <v>0</v>
      </c>
      <c r="Q123" s="208"/>
      <c r="R123" s="209">
        <f>R124+R136+R143+R151+R158</f>
        <v>17.739850000000004</v>
      </c>
      <c r="S123" s="208"/>
      <c r="T123" s="210">
        <f>T124+T136+T143+T151+T158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82</v>
      </c>
      <c r="AT123" s="212" t="s">
        <v>73</v>
      </c>
      <c r="AU123" s="212" t="s">
        <v>74</v>
      </c>
      <c r="AY123" s="211" t="s">
        <v>131</v>
      </c>
      <c r="BK123" s="213">
        <f>BK124+BK136+BK143+BK151+BK158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82</v>
      </c>
      <c r="F124" s="214" t="s">
        <v>132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SUM(P125:P135)</f>
        <v>0</v>
      </c>
      <c r="Q124" s="208"/>
      <c r="R124" s="209">
        <f>SUM(R125:R135)</f>
        <v>0</v>
      </c>
      <c r="S124" s="208"/>
      <c r="T124" s="210">
        <f>SUM(T125:T135)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82</v>
      </c>
      <c r="AT124" s="212" t="s">
        <v>73</v>
      </c>
      <c r="AU124" s="212" t="s">
        <v>82</v>
      </c>
      <c r="AY124" s="211" t="s">
        <v>131</v>
      </c>
      <c r="BK124" s="213">
        <f>SUM(BK125:BK135)</f>
        <v>0</v>
      </c>
    </row>
    <row r="125" s="2" customFormat="1" ht="33" customHeight="1">
      <c r="A125" s="35"/>
      <c r="B125" s="36"/>
      <c r="C125" s="216" t="s">
        <v>82</v>
      </c>
      <c r="D125" s="216" t="s">
        <v>133</v>
      </c>
      <c r="E125" s="217" t="s">
        <v>438</v>
      </c>
      <c r="F125" s="218" t="s">
        <v>439</v>
      </c>
      <c r="G125" s="219" t="s">
        <v>227</v>
      </c>
      <c r="H125" s="220">
        <v>29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137</v>
      </c>
      <c r="AT125" s="228" t="s">
        <v>133</v>
      </c>
      <c r="AU125" s="228" t="s">
        <v>84</v>
      </c>
      <c r="AY125" s="14" t="s">
        <v>131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137</v>
      </c>
      <c r="BM125" s="228" t="s">
        <v>440</v>
      </c>
    </row>
    <row r="126" s="2" customFormat="1" ht="24.15" customHeight="1">
      <c r="A126" s="35"/>
      <c r="B126" s="36"/>
      <c r="C126" s="216" t="s">
        <v>84</v>
      </c>
      <c r="D126" s="216" t="s">
        <v>133</v>
      </c>
      <c r="E126" s="217" t="s">
        <v>441</v>
      </c>
      <c r="F126" s="218" t="s">
        <v>442</v>
      </c>
      <c r="G126" s="219" t="s">
        <v>227</v>
      </c>
      <c r="H126" s="220">
        <v>188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137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137</v>
      </c>
      <c r="BM126" s="228" t="s">
        <v>443</v>
      </c>
    </row>
    <row r="127" s="2" customFormat="1" ht="37.8" customHeight="1">
      <c r="A127" s="35"/>
      <c r="B127" s="36"/>
      <c r="C127" s="216" t="s">
        <v>143</v>
      </c>
      <c r="D127" s="216" t="s">
        <v>133</v>
      </c>
      <c r="E127" s="217" t="s">
        <v>444</v>
      </c>
      <c r="F127" s="218" t="s">
        <v>245</v>
      </c>
      <c r="G127" s="219" t="s">
        <v>227</v>
      </c>
      <c r="H127" s="220">
        <v>65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445</v>
      </c>
    </row>
    <row r="128" s="2" customFormat="1" ht="37.8" customHeight="1">
      <c r="A128" s="35"/>
      <c r="B128" s="36"/>
      <c r="C128" s="216" t="s">
        <v>137</v>
      </c>
      <c r="D128" s="216" t="s">
        <v>133</v>
      </c>
      <c r="E128" s="217" t="s">
        <v>247</v>
      </c>
      <c r="F128" s="218" t="s">
        <v>248</v>
      </c>
      <c r="G128" s="219" t="s">
        <v>227</v>
      </c>
      <c r="H128" s="220">
        <v>152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137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137</v>
      </c>
      <c r="BM128" s="228" t="s">
        <v>446</v>
      </c>
    </row>
    <row r="129" s="2" customFormat="1" ht="37.8" customHeight="1">
      <c r="A129" s="35"/>
      <c r="B129" s="36"/>
      <c r="C129" s="216" t="s">
        <v>150</v>
      </c>
      <c r="D129" s="216" t="s">
        <v>133</v>
      </c>
      <c r="E129" s="217" t="s">
        <v>250</v>
      </c>
      <c r="F129" s="218" t="s">
        <v>251</v>
      </c>
      <c r="G129" s="219" t="s">
        <v>227</v>
      </c>
      <c r="H129" s="220">
        <v>3800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447</v>
      </c>
    </row>
    <row r="130" s="2" customFormat="1" ht="24.15" customHeight="1">
      <c r="A130" s="35"/>
      <c r="B130" s="36"/>
      <c r="C130" s="216" t="s">
        <v>154</v>
      </c>
      <c r="D130" s="216" t="s">
        <v>133</v>
      </c>
      <c r="E130" s="217" t="s">
        <v>253</v>
      </c>
      <c r="F130" s="218" t="s">
        <v>254</v>
      </c>
      <c r="G130" s="219" t="s">
        <v>227</v>
      </c>
      <c r="H130" s="220">
        <v>65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137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137</v>
      </c>
      <c r="BM130" s="228" t="s">
        <v>448</v>
      </c>
    </row>
    <row r="131" s="2" customFormat="1" ht="24.15" customHeight="1">
      <c r="A131" s="35"/>
      <c r="B131" s="36"/>
      <c r="C131" s="216" t="s">
        <v>158</v>
      </c>
      <c r="D131" s="216" t="s">
        <v>133</v>
      </c>
      <c r="E131" s="217" t="s">
        <v>256</v>
      </c>
      <c r="F131" s="218" t="s">
        <v>257</v>
      </c>
      <c r="G131" s="219" t="s">
        <v>227</v>
      </c>
      <c r="H131" s="220">
        <v>217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449</v>
      </c>
    </row>
    <row r="132" s="2" customFormat="1" ht="33" customHeight="1">
      <c r="A132" s="35"/>
      <c r="B132" s="36"/>
      <c r="C132" s="216" t="s">
        <v>162</v>
      </c>
      <c r="D132" s="216" t="s">
        <v>133</v>
      </c>
      <c r="E132" s="217" t="s">
        <v>259</v>
      </c>
      <c r="F132" s="218" t="s">
        <v>260</v>
      </c>
      <c r="G132" s="219" t="s">
        <v>261</v>
      </c>
      <c r="H132" s="220">
        <v>274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450</v>
      </c>
    </row>
    <row r="133" s="2" customFormat="1" ht="16.5" customHeight="1">
      <c r="A133" s="35"/>
      <c r="B133" s="36"/>
      <c r="C133" s="216" t="s">
        <v>166</v>
      </c>
      <c r="D133" s="216" t="s">
        <v>133</v>
      </c>
      <c r="E133" s="217" t="s">
        <v>263</v>
      </c>
      <c r="F133" s="218" t="s">
        <v>264</v>
      </c>
      <c r="G133" s="219" t="s">
        <v>227</v>
      </c>
      <c r="H133" s="220">
        <v>152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137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451</v>
      </c>
    </row>
    <row r="134" s="2" customFormat="1" ht="24.15" customHeight="1">
      <c r="A134" s="35"/>
      <c r="B134" s="36"/>
      <c r="C134" s="216" t="s">
        <v>170</v>
      </c>
      <c r="D134" s="216" t="s">
        <v>133</v>
      </c>
      <c r="E134" s="217" t="s">
        <v>452</v>
      </c>
      <c r="F134" s="218" t="s">
        <v>453</v>
      </c>
      <c r="G134" s="219" t="s">
        <v>227</v>
      </c>
      <c r="H134" s="220">
        <v>65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137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137</v>
      </c>
      <c r="BM134" s="228" t="s">
        <v>454</v>
      </c>
    </row>
    <row r="135" s="2" customFormat="1" ht="16.5" customHeight="1">
      <c r="A135" s="35"/>
      <c r="B135" s="36"/>
      <c r="C135" s="216" t="s">
        <v>174</v>
      </c>
      <c r="D135" s="216" t="s">
        <v>133</v>
      </c>
      <c r="E135" s="217" t="s">
        <v>455</v>
      </c>
      <c r="F135" s="218" t="s">
        <v>456</v>
      </c>
      <c r="G135" s="219" t="s">
        <v>227</v>
      </c>
      <c r="H135" s="220">
        <v>65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137</v>
      </c>
      <c r="AT135" s="228" t="s">
        <v>133</v>
      </c>
      <c r="AU135" s="228" t="s">
        <v>84</v>
      </c>
      <c r="AY135" s="14" t="s">
        <v>131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137</v>
      </c>
      <c r="BM135" s="228" t="s">
        <v>457</v>
      </c>
    </row>
    <row r="136" s="12" customFormat="1" ht="22.8" customHeight="1">
      <c r="A136" s="12"/>
      <c r="B136" s="200"/>
      <c r="C136" s="201"/>
      <c r="D136" s="202" t="s">
        <v>73</v>
      </c>
      <c r="E136" s="214" t="s">
        <v>84</v>
      </c>
      <c r="F136" s="214" t="s">
        <v>458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SUM(P137:P142)</f>
        <v>0</v>
      </c>
      <c r="Q136" s="208"/>
      <c r="R136" s="209">
        <f>SUM(R137:R142)</f>
        <v>0.29265999999999998</v>
      </c>
      <c r="S136" s="208"/>
      <c r="T136" s="210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82</v>
      </c>
      <c r="AT136" s="212" t="s">
        <v>73</v>
      </c>
      <c r="AU136" s="212" t="s">
        <v>82</v>
      </c>
      <c r="AY136" s="211" t="s">
        <v>131</v>
      </c>
      <c r="BK136" s="213">
        <f>SUM(BK137:BK142)</f>
        <v>0</v>
      </c>
    </row>
    <row r="137" s="2" customFormat="1" ht="33" customHeight="1">
      <c r="A137" s="35"/>
      <c r="B137" s="36"/>
      <c r="C137" s="216" t="s">
        <v>8</v>
      </c>
      <c r="D137" s="216" t="s">
        <v>133</v>
      </c>
      <c r="E137" s="217" t="s">
        <v>459</v>
      </c>
      <c r="F137" s="218" t="s">
        <v>460</v>
      </c>
      <c r="G137" s="219" t="s">
        <v>227</v>
      </c>
      <c r="H137" s="220">
        <v>108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137</v>
      </c>
      <c r="AT137" s="228" t="s">
        <v>133</v>
      </c>
      <c r="AU137" s="228" t="s">
        <v>84</v>
      </c>
      <c r="AY137" s="14" t="s">
        <v>131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137</v>
      </c>
      <c r="BM137" s="228" t="s">
        <v>461</v>
      </c>
    </row>
    <row r="138" s="2" customFormat="1" ht="24.15" customHeight="1">
      <c r="A138" s="35"/>
      <c r="B138" s="36"/>
      <c r="C138" s="216" t="s">
        <v>181</v>
      </c>
      <c r="D138" s="216" t="s">
        <v>133</v>
      </c>
      <c r="E138" s="217" t="s">
        <v>462</v>
      </c>
      <c r="F138" s="218" t="s">
        <v>463</v>
      </c>
      <c r="G138" s="219" t="s">
        <v>136</v>
      </c>
      <c r="H138" s="220">
        <v>400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0.00017000000000000001</v>
      </c>
      <c r="R138" s="226">
        <f>Q138*H138</f>
        <v>0.068000000000000005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137</v>
      </c>
      <c r="AT138" s="228" t="s">
        <v>133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464</v>
      </c>
    </row>
    <row r="139" s="2" customFormat="1" ht="24.15" customHeight="1">
      <c r="A139" s="35"/>
      <c r="B139" s="36"/>
      <c r="C139" s="235" t="s">
        <v>185</v>
      </c>
      <c r="D139" s="235" t="s">
        <v>319</v>
      </c>
      <c r="E139" s="236" t="s">
        <v>465</v>
      </c>
      <c r="F139" s="237" t="s">
        <v>466</v>
      </c>
      <c r="G139" s="238" t="s">
        <v>136</v>
      </c>
      <c r="H139" s="239">
        <v>480</v>
      </c>
      <c r="I139" s="240"/>
      <c r="J139" s="241">
        <f>ROUND(I139*H139,2)</f>
        <v>0</v>
      </c>
      <c r="K139" s="242"/>
      <c r="L139" s="243"/>
      <c r="M139" s="244" t="s">
        <v>1</v>
      </c>
      <c r="N139" s="245" t="s">
        <v>39</v>
      </c>
      <c r="O139" s="88"/>
      <c r="P139" s="226">
        <f>O139*H139</f>
        <v>0</v>
      </c>
      <c r="Q139" s="226">
        <v>0.00029999999999999997</v>
      </c>
      <c r="R139" s="226">
        <f>Q139*H139</f>
        <v>0.14399999999999999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162</v>
      </c>
      <c r="AT139" s="228" t="s">
        <v>319</v>
      </c>
      <c r="AU139" s="228" t="s">
        <v>84</v>
      </c>
      <c r="AY139" s="14" t="s">
        <v>131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137</v>
      </c>
      <c r="BM139" s="228" t="s">
        <v>467</v>
      </c>
    </row>
    <row r="140" s="2" customFormat="1" ht="24.15" customHeight="1">
      <c r="A140" s="35"/>
      <c r="B140" s="36"/>
      <c r="C140" s="216" t="s">
        <v>189</v>
      </c>
      <c r="D140" s="216" t="s">
        <v>133</v>
      </c>
      <c r="E140" s="217" t="s">
        <v>468</v>
      </c>
      <c r="F140" s="218" t="s">
        <v>469</v>
      </c>
      <c r="G140" s="219" t="s">
        <v>377</v>
      </c>
      <c r="H140" s="220">
        <v>105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0.00072999999999999996</v>
      </c>
      <c r="R140" s="226">
        <f>Q140*H140</f>
        <v>0.076649999999999996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137</v>
      </c>
      <c r="AT140" s="228" t="s">
        <v>133</v>
      </c>
      <c r="AU140" s="228" t="s">
        <v>84</v>
      </c>
      <c r="AY140" s="14" t="s">
        <v>131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137</v>
      </c>
      <c r="BM140" s="228" t="s">
        <v>470</v>
      </c>
    </row>
    <row r="141" s="2" customFormat="1" ht="16.5" customHeight="1">
      <c r="A141" s="35"/>
      <c r="B141" s="36"/>
      <c r="C141" s="235" t="s">
        <v>193</v>
      </c>
      <c r="D141" s="235" t="s">
        <v>319</v>
      </c>
      <c r="E141" s="236" t="s">
        <v>471</v>
      </c>
      <c r="F141" s="237" t="s">
        <v>472</v>
      </c>
      <c r="G141" s="238" t="s">
        <v>141</v>
      </c>
      <c r="H141" s="239">
        <v>8</v>
      </c>
      <c r="I141" s="240"/>
      <c r="J141" s="241">
        <f>ROUND(I141*H141,2)</f>
        <v>0</v>
      </c>
      <c r="K141" s="242"/>
      <c r="L141" s="243"/>
      <c r="M141" s="244" t="s">
        <v>1</v>
      </c>
      <c r="N141" s="245" t="s">
        <v>39</v>
      </c>
      <c r="O141" s="88"/>
      <c r="P141" s="226">
        <f>O141*H141</f>
        <v>0</v>
      </c>
      <c r="Q141" s="226">
        <v>0.00044999999999999999</v>
      </c>
      <c r="R141" s="226">
        <f>Q141*H141</f>
        <v>0.0035999999999999999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162</v>
      </c>
      <c r="AT141" s="228" t="s">
        <v>319</v>
      </c>
      <c r="AU141" s="228" t="s">
        <v>84</v>
      </c>
      <c r="AY141" s="14" t="s">
        <v>131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82</v>
      </c>
      <c r="BK141" s="229">
        <f>ROUND(I141*H141,2)</f>
        <v>0</v>
      </c>
      <c r="BL141" s="14" t="s">
        <v>137</v>
      </c>
      <c r="BM141" s="228" t="s">
        <v>473</v>
      </c>
    </row>
    <row r="142" s="2" customFormat="1" ht="16.5" customHeight="1">
      <c r="A142" s="35"/>
      <c r="B142" s="36"/>
      <c r="C142" s="235" t="s">
        <v>197</v>
      </c>
      <c r="D142" s="235" t="s">
        <v>319</v>
      </c>
      <c r="E142" s="236" t="s">
        <v>474</v>
      </c>
      <c r="F142" s="237" t="s">
        <v>475</v>
      </c>
      <c r="G142" s="238" t="s">
        <v>141</v>
      </c>
      <c r="H142" s="239">
        <v>1</v>
      </c>
      <c r="I142" s="240"/>
      <c r="J142" s="241">
        <f>ROUND(I142*H142,2)</f>
        <v>0</v>
      </c>
      <c r="K142" s="242"/>
      <c r="L142" s="243"/>
      <c r="M142" s="244" t="s">
        <v>1</v>
      </c>
      <c r="N142" s="245" t="s">
        <v>39</v>
      </c>
      <c r="O142" s="88"/>
      <c r="P142" s="226">
        <f>O142*H142</f>
        <v>0</v>
      </c>
      <c r="Q142" s="226">
        <v>0.00040999999999999999</v>
      </c>
      <c r="R142" s="226">
        <f>Q142*H142</f>
        <v>0.00040999999999999999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162</v>
      </c>
      <c r="AT142" s="228" t="s">
        <v>319</v>
      </c>
      <c r="AU142" s="228" t="s">
        <v>84</v>
      </c>
      <c r="AY142" s="14" t="s">
        <v>131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137</v>
      </c>
      <c r="BM142" s="228" t="s">
        <v>476</v>
      </c>
    </row>
    <row r="143" s="12" customFormat="1" ht="22.8" customHeight="1">
      <c r="A143" s="12"/>
      <c r="B143" s="200"/>
      <c r="C143" s="201"/>
      <c r="D143" s="202" t="s">
        <v>73</v>
      </c>
      <c r="E143" s="214" t="s">
        <v>162</v>
      </c>
      <c r="F143" s="214" t="s">
        <v>477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SUM(P144:P150)</f>
        <v>0</v>
      </c>
      <c r="Q143" s="208"/>
      <c r="R143" s="209">
        <f>SUM(R144:R150)</f>
        <v>1.4443800000000002</v>
      </c>
      <c r="S143" s="208"/>
      <c r="T143" s="210">
        <f>SUM(T144:T150)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82</v>
      </c>
      <c r="AT143" s="212" t="s">
        <v>73</v>
      </c>
      <c r="AU143" s="212" t="s">
        <v>82</v>
      </c>
      <c r="AY143" s="211" t="s">
        <v>131</v>
      </c>
      <c r="BK143" s="213">
        <f>SUM(BK144:BK150)</f>
        <v>0</v>
      </c>
    </row>
    <row r="144" s="2" customFormat="1" ht="37.8" customHeight="1">
      <c r="A144" s="35"/>
      <c r="B144" s="36"/>
      <c r="C144" s="216" t="s">
        <v>201</v>
      </c>
      <c r="D144" s="216" t="s">
        <v>133</v>
      </c>
      <c r="E144" s="217" t="s">
        <v>478</v>
      </c>
      <c r="F144" s="218" t="s">
        <v>479</v>
      </c>
      <c r="G144" s="219" t="s">
        <v>141</v>
      </c>
      <c r="H144" s="220">
        <v>12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39</v>
      </c>
      <c r="O144" s="88"/>
      <c r="P144" s="226">
        <f>O144*H144</f>
        <v>0</v>
      </c>
      <c r="Q144" s="226">
        <v>0.040050000000000002</v>
      </c>
      <c r="R144" s="226">
        <f>Q144*H144</f>
        <v>0.48060000000000003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137</v>
      </c>
      <c r="AT144" s="228" t="s">
        <v>133</v>
      </c>
      <c r="AU144" s="228" t="s">
        <v>84</v>
      </c>
      <c r="AY144" s="14" t="s">
        <v>131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137</v>
      </c>
      <c r="BM144" s="228" t="s">
        <v>480</v>
      </c>
    </row>
    <row r="145" s="2" customFormat="1" ht="33" customHeight="1">
      <c r="A145" s="35"/>
      <c r="B145" s="36"/>
      <c r="C145" s="216" t="s">
        <v>205</v>
      </c>
      <c r="D145" s="216" t="s">
        <v>133</v>
      </c>
      <c r="E145" s="217" t="s">
        <v>481</v>
      </c>
      <c r="F145" s="218" t="s">
        <v>482</v>
      </c>
      <c r="G145" s="219" t="s">
        <v>141</v>
      </c>
      <c r="H145" s="220">
        <v>8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0.00396</v>
      </c>
      <c r="R145" s="226">
        <f>Q145*H145</f>
        <v>0.03168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137</v>
      </c>
      <c r="AT145" s="228" t="s">
        <v>133</v>
      </c>
      <c r="AU145" s="228" t="s">
        <v>84</v>
      </c>
      <c r="AY145" s="14" t="s">
        <v>131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82</v>
      </c>
      <c r="BK145" s="229">
        <f>ROUND(I145*H145,2)</f>
        <v>0</v>
      </c>
      <c r="BL145" s="14" t="s">
        <v>137</v>
      </c>
      <c r="BM145" s="228" t="s">
        <v>483</v>
      </c>
    </row>
    <row r="146" s="2" customFormat="1" ht="33" customHeight="1">
      <c r="A146" s="35"/>
      <c r="B146" s="36"/>
      <c r="C146" s="216" t="s">
        <v>209</v>
      </c>
      <c r="D146" s="216" t="s">
        <v>133</v>
      </c>
      <c r="E146" s="217" t="s">
        <v>484</v>
      </c>
      <c r="F146" s="218" t="s">
        <v>485</v>
      </c>
      <c r="G146" s="219" t="s">
        <v>141</v>
      </c>
      <c r="H146" s="220">
        <v>3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39</v>
      </c>
      <c r="O146" s="88"/>
      <c r="P146" s="226">
        <f>O146*H146</f>
        <v>0</v>
      </c>
      <c r="Q146" s="226">
        <v>0.00594</v>
      </c>
      <c r="R146" s="226">
        <f>Q146*H146</f>
        <v>0.017819999999999999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137</v>
      </c>
      <c r="AT146" s="228" t="s">
        <v>133</v>
      </c>
      <c r="AU146" s="228" t="s">
        <v>84</v>
      </c>
      <c r="AY146" s="14" t="s">
        <v>131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82</v>
      </c>
      <c r="BK146" s="229">
        <f>ROUND(I146*H146,2)</f>
        <v>0</v>
      </c>
      <c r="BL146" s="14" t="s">
        <v>137</v>
      </c>
      <c r="BM146" s="228" t="s">
        <v>486</v>
      </c>
    </row>
    <row r="147" s="2" customFormat="1" ht="33" customHeight="1">
      <c r="A147" s="35"/>
      <c r="B147" s="36"/>
      <c r="C147" s="216" t="s">
        <v>7</v>
      </c>
      <c r="D147" s="216" t="s">
        <v>133</v>
      </c>
      <c r="E147" s="217" t="s">
        <v>487</v>
      </c>
      <c r="F147" s="218" t="s">
        <v>488</v>
      </c>
      <c r="G147" s="219" t="s">
        <v>141</v>
      </c>
      <c r="H147" s="220">
        <v>1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0.00792</v>
      </c>
      <c r="R147" s="226">
        <f>Q147*H147</f>
        <v>0.00792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137</v>
      </c>
      <c r="AT147" s="228" t="s">
        <v>133</v>
      </c>
      <c r="AU147" s="228" t="s">
        <v>84</v>
      </c>
      <c r="AY147" s="14" t="s">
        <v>131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82</v>
      </c>
      <c r="BK147" s="229">
        <f>ROUND(I147*H147,2)</f>
        <v>0</v>
      </c>
      <c r="BL147" s="14" t="s">
        <v>137</v>
      </c>
      <c r="BM147" s="228" t="s">
        <v>489</v>
      </c>
    </row>
    <row r="148" s="2" customFormat="1" ht="24.15" customHeight="1">
      <c r="A148" s="35"/>
      <c r="B148" s="36"/>
      <c r="C148" s="216" t="s">
        <v>286</v>
      </c>
      <c r="D148" s="216" t="s">
        <v>133</v>
      </c>
      <c r="E148" s="217" t="s">
        <v>490</v>
      </c>
      <c r="F148" s="218" t="s">
        <v>491</v>
      </c>
      <c r="G148" s="219" t="s">
        <v>141</v>
      </c>
      <c r="H148" s="220">
        <v>12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39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137</v>
      </c>
      <c r="AT148" s="228" t="s">
        <v>133</v>
      </c>
      <c r="AU148" s="228" t="s">
        <v>84</v>
      </c>
      <c r="AY148" s="14" t="s">
        <v>131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82</v>
      </c>
      <c r="BK148" s="229">
        <f>ROUND(I148*H148,2)</f>
        <v>0</v>
      </c>
      <c r="BL148" s="14" t="s">
        <v>137</v>
      </c>
      <c r="BM148" s="228" t="s">
        <v>492</v>
      </c>
    </row>
    <row r="149" s="2" customFormat="1" ht="37.8" customHeight="1">
      <c r="A149" s="35"/>
      <c r="B149" s="36"/>
      <c r="C149" s="216" t="s">
        <v>290</v>
      </c>
      <c r="D149" s="216" t="s">
        <v>133</v>
      </c>
      <c r="E149" s="217" t="s">
        <v>493</v>
      </c>
      <c r="F149" s="218" t="s">
        <v>494</v>
      </c>
      <c r="G149" s="219" t="s">
        <v>141</v>
      </c>
      <c r="H149" s="220">
        <v>12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0.00362</v>
      </c>
      <c r="R149" s="226">
        <f>Q149*H149</f>
        <v>0.043439999999999999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137</v>
      </c>
      <c r="AT149" s="228" t="s">
        <v>133</v>
      </c>
      <c r="AU149" s="228" t="s">
        <v>84</v>
      </c>
      <c r="AY149" s="14" t="s">
        <v>131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82</v>
      </c>
      <c r="BK149" s="229">
        <f>ROUND(I149*H149,2)</f>
        <v>0</v>
      </c>
      <c r="BL149" s="14" t="s">
        <v>137</v>
      </c>
      <c r="BM149" s="228" t="s">
        <v>495</v>
      </c>
    </row>
    <row r="150" s="2" customFormat="1" ht="33" customHeight="1">
      <c r="A150" s="35"/>
      <c r="B150" s="36"/>
      <c r="C150" s="216" t="s">
        <v>294</v>
      </c>
      <c r="D150" s="216" t="s">
        <v>133</v>
      </c>
      <c r="E150" s="217" t="s">
        <v>496</v>
      </c>
      <c r="F150" s="218" t="s">
        <v>497</v>
      </c>
      <c r="G150" s="219" t="s">
        <v>141</v>
      </c>
      <c r="H150" s="220">
        <v>12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39</v>
      </c>
      <c r="O150" s="88"/>
      <c r="P150" s="226">
        <f>O150*H150</f>
        <v>0</v>
      </c>
      <c r="Q150" s="226">
        <v>0.071910000000000002</v>
      </c>
      <c r="R150" s="226">
        <f>Q150*H150</f>
        <v>0.86292000000000002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137</v>
      </c>
      <c r="AT150" s="228" t="s">
        <v>133</v>
      </c>
      <c r="AU150" s="228" t="s">
        <v>84</v>
      </c>
      <c r="AY150" s="14" t="s">
        <v>131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82</v>
      </c>
      <c r="BK150" s="229">
        <f>ROUND(I150*H150,2)</f>
        <v>0</v>
      </c>
      <c r="BL150" s="14" t="s">
        <v>137</v>
      </c>
      <c r="BM150" s="228" t="s">
        <v>498</v>
      </c>
    </row>
    <row r="151" s="12" customFormat="1" ht="22.8" customHeight="1">
      <c r="A151" s="12"/>
      <c r="B151" s="200"/>
      <c r="C151" s="201"/>
      <c r="D151" s="202" t="s">
        <v>73</v>
      </c>
      <c r="E151" s="214" t="s">
        <v>166</v>
      </c>
      <c r="F151" s="214" t="s">
        <v>341</v>
      </c>
      <c r="G151" s="201"/>
      <c r="H151" s="201"/>
      <c r="I151" s="204"/>
      <c r="J151" s="215">
        <f>BK151</f>
        <v>0</v>
      </c>
      <c r="K151" s="201"/>
      <c r="L151" s="206"/>
      <c r="M151" s="207"/>
      <c r="N151" s="208"/>
      <c r="O151" s="208"/>
      <c r="P151" s="209">
        <f>SUM(P152:P157)</f>
        <v>0</v>
      </c>
      <c r="Q151" s="208"/>
      <c r="R151" s="209">
        <f>SUM(R152:R157)</f>
        <v>16.002810000000004</v>
      </c>
      <c r="S151" s="208"/>
      <c r="T151" s="210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1" t="s">
        <v>82</v>
      </c>
      <c r="AT151" s="212" t="s">
        <v>73</v>
      </c>
      <c r="AU151" s="212" t="s">
        <v>82</v>
      </c>
      <c r="AY151" s="211" t="s">
        <v>131</v>
      </c>
      <c r="BK151" s="213">
        <f>SUM(BK152:BK157)</f>
        <v>0</v>
      </c>
    </row>
    <row r="152" s="2" customFormat="1" ht="33" customHeight="1">
      <c r="A152" s="35"/>
      <c r="B152" s="36"/>
      <c r="C152" s="216" t="s">
        <v>298</v>
      </c>
      <c r="D152" s="216" t="s">
        <v>133</v>
      </c>
      <c r="E152" s="217" t="s">
        <v>499</v>
      </c>
      <c r="F152" s="218" t="s">
        <v>500</v>
      </c>
      <c r="G152" s="219" t="s">
        <v>377</v>
      </c>
      <c r="H152" s="220">
        <v>27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0.2157</v>
      </c>
      <c r="R152" s="226">
        <f>Q152*H152</f>
        <v>5.8239000000000001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137</v>
      </c>
      <c r="AT152" s="228" t="s">
        <v>133</v>
      </c>
      <c r="AU152" s="228" t="s">
        <v>84</v>
      </c>
      <c r="AY152" s="14" t="s">
        <v>131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82</v>
      </c>
      <c r="BK152" s="229">
        <f>ROUND(I152*H152,2)</f>
        <v>0</v>
      </c>
      <c r="BL152" s="14" t="s">
        <v>137</v>
      </c>
      <c r="BM152" s="228" t="s">
        <v>501</v>
      </c>
    </row>
    <row r="153" s="2" customFormat="1" ht="24.15" customHeight="1">
      <c r="A153" s="35"/>
      <c r="B153" s="36"/>
      <c r="C153" s="235" t="s">
        <v>302</v>
      </c>
      <c r="D153" s="235" t="s">
        <v>319</v>
      </c>
      <c r="E153" s="236" t="s">
        <v>502</v>
      </c>
      <c r="F153" s="237" t="s">
        <v>503</v>
      </c>
      <c r="G153" s="238" t="s">
        <v>377</v>
      </c>
      <c r="H153" s="239">
        <v>27</v>
      </c>
      <c r="I153" s="240"/>
      <c r="J153" s="241">
        <f>ROUND(I153*H153,2)</f>
        <v>0</v>
      </c>
      <c r="K153" s="242"/>
      <c r="L153" s="243"/>
      <c r="M153" s="244" t="s">
        <v>1</v>
      </c>
      <c r="N153" s="245" t="s">
        <v>39</v>
      </c>
      <c r="O153" s="88"/>
      <c r="P153" s="226">
        <f>O153*H153</f>
        <v>0</v>
      </c>
      <c r="Q153" s="226">
        <v>0.113</v>
      </c>
      <c r="R153" s="226">
        <f>Q153*H153</f>
        <v>3.0510000000000002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162</v>
      </c>
      <c r="AT153" s="228" t="s">
        <v>319</v>
      </c>
      <c r="AU153" s="228" t="s">
        <v>84</v>
      </c>
      <c r="AY153" s="14" t="s">
        <v>131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82</v>
      </c>
      <c r="BK153" s="229">
        <f>ROUND(I153*H153,2)</f>
        <v>0</v>
      </c>
      <c r="BL153" s="14" t="s">
        <v>137</v>
      </c>
      <c r="BM153" s="228" t="s">
        <v>504</v>
      </c>
    </row>
    <row r="154" s="2" customFormat="1" ht="24.15" customHeight="1">
      <c r="A154" s="35"/>
      <c r="B154" s="36"/>
      <c r="C154" s="216" t="s">
        <v>306</v>
      </c>
      <c r="D154" s="216" t="s">
        <v>133</v>
      </c>
      <c r="E154" s="217" t="s">
        <v>505</v>
      </c>
      <c r="F154" s="218" t="s">
        <v>506</v>
      </c>
      <c r="G154" s="219" t="s">
        <v>141</v>
      </c>
      <c r="H154" s="220">
        <v>9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39</v>
      </c>
      <c r="O154" s="88"/>
      <c r="P154" s="226">
        <f>O154*H154</f>
        <v>0</v>
      </c>
      <c r="Q154" s="226">
        <v>0.22735</v>
      </c>
      <c r="R154" s="226">
        <f>Q154*H154</f>
        <v>2.0461499999999999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137</v>
      </c>
      <c r="AT154" s="228" t="s">
        <v>133</v>
      </c>
      <c r="AU154" s="228" t="s">
        <v>84</v>
      </c>
      <c r="AY154" s="14" t="s">
        <v>131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82</v>
      </c>
      <c r="BK154" s="229">
        <f>ROUND(I154*H154,2)</f>
        <v>0</v>
      </c>
      <c r="BL154" s="14" t="s">
        <v>137</v>
      </c>
      <c r="BM154" s="228" t="s">
        <v>507</v>
      </c>
    </row>
    <row r="155" s="2" customFormat="1" ht="24.15" customHeight="1">
      <c r="A155" s="35"/>
      <c r="B155" s="36"/>
      <c r="C155" s="235" t="s">
        <v>310</v>
      </c>
      <c r="D155" s="235" t="s">
        <v>319</v>
      </c>
      <c r="E155" s="236" t="s">
        <v>508</v>
      </c>
      <c r="F155" s="237" t="s">
        <v>509</v>
      </c>
      <c r="G155" s="238" t="s">
        <v>141</v>
      </c>
      <c r="H155" s="239">
        <v>9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39</v>
      </c>
      <c r="O155" s="88"/>
      <c r="P155" s="226">
        <f>O155*H155</f>
        <v>0</v>
      </c>
      <c r="Q155" s="226">
        <v>0.10000000000000001</v>
      </c>
      <c r="R155" s="226">
        <f>Q155*H155</f>
        <v>0.90000000000000002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162</v>
      </c>
      <c r="AT155" s="228" t="s">
        <v>319</v>
      </c>
      <c r="AU155" s="228" t="s">
        <v>84</v>
      </c>
      <c r="AY155" s="14" t="s">
        <v>131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82</v>
      </c>
      <c r="BK155" s="229">
        <f>ROUND(I155*H155,2)</f>
        <v>0</v>
      </c>
      <c r="BL155" s="14" t="s">
        <v>137</v>
      </c>
      <c r="BM155" s="228" t="s">
        <v>510</v>
      </c>
    </row>
    <row r="156" s="2" customFormat="1" ht="24.15" customHeight="1">
      <c r="A156" s="35"/>
      <c r="B156" s="36"/>
      <c r="C156" s="216" t="s">
        <v>314</v>
      </c>
      <c r="D156" s="216" t="s">
        <v>133</v>
      </c>
      <c r="E156" s="217" t="s">
        <v>511</v>
      </c>
      <c r="F156" s="218" t="s">
        <v>512</v>
      </c>
      <c r="G156" s="219" t="s">
        <v>141</v>
      </c>
      <c r="H156" s="220">
        <v>9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39</v>
      </c>
      <c r="O156" s="88"/>
      <c r="P156" s="226">
        <f>O156*H156</f>
        <v>0</v>
      </c>
      <c r="Q156" s="226">
        <v>0.37164000000000003</v>
      </c>
      <c r="R156" s="226">
        <f>Q156*H156</f>
        <v>3.3447600000000004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137</v>
      </c>
      <c r="AT156" s="228" t="s">
        <v>133</v>
      </c>
      <c r="AU156" s="228" t="s">
        <v>84</v>
      </c>
      <c r="AY156" s="14" t="s">
        <v>131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82</v>
      </c>
      <c r="BK156" s="229">
        <f>ROUND(I156*H156,2)</f>
        <v>0</v>
      </c>
      <c r="BL156" s="14" t="s">
        <v>137</v>
      </c>
      <c r="BM156" s="228" t="s">
        <v>513</v>
      </c>
    </row>
    <row r="157" s="2" customFormat="1" ht="24.15" customHeight="1">
      <c r="A157" s="35"/>
      <c r="B157" s="36"/>
      <c r="C157" s="235" t="s">
        <v>318</v>
      </c>
      <c r="D157" s="235" t="s">
        <v>319</v>
      </c>
      <c r="E157" s="236" t="s">
        <v>514</v>
      </c>
      <c r="F157" s="237" t="s">
        <v>515</v>
      </c>
      <c r="G157" s="238" t="s">
        <v>141</v>
      </c>
      <c r="H157" s="239">
        <v>9</v>
      </c>
      <c r="I157" s="240"/>
      <c r="J157" s="241">
        <f>ROUND(I157*H157,2)</f>
        <v>0</v>
      </c>
      <c r="K157" s="242"/>
      <c r="L157" s="243"/>
      <c r="M157" s="244" t="s">
        <v>1</v>
      </c>
      <c r="N157" s="245" t="s">
        <v>39</v>
      </c>
      <c r="O157" s="88"/>
      <c r="P157" s="226">
        <f>O157*H157</f>
        <v>0</v>
      </c>
      <c r="Q157" s="226">
        <v>0.092999999999999999</v>
      </c>
      <c r="R157" s="226">
        <f>Q157*H157</f>
        <v>0.83699999999999997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162</v>
      </c>
      <c r="AT157" s="228" t="s">
        <v>319</v>
      </c>
      <c r="AU157" s="228" t="s">
        <v>84</v>
      </c>
      <c r="AY157" s="14" t="s">
        <v>131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82</v>
      </c>
      <c r="BK157" s="229">
        <f>ROUND(I157*H157,2)</f>
        <v>0</v>
      </c>
      <c r="BL157" s="14" t="s">
        <v>137</v>
      </c>
      <c r="BM157" s="228" t="s">
        <v>516</v>
      </c>
    </row>
    <row r="158" s="12" customFormat="1" ht="22.8" customHeight="1">
      <c r="A158" s="12"/>
      <c r="B158" s="200"/>
      <c r="C158" s="201"/>
      <c r="D158" s="202" t="s">
        <v>73</v>
      </c>
      <c r="E158" s="214" t="s">
        <v>425</v>
      </c>
      <c r="F158" s="214" t="s">
        <v>426</v>
      </c>
      <c r="G158" s="201"/>
      <c r="H158" s="201"/>
      <c r="I158" s="204"/>
      <c r="J158" s="215">
        <f>BK158</f>
        <v>0</v>
      </c>
      <c r="K158" s="201"/>
      <c r="L158" s="206"/>
      <c r="M158" s="207"/>
      <c r="N158" s="208"/>
      <c r="O158" s="208"/>
      <c r="P158" s="209">
        <f>SUM(P159:P160)</f>
        <v>0</v>
      </c>
      <c r="Q158" s="208"/>
      <c r="R158" s="209">
        <f>SUM(R159:R160)</f>
        <v>0</v>
      </c>
      <c r="S158" s="208"/>
      <c r="T158" s="210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1" t="s">
        <v>82</v>
      </c>
      <c r="AT158" s="212" t="s">
        <v>73</v>
      </c>
      <c r="AU158" s="212" t="s">
        <v>82</v>
      </c>
      <c r="AY158" s="211" t="s">
        <v>131</v>
      </c>
      <c r="BK158" s="213">
        <f>SUM(BK159:BK160)</f>
        <v>0</v>
      </c>
    </row>
    <row r="159" s="2" customFormat="1" ht="24.15" customHeight="1">
      <c r="A159" s="35"/>
      <c r="B159" s="36"/>
      <c r="C159" s="216" t="s">
        <v>323</v>
      </c>
      <c r="D159" s="216" t="s">
        <v>133</v>
      </c>
      <c r="E159" s="217" t="s">
        <v>517</v>
      </c>
      <c r="F159" s="218" t="s">
        <v>518</v>
      </c>
      <c r="G159" s="219" t="s">
        <v>261</v>
      </c>
      <c r="H159" s="220">
        <v>16.003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39</v>
      </c>
      <c r="O159" s="88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137</v>
      </c>
      <c r="AT159" s="228" t="s">
        <v>133</v>
      </c>
      <c r="AU159" s="228" t="s">
        <v>84</v>
      </c>
      <c r="AY159" s="14" t="s">
        <v>131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82</v>
      </c>
      <c r="BK159" s="229">
        <f>ROUND(I159*H159,2)</f>
        <v>0</v>
      </c>
      <c r="BL159" s="14" t="s">
        <v>137</v>
      </c>
      <c r="BM159" s="228" t="s">
        <v>519</v>
      </c>
    </row>
    <row r="160" s="2" customFormat="1" ht="24.15" customHeight="1">
      <c r="A160" s="35"/>
      <c r="B160" s="36"/>
      <c r="C160" s="216" t="s">
        <v>327</v>
      </c>
      <c r="D160" s="216" t="s">
        <v>133</v>
      </c>
      <c r="E160" s="217" t="s">
        <v>520</v>
      </c>
      <c r="F160" s="218" t="s">
        <v>521</v>
      </c>
      <c r="G160" s="219" t="s">
        <v>261</v>
      </c>
      <c r="H160" s="220">
        <v>1.7370000000000001</v>
      </c>
      <c r="I160" s="221"/>
      <c r="J160" s="222">
        <f>ROUND(I160*H160,2)</f>
        <v>0</v>
      </c>
      <c r="K160" s="223"/>
      <c r="L160" s="41"/>
      <c r="M160" s="230" t="s">
        <v>1</v>
      </c>
      <c r="N160" s="231" t="s">
        <v>39</v>
      </c>
      <c r="O160" s="232"/>
      <c r="P160" s="233">
        <f>O160*H160</f>
        <v>0</v>
      </c>
      <c r="Q160" s="233">
        <v>0</v>
      </c>
      <c r="R160" s="233">
        <f>Q160*H160</f>
        <v>0</v>
      </c>
      <c r="S160" s="233">
        <v>0</v>
      </c>
      <c r="T160" s="234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137</v>
      </c>
      <c r="AT160" s="228" t="s">
        <v>133</v>
      </c>
      <c r="AU160" s="228" t="s">
        <v>84</v>
      </c>
      <c r="AY160" s="14" t="s">
        <v>131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82</v>
      </c>
      <c r="BK160" s="229">
        <f>ROUND(I160*H160,2)</f>
        <v>0</v>
      </c>
      <c r="BL160" s="14" t="s">
        <v>137</v>
      </c>
      <c r="BM160" s="228" t="s">
        <v>522</v>
      </c>
    </row>
    <row r="161" s="2" customFormat="1" ht="6.96" customHeight="1">
      <c r="A161" s="35"/>
      <c r="B161" s="63"/>
      <c r="C161" s="64"/>
      <c r="D161" s="64"/>
      <c r="E161" s="64"/>
      <c r="F161" s="64"/>
      <c r="G161" s="64"/>
      <c r="H161" s="64"/>
      <c r="I161" s="64"/>
      <c r="J161" s="64"/>
      <c r="K161" s="64"/>
      <c r="L161" s="41"/>
      <c r="M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</sheetData>
  <sheetProtection sheet="1" autoFilter="0" formatColumns="0" formatRows="0" objects="1" scenarios="1" spinCount="100000" saltValue="vs7gMkBxz7zaygiK8z4JdFvG73KNtYk7QC+Bz5bJ3NRr7filMoP41siHNyot7gasTt1pHPU5KugQknlBCm74Tg==" hashValue="5LsMmQPb00k0UELowc9lUCfk3W/cmd0P8kE5Mi8kBsJYW8c69JB7t8c5QvvT9sUK6a9KrDLBrZf5KusoanwT7g==" algorithmName="SHA-512" password="CC35"/>
  <autoFilter ref="C121:K160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523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ROUND(J124,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ROUND((SUM(BE124:BE185)),  2)</f>
        <v>0</v>
      </c>
      <c r="G33" s="35"/>
      <c r="H33" s="35"/>
      <c r="I33" s="152">
        <v>0.20999999999999999</v>
      </c>
      <c r="J33" s="151">
        <f>ROUND(((SUM(BE124:BE185))*I33),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ROUND((SUM(BF124:BF185)),  2)</f>
        <v>0</v>
      </c>
      <c r="G34" s="35"/>
      <c r="H34" s="35"/>
      <c r="I34" s="152">
        <v>0.12</v>
      </c>
      <c r="J34" s="151">
        <f>ROUND(((SUM(BF124:BF185))*I34),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ROUND((SUM(BG124:BG185)),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ROUND((SUM(BH124:BH185)),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ROUND((SUM(BI124:BI185)),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SO3 - kanalizace + přípojky nové RD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J124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J125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J126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214</v>
      </c>
      <c r="E99" s="185"/>
      <c r="F99" s="185"/>
      <c r="G99" s="185"/>
      <c r="H99" s="185"/>
      <c r="I99" s="185"/>
      <c r="J99" s="186">
        <f>J145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437</v>
      </c>
      <c r="E100" s="185"/>
      <c r="F100" s="185"/>
      <c r="G100" s="185"/>
      <c r="H100" s="185"/>
      <c r="I100" s="185"/>
      <c r="J100" s="186">
        <f>J147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218</v>
      </c>
      <c r="E101" s="185"/>
      <c r="F101" s="185"/>
      <c r="G101" s="185"/>
      <c r="H101" s="185"/>
      <c r="I101" s="185"/>
      <c r="J101" s="186">
        <f>J178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6"/>
      <c r="C102" s="177"/>
      <c r="D102" s="178" t="s">
        <v>524</v>
      </c>
      <c r="E102" s="179"/>
      <c r="F102" s="179"/>
      <c r="G102" s="179"/>
      <c r="H102" s="179"/>
      <c r="I102" s="179"/>
      <c r="J102" s="180">
        <f>J182</f>
        <v>0</v>
      </c>
      <c r="K102" s="177"/>
      <c r="L102" s="18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6"/>
      <c r="C103" s="177"/>
      <c r="D103" s="178" t="s">
        <v>525</v>
      </c>
      <c r="E103" s="179"/>
      <c r="F103" s="179"/>
      <c r="G103" s="179"/>
      <c r="H103" s="179"/>
      <c r="I103" s="179"/>
      <c r="J103" s="180">
        <f>J183</f>
        <v>0</v>
      </c>
      <c r="K103" s="177"/>
      <c r="L103" s="18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2"/>
      <c r="C104" s="183"/>
      <c r="D104" s="184" t="s">
        <v>526</v>
      </c>
      <c r="E104" s="185"/>
      <c r="F104" s="185"/>
      <c r="G104" s="185"/>
      <c r="H104" s="185"/>
      <c r="I104" s="185"/>
      <c r="J104" s="186">
        <f>J184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64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16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71" t="str">
        <f>E7</f>
        <v>Sadová ulice Lovosice - parcely</v>
      </c>
      <c r="F114" s="29"/>
      <c r="G114" s="29"/>
      <c r="H114" s="29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107</v>
      </c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73" t="str">
        <f>E9</f>
        <v>SO3 - kanalizace + přípojky nové RD</v>
      </c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20</v>
      </c>
      <c r="D118" s="37"/>
      <c r="E118" s="37"/>
      <c r="F118" s="24" t="str">
        <f>F12</f>
        <v>Lovosice</v>
      </c>
      <c r="G118" s="37"/>
      <c r="H118" s="37"/>
      <c r="I118" s="29" t="s">
        <v>22</v>
      </c>
      <c r="J118" s="76" t="str">
        <f>IF(J12="","",J12)</f>
        <v>17. 9. 2024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24</v>
      </c>
      <c r="D120" s="37"/>
      <c r="E120" s="37"/>
      <c r="F120" s="24" t="str">
        <f>E15</f>
        <v xml:space="preserve"> </v>
      </c>
      <c r="G120" s="37"/>
      <c r="H120" s="37"/>
      <c r="I120" s="29" t="s">
        <v>30</v>
      </c>
      <c r="J120" s="33" t="str">
        <f>E21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5.15" customHeight="1">
      <c r="A121" s="35"/>
      <c r="B121" s="36"/>
      <c r="C121" s="29" t="s">
        <v>28</v>
      </c>
      <c r="D121" s="37"/>
      <c r="E121" s="37"/>
      <c r="F121" s="24" t="str">
        <f>IF(E18="","",E18)</f>
        <v>Vyplň údaj</v>
      </c>
      <c r="G121" s="37"/>
      <c r="H121" s="37"/>
      <c r="I121" s="29" t="s">
        <v>32</v>
      </c>
      <c r="J121" s="33" t="str">
        <f>E24</f>
        <v xml:space="preserve"> 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0.32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11" customFormat="1" ht="29.28" customHeight="1">
      <c r="A123" s="188"/>
      <c r="B123" s="189"/>
      <c r="C123" s="190" t="s">
        <v>117</v>
      </c>
      <c r="D123" s="191" t="s">
        <v>59</v>
      </c>
      <c r="E123" s="191" t="s">
        <v>55</v>
      </c>
      <c r="F123" s="191" t="s">
        <v>56</v>
      </c>
      <c r="G123" s="191" t="s">
        <v>118</v>
      </c>
      <c r="H123" s="191" t="s">
        <v>119</v>
      </c>
      <c r="I123" s="191" t="s">
        <v>120</v>
      </c>
      <c r="J123" s="192" t="s">
        <v>111</v>
      </c>
      <c r="K123" s="193" t="s">
        <v>121</v>
      </c>
      <c r="L123" s="194"/>
      <c r="M123" s="97" t="s">
        <v>1</v>
      </c>
      <c r="N123" s="98" t="s">
        <v>38</v>
      </c>
      <c r="O123" s="98" t="s">
        <v>122</v>
      </c>
      <c r="P123" s="98" t="s">
        <v>123</v>
      </c>
      <c r="Q123" s="98" t="s">
        <v>124</v>
      </c>
      <c r="R123" s="98" t="s">
        <v>125</v>
      </c>
      <c r="S123" s="98" t="s">
        <v>126</v>
      </c>
      <c r="T123" s="99" t="s">
        <v>127</v>
      </c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</row>
    <row r="124" s="2" customFormat="1" ht="22.8" customHeight="1">
      <c r="A124" s="35"/>
      <c r="B124" s="36"/>
      <c r="C124" s="104" t="s">
        <v>128</v>
      </c>
      <c r="D124" s="37"/>
      <c r="E124" s="37"/>
      <c r="F124" s="37"/>
      <c r="G124" s="37"/>
      <c r="H124" s="37"/>
      <c r="I124" s="37"/>
      <c r="J124" s="195">
        <f>BK124</f>
        <v>0</v>
      </c>
      <c r="K124" s="37"/>
      <c r="L124" s="41"/>
      <c r="M124" s="100"/>
      <c r="N124" s="196"/>
      <c r="O124" s="101"/>
      <c r="P124" s="197">
        <f>P125+P182+P183</f>
        <v>0</v>
      </c>
      <c r="Q124" s="101"/>
      <c r="R124" s="197">
        <f>R125+R182+R183</f>
        <v>346.73779999999999</v>
      </c>
      <c r="S124" s="101"/>
      <c r="T124" s="198">
        <f>T125+T182+T183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73</v>
      </c>
      <c r="AU124" s="14" t="s">
        <v>113</v>
      </c>
      <c r="BK124" s="199">
        <f>BK125+BK182+BK183</f>
        <v>0</v>
      </c>
    </row>
    <row r="125" s="12" customFormat="1" ht="25.92" customHeight="1">
      <c r="A125" s="12"/>
      <c r="B125" s="200"/>
      <c r="C125" s="201"/>
      <c r="D125" s="202" t="s">
        <v>73</v>
      </c>
      <c r="E125" s="203" t="s">
        <v>129</v>
      </c>
      <c r="F125" s="203" t="s">
        <v>130</v>
      </c>
      <c r="G125" s="201"/>
      <c r="H125" s="201"/>
      <c r="I125" s="204"/>
      <c r="J125" s="205">
        <f>BK125</f>
        <v>0</v>
      </c>
      <c r="K125" s="201"/>
      <c r="L125" s="206"/>
      <c r="M125" s="207"/>
      <c r="N125" s="208"/>
      <c r="O125" s="208"/>
      <c r="P125" s="209">
        <f>P126+P145+P147+P178</f>
        <v>0</v>
      </c>
      <c r="Q125" s="208"/>
      <c r="R125" s="209">
        <f>R126+R145+R147+R178</f>
        <v>346.73779999999999</v>
      </c>
      <c r="S125" s="208"/>
      <c r="T125" s="210">
        <f>T126+T145+T147+T178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82</v>
      </c>
      <c r="AT125" s="212" t="s">
        <v>73</v>
      </c>
      <c r="AU125" s="212" t="s">
        <v>74</v>
      </c>
      <c r="AY125" s="211" t="s">
        <v>131</v>
      </c>
      <c r="BK125" s="213">
        <f>BK126+BK145+BK147+BK178</f>
        <v>0</v>
      </c>
    </row>
    <row r="126" s="12" customFormat="1" ht="22.8" customHeight="1">
      <c r="A126" s="12"/>
      <c r="B126" s="200"/>
      <c r="C126" s="201"/>
      <c r="D126" s="202" t="s">
        <v>73</v>
      </c>
      <c r="E126" s="214" t="s">
        <v>82</v>
      </c>
      <c r="F126" s="214" t="s">
        <v>132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SUM(P127:P144)</f>
        <v>0</v>
      </c>
      <c r="Q126" s="208"/>
      <c r="R126" s="209">
        <f>SUM(R127:R144)</f>
        <v>302.13839999999999</v>
      </c>
      <c r="S126" s="208"/>
      <c r="T126" s="210">
        <f>SUM(T127:T144)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82</v>
      </c>
      <c r="AT126" s="212" t="s">
        <v>73</v>
      </c>
      <c r="AU126" s="212" t="s">
        <v>82</v>
      </c>
      <c r="AY126" s="211" t="s">
        <v>131</v>
      </c>
      <c r="BK126" s="213">
        <f>SUM(BK127:BK144)</f>
        <v>0</v>
      </c>
    </row>
    <row r="127" s="2" customFormat="1" ht="33" customHeight="1">
      <c r="A127" s="35"/>
      <c r="B127" s="36"/>
      <c r="C127" s="216" t="s">
        <v>82</v>
      </c>
      <c r="D127" s="216" t="s">
        <v>133</v>
      </c>
      <c r="E127" s="217" t="s">
        <v>527</v>
      </c>
      <c r="F127" s="218" t="s">
        <v>528</v>
      </c>
      <c r="G127" s="219" t="s">
        <v>227</v>
      </c>
      <c r="H127" s="220">
        <v>121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529</v>
      </c>
    </row>
    <row r="128" s="2" customFormat="1" ht="33" customHeight="1">
      <c r="A128" s="35"/>
      <c r="B128" s="36"/>
      <c r="C128" s="216" t="s">
        <v>84</v>
      </c>
      <c r="D128" s="216" t="s">
        <v>133</v>
      </c>
      <c r="E128" s="217" t="s">
        <v>530</v>
      </c>
      <c r="F128" s="218" t="s">
        <v>531</v>
      </c>
      <c r="G128" s="219" t="s">
        <v>227</v>
      </c>
      <c r="H128" s="220">
        <v>585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137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137</v>
      </c>
      <c r="BM128" s="228" t="s">
        <v>532</v>
      </c>
    </row>
    <row r="129" s="2" customFormat="1" ht="24.15" customHeight="1">
      <c r="A129" s="35"/>
      <c r="B129" s="36"/>
      <c r="C129" s="216" t="s">
        <v>143</v>
      </c>
      <c r="D129" s="216" t="s">
        <v>133</v>
      </c>
      <c r="E129" s="217" t="s">
        <v>441</v>
      </c>
      <c r="F129" s="218" t="s">
        <v>442</v>
      </c>
      <c r="G129" s="219" t="s">
        <v>227</v>
      </c>
      <c r="H129" s="220">
        <v>52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533</v>
      </c>
    </row>
    <row r="130" s="2" customFormat="1" ht="37.8" customHeight="1">
      <c r="A130" s="35"/>
      <c r="B130" s="36"/>
      <c r="C130" s="216" t="s">
        <v>137</v>
      </c>
      <c r="D130" s="216" t="s">
        <v>133</v>
      </c>
      <c r="E130" s="217" t="s">
        <v>534</v>
      </c>
      <c r="F130" s="218" t="s">
        <v>535</v>
      </c>
      <c r="G130" s="219" t="s">
        <v>227</v>
      </c>
      <c r="H130" s="220">
        <v>40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137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137</v>
      </c>
      <c r="BM130" s="228" t="s">
        <v>536</v>
      </c>
    </row>
    <row r="131" s="2" customFormat="1" ht="44.25" customHeight="1">
      <c r="A131" s="35"/>
      <c r="B131" s="36"/>
      <c r="C131" s="216" t="s">
        <v>150</v>
      </c>
      <c r="D131" s="216" t="s">
        <v>133</v>
      </c>
      <c r="E131" s="217" t="s">
        <v>537</v>
      </c>
      <c r="F131" s="218" t="s">
        <v>538</v>
      </c>
      <c r="G131" s="219" t="s">
        <v>377</v>
      </c>
      <c r="H131" s="220">
        <v>12.4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0.001</v>
      </c>
      <c r="R131" s="226">
        <f>Q131*H131</f>
        <v>0.012400000000000001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539</v>
      </c>
    </row>
    <row r="132" s="2" customFormat="1" ht="21.75" customHeight="1">
      <c r="A132" s="35"/>
      <c r="B132" s="36"/>
      <c r="C132" s="216" t="s">
        <v>154</v>
      </c>
      <c r="D132" s="216" t="s">
        <v>133</v>
      </c>
      <c r="E132" s="217" t="s">
        <v>540</v>
      </c>
      <c r="F132" s="218" t="s">
        <v>541</v>
      </c>
      <c r="G132" s="219" t="s">
        <v>136</v>
      </c>
      <c r="H132" s="220">
        <v>150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0.00084000000000000003</v>
      </c>
      <c r="R132" s="226">
        <f>Q132*H132</f>
        <v>0.126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542</v>
      </c>
    </row>
    <row r="133" s="2" customFormat="1" ht="24.15" customHeight="1">
      <c r="A133" s="35"/>
      <c r="B133" s="36"/>
      <c r="C133" s="216" t="s">
        <v>158</v>
      </c>
      <c r="D133" s="216" t="s">
        <v>133</v>
      </c>
      <c r="E133" s="217" t="s">
        <v>543</v>
      </c>
      <c r="F133" s="218" t="s">
        <v>544</v>
      </c>
      <c r="G133" s="219" t="s">
        <v>136</v>
      </c>
      <c r="H133" s="220">
        <v>150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137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545</v>
      </c>
    </row>
    <row r="134" s="2" customFormat="1" ht="37.8" customHeight="1">
      <c r="A134" s="35"/>
      <c r="B134" s="36"/>
      <c r="C134" s="216" t="s">
        <v>162</v>
      </c>
      <c r="D134" s="216" t="s">
        <v>133</v>
      </c>
      <c r="E134" s="217" t="s">
        <v>444</v>
      </c>
      <c r="F134" s="218" t="s">
        <v>245</v>
      </c>
      <c r="G134" s="219" t="s">
        <v>227</v>
      </c>
      <c r="H134" s="220">
        <v>302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137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137</v>
      </c>
      <c r="BM134" s="228" t="s">
        <v>546</v>
      </c>
    </row>
    <row r="135" s="2" customFormat="1" ht="37.8" customHeight="1">
      <c r="A135" s="35"/>
      <c r="B135" s="36"/>
      <c r="C135" s="216" t="s">
        <v>166</v>
      </c>
      <c r="D135" s="216" t="s">
        <v>133</v>
      </c>
      <c r="E135" s="217" t="s">
        <v>247</v>
      </c>
      <c r="F135" s="218" t="s">
        <v>248</v>
      </c>
      <c r="G135" s="219" t="s">
        <v>227</v>
      </c>
      <c r="H135" s="220">
        <v>496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137</v>
      </c>
      <c r="AT135" s="228" t="s">
        <v>133</v>
      </c>
      <c r="AU135" s="228" t="s">
        <v>84</v>
      </c>
      <c r="AY135" s="14" t="s">
        <v>131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137</v>
      </c>
      <c r="BM135" s="228" t="s">
        <v>547</v>
      </c>
    </row>
    <row r="136" s="2" customFormat="1" ht="37.8" customHeight="1">
      <c r="A136" s="35"/>
      <c r="B136" s="36"/>
      <c r="C136" s="216" t="s">
        <v>170</v>
      </c>
      <c r="D136" s="216" t="s">
        <v>133</v>
      </c>
      <c r="E136" s="217" t="s">
        <v>250</v>
      </c>
      <c r="F136" s="218" t="s">
        <v>251</v>
      </c>
      <c r="G136" s="219" t="s">
        <v>227</v>
      </c>
      <c r="H136" s="220">
        <v>12400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137</v>
      </c>
      <c r="AT136" s="228" t="s">
        <v>133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137</v>
      </c>
      <c r="BM136" s="228" t="s">
        <v>548</v>
      </c>
    </row>
    <row r="137" s="2" customFormat="1" ht="24.15" customHeight="1">
      <c r="A137" s="35"/>
      <c r="B137" s="36"/>
      <c r="C137" s="216" t="s">
        <v>174</v>
      </c>
      <c r="D137" s="216" t="s">
        <v>133</v>
      </c>
      <c r="E137" s="217" t="s">
        <v>253</v>
      </c>
      <c r="F137" s="218" t="s">
        <v>254</v>
      </c>
      <c r="G137" s="219" t="s">
        <v>227</v>
      </c>
      <c r="H137" s="220">
        <v>302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137</v>
      </c>
      <c r="AT137" s="228" t="s">
        <v>133</v>
      </c>
      <c r="AU137" s="228" t="s">
        <v>84</v>
      </c>
      <c r="AY137" s="14" t="s">
        <v>131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137</v>
      </c>
      <c r="BM137" s="228" t="s">
        <v>549</v>
      </c>
    </row>
    <row r="138" s="2" customFormat="1" ht="24.15" customHeight="1">
      <c r="A138" s="35"/>
      <c r="B138" s="36"/>
      <c r="C138" s="216" t="s">
        <v>8</v>
      </c>
      <c r="D138" s="216" t="s">
        <v>133</v>
      </c>
      <c r="E138" s="217" t="s">
        <v>256</v>
      </c>
      <c r="F138" s="218" t="s">
        <v>257</v>
      </c>
      <c r="G138" s="219" t="s">
        <v>227</v>
      </c>
      <c r="H138" s="220">
        <v>758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137</v>
      </c>
      <c r="AT138" s="228" t="s">
        <v>133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550</v>
      </c>
    </row>
    <row r="139" s="2" customFormat="1" ht="33" customHeight="1">
      <c r="A139" s="35"/>
      <c r="B139" s="36"/>
      <c r="C139" s="216" t="s">
        <v>181</v>
      </c>
      <c r="D139" s="216" t="s">
        <v>133</v>
      </c>
      <c r="E139" s="217" t="s">
        <v>259</v>
      </c>
      <c r="F139" s="218" t="s">
        <v>260</v>
      </c>
      <c r="G139" s="219" t="s">
        <v>261</v>
      </c>
      <c r="H139" s="220">
        <v>892.79999999999995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137</v>
      </c>
      <c r="AT139" s="228" t="s">
        <v>133</v>
      </c>
      <c r="AU139" s="228" t="s">
        <v>84</v>
      </c>
      <c r="AY139" s="14" t="s">
        <v>131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137</v>
      </c>
      <c r="BM139" s="228" t="s">
        <v>551</v>
      </c>
    </row>
    <row r="140" s="2" customFormat="1" ht="16.5" customHeight="1">
      <c r="A140" s="35"/>
      <c r="B140" s="36"/>
      <c r="C140" s="216" t="s">
        <v>185</v>
      </c>
      <c r="D140" s="216" t="s">
        <v>133</v>
      </c>
      <c r="E140" s="217" t="s">
        <v>263</v>
      </c>
      <c r="F140" s="218" t="s">
        <v>264</v>
      </c>
      <c r="G140" s="219" t="s">
        <v>227</v>
      </c>
      <c r="H140" s="220">
        <v>496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137</v>
      </c>
      <c r="AT140" s="228" t="s">
        <v>133</v>
      </c>
      <c r="AU140" s="228" t="s">
        <v>84</v>
      </c>
      <c r="AY140" s="14" t="s">
        <v>131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137</v>
      </c>
      <c r="BM140" s="228" t="s">
        <v>552</v>
      </c>
    </row>
    <row r="141" s="2" customFormat="1" ht="24.15" customHeight="1">
      <c r="A141" s="35"/>
      <c r="B141" s="36"/>
      <c r="C141" s="216" t="s">
        <v>189</v>
      </c>
      <c r="D141" s="216" t="s">
        <v>133</v>
      </c>
      <c r="E141" s="217" t="s">
        <v>452</v>
      </c>
      <c r="F141" s="218" t="s">
        <v>453</v>
      </c>
      <c r="G141" s="219" t="s">
        <v>227</v>
      </c>
      <c r="H141" s="220">
        <v>302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137</v>
      </c>
      <c r="AT141" s="228" t="s">
        <v>133</v>
      </c>
      <c r="AU141" s="228" t="s">
        <v>84</v>
      </c>
      <c r="AY141" s="14" t="s">
        <v>131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82</v>
      </c>
      <c r="BK141" s="229">
        <f>ROUND(I141*H141,2)</f>
        <v>0</v>
      </c>
      <c r="BL141" s="14" t="s">
        <v>137</v>
      </c>
      <c r="BM141" s="228" t="s">
        <v>553</v>
      </c>
    </row>
    <row r="142" s="2" customFormat="1" ht="16.5" customHeight="1">
      <c r="A142" s="35"/>
      <c r="B142" s="36"/>
      <c r="C142" s="216" t="s">
        <v>193</v>
      </c>
      <c r="D142" s="216" t="s">
        <v>133</v>
      </c>
      <c r="E142" s="217" t="s">
        <v>455</v>
      </c>
      <c r="F142" s="218" t="s">
        <v>456</v>
      </c>
      <c r="G142" s="219" t="s">
        <v>227</v>
      </c>
      <c r="H142" s="220">
        <v>302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137</v>
      </c>
      <c r="AT142" s="228" t="s">
        <v>133</v>
      </c>
      <c r="AU142" s="228" t="s">
        <v>84</v>
      </c>
      <c r="AY142" s="14" t="s">
        <v>131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137</v>
      </c>
      <c r="BM142" s="228" t="s">
        <v>554</v>
      </c>
    </row>
    <row r="143" s="2" customFormat="1" ht="24.15" customHeight="1">
      <c r="A143" s="35"/>
      <c r="B143" s="36"/>
      <c r="C143" s="216" t="s">
        <v>197</v>
      </c>
      <c r="D143" s="216" t="s">
        <v>133</v>
      </c>
      <c r="E143" s="217" t="s">
        <v>555</v>
      </c>
      <c r="F143" s="218" t="s">
        <v>556</v>
      </c>
      <c r="G143" s="219" t="s">
        <v>227</v>
      </c>
      <c r="H143" s="220">
        <v>151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137</v>
      </c>
      <c r="AT143" s="228" t="s">
        <v>133</v>
      </c>
      <c r="AU143" s="228" t="s">
        <v>84</v>
      </c>
      <c r="AY143" s="14" t="s">
        <v>131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137</v>
      </c>
      <c r="BM143" s="228" t="s">
        <v>557</v>
      </c>
    </row>
    <row r="144" s="2" customFormat="1" ht="16.5" customHeight="1">
      <c r="A144" s="35"/>
      <c r="B144" s="36"/>
      <c r="C144" s="235" t="s">
        <v>201</v>
      </c>
      <c r="D144" s="235" t="s">
        <v>319</v>
      </c>
      <c r="E144" s="236" t="s">
        <v>558</v>
      </c>
      <c r="F144" s="237" t="s">
        <v>559</v>
      </c>
      <c r="G144" s="238" t="s">
        <v>261</v>
      </c>
      <c r="H144" s="239">
        <v>302</v>
      </c>
      <c r="I144" s="240"/>
      <c r="J144" s="241">
        <f>ROUND(I144*H144,2)</f>
        <v>0</v>
      </c>
      <c r="K144" s="242"/>
      <c r="L144" s="243"/>
      <c r="M144" s="244" t="s">
        <v>1</v>
      </c>
      <c r="N144" s="245" t="s">
        <v>39</v>
      </c>
      <c r="O144" s="88"/>
      <c r="P144" s="226">
        <f>O144*H144</f>
        <v>0</v>
      </c>
      <c r="Q144" s="226">
        <v>1</v>
      </c>
      <c r="R144" s="226">
        <f>Q144*H144</f>
        <v>302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162</v>
      </c>
      <c r="AT144" s="228" t="s">
        <v>319</v>
      </c>
      <c r="AU144" s="228" t="s">
        <v>84</v>
      </c>
      <c r="AY144" s="14" t="s">
        <v>131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137</v>
      </c>
      <c r="BM144" s="228" t="s">
        <v>560</v>
      </c>
    </row>
    <row r="145" s="12" customFormat="1" ht="22.8" customHeight="1">
      <c r="A145" s="12"/>
      <c r="B145" s="200"/>
      <c r="C145" s="201"/>
      <c r="D145" s="202" t="s">
        <v>73</v>
      </c>
      <c r="E145" s="214" t="s">
        <v>137</v>
      </c>
      <c r="F145" s="214" t="s">
        <v>281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P146</f>
        <v>0</v>
      </c>
      <c r="Q145" s="208"/>
      <c r="R145" s="209">
        <f>R146</f>
        <v>0</v>
      </c>
      <c r="S145" s="208"/>
      <c r="T145" s="210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82</v>
      </c>
      <c r="AT145" s="212" t="s">
        <v>73</v>
      </c>
      <c r="AU145" s="212" t="s">
        <v>82</v>
      </c>
      <c r="AY145" s="211" t="s">
        <v>131</v>
      </c>
      <c r="BK145" s="213">
        <f>BK146</f>
        <v>0</v>
      </c>
    </row>
    <row r="146" s="2" customFormat="1" ht="16.5" customHeight="1">
      <c r="A146" s="35"/>
      <c r="B146" s="36"/>
      <c r="C146" s="216" t="s">
        <v>205</v>
      </c>
      <c r="D146" s="216" t="s">
        <v>133</v>
      </c>
      <c r="E146" s="217" t="s">
        <v>561</v>
      </c>
      <c r="F146" s="218" t="s">
        <v>562</v>
      </c>
      <c r="G146" s="219" t="s">
        <v>227</v>
      </c>
      <c r="H146" s="220">
        <v>33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39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137</v>
      </c>
      <c r="AT146" s="228" t="s">
        <v>133</v>
      </c>
      <c r="AU146" s="228" t="s">
        <v>84</v>
      </c>
      <c r="AY146" s="14" t="s">
        <v>131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82</v>
      </c>
      <c r="BK146" s="229">
        <f>ROUND(I146*H146,2)</f>
        <v>0</v>
      </c>
      <c r="BL146" s="14" t="s">
        <v>137</v>
      </c>
      <c r="BM146" s="228" t="s">
        <v>563</v>
      </c>
    </row>
    <row r="147" s="12" customFormat="1" ht="22.8" customHeight="1">
      <c r="A147" s="12"/>
      <c r="B147" s="200"/>
      <c r="C147" s="201"/>
      <c r="D147" s="202" t="s">
        <v>73</v>
      </c>
      <c r="E147" s="214" t="s">
        <v>162</v>
      </c>
      <c r="F147" s="214" t="s">
        <v>477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SUM(P148:P177)</f>
        <v>0</v>
      </c>
      <c r="Q147" s="208"/>
      <c r="R147" s="209">
        <f>SUM(R148:R177)</f>
        <v>44.599400000000003</v>
      </c>
      <c r="S147" s="208"/>
      <c r="T147" s="210">
        <f>SUM(T148:T177)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82</v>
      </c>
      <c r="AT147" s="212" t="s">
        <v>73</v>
      </c>
      <c r="AU147" s="212" t="s">
        <v>82</v>
      </c>
      <c r="AY147" s="211" t="s">
        <v>131</v>
      </c>
      <c r="BK147" s="213">
        <f>SUM(BK148:BK177)</f>
        <v>0</v>
      </c>
    </row>
    <row r="148" s="2" customFormat="1" ht="33" customHeight="1">
      <c r="A148" s="35"/>
      <c r="B148" s="36"/>
      <c r="C148" s="216" t="s">
        <v>209</v>
      </c>
      <c r="D148" s="216" t="s">
        <v>133</v>
      </c>
      <c r="E148" s="217" t="s">
        <v>564</v>
      </c>
      <c r="F148" s="218" t="s">
        <v>565</v>
      </c>
      <c r="G148" s="219" t="s">
        <v>377</v>
      </c>
      <c r="H148" s="220">
        <v>246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39</v>
      </c>
      <c r="O148" s="88"/>
      <c r="P148" s="226">
        <f>O148*H148</f>
        <v>0</v>
      </c>
      <c r="Q148" s="226">
        <v>5.0000000000000002E-05</v>
      </c>
      <c r="R148" s="226">
        <f>Q148*H148</f>
        <v>0.0123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137</v>
      </c>
      <c r="AT148" s="228" t="s">
        <v>133</v>
      </c>
      <c r="AU148" s="228" t="s">
        <v>84</v>
      </c>
      <c r="AY148" s="14" t="s">
        <v>131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82</v>
      </c>
      <c r="BK148" s="229">
        <f>ROUND(I148*H148,2)</f>
        <v>0</v>
      </c>
      <c r="BL148" s="14" t="s">
        <v>137</v>
      </c>
      <c r="BM148" s="228" t="s">
        <v>566</v>
      </c>
    </row>
    <row r="149" s="2" customFormat="1" ht="24.15" customHeight="1">
      <c r="A149" s="35"/>
      <c r="B149" s="36"/>
      <c r="C149" s="235" t="s">
        <v>7</v>
      </c>
      <c r="D149" s="235" t="s">
        <v>319</v>
      </c>
      <c r="E149" s="236" t="s">
        <v>567</v>
      </c>
      <c r="F149" s="237" t="s">
        <v>568</v>
      </c>
      <c r="G149" s="238" t="s">
        <v>377</v>
      </c>
      <c r="H149" s="239">
        <v>246</v>
      </c>
      <c r="I149" s="240"/>
      <c r="J149" s="241">
        <f>ROUND(I149*H149,2)</f>
        <v>0</v>
      </c>
      <c r="K149" s="242"/>
      <c r="L149" s="243"/>
      <c r="M149" s="244" t="s">
        <v>1</v>
      </c>
      <c r="N149" s="245" t="s">
        <v>39</v>
      </c>
      <c r="O149" s="88"/>
      <c r="P149" s="226">
        <f>O149*H149</f>
        <v>0</v>
      </c>
      <c r="Q149" s="226">
        <v>0.074999999999999997</v>
      </c>
      <c r="R149" s="226">
        <f>Q149*H149</f>
        <v>18.449999999999999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162</v>
      </c>
      <c r="AT149" s="228" t="s">
        <v>319</v>
      </c>
      <c r="AU149" s="228" t="s">
        <v>84</v>
      </c>
      <c r="AY149" s="14" t="s">
        <v>131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82</v>
      </c>
      <c r="BK149" s="229">
        <f>ROUND(I149*H149,2)</f>
        <v>0</v>
      </c>
      <c r="BL149" s="14" t="s">
        <v>137</v>
      </c>
      <c r="BM149" s="228" t="s">
        <v>569</v>
      </c>
    </row>
    <row r="150" s="2" customFormat="1" ht="24.15" customHeight="1">
      <c r="A150" s="35"/>
      <c r="B150" s="36"/>
      <c r="C150" s="216" t="s">
        <v>286</v>
      </c>
      <c r="D150" s="216" t="s">
        <v>133</v>
      </c>
      <c r="E150" s="217" t="s">
        <v>570</v>
      </c>
      <c r="F150" s="218" t="s">
        <v>571</v>
      </c>
      <c r="G150" s="219" t="s">
        <v>141</v>
      </c>
      <c r="H150" s="220">
        <v>18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39</v>
      </c>
      <c r="O150" s="88"/>
      <c r="P150" s="226">
        <f>O150*H150</f>
        <v>0</v>
      </c>
      <c r="Q150" s="226">
        <v>0.00014999999999999999</v>
      </c>
      <c r="R150" s="226">
        <f>Q150*H150</f>
        <v>0.0026999999999999997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137</v>
      </c>
      <c r="AT150" s="228" t="s">
        <v>133</v>
      </c>
      <c r="AU150" s="228" t="s">
        <v>84</v>
      </c>
      <c r="AY150" s="14" t="s">
        <v>131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82</v>
      </c>
      <c r="BK150" s="229">
        <f>ROUND(I150*H150,2)</f>
        <v>0</v>
      </c>
      <c r="BL150" s="14" t="s">
        <v>137</v>
      </c>
      <c r="BM150" s="228" t="s">
        <v>572</v>
      </c>
    </row>
    <row r="151" s="2" customFormat="1" ht="33" customHeight="1">
      <c r="A151" s="35"/>
      <c r="B151" s="36"/>
      <c r="C151" s="235" t="s">
        <v>290</v>
      </c>
      <c r="D151" s="235" t="s">
        <v>319</v>
      </c>
      <c r="E151" s="236" t="s">
        <v>573</v>
      </c>
      <c r="F151" s="237" t="s">
        <v>574</v>
      </c>
      <c r="G151" s="238" t="s">
        <v>141</v>
      </c>
      <c r="H151" s="239">
        <v>18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39</v>
      </c>
      <c r="O151" s="88"/>
      <c r="P151" s="226">
        <f>O151*H151</f>
        <v>0</v>
      </c>
      <c r="Q151" s="226">
        <v>0.042000000000000003</v>
      </c>
      <c r="R151" s="226">
        <f>Q151*H151</f>
        <v>0.75600000000000001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162</v>
      </c>
      <c r="AT151" s="228" t="s">
        <v>319</v>
      </c>
      <c r="AU151" s="228" t="s">
        <v>84</v>
      </c>
      <c r="AY151" s="14" t="s">
        <v>131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82</v>
      </c>
      <c r="BK151" s="229">
        <f>ROUND(I151*H151,2)</f>
        <v>0</v>
      </c>
      <c r="BL151" s="14" t="s">
        <v>137</v>
      </c>
      <c r="BM151" s="228" t="s">
        <v>575</v>
      </c>
    </row>
    <row r="152" s="2" customFormat="1" ht="24.15" customHeight="1">
      <c r="A152" s="35"/>
      <c r="B152" s="36"/>
      <c r="C152" s="216" t="s">
        <v>294</v>
      </c>
      <c r="D152" s="216" t="s">
        <v>133</v>
      </c>
      <c r="E152" s="217" t="s">
        <v>576</v>
      </c>
      <c r="F152" s="218" t="s">
        <v>577</v>
      </c>
      <c r="G152" s="219" t="s">
        <v>377</v>
      </c>
      <c r="H152" s="220">
        <v>70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1.0000000000000001E-05</v>
      </c>
      <c r="R152" s="226">
        <f>Q152*H152</f>
        <v>0.0007000000000000001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137</v>
      </c>
      <c r="AT152" s="228" t="s">
        <v>133</v>
      </c>
      <c r="AU152" s="228" t="s">
        <v>84</v>
      </c>
      <c r="AY152" s="14" t="s">
        <v>131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82</v>
      </c>
      <c r="BK152" s="229">
        <f>ROUND(I152*H152,2)</f>
        <v>0</v>
      </c>
      <c r="BL152" s="14" t="s">
        <v>137</v>
      </c>
      <c r="BM152" s="228" t="s">
        <v>578</v>
      </c>
    </row>
    <row r="153" s="2" customFormat="1" ht="24.15" customHeight="1">
      <c r="A153" s="35"/>
      <c r="B153" s="36"/>
      <c r="C153" s="235" t="s">
        <v>298</v>
      </c>
      <c r="D153" s="235" t="s">
        <v>319</v>
      </c>
      <c r="E153" s="236" t="s">
        <v>579</v>
      </c>
      <c r="F153" s="237" t="s">
        <v>580</v>
      </c>
      <c r="G153" s="238" t="s">
        <v>377</v>
      </c>
      <c r="H153" s="239">
        <v>18</v>
      </c>
      <c r="I153" s="240"/>
      <c r="J153" s="241">
        <f>ROUND(I153*H153,2)</f>
        <v>0</v>
      </c>
      <c r="K153" s="242"/>
      <c r="L153" s="243"/>
      <c r="M153" s="244" t="s">
        <v>1</v>
      </c>
      <c r="N153" s="245" t="s">
        <v>39</v>
      </c>
      <c r="O153" s="88"/>
      <c r="P153" s="226">
        <f>O153*H153</f>
        <v>0</v>
      </c>
      <c r="Q153" s="226">
        <v>0.0026700000000000001</v>
      </c>
      <c r="R153" s="226">
        <f>Q153*H153</f>
        <v>0.048059999999999999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162</v>
      </c>
      <c r="AT153" s="228" t="s">
        <v>319</v>
      </c>
      <c r="AU153" s="228" t="s">
        <v>84</v>
      </c>
      <c r="AY153" s="14" t="s">
        <v>131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82</v>
      </c>
      <c r="BK153" s="229">
        <f>ROUND(I153*H153,2)</f>
        <v>0</v>
      </c>
      <c r="BL153" s="14" t="s">
        <v>137</v>
      </c>
      <c r="BM153" s="228" t="s">
        <v>581</v>
      </c>
    </row>
    <row r="154" s="2" customFormat="1" ht="24.15" customHeight="1">
      <c r="A154" s="35"/>
      <c r="B154" s="36"/>
      <c r="C154" s="235" t="s">
        <v>302</v>
      </c>
      <c r="D154" s="235" t="s">
        <v>319</v>
      </c>
      <c r="E154" s="236" t="s">
        <v>582</v>
      </c>
      <c r="F154" s="237" t="s">
        <v>583</v>
      </c>
      <c r="G154" s="238" t="s">
        <v>377</v>
      </c>
      <c r="H154" s="239">
        <v>54</v>
      </c>
      <c r="I154" s="240"/>
      <c r="J154" s="241">
        <f>ROUND(I154*H154,2)</f>
        <v>0</v>
      </c>
      <c r="K154" s="242"/>
      <c r="L154" s="243"/>
      <c r="M154" s="244" t="s">
        <v>1</v>
      </c>
      <c r="N154" s="245" t="s">
        <v>39</v>
      </c>
      <c r="O154" s="88"/>
      <c r="P154" s="226">
        <f>O154*H154</f>
        <v>0</v>
      </c>
      <c r="Q154" s="226">
        <v>0.0026700000000000001</v>
      </c>
      <c r="R154" s="226">
        <f>Q154*H154</f>
        <v>0.14418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162</v>
      </c>
      <c r="AT154" s="228" t="s">
        <v>319</v>
      </c>
      <c r="AU154" s="228" t="s">
        <v>84</v>
      </c>
      <c r="AY154" s="14" t="s">
        <v>131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82</v>
      </c>
      <c r="BK154" s="229">
        <f>ROUND(I154*H154,2)</f>
        <v>0</v>
      </c>
      <c r="BL154" s="14" t="s">
        <v>137</v>
      </c>
      <c r="BM154" s="228" t="s">
        <v>584</v>
      </c>
    </row>
    <row r="155" s="2" customFormat="1" ht="33" customHeight="1">
      <c r="A155" s="35"/>
      <c r="B155" s="36"/>
      <c r="C155" s="216" t="s">
        <v>306</v>
      </c>
      <c r="D155" s="216" t="s">
        <v>133</v>
      </c>
      <c r="E155" s="217" t="s">
        <v>585</v>
      </c>
      <c r="F155" s="218" t="s">
        <v>586</v>
      </c>
      <c r="G155" s="219" t="s">
        <v>141</v>
      </c>
      <c r="H155" s="220">
        <v>9</v>
      </c>
      <c r="I155" s="221"/>
      <c r="J155" s="222">
        <f>ROUND(I155*H155,2)</f>
        <v>0</v>
      </c>
      <c r="K155" s="223"/>
      <c r="L155" s="41"/>
      <c r="M155" s="224" t="s">
        <v>1</v>
      </c>
      <c r="N155" s="225" t="s">
        <v>39</v>
      </c>
      <c r="O155" s="88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137</v>
      </c>
      <c r="AT155" s="228" t="s">
        <v>133</v>
      </c>
      <c r="AU155" s="228" t="s">
        <v>84</v>
      </c>
      <c r="AY155" s="14" t="s">
        <v>131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82</v>
      </c>
      <c r="BK155" s="229">
        <f>ROUND(I155*H155,2)</f>
        <v>0</v>
      </c>
      <c r="BL155" s="14" t="s">
        <v>137</v>
      </c>
      <c r="BM155" s="228" t="s">
        <v>587</v>
      </c>
    </row>
    <row r="156" s="2" customFormat="1" ht="16.5" customHeight="1">
      <c r="A156" s="35"/>
      <c r="B156" s="36"/>
      <c r="C156" s="235" t="s">
        <v>310</v>
      </c>
      <c r="D156" s="235" t="s">
        <v>319</v>
      </c>
      <c r="E156" s="236" t="s">
        <v>588</v>
      </c>
      <c r="F156" s="237" t="s">
        <v>589</v>
      </c>
      <c r="G156" s="238" t="s">
        <v>141</v>
      </c>
      <c r="H156" s="239">
        <v>9</v>
      </c>
      <c r="I156" s="240"/>
      <c r="J156" s="241">
        <f>ROUND(I156*H156,2)</f>
        <v>0</v>
      </c>
      <c r="K156" s="242"/>
      <c r="L156" s="243"/>
      <c r="M156" s="244" t="s">
        <v>1</v>
      </c>
      <c r="N156" s="245" t="s">
        <v>39</v>
      </c>
      <c r="O156" s="88"/>
      <c r="P156" s="226">
        <f>O156*H156</f>
        <v>0</v>
      </c>
      <c r="Q156" s="226">
        <v>0.00029999999999999997</v>
      </c>
      <c r="R156" s="226">
        <f>Q156*H156</f>
        <v>0.0026999999999999997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162</v>
      </c>
      <c r="AT156" s="228" t="s">
        <v>319</v>
      </c>
      <c r="AU156" s="228" t="s">
        <v>84</v>
      </c>
      <c r="AY156" s="14" t="s">
        <v>131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82</v>
      </c>
      <c r="BK156" s="229">
        <f>ROUND(I156*H156,2)</f>
        <v>0</v>
      </c>
      <c r="BL156" s="14" t="s">
        <v>137</v>
      </c>
      <c r="BM156" s="228" t="s">
        <v>590</v>
      </c>
    </row>
    <row r="157" s="2" customFormat="1" ht="33" customHeight="1">
      <c r="A157" s="35"/>
      <c r="B157" s="36"/>
      <c r="C157" s="216" t="s">
        <v>314</v>
      </c>
      <c r="D157" s="216" t="s">
        <v>133</v>
      </c>
      <c r="E157" s="217" t="s">
        <v>591</v>
      </c>
      <c r="F157" s="218" t="s">
        <v>592</v>
      </c>
      <c r="G157" s="219" t="s">
        <v>141</v>
      </c>
      <c r="H157" s="220">
        <v>18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39</v>
      </c>
      <c r="O157" s="88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137</v>
      </c>
      <c r="AT157" s="228" t="s">
        <v>133</v>
      </c>
      <c r="AU157" s="228" t="s">
        <v>84</v>
      </c>
      <c r="AY157" s="14" t="s">
        <v>131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82</v>
      </c>
      <c r="BK157" s="229">
        <f>ROUND(I157*H157,2)</f>
        <v>0</v>
      </c>
      <c r="BL157" s="14" t="s">
        <v>137</v>
      </c>
      <c r="BM157" s="228" t="s">
        <v>593</v>
      </c>
    </row>
    <row r="158" s="2" customFormat="1" ht="21.75" customHeight="1">
      <c r="A158" s="35"/>
      <c r="B158" s="36"/>
      <c r="C158" s="235" t="s">
        <v>318</v>
      </c>
      <c r="D158" s="235" t="s">
        <v>319</v>
      </c>
      <c r="E158" s="236" t="s">
        <v>594</v>
      </c>
      <c r="F158" s="237" t="s">
        <v>595</v>
      </c>
      <c r="G158" s="238" t="s">
        <v>141</v>
      </c>
      <c r="H158" s="239">
        <v>9</v>
      </c>
      <c r="I158" s="240"/>
      <c r="J158" s="241">
        <f>ROUND(I158*H158,2)</f>
        <v>0</v>
      </c>
      <c r="K158" s="242"/>
      <c r="L158" s="243"/>
      <c r="M158" s="244" t="s">
        <v>1</v>
      </c>
      <c r="N158" s="245" t="s">
        <v>39</v>
      </c>
      <c r="O158" s="88"/>
      <c r="P158" s="226">
        <f>O158*H158</f>
        <v>0</v>
      </c>
      <c r="Q158" s="226">
        <v>0.00064999999999999997</v>
      </c>
      <c r="R158" s="226">
        <f>Q158*H158</f>
        <v>0.0058499999999999993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162</v>
      </c>
      <c r="AT158" s="228" t="s">
        <v>319</v>
      </c>
      <c r="AU158" s="228" t="s">
        <v>84</v>
      </c>
      <c r="AY158" s="14" t="s">
        <v>131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82</v>
      </c>
      <c r="BK158" s="229">
        <f>ROUND(I158*H158,2)</f>
        <v>0</v>
      </c>
      <c r="BL158" s="14" t="s">
        <v>137</v>
      </c>
      <c r="BM158" s="228" t="s">
        <v>596</v>
      </c>
    </row>
    <row r="159" s="2" customFormat="1" ht="24.15" customHeight="1">
      <c r="A159" s="35"/>
      <c r="B159" s="36"/>
      <c r="C159" s="216" t="s">
        <v>323</v>
      </c>
      <c r="D159" s="216" t="s">
        <v>133</v>
      </c>
      <c r="E159" s="217" t="s">
        <v>597</v>
      </c>
      <c r="F159" s="218" t="s">
        <v>598</v>
      </c>
      <c r="G159" s="219" t="s">
        <v>141</v>
      </c>
      <c r="H159" s="220">
        <v>7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39</v>
      </c>
      <c r="O159" s="88"/>
      <c r="P159" s="226">
        <f>O159*H159</f>
        <v>0</v>
      </c>
      <c r="Q159" s="226">
        <v>0.41948000000000002</v>
      </c>
      <c r="R159" s="226">
        <f>Q159*H159</f>
        <v>2.9363600000000001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137</v>
      </c>
      <c r="AT159" s="228" t="s">
        <v>133</v>
      </c>
      <c r="AU159" s="228" t="s">
        <v>84</v>
      </c>
      <c r="AY159" s="14" t="s">
        <v>131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82</v>
      </c>
      <c r="BK159" s="229">
        <f>ROUND(I159*H159,2)</f>
        <v>0</v>
      </c>
      <c r="BL159" s="14" t="s">
        <v>137</v>
      </c>
      <c r="BM159" s="228" t="s">
        <v>599</v>
      </c>
    </row>
    <row r="160" s="2" customFormat="1" ht="21.75" customHeight="1">
      <c r="A160" s="35"/>
      <c r="B160" s="36"/>
      <c r="C160" s="235" t="s">
        <v>327</v>
      </c>
      <c r="D160" s="235" t="s">
        <v>319</v>
      </c>
      <c r="E160" s="236" t="s">
        <v>600</v>
      </c>
      <c r="F160" s="237" t="s">
        <v>601</v>
      </c>
      <c r="G160" s="238" t="s">
        <v>141</v>
      </c>
      <c r="H160" s="239">
        <v>7</v>
      </c>
      <c r="I160" s="240"/>
      <c r="J160" s="241">
        <f>ROUND(I160*H160,2)</f>
        <v>0</v>
      </c>
      <c r="K160" s="242"/>
      <c r="L160" s="243"/>
      <c r="M160" s="244" t="s">
        <v>1</v>
      </c>
      <c r="N160" s="245" t="s">
        <v>39</v>
      </c>
      <c r="O160" s="88"/>
      <c r="P160" s="226">
        <f>O160*H160</f>
        <v>0</v>
      </c>
      <c r="Q160" s="226">
        <v>1.6000000000000001</v>
      </c>
      <c r="R160" s="226">
        <f>Q160*H160</f>
        <v>11.200000000000001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162</v>
      </c>
      <c r="AT160" s="228" t="s">
        <v>319</v>
      </c>
      <c r="AU160" s="228" t="s">
        <v>84</v>
      </c>
      <c r="AY160" s="14" t="s">
        <v>131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82</v>
      </c>
      <c r="BK160" s="229">
        <f>ROUND(I160*H160,2)</f>
        <v>0</v>
      </c>
      <c r="BL160" s="14" t="s">
        <v>137</v>
      </c>
      <c r="BM160" s="228" t="s">
        <v>602</v>
      </c>
    </row>
    <row r="161" s="2" customFormat="1" ht="24.15" customHeight="1">
      <c r="A161" s="35"/>
      <c r="B161" s="36"/>
      <c r="C161" s="216" t="s">
        <v>333</v>
      </c>
      <c r="D161" s="216" t="s">
        <v>133</v>
      </c>
      <c r="E161" s="217" t="s">
        <v>603</v>
      </c>
      <c r="F161" s="218" t="s">
        <v>604</v>
      </c>
      <c r="G161" s="219" t="s">
        <v>141</v>
      </c>
      <c r="H161" s="220">
        <v>4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39</v>
      </c>
      <c r="O161" s="88"/>
      <c r="P161" s="226">
        <f>O161*H161</f>
        <v>0</v>
      </c>
      <c r="Q161" s="226">
        <v>0.0098899999999999995</v>
      </c>
      <c r="R161" s="226">
        <f>Q161*H161</f>
        <v>0.039559999999999998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137</v>
      </c>
      <c r="AT161" s="228" t="s">
        <v>133</v>
      </c>
      <c r="AU161" s="228" t="s">
        <v>84</v>
      </c>
      <c r="AY161" s="14" t="s">
        <v>131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82</v>
      </c>
      <c r="BK161" s="229">
        <f>ROUND(I161*H161,2)</f>
        <v>0</v>
      </c>
      <c r="BL161" s="14" t="s">
        <v>137</v>
      </c>
      <c r="BM161" s="228" t="s">
        <v>605</v>
      </c>
    </row>
    <row r="162" s="2" customFormat="1" ht="21.75" customHeight="1">
      <c r="A162" s="35"/>
      <c r="B162" s="36"/>
      <c r="C162" s="235" t="s">
        <v>337</v>
      </c>
      <c r="D162" s="235" t="s">
        <v>319</v>
      </c>
      <c r="E162" s="236" t="s">
        <v>606</v>
      </c>
      <c r="F162" s="237" t="s">
        <v>607</v>
      </c>
      <c r="G162" s="238" t="s">
        <v>141</v>
      </c>
      <c r="H162" s="239">
        <v>4</v>
      </c>
      <c r="I162" s="240"/>
      <c r="J162" s="241">
        <f>ROUND(I162*H162,2)</f>
        <v>0</v>
      </c>
      <c r="K162" s="242"/>
      <c r="L162" s="243"/>
      <c r="M162" s="244" t="s">
        <v>1</v>
      </c>
      <c r="N162" s="245" t="s">
        <v>39</v>
      </c>
      <c r="O162" s="88"/>
      <c r="P162" s="226">
        <f>O162*H162</f>
        <v>0</v>
      </c>
      <c r="Q162" s="226">
        <v>0.254</v>
      </c>
      <c r="R162" s="226">
        <f>Q162*H162</f>
        <v>1.016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162</v>
      </c>
      <c r="AT162" s="228" t="s">
        <v>319</v>
      </c>
      <c r="AU162" s="228" t="s">
        <v>84</v>
      </c>
      <c r="AY162" s="14" t="s">
        <v>131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82</v>
      </c>
      <c r="BK162" s="229">
        <f>ROUND(I162*H162,2)</f>
        <v>0</v>
      </c>
      <c r="BL162" s="14" t="s">
        <v>137</v>
      </c>
      <c r="BM162" s="228" t="s">
        <v>608</v>
      </c>
    </row>
    <row r="163" s="2" customFormat="1" ht="24.15" customHeight="1">
      <c r="A163" s="35"/>
      <c r="B163" s="36"/>
      <c r="C163" s="216" t="s">
        <v>342</v>
      </c>
      <c r="D163" s="216" t="s">
        <v>133</v>
      </c>
      <c r="E163" s="217" t="s">
        <v>609</v>
      </c>
      <c r="F163" s="218" t="s">
        <v>610</v>
      </c>
      <c r="G163" s="219" t="s">
        <v>141</v>
      </c>
      <c r="H163" s="220">
        <v>4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39</v>
      </c>
      <c r="O163" s="88"/>
      <c r="P163" s="226">
        <f>O163*H163</f>
        <v>0</v>
      </c>
      <c r="Q163" s="226">
        <v>0.0098899999999999995</v>
      </c>
      <c r="R163" s="226">
        <f>Q163*H163</f>
        <v>0.039559999999999998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137</v>
      </c>
      <c r="AT163" s="228" t="s">
        <v>133</v>
      </c>
      <c r="AU163" s="228" t="s">
        <v>84</v>
      </c>
      <c r="AY163" s="14" t="s">
        <v>131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82</v>
      </c>
      <c r="BK163" s="229">
        <f>ROUND(I163*H163,2)</f>
        <v>0</v>
      </c>
      <c r="BL163" s="14" t="s">
        <v>137</v>
      </c>
      <c r="BM163" s="228" t="s">
        <v>611</v>
      </c>
    </row>
    <row r="164" s="2" customFormat="1" ht="21.75" customHeight="1">
      <c r="A164" s="35"/>
      <c r="B164" s="36"/>
      <c r="C164" s="235" t="s">
        <v>346</v>
      </c>
      <c r="D164" s="235" t="s">
        <v>319</v>
      </c>
      <c r="E164" s="236" t="s">
        <v>612</v>
      </c>
      <c r="F164" s="237" t="s">
        <v>613</v>
      </c>
      <c r="G164" s="238" t="s">
        <v>141</v>
      </c>
      <c r="H164" s="239">
        <v>4</v>
      </c>
      <c r="I164" s="240"/>
      <c r="J164" s="241">
        <f>ROUND(I164*H164,2)</f>
        <v>0</v>
      </c>
      <c r="K164" s="242"/>
      <c r="L164" s="243"/>
      <c r="M164" s="244" t="s">
        <v>1</v>
      </c>
      <c r="N164" s="245" t="s">
        <v>39</v>
      </c>
      <c r="O164" s="88"/>
      <c r="P164" s="226">
        <f>O164*H164</f>
        <v>0</v>
      </c>
      <c r="Q164" s="226">
        <v>0.50600000000000001</v>
      </c>
      <c r="R164" s="226">
        <f>Q164*H164</f>
        <v>2.024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162</v>
      </c>
      <c r="AT164" s="228" t="s">
        <v>319</v>
      </c>
      <c r="AU164" s="228" t="s">
        <v>84</v>
      </c>
      <c r="AY164" s="14" t="s">
        <v>131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82</v>
      </c>
      <c r="BK164" s="229">
        <f>ROUND(I164*H164,2)</f>
        <v>0</v>
      </c>
      <c r="BL164" s="14" t="s">
        <v>137</v>
      </c>
      <c r="BM164" s="228" t="s">
        <v>614</v>
      </c>
    </row>
    <row r="165" s="2" customFormat="1" ht="24.15" customHeight="1">
      <c r="A165" s="35"/>
      <c r="B165" s="36"/>
      <c r="C165" s="216" t="s">
        <v>350</v>
      </c>
      <c r="D165" s="216" t="s">
        <v>133</v>
      </c>
      <c r="E165" s="217" t="s">
        <v>615</v>
      </c>
      <c r="F165" s="218" t="s">
        <v>616</v>
      </c>
      <c r="G165" s="219" t="s">
        <v>141</v>
      </c>
      <c r="H165" s="220">
        <v>7</v>
      </c>
      <c r="I165" s="221"/>
      <c r="J165" s="222">
        <f>ROUND(I165*H165,2)</f>
        <v>0</v>
      </c>
      <c r="K165" s="223"/>
      <c r="L165" s="41"/>
      <c r="M165" s="224" t="s">
        <v>1</v>
      </c>
      <c r="N165" s="225" t="s">
        <v>39</v>
      </c>
      <c r="O165" s="88"/>
      <c r="P165" s="226">
        <f>O165*H165</f>
        <v>0</v>
      </c>
      <c r="Q165" s="226">
        <v>0.01218</v>
      </c>
      <c r="R165" s="226">
        <f>Q165*H165</f>
        <v>0.085260000000000002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137</v>
      </c>
      <c r="AT165" s="228" t="s">
        <v>133</v>
      </c>
      <c r="AU165" s="228" t="s">
        <v>84</v>
      </c>
      <c r="AY165" s="14" t="s">
        <v>131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82</v>
      </c>
      <c r="BK165" s="229">
        <f>ROUND(I165*H165,2)</f>
        <v>0</v>
      </c>
      <c r="BL165" s="14" t="s">
        <v>137</v>
      </c>
      <c r="BM165" s="228" t="s">
        <v>617</v>
      </c>
    </row>
    <row r="166" s="2" customFormat="1" ht="24.15" customHeight="1">
      <c r="A166" s="35"/>
      <c r="B166" s="36"/>
      <c r="C166" s="235" t="s">
        <v>354</v>
      </c>
      <c r="D166" s="235" t="s">
        <v>319</v>
      </c>
      <c r="E166" s="236" t="s">
        <v>618</v>
      </c>
      <c r="F166" s="237" t="s">
        <v>619</v>
      </c>
      <c r="G166" s="238" t="s">
        <v>141</v>
      </c>
      <c r="H166" s="239">
        <v>7</v>
      </c>
      <c r="I166" s="240"/>
      <c r="J166" s="241">
        <f>ROUND(I166*H166,2)</f>
        <v>0</v>
      </c>
      <c r="K166" s="242"/>
      <c r="L166" s="243"/>
      <c r="M166" s="244" t="s">
        <v>1</v>
      </c>
      <c r="N166" s="245" t="s">
        <v>39</v>
      </c>
      <c r="O166" s="88"/>
      <c r="P166" s="226">
        <f>O166*H166</f>
        <v>0</v>
      </c>
      <c r="Q166" s="226">
        <v>0.58499999999999996</v>
      </c>
      <c r="R166" s="226">
        <f>Q166*H166</f>
        <v>4.0949999999999998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162</v>
      </c>
      <c r="AT166" s="228" t="s">
        <v>319</v>
      </c>
      <c r="AU166" s="228" t="s">
        <v>84</v>
      </c>
      <c r="AY166" s="14" t="s">
        <v>131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82</v>
      </c>
      <c r="BK166" s="229">
        <f>ROUND(I166*H166,2)</f>
        <v>0</v>
      </c>
      <c r="BL166" s="14" t="s">
        <v>137</v>
      </c>
      <c r="BM166" s="228" t="s">
        <v>620</v>
      </c>
    </row>
    <row r="167" s="2" customFormat="1" ht="24.15" customHeight="1">
      <c r="A167" s="35"/>
      <c r="B167" s="36"/>
      <c r="C167" s="235" t="s">
        <v>358</v>
      </c>
      <c r="D167" s="235" t="s">
        <v>319</v>
      </c>
      <c r="E167" s="236" t="s">
        <v>621</v>
      </c>
      <c r="F167" s="237" t="s">
        <v>622</v>
      </c>
      <c r="G167" s="238" t="s">
        <v>141</v>
      </c>
      <c r="H167" s="239">
        <v>3</v>
      </c>
      <c r="I167" s="240"/>
      <c r="J167" s="241">
        <f>ROUND(I167*H167,2)</f>
        <v>0</v>
      </c>
      <c r="K167" s="242"/>
      <c r="L167" s="243"/>
      <c r="M167" s="244" t="s">
        <v>1</v>
      </c>
      <c r="N167" s="245" t="s">
        <v>39</v>
      </c>
      <c r="O167" s="88"/>
      <c r="P167" s="226">
        <f>O167*H167</f>
        <v>0</v>
      </c>
      <c r="Q167" s="226">
        <v>0.021000000000000001</v>
      </c>
      <c r="R167" s="226">
        <f>Q167*H167</f>
        <v>0.063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162</v>
      </c>
      <c r="AT167" s="228" t="s">
        <v>319</v>
      </c>
      <c r="AU167" s="228" t="s">
        <v>84</v>
      </c>
      <c r="AY167" s="14" t="s">
        <v>131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82</v>
      </c>
      <c r="BK167" s="229">
        <f>ROUND(I167*H167,2)</f>
        <v>0</v>
      </c>
      <c r="BL167" s="14" t="s">
        <v>137</v>
      </c>
      <c r="BM167" s="228" t="s">
        <v>623</v>
      </c>
    </row>
    <row r="168" s="2" customFormat="1" ht="24.15" customHeight="1">
      <c r="A168" s="35"/>
      <c r="B168" s="36"/>
      <c r="C168" s="235" t="s">
        <v>362</v>
      </c>
      <c r="D168" s="235" t="s">
        <v>319</v>
      </c>
      <c r="E168" s="236" t="s">
        <v>624</v>
      </c>
      <c r="F168" s="237" t="s">
        <v>625</v>
      </c>
      <c r="G168" s="238" t="s">
        <v>141</v>
      </c>
      <c r="H168" s="239">
        <v>3</v>
      </c>
      <c r="I168" s="240"/>
      <c r="J168" s="241">
        <f>ROUND(I168*H168,2)</f>
        <v>0</v>
      </c>
      <c r="K168" s="242"/>
      <c r="L168" s="243"/>
      <c r="M168" s="244" t="s">
        <v>1</v>
      </c>
      <c r="N168" s="245" t="s">
        <v>39</v>
      </c>
      <c r="O168" s="88"/>
      <c r="P168" s="226">
        <f>O168*H168</f>
        <v>0</v>
      </c>
      <c r="Q168" s="226">
        <v>0.041000000000000002</v>
      </c>
      <c r="R168" s="226">
        <f>Q168*H168</f>
        <v>0.123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162</v>
      </c>
      <c r="AT168" s="228" t="s">
        <v>319</v>
      </c>
      <c r="AU168" s="228" t="s">
        <v>84</v>
      </c>
      <c r="AY168" s="14" t="s">
        <v>131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82</v>
      </c>
      <c r="BK168" s="229">
        <f>ROUND(I168*H168,2)</f>
        <v>0</v>
      </c>
      <c r="BL168" s="14" t="s">
        <v>137</v>
      </c>
      <c r="BM168" s="228" t="s">
        <v>626</v>
      </c>
    </row>
    <row r="169" s="2" customFormat="1" ht="24.15" customHeight="1">
      <c r="A169" s="35"/>
      <c r="B169" s="36"/>
      <c r="C169" s="235" t="s">
        <v>366</v>
      </c>
      <c r="D169" s="235" t="s">
        <v>319</v>
      </c>
      <c r="E169" s="236" t="s">
        <v>627</v>
      </c>
      <c r="F169" s="237" t="s">
        <v>628</v>
      </c>
      <c r="G169" s="238" t="s">
        <v>141</v>
      </c>
      <c r="H169" s="239">
        <v>7</v>
      </c>
      <c r="I169" s="240"/>
      <c r="J169" s="241">
        <f>ROUND(I169*H169,2)</f>
        <v>0</v>
      </c>
      <c r="K169" s="242"/>
      <c r="L169" s="243"/>
      <c r="M169" s="244" t="s">
        <v>1</v>
      </c>
      <c r="N169" s="245" t="s">
        <v>39</v>
      </c>
      <c r="O169" s="88"/>
      <c r="P169" s="226">
        <f>O169*H169</f>
        <v>0</v>
      </c>
      <c r="Q169" s="226">
        <v>0.052999999999999998</v>
      </c>
      <c r="R169" s="226">
        <f>Q169*H169</f>
        <v>0.371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162</v>
      </c>
      <c r="AT169" s="228" t="s">
        <v>319</v>
      </c>
      <c r="AU169" s="228" t="s">
        <v>84</v>
      </c>
      <c r="AY169" s="14" t="s">
        <v>131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82</v>
      </c>
      <c r="BK169" s="229">
        <f>ROUND(I169*H169,2)</f>
        <v>0</v>
      </c>
      <c r="BL169" s="14" t="s">
        <v>137</v>
      </c>
      <c r="BM169" s="228" t="s">
        <v>629</v>
      </c>
    </row>
    <row r="170" s="2" customFormat="1" ht="24.15" customHeight="1">
      <c r="A170" s="35"/>
      <c r="B170" s="36"/>
      <c r="C170" s="235" t="s">
        <v>370</v>
      </c>
      <c r="D170" s="235" t="s">
        <v>319</v>
      </c>
      <c r="E170" s="236" t="s">
        <v>630</v>
      </c>
      <c r="F170" s="237" t="s">
        <v>631</v>
      </c>
      <c r="G170" s="238" t="s">
        <v>141</v>
      </c>
      <c r="H170" s="239">
        <v>1</v>
      </c>
      <c r="I170" s="240"/>
      <c r="J170" s="241">
        <f>ROUND(I170*H170,2)</f>
        <v>0</v>
      </c>
      <c r="K170" s="242"/>
      <c r="L170" s="243"/>
      <c r="M170" s="244" t="s">
        <v>1</v>
      </c>
      <c r="N170" s="245" t="s">
        <v>39</v>
      </c>
      <c r="O170" s="88"/>
      <c r="P170" s="226">
        <f>O170*H170</f>
        <v>0</v>
      </c>
      <c r="Q170" s="226">
        <v>0.081000000000000003</v>
      </c>
      <c r="R170" s="226">
        <f>Q170*H170</f>
        <v>0.081000000000000003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162</v>
      </c>
      <c r="AT170" s="228" t="s">
        <v>319</v>
      </c>
      <c r="AU170" s="228" t="s">
        <v>84</v>
      </c>
      <c r="AY170" s="14" t="s">
        <v>131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82</v>
      </c>
      <c r="BK170" s="229">
        <f>ROUND(I170*H170,2)</f>
        <v>0</v>
      </c>
      <c r="BL170" s="14" t="s">
        <v>137</v>
      </c>
      <c r="BM170" s="228" t="s">
        <v>632</v>
      </c>
    </row>
    <row r="171" s="2" customFormat="1" ht="24.15" customHeight="1">
      <c r="A171" s="35"/>
      <c r="B171" s="36"/>
      <c r="C171" s="216" t="s">
        <v>374</v>
      </c>
      <c r="D171" s="216" t="s">
        <v>133</v>
      </c>
      <c r="E171" s="217" t="s">
        <v>633</v>
      </c>
      <c r="F171" s="218" t="s">
        <v>634</v>
      </c>
      <c r="G171" s="219" t="s">
        <v>141</v>
      </c>
      <c r="H171" s="220">
        <v>9</v>
      </c>
      <c r="I171" s="221"/>
      <c r="J171" s="222">
        <f>ROUND(I171*H171,2)</f>
        <v>0</v>
      </c>
      <c r="K171" s="223"/>
      <c r="L171" s="41"/>
      <c r="M171" s="224" t="s">
        <v>1</v>
      </c>
      <c r="N171" s="225" t="s">
        <v>39</v>
      </c>
      <c r="O171" s="88"/>
      <c r="P171" s="226">
        <f>O171*H171</f>
        <v>0</v>
      </c>
      <c r="Q171" s="226">
        <v>0.040050000000000002</v>
      </c>
      <c r="R171" s="226">
        <f>Q171*H171</f>
        <v>0.36045000000000005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137</v>
      </c>
      <c r="AT171" s="228" t="s">
        <v>133</v>
      </c>
      <c r="AU171" s="228" t="s">
        <v>84</v>
      </c>
      <c r="AY171" s="14" t="s">
        <v>131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82</v>
      </c>
      <c r="BK171" s="229">
        <f>ROUND(I171*H171,2)</f>
        <v>0</v>
      </c>
      <c r="BL171" s="14" t="s">
        <v>137</v>
      </c>
      <c r="BM171" s="228" t="s">
        <v>635</v>
      </c>
    </row>
    <row r="172" s="2" customFormat="1" ht="33" customHeight="1">
      <c r="A172" s="35"/>
      <c r="B172" s="36"/>
      <c r="C172" s="216" t="s">
        <v>379</v>
      </c>
      <c r="D172" s="216" t="s">
        <v>133</v>
      </c>
      <c r="E172" s="217" t="s">
        <v>484</v>
      </c>
      <c r="F172" s="218" t="s">
        <v>485</v>
      </c>
      <c r="G172" s="219" t="s">
        <v>141</v>
      </c>
      <c r="H172" s="220">
        <v>5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39</v>
      </c>
      <c r="O172" s="88"/>
      <c r="P172" s="226">
        <f>O172*H172</f>
        <v>0</v>
      </c>
      <c r="Q172" s="226">
        <v>0.00594</v>
      </c>
      <c r="R172" s="226">
        <f>Q172*H172</f>
        <v>0.029700000000000001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137</v>
      </c>
      <c r="AT172" s="228" t="s">
        <v>133</v>
      </c>
      <c r="AU172" s="228" t="s">
        <v>84</v>
      </c>
      <c r="AY172" s="14" t="s">
        <v>131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82</v>
      </c>
      <c r="BK172" s="229">
        <f>ROUND(I172*H172,2)</f>
        <v>0</v>
      </c>
      <c r="BL172" s="14" t="s">
        <v>137</v>
      </c>
      <c r="BM172" s="228" t="s">
        <v>636</v>
      </c>
    </row>
    <row r="173" s="2" customFormat="1" ht="33" customHeight="1">
      <c r="A173" s="35"/>
      <c r="B173" s="36"/>
      <c r="C173" s="216" t="s">
        <v>383</v>
      </c>
      <c r="D173" s="216" t="s">
        <v>133</v>
      </c>
      <c r="E173" s="217" t="s">
        <v>487</v>
      </c>
      <c r="F173" s="218" t="s">
        <v>488</v>
      </c>
      <c r="G173" s="219" t="s">
        <v>141</v>
      </c>
      <c r="H173" s="220">
        <v>2</v>
      </c>
      <c r="I173" s="221"/>
      <c r="J173" s="222">
        <f>ROUND(I173*H173,2)</f>
        <v>0</v>
      </c>
      <c r="K173" s="223"/>
      <c r="L173" s="41"/>
      <c r="M173" s="224" t="s">
        <v>1</v>
      </c>
      <c r="N173" s="225" t="s">
        <v>39</v>
      </c>
      <c r="O173" s="88"/>
      <c r="P173" s="226">
        <f>O173*H173</f>
        <v>0</v>
      </c>
      <c r="Q173" s="226">
        <v>0.00792</v>
      </c>
      <c r="R173" s="226">
        <f>Q173*H173</f>
        <v>0.01584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137</v>
      </c>
      <c r="AT173" s="228" t="s">
        <v>133</v>
      </c>
      <c r="AU173" s="228" t="s">
        <v>84</v>
      </c>
      <c r="AY173" s="14" t="s">
        <v>131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82</v>
      </c>
      <c r="BK173" s="229">
        <f>ROUND(I173*H173,2)</f>
        <v>0</v>
      </c>
      <c r="BL173" s="14" t="s">
        <v>137</v>
      </c>
      <c r="BM173" s="228" t="s">
        <v>637</v>
      </c>
    </row>
    <row r="174" s="2" customFormat="1" ht="33" customHeight="1">
      <c r="A174" s="35"/>
      <c r="B174" s="36"/>
      <c r="C174" s="216" t="s">
        <v>387</v>
      </c>
      <c r="D174" s="216" t="s">
        <v>133</v>
      </c>
      <c r="E174" s="217" t="s">
        <v>638</v>
      </c>
      <c r="F174" s="218" t="s">
        <v>639</v>
      </c>
      <c r="G174" s="219" t="s">
        <v>141</v>
      </c>
      <c r="H174" s="220">
        <v>2</v>
      </c>
      <c r="I174" s="221"/>
      <c r="J174" s="222">
        <f>ROUND(I174*H174,2)</f>
        <v>0</v>
      </c>
      <c r="K174" s="223"/>
      <c r="L174" s="41"/>
      <c r="M174" s="224" t="s">
        <v>1</v>
      </c>
      <c r="N174" s="225" t="s">
        <v>39</v>
      </c>
      <c r="O174" s="88"/>
      <c r="P174" s="226">
        <f>O174*H174</f>
        <v>0</v>
      </c>
      <c r="Q174" s="226">
        <v>0.01189</v>
      </c>
      <c r="R174" s="226">
        <f>Q174*H174</f>
        <v>0.023779999999999999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137</v>
      </c>
      <c r="AT174" s="228" t="s">
        <v>133</v>
      </c>
      <c r="AU174" s="228" t="s">
        <v>84</v>
      </c>
      <c r="AY174" s="14" t="s">
        <v>131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82</v>
      </c>
      <c r="BK174" s="229">
        <f>ROUND(I174*H174,2)</f>
        <v>0</v>
      </c>
      <c r="BL174" s="14" t="s">
        <v>137</v>
      </c>
      <c r="BM174" s="228" t="s">
        <v>640</v>
      </c>
    </row>
    <row r="175" s="2" customFormat="1" ht="24.15" customHeight="1">
      <c r="A175" s="35"/>
      <c r="B175" s="36"/>
      <c r="C175" s="216" t="s">
        <v>391</v>
      </c>
      <c r="D175" s="216" t="s">
        <v>133</v>
      </c>
      <c r="E175" s="217" t="s">
        <v>490</v>
      </c>
      <c r="F175" s="218" t="s">
        <v>491</v>
      </c>
      <c r="G175" s="219" t="s">
        <v>141</v>
      </c>
      <c r="H175" s="220">
        <v>9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39</v>
      </c>
      <c r="O175" s="88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137</v>
      </c>
      <c r="AT175" s="228" t="s">
        <v>133</v>
      </c>
      <c r="AU175" s="228" t="s">
        <v>84</v>
      </c>
      <c r="AY175" s="14" t="s">
        <v>131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82</v>
      </c>
      <c r="BK175" s="229">
        <f>ROUND(I175*H175,2)</f>
        <v>0</v>
      </c>
      <c r="BL175" s="14" t="s">
        <v>137</v>
      </c>
      <c r="BM175" s="228" t="s">
        <v>641</v>
      </c>
    </row>
    <row r="176" s="2" customFormat="1" ht="33" customHeight="1">
      <c r="A176" s="35"/>
      <c r="B176" s="36"/>
      <c r="C176" s="216" t="s">
        <v>395</v>
      </c>
      <c r="D176" s="216" t="s">
        <v>133</v>
      </c>
      <c r="E176" s="217" t="s">
        <v>642</v>
      </c>
      <c r="F176" s="218" t="s">
        <v>643</v>
      </c>
      <c r="G176" s="219" t="s">
        <v>141</v>
      </c>
      <c r="H176" s="220">
        <v>9</v>
      </c>
      <c r="I176" s="221"/>
      <c r="J176" s="222">
        <f>ROUND(I176*H176,2)</f>
        <v>0</v>
      </c>
      <c r="K176" s="223"/>
      <c r="L176" s="41"/>
      <c r="M176" s="224" t="s">
        <v>1</v>
      </c>
      <c r="N176" s="225" t="s">
        <v>39</v>
      </c>
      <c r="O176" s="88"/>
      <c r="P176" s="226">
        <f>O176*H176</f>
        <v>0</v>
      </c>
      <c r="Q176" s="226">
        <v>0.060600000000000001</v>
      </c>
      <c r="R176" s="226">
        <f>Q176*H176</f>
        <v>0.5454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137</v>
      </c>
      <c r="AT176" s="228" t="s">
        <v>133</v>
      </c>
      <c r="AU176" s="228" t="s">
        <v>84</v>
      </c>
      <c r="AY176" s="14" t="s">
        <v>131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82</v>
      </c>
      <c r="BK176" s="229">
        <f>ROUND(I176*H176,2)</f>
        <v>0</v>
      </c>
      <c r="BL176" s="14" t="s">
        <v>137</v>
      </c>
      <c r="BM176" s="228" t="s">
        <v>644</v>
      </c>
    </row>
    <row r="177" s="2" customFormat="1" ht="24.15" customHeight="1">
      <c r="A177" s="35"/>
      <c r="B177" s="36"/>
      <c r="C177" s="216" t="s">
        <v>399</v>
      </c>
      <c r="D177" s="216" t="s">
        <v>133</v>
      </c>
      <c r="E177" s="217" t="s">
        <v>645</v>
      </c>
      <c r="F177" s="218" t="s">
        <v>646</v>
      </c>
      <c r="G177" s="219" t="s">
        <v>141</v>
      </c>
      <c r="H177" s="220">
        <v>7</v>
      </c>
      <c r="I177" s="221"/>
      <c r="J177" s="222">
        <f>ROUND(I177*H177,2)</f>
        <v>0</v>
      </c>
      <c r="K177" s="223"/>
      <c r="L177" s="41"/>
      <c r="M177" s="224" t="s">
        <v>1</v>
      </c>
      <c r="N177" s="225" t="s">
        <v>39</v>
      </c>
      <c r="O177" s="88"/>
      <c r="P177" s="226">
        <f>O177*H177</f>
        <v>0</v>
      </c>
      <c r="Q177" s="226">
        <v>0.30399999999999999</v>
      </c>
      <c r="R177" s="226">
        <f>Q177*H177</f>
        <v>2.1280000000000001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137</v>
      </c>
      <c r="AT177" s="228" t="s">
        <v>133</v>
      </c>
      <c r="AU177" s="228" t="s">
        <v>84</v>
      </c>
      <c r="AY177" s="14" t="s">
        <v>131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82</v>
      </c>
      <c r="BK177" s="229">
        <f>ROUND(I177*H177,2)</f>
        <v>0</v>
      </c>
      <c r="BL177" s="14" t="s">
        <v>137</v>
      </c>
      <c r="BM177" s="228" t="s">
        <v>647</v>
      </c>
    </row>
    <row r="178" s="12" customFormat="1" ht="22.8" customHeight="1">
      <c r="A178" s="12"/>
      <c r="B178" s="200"/>
      <c r="C178" s="201"/>
      <c r="D178" s="202" t="s">
        <v>73</v>
      </c>
      <c r="E178" s="214" t="s">
        <v>425</v>
      </c>
      <c r="F178" s="214" t="s">
        <v>426</v>
      </c>
      <c r="G178" s="201"/>
      <c r="H178" s="201"/>
      <c r="I178" s="204"/>
      <c r="J178" s="215">
        <f>BK178</f>
        <v>0</v>
      </c>
      <c r="K178" s="201"/>
      <c r="L178" s="206"/>
      <c r="M178" s="207"/>
      <c r="N178" s="208"/>
      <c r="O178" s="208"/>
      <c r="P178" s="209">
        <f>SUM(P179:P181)</f>
        <v>0</v>
      </c>
      <c r="Q178" s="208"/>
      <c r="R178" s="209">
        <f>SUM(R179:R181)</f>
        <v>0</v>
      </c>
      <c r="S178" s="208"/>
      <c r="T178" s="210">
        <f>SUM(T179:T181)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1" t="s">
        <v>82</v>
      </c>
      <c r="AT178" s="212" t="s">
        <v>73</v>
      </c>
      <c r="AU178" s="212" t="s">
        <v>82</v>
      </c>
      <c r="AY178" s="211" t="s">
        <v>131</v>
      </c>
      <c r="BK178" s="213">
        <f>SUM(BK179:BK181)</f>
        <v>0</v>
      </c>
    </row>
    <row r="179" s="2" customFormat="1" ht="24.15" customHeight="1">
      <c r="A179" s="35"/>
      <c r="B179" s="36"/>
      <c r="C179" s="216" t="s">
        <v>403</v>
      </c>
      <c r="D179" s="216" t="s">
        <v>133</v>
      </c>
      <c r="E179" s="217" t="s">
        <v>517</v>
      </c>
      <c r="F179" s="218" t="s">
        <v>518</v>
      </c>
      <c r="G179" s="219" t="s">
        <v>261</v>
      </c>
      <c r="H179" s="220">
        <v>22.074000000000002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39</v>
      </c>
      <c r="O179" s="88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137</v>
      </c>
      <c r="AT179" s="228" t="s">
        <v>133</v>
      </c>
      <c r="AU179" s="228" t="s">
        <v>84</v>
      </c>
      <c r="AY179" s="14" t="s">
        <v>131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82</v>
      </c>
      <c r="BK179" s="229">
        <f>ROUND(I179*H179,2)</f>
        <v>0</v>
      </c>
      <c r="BL179" s="14" t="s">
        <v>137</v>
      </c>
      <c r="BM179" s="228" t="s">
        <v>648</v>
      </c>
    </row>
    <row r="180" s="2" customFormat="1" ht="24.15" customHeight="1">
      <c r="A180" s="35"/>
      <c r="B180" s="36"/>
      <c r="C180" s="216" t="s">
        <v>409</v>
      </c>
      <c r="D180" s="216" t="s">
        <v>133</v>
      </c>
      <c r="E180" s="217" t="s">
        <v>649</v>
      </c>
      <c r="F180" s="218" t="s">
        <v>650</v>
      </c>
      <c r="G180" s="219" t="s">
        <v>261</v>
      </c>
      <c r="H180" s="220">
        <v>265.221</v>
      </c>
      <c r="I180" s="221"/>
      <c r="J180" s="222">
        <f>ROUND(I180*H180,2)</f>
        <v>0</v>
      </c>
      <c r="K180" s="223"/>
      <c r="L180" s="41"/>
      <c r="M180" s="224" t="s">
        <v>1</v>
      </c>
      <c r="N180" s="225" t="s">
        <v>39</v>
      </c>
      <c r="O180" s="88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137</v>
      </c>
      <c r="AT180" s="228" t="s">
        <v>133</v>
      </c>
      <c r="AU180" s="228" t="s">
        <v>84</v>
      </c>
      <c r="AY180" s="14" t="s">
        <v>131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82</v>
      </c>
      <c r="BK180" s="229">
        <f>ROUND(I180*H180,2)</f>
        <v>0</v>
      </c>
      <c r="BL180" s="14" t="s">
        <v>137</v>
      </c>
      <c r="BM180" s="228" t="s">
        <v>651</v>
      </c>
    </row>
    <row r="181" s="2" customFormat="1" ht="24.15" customHeight="1">
      <c r="A181" s="35"/>
      <c r="B181" s="36"/>
      <c r="C181" s="216" t="s">
        <v>413</v>
      </c>
      <c r="D181" s="216" t="s">
        <v>133</v>
      </c>
      <c r="E181" s="217" t="s">
        <v>520</v>
      </c>
      <c r="F181" s="218" t="s">
        <v>521</v>
      </c>
      <c r="G181" s="219" t="s">
        <v>261</v>
      </c>
      <c r="H181" s="220">
        <v>59.43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39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137</v>
      </c>
      <c r="AT181" s="228" t="s">
        <v>133</v>
      </c>
      <c r="AU181" s="228" t="s">
        <v>84</v>
      </c>
      <c r="AY181" s="14" t="s">
        <v>131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82</v>
      </c>
      <c r="BK181" s="229">
        <f>ROUND(I181*H181,2)</f>
        <v>0</v>
      </c>
      <c r="BL181" s="14" t="s">
        <v>137</v>
      </c>
      <c r="BM181" s="228" t="s">
        <v>652</v>
      </c>
    </row>
    <row r="182" s="12" customFormat="1" ht="25.92" customHeight="1">
      <c r="A182" s="12"/>
      <c r="B182" s="200"/>
      <c r="C182" s="201"/>
      <c r="D182" s="202" t="s">
        <v>73</v>
      </c>
      <c r="E182" s="203" t="s">
        <v>319</v>
      </c>
      <c r="F182" s="203" t="s">
        <v>653</v>
      </c>
      <c r="G182" s="201"/>
      <c r="H182" s="201"/>
      <c r="I182" s="204"/>
      <c r="J182" s="205">
        <f>BK182</f>
        <v>0</v>
      </c>
      <c r="K182" s="201"/>
      <c r="L182" s="206"/>
      <c r="M182" s="207"/>
      <c r="N182" s="208"/>
      <c r="O182" s="208"/>
      <c r="P182" s="209">
        <v>0</v>
      </c>
      <c r="Q182" s="208"/>
      <c r="R182" s="209">
        <v>0</v>
      </c>
      <c r="S182" s="208"/>
      <c r="T182" s="210"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143</v>
      </c>
      <c r="AT182" s="212" t="s">
        <v>73</v>
      </c>
      <c r="AU182" s="212" t="s">
        <v>74</v>
      </c>
      <c r="AY182" s="211" t="s">
        <v>131</v>
      </c>
      <c r="BK182" s="213">
        <v>0</v>
      </c>
    </row>
    <row r="183" s="12" customFormat="1" ht="25.92" customHeight="1">
      <c r="A183" s="12"/>
      <c r="B183" s="200"/>
      <c r="C183" s="201"/>
      <c r="D183" s="202" t="s">
        <v>73</v>
      </c>
      <c r="E183" s="203" t="s">
        <v>104</v>
      </c>
      <c r="F183" s="203" t="s">
        <v>654</v>
      </c>
      <c r="G183" s="201"/>
      <c r="H183" s="201"/>
      <c r="I183" s="204"/>
      <c r="J183" s="205">
        <f>BK183</f>
        <v>0</v>
      </c>
      <c r="K183" s="201"/>
      <c r="L183" s="206"/>
      <c r="M183" s="207"/>
      <c r="N183" s="208"/>
      <c r="O183" s="208"/>
      <c r="P183" s="209">
        <f>P184</f>
        <v>0</v>
      </c>
      <c r="Q183" s="208"/>
      <c r="R183" s="209">
        <f>R184</f>
        <v>0</v>
      </c>
      <c r="S183" s="208"/>
      <c r="T183" s="210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1" t="s">
        <v>150</v>
      </c>
      <c r="AT183" s="212" t="s">
        <v>73</v>
      </c>
      <c r="AU183" s="212" t="s">
        <v>74</v>
      </c>
      <c r="AY183" s="211" t="s">
        <v>131</v>
      </c>
      <c r="BK183" s="213">
        <f>BK184</f>
        <v>0</v>
      </c>
    </row>
    <row r="184" s="12" customFormat="1" ht="22.8" customHeight="1">
      <c r="A184" s="12"/>
      <c r="B184" s="200"/>
      <c r="C184" s="201"/>
      <c r="D184" s="202" t="s">
        <v>73</v>
      </c>
      <c r="E184" s="214" t="s">
        <v>655</v>
      </c>
      <c r="F184" s="214" t="s">
        <v>656</v>
      </c>
      <c r="G184" s="201"/>
      <c r="H184" s="201"/>
      <c r="I184" s="204"/>
      <c r="J184" s="215">
        <f>BK184</f>
        <v>0</v>
      </c>
      <c r="K184" s="201"/>
      <c r="L184" s="206"/>
      <c r="M184" s="207"/>
      <c r="N184" s="208"/>
      <c r="O184" s="208"/>
      <c r="P184" s="209">
        <f>P185</f>
        <v>0</v>
      </c>
      <c r="Q184" s="208"/>
      <c r="R184" s="209">
        <f>R185</f>
        <v>0</v>
      </c>
      <c r="S184" s="208"/>
      <c r="T184" s="210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1" t="s">
        <v>150</v>
      </c>
      <c r="AT184" s="212" t="s">
        <v>73</v>
      </c>
      <c r="AU184" s="212" t="s">
        <v>82</v>
      </c>
      <c r="AY184" s="211" t="s">
        <v>131</v>
      </c>
      <c r="BK184" s="213">
        <f>BK185</f>
        <v>0</v>
      </c>
    </row>
    <row r="185" s="2" customFormat="1" ht="16.5" customHeight="1">
      <c r="A185" s="35"/>
      <c r="B185" s="36"/>
      <c r="C185" s="216" t="s">
        <v>417</v>
      </c>
      <c r="D185" s="216" t="s">
        <v>133</v>
      </c>
      <c r="E185" s="217" t="s">
        <v>657</v>
      </c>
      <c r="F185" s="218" t="s">
        <v>658</v>
      </c>
      <c r="G185" s="219" t="s">
        <v>659</v>
      </c>
      <c r="H185" s="220">
        <v>1</v>
      </c>
      <c r="I185" s="221"/>
      <c r="J185" s="222">
        <f>ROUND(I185*H185,2)</f>
        <v>0</v>
      </c>
      <c r="K185" s="223"/>
      <c r="L185" s="41"/>
      <c r="M185" s="230" t="s">
        <v>1</v>
      </c>
      <c r="N185" s="231" t="s">
        <v>39</v>
      </c>
      <c r="O185" s="232"/>
      <c r="P185" s="233">
        <f>O185*H185</f>
        <v>0</v>
      </c>
      <c r="Q185" s="233">
        <v>0</v>
      </c>
      <c r="R185" s="233">
        <f>Q185*H185</f>
        <v>0</v>
      </c>
      <c r="S185" s="233">
        <v>0</v>
      </c>
      <c r="T185" s="23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8" t="s">
        <v>660</v>
      </c>
      <c r="AT185" s="228" t="s">
        <v>133</v>
      </c>
      <c r="AU185" s="228" t="s">
        <v>84</v>
      </c>
      <c r="AY185" s="14" t="s">
        <v>131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4" t="s">
        <v>82</v>
      </c>
      <c r="BK185" s="229">
        <f>ROUND(I185*H185,2)</f>
        <v>0</v>
      </c>
      <c r="BL185" s="14" t="s">
        <v>660</v>
      </c>
      <c r="BM185" s="228" t="s">
        <v>661</v>
      </c>
    </row>
    <row r="186" s="2" customFormat="1" ht="6.96" customHeight="1">
      <c r="A186" s="35"/>
      <c r="B186" s="63"/>
      <c r="C186" s="64"/>
      <c r="D186" s="64"/>
      <c r="E186" s="64"/>
      <c r="F186" s="64"/>
      <c r="G186" s="64"/>
      <c r="H186" s="64"/>
      <c r="I186" s="64"/>
      <c r="J186" s="64"/>
      <c r="K186" s="64"/>
      <c r="L186" s="41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sheet="1" autoFilter="0" formatColumns="0" formatRows="0" objects="1" scenarios="1" spinCount="100000" saltValue="GxnvO0j8hrRfhDsPERsyiqQmfKnM/FsgWcj5Rto5ohApdaPOjQgGmPL0tuMMFL7lL48ef1qrmb2cmdu4HocgIg==" hashValue="2Cu6FHStUCNo5Fad1BQGjE0FeoAjNOC+P01/t5O999QMrHoGZ6Jqa+yJAHveeZx0HqnG+N8WK2JL6etfX3cv9A==" algorithmName="SHA-512" password="CC35"/>
  <autoFilter ref="C123:K18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662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ROUND((SUM(BE121:BE183)),  2)</f>
        <v>0</v>
      </c>
      <c r="G33" s="35"/>
      <c r="H33" s="35"/>
      <c r="I33" s="152">
        <v>0.20999999999999999</v>
      </c>
      <c r="J33" s="151">
        <f>ROUND(((SUM(BE121:BE183))*I33),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ROUND((SUM(BF121:BF183)),  2)</f>
        <v>0</v>
      </c>
      <c r="G34" s="35"/>
      <c r="H34" s="35"/>
      <c r="I34" s="152">
        <v>0.12</v>
      </c>
      <c r="J34" s="151">
        <f>ROUND(((SUM(BF121:BF183))*I34),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ROUND((SUM(BG121:BG183)),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ROUND((SUM(BH121:BH183)),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ROUND((SUM(BI121:BI183)),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SO4 - vodovod + přípojky nové RD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214</v>
      </c>
      <c r="E99" s="185"/>
      <c r="F99" s="185"/>
      <c r="G99" s="185"/>
      <c r="H99" s="185"/>
      <c r="I99" s="185"/>
      <c r="J99" s="186">
        <f>J139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437</v>
      </c>
      <c r="E100" s="185"/>
      <c r="F100" s="185"/>
      <c r="G100" s="185"/>
      <c r="H100" s="185"/>
      <c r="I100" s="185"/>
      <c r="J100" s="186">
        <f>J141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218</v>
      </c>
      <c r="E101" s="185"/>
      <c r="F101" s="185"/>
      <c r="G101" s="185"/>
      <c r="H101" s="185"/>
      <c r="I101" s="185"/>
      <c r="J101" s="186">
        <f>J182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Sadová ulice Lovosice - parcely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107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SO4 - vodovod + přípojky nové RD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Lovosice</v>
      </c>
      <c r="G115" s="37"/>
      <c r="H115" s="37"/>
      <c r="I115" s="29" t="s">
        <v>22</v>
      </c>
      <c r="J115" s="76" t="str">
        <f>IF(J12="","",J12)</f>
        <v>17. 9. 2024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 xml:space="preserve"> </v>
      </c>
      <c r="G117" s="37"/>
      <c r="H117" s="37"/>
      <c r="I117" s="29" t="s">
        <v>30</v>
      </c>
      <c r="J117" s="33" t="str">
        <f>E21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117</v>
      </c>
      <c r="D120" s="191" t="s">
        <v>59</v>
      </c>
      <c r="E120" s="191" t="s">
        <v>55</v>
      </c>
      <c r="F120" s="191" t="s">
        <v>56</v>
      </c>
      <c r="G120" s="191" t="s">
        <v>118</v>
      </c>
      <c r="H120" s="191" t="s">
        <v>119</v>
      </c>
      <c r="I120" s="191" t="s">
        <v>120</v>
      </c>
      <c r="J120" s="192" t="s">
        <v>111</v>
      </c>
      <c r="K120" s="193" t="s">
        <v>121</v>
      </c>
      <c r="L120" s="194"/>
      <c r="M120" s="97" t="s">
        <v>1</v>
      </c>
      <c r="N120" s="98" t="s">
        <v>38</v>
      </c>
      <c r="O120" s="98" t="s">
        <v>122</v>
      </c>
      <c r="P120" s="98" t="s">
        <v>123</v>
      </c>
      <c r="Q120" s="98" t="s">
        <v>124</v>
      </c>
      <c r="R120" s="98" t="s">
        <v>125</v>
      </c>
      <c r="S120" s="98" t="s">
        <v>126</v>
      </c>
      <c r="T120" s="99" t="s">
        <v>127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128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324.32531684999998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113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73</v>
      </c>
      <c r="E122" s="203" t="s">
        <v>129</v>
      </c>
      <c r="F122" s="203" t="s">
        <v>130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P123+P139+P141+P182</f>
        <v>0</v>
      </c>
      <c r="Q122" s="208"/>
      <c r="R122" s="209">
        <f>R123+R139+R141+R182</f>
        <v>324.32531684999998</v>
      </c>
      <c r="S122" s="208"/>
      <c r="T122" s="210">
        <f>T123+T139+T141+T182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82</v>
      </c>
      <c r="AT122" s="212" t="s">
        <v>73</v>
      </c>
      <c r="AU122" s="212" t="s">
        <v>74</v>
      </c>
      <c r="AY122" s="211" t="s">
        <v>131</v>
      </c>
      <c r="BK122" s="213">
        <f>BK123+BK139+BK141+BK182</f>
        <v>0</v>
      </c>
    </row>
    <row r="123" s="12" customFormat="1" ht="22.8" customHeight="1">
      <c r="A123" s="12"/>
      <c r="B123" s="200"/>
      <c r="C123" s="201"/>
      <c r="D123" s="202" t="s">
        <v>73</v>
      </c>
      <c r="E123" s="214" t="s">
        <v>82</v>
      </c>
      <c r="F123" s="214" t="s">
        <v>132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SUM(P124:P138)</f>
        <v>0</v>
      </c>
      <c r="Q123" s="208"/>
      <c r="R123" s="209">
        <f>SUM(R124:R138)</f>
        <v>298.12599999999998</v>
      </c>
      <c r="S123" s="208"/>
      <c r="T123" s="210">
        <f>SUM(T124:T138)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82</v>
      </c>
      <c r="AT123" s="212" t="s">
        <v>73</v>
      </c>
      <c r="AU123" s="212" t="s">
        <v>82</v>
      </c>
      <c r="AY123" s="211" t="s">
        <v>131</v>
      </c>
      <c r="BK123" s="213">
        <f>SUM(BK124:BK138)</f>
        <v>0</v>
      </c>
    </row>
    <row r="124" s="2" customFormat="1" ht="33" customHeight="1">
      <c r="A124" s="35"/>
      <c r="B124" s="36"/>
      <c r="C124" s="216" t="s">
        <v>82</v>
      </c>
      <c r="D124" s="216" t="s">
        <v>133</v>
      </c>
      <c r="E124" s="217" t="s">
        <v>663</v>
      </c>
      <c r="F124" s="218" t="s">
        <v>664</v>
      </c>
      <c r="G124" s="219" t="s">
        <v>227</v>
      </c>
      <c r="H124" s="220">
        <v>80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39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137</v>
      </c>
      <c r="AT124" s="228" t="s">
        <v>133</v>
      </c>
      <c r="AU124" s="228" t="s">
        <v>84</v>
      </c>
      <c r="AY124" s="14" t="s">
        <v>131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82</v>
      </c>
      <c r="BK124" s="229">
        <f>ROUND(I124*H124,2)</f>
        <v>0</v>
      </c>
      <c r="BL124" s="14" t="s">
        <v>137</v>
      </c>
      <c r="BM124" s="228" t="s">
        <v>665</v>
      </c>
    </row>
    <row r="125" s="2" customFormat="1" ht="33" customHeight="1">
      <c r="A125" s="35"/>
      <c r="B125" s="36"/>
      <c r="C125" s="216" t="s">
        <v>84</v>
      </c>
      <c r="D125" s="216" t="s">
        <v>133</v>
      </c>
      <c r="E125" s="217" t="s">
        <v>666</v>
      </c>
      <c r="F125" s="218" t="s">
        <v>667</v>
      </c>
      <c r="G125" s="219" t="s">
        <v>227</v>
      </c>
      <c r="H125" s="220">
        <v>405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137</v>
      </c>
      <c r="AT125" s="228" t="s">
        <v>133</v>
      </c>
      <c r="AU125" s="228" t="s">
        <v>84</v>
      </c>
      <c r="AY125" s="14" t="s">
        <v>131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137</v>
      </c>
      <c r="BM125" s="228" t="s">
        <v>668</v>
      </c>
    </row>
    <row r="126" s="2" customFormat="1" ht="24.15" customHeight="1">
      <c r="A126" s="35"/>
      <c r="B126" s="36"/>
      <c r="C126" s="216" t="s">
        <v>143</v>
      </c>
      <c r="D126" s="216" t="s">
        <v>133</v>
      </c>
      <c r="E126" s="217" t="s">
        <v>441</v>
      </c>
      <c r="F126" s="218" t="s">
        <v>442</v>
      </c>
      <c r="G126" s="219" t="s">
        <v>227</v>
      </c>
      <c r="H126" s="220">
        <v>38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137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137</v>
      </c>
      <c r="BM126" s="228" t="s">
        <v>669</v>
      </c>
    </row>
    <row r="127" s="2" customFormat="1" ht="21.75" customHeight="1">
      <c r="A127" s="35"/>
      <c r="B127" s="36"/>
      <c r="C127" s="216" t="s">
        <v>137</v>
      </c>
      <c r="D127" s="216" t="s">
        <v>133</v>
      </c>
      <c r="E127" s="217" t="s">
        <v>540</v>
      </c>
      <c r="F127" s="218" t="s">
        <v>541</v>
      </c>
      <c r="G127" s="219" t="s">
        <v>136</v>
      </c>
      <c r="H127" s="220">
        <v>150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0.00084000000000000003</v>
      </c>
      <c r="R127" s="226">
        <f>Q127*H127</f>
        <v>0.126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670</v>
      </c>
    </row>
    <row r="128" s="2" customFormat="1" ht="37.8" customHeight="1">
      <c r="A128" s="35"/>
      <c r="B128" s="36"/>
      <c r="C128" s="216" t="s">
        <v>150</v>
      </c>
      <c r="D128" s="216" t="s">
        <v>133</v>
      </c>
      <c r="E128" s="217" t="s">
        <v>444</v>
      </c>
      <c r="F128" s="218" t="s">
        <v>245</v>
      </c>
      <c r="G128" s="219" t="s">
        <v>227</v>
      </c>
      <c r="H128" s="220">
        <v>176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137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137</v>
      </c>
      <c r="BM128" s="228" t="s">
        <v>671</v>
      </c>
    </row>
    <row r="129" s="2" customFormat="1" ht="37.8" customHeight="1">
      <c r="A129" s="35"/>
      <c r="B129" s="36"/>
      <c r="C129" s="216" t="s">
        <v>154</v>
      </c>
      <c r="D129" s="216" t="s">
        <v>133</v>
      </c>
      <c r="E129" s="217" t="s">
        <v>247</v>
      </c>
      <c r="F129" s="218" t="s">
        <v>248</v>
      </c>
      <c r="G129" s="219" t="s">
        <v>227</v>
      </c>
      <c r="H129" s="220">
        <v>347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672</v>
      </c>
    </row>
    <row r="130" s="2" customFormat="1" ht="37.8" customHeight="1">
      <c r="A130" s="35"/>
      <c r="B130" s="36"/>
      <c r="C130" s="216" t="s">
        <v>158</v>
      </c>
      <c r="D130" s="216" t="s">
        <v>133</v>
      </c>
      <c r="E130" s="217" t="s">
        <v>250</v>
      </c>
      <c r="F130" s="218" t="s">
        <v>251</v>
      </c>
      <c r="G130" s="219" t="s">
        <v>227</v>
      </c>
      <c r="H130" s="220">
        <v>8675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137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137</v>
      </c>
      <c r="BM130" s="228" t="s">
        <v>673</v>
      </c>
    </row>
    <row r="131" s="2" customFormat="1" ht="24.15" customHeight="1">
      <c r="A131" s="35"/>
      <c r="B131" s="36"/>
      <c r="C131" s="216" t="s">
        <v>162</v>
      </c>
      <c r="D131" s="216" t="s">
        <v>133</v>
      </c>
      <c r="E131" s="217" t="s">
        <v>253</v>
      </c>
      <c r="F131" s="218" t="s">
        <v>254</v>
      </c>
      <c r="G131" s="219" t="s">
        <v>227</v>
      </c>
      <c r="H131" s="220">
        <v>176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674</v>
      </c>
    </row>
    <row r="132" s="2" customFormat="1" ht="24.15" customHeight="1">
      <c r="A132" s="35"/>
      <c r="B132" s="36"/>
      <c r="C132" s="216" t="s">
        <v>166</v>
      </c>
      <c r="D132" s="216" t="s">
        <v>133</v>
      </c>
      <c r="E132" s="217" t="s">
        <v>256</v>
      </c>
      <c r="F132" s="218" t="s">
        <v>257</v>
      </c>
      <c r="G132" s="219" t="s">
        <v>227</v>
      </c>
      <c r="H132" s="220">
        <v>523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675</v>
      </c>
    </row>
    <row r="133" s="2" customFormat="1" ht="33" customHeight="1">
      <c r="A133" s="35"/>
      <c r="B133" s="36"/>
      <c r="C133" s="216" t="s">
        <v>170</v>
      </c>
      <c r="D133" s="216" t="s">
        <v>133</v>
      </c>
      <c r="E133" s="217" t="s">
        <v>259</v>
      </c>
      <c r="F133" s="218" t="s">
        <v>260</v>
      </c>
      <c r="G133" s="219" t="s">
        <v>261</v>
      </c>
      <c r="H133" s="220">
        <v>625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137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676</v>
      </c>
    </row>
    <row r="134" s="2" customFormat="1" ht="16.5" customHeight="1">
      <c r="A134" s="35"/>
      <c r="B134" s="36"/>
      <c r="C134" s="216" t="s">
        <v>174</v>
      </c>
      <c r="D134" s="216" t="s">
        <v>133</v>
      </c>
      <c r="E134" s="217" t="s">
        <v>263</v>
      </c>
      <c r="F134" s="218" t="s">
        <v>264</v>
      </c>
      <c r="G134" s="219" t="s">
        <v>227</v>
      </c>
      <c r="H134" s="220">
        <v>523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137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137</v>
      </c>
      <c r="BM134" s="228" t="s">
        <v>677</v>
      </c>
    </row>
    <row r="135" s="2" customFormat="1" ht="24.15" customHeight="1">
      <c r="A135" s="35"/>
      <c r="B135" s="36"/>
      <c r="C135" s="216" t="s">
        <v>8</v>
      </c>
      <c r="D135" s="216" t="s">
        <v>133</v>
      </c>
      <c r="E135" s="217" t="s">
        <v>452</v>
      </c>
      <c r="F135" s="218" t="s">
        <v>453</v>
      </c>
      <c r="G135" s="219" t="s">
        <v>227</v>
      </c>
      <c r="H135" s="220">
        <v>176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137</v>
      </c>
      <c r="AT135" s="228" t="s">
        <v>133</v>
      </c>
      <c r="AU135" s="228" t="s">
        <v>84</v>
      </c>
      <c r="AY135" s="14" t="s">
        <v>131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137</v>
      </c>
      <c r="BM135" s="228" t="s">
        <v>678</v>
      </c>
    </row>
    <row r="136" s="2" customFormat="1" ht="16.5" customHeight="1">
      <c r="A136" s="35"/>
      <c r="B136" s="36"/>
      <c r="C136" s="216" t="s">
        <v>181</v>
      </c>
      <c r="D136" s="216" t="s">
        <v>133</v>
      </c>
      <c r="E136" s="217" t="s">
        <v>455</v>
      </c>
      <c r="F136" s="218" t="s">
        <v>456</v>
      </c>
      <c r="G136" s="219" t="s">
        <v>227</v>
      </c>
      <c r="H136" s="220">
        <v>176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137</v>
      </c>
      <c r="AT136" s="228" t="s">
        <v>133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137</v>
      </c>
      <c r="BM136" s="228" t="s">
        <v>679</v>
      </c>
    </row>
    <row r="137" s="2" customFormat="1" ht="24.15" customHeight="1">
      <c r="A137" s="35"/>
      <c r="B137" s="36"/>
      <c r="C137" s="216" t="s">
        <v>185</v>
      </c>
      <c r="D137" s="216" t="s">
        <v>133</v>
      </c>
      <c r="E137" s="217" t="s">
        <v>555</v>
      </c>
      <c r="F137" s="218" t="s">
        <v>556</v>
      </c>
      <c r="G137" s="219" t="s">
        <v>227</v>
      </c>
      <c r="H137" s="220">
        <v>149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137</v>
      </c>
      <c r="AT137" s="228" t="s">
        <v>133</v>
      </c>
      <c r="AU137" s="228" t="s">
        <v>84</v>
      </c>
      <c r="AY137" s="14" t="s">
        <v>131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137</v>
      </c>
      <c r="BM137" s="228" t="s">
        <v>680</v>
      </c>
    </row>
    <row r="138" s="2" customFormat="1" ht="16.5" customHeight="1">
      <c r="A138" s="35"/>
      <c r="B138" s="36"/>
      <c r="C138" s="235" t="s">
        <v>189</v>
      </c>
      <c r="D138" s="235" t="s">
        <v>319</v>
      </c>
      <c r="E138" s="236" t="s">
        <v>558</v>
      </c>
      <c r="F138" s="237" t="s">
        <v>559</v>
      </c>
      <c r="G138" s="238" t="s">
        <v>261</v>
      </c>
      <c r="H138" s="239">
        <v>298</v>
      </c>
      <c r="I138" s="240"/>
      <c r="J138" s="241">
        <f>ROUND(I138*H138,2)</f>
        <v>0</v>
      </c>
      <c r="K138" s="242"/>
      <c r="L138" s="243"/>
      <c r="M138" s="244" t="s">
        <v>1</v>
      </c>
      <c r="N138" s="245" t="s">
        <v>39</v>
      </c>
      <c r="O138" s="88"/>
      <c r="P138" s="226">
        <f>O138*H138</f>
        <v>0</v>
      </c>
      <c r="Q138" s="226">
        <v>1</v>
      </c>
      <c r="R138" s="226">
        <f>Q138*H138</f>
        <v>298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162</v>
      </c>
      <c r="AT138" s="228" t="s">
        <v>319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681</v>
      </c>
    </row>
    <row r="139" s="12" customFormat="1" ht="22.8" customHeight="1">
      <c r="A139" s="12"/>
      <c r="B139" s="200"/>
      <c r="C139" s="201"/>
      <c r="D139" s="202" t="s">
        <v>73</v>
      </c>
      <c r="E139" s="214" t="s">
        <v>137</v>
      </c>
      <c r="F139" s="214" t="s">
        <v>281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P140</f>
        <v>0</v>
      </c>
      <c r="Q139" s="208"/>
      <c r="R139" s="209">
        <f>R140</f>
        <v>0</v>
      </c>
      <c r="S139" s="208"/>
      <c r="T139" s="21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82</v>
      </c>
      <c r="AT139" s="212" t="s">
        <v>73</v>
      </c>
      <c r="AU139" s="212" t="s">
        <v>82</v>
      </c>
      <c r="AY139" s="211" t="s">
        <v>131</v>
      </c>
      <c r="BK139" s="213">
        <f>BK140</f>
        <v>0</v>
      </c>
    </row>
    <row r="140" s="2" customFormat="1" ht="16.5" customHeight="1">
      <c r="A140" s="35"/>
      <c r="B140" s="36"/>
      <c r="C140" s="216" t="s">
        <v>193</v>
      </c>
      <c r="D140" s="216" t="s">
        <v>133</v>
      </c>
      <c r="E140" s="217" t="s">
        <v>561</v>
      </c>
      <c r="F140" s="218" t="s">
        <v>562</v>
      </c>
      <c r="G140" s="219" t="s">
        <v>227</v>
      </c>
      <c r="H140" s="220">
        <v>34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137</v>
      </c>
      <c r="AT140" s="228" t="s">
        <v>133</v>
      </c>
      <c r="AU140" s="228" t="s">
        <v>84</v>
      </c>
      <c r="AY140" s="14" t="s">
        <v>131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137</v>
      </c>
      <c r="BM140" s="228" t="s">
        <v>563</v>
      </c>
    </row>
    <row r="141" s="12" customFormat="1" ht="22.8" customHeight="1">
      <c r="A141" s="12"/>
      <c r="B141" s="200"/>
      <c r="C141" s="201"/>
      <c r="D141" s="202" t="s">
        <v>73</v>
      </c>
      <c r="E141" s="214" t="s">
        <v>162</v>
      </c>
      <c r="F141" s="214" t="s">
        <v>477</v>
      </c>
      <c r="G141" s="201"/>
      <c r="H141" s="201"/>
      <c r="I141" s="204"/>
      <c r="J141" s="215">
        <f>BK141</f>
        <v>0</v>
      </c>
      <c r="K141" s="201"/>
      <c r="L141" s="206"/>
      <c r="M141" s="207"/>
      <c r="N141" s="208"/>
      <c r="O141" s="208"/>
      <c r="P141" s="209">
        <f>SUM(P142:P181)</f>
        <v>0</v>
      </c>
      <c r="Q141" s="208"/>
      <c r="R141" s="209">
        <f>SUM(R142:R181)</f>
        <v>26.199316849999995</v>
      </c>
      <c r="S141" s="208"/>
      <c r="T141" s="210">
        <f>SUM(T142:T181)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1" t="s">
        <v>82</v>
      </c>
      <c r="AT141" s="212" t="s">
        <v>73</v>
      </c>
      <c r="AU141" s="212" t="s">
        <v>82</v>
      </c>
      <c r="AY141" s="211" t="s">
        <v>131</v>
      </c>
      <c r="BK141" s="213">
        <f>SUM(BK142:BK181)</f>
        <v>0</v>
      </c>
    </row>
    <row r="142" s="2" customFormat="1" ht="24.15" customHeight="1">
      <c r="A142" s="35"/>
      <c r="B142" s="36"/>
      <c r="C142" s="216" t="s">
        <v>197</v>
      </c>
      <c r="D142" s="216" t="s">
        <v>133</v>
      </c>
      <c r="E142" s="217" t="s">
        <v>682</v>
      </c>
      <c r="F142" s="218" t="s">
        <v>683</v>
      </c>
      <c r="G142" s="219" t="s">
        <v>141</v>
      </c>
      <c r="H142" s="220">
        <v>1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137</v>
      </c>
      <c r="AT142" s="228" t="s">
        <v>133</v>
      </c>
      <c r="AU142" s="228" t="s">
        <v>84</v>
      </c>
      <c r="AY142" s="14" t="s">
        <v>131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137</v>
      </c>
      <c r="BM142" s="228" t="s">
        <v>684</v>
      </c>
    </row>
    <row r="143" s="2" customFormat="1" ht="24.15" customHeight="1">
      <c r="A143" s="35"/>
      <c r="B143" s="36"/>
      <c r="C143" s="216" t="s">
        <v>201</v>
      </c>
      <c r="D143" s="216" t="s">
        <v>133</v>
      </c>
      <c r="E143" s="217" t="s">
        <v>685</v>
      </c>
      <c r="F143" s="218" t="s">
        <v>686</v>
      </c>
      <c r="G143" s="219" t="s">
        <v>141</v>
      </c>
      <c r="H143" s="220">
        <v>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137</v>
      </c>
      <c r="AT143" s="228" t="s">
        <v>133</v>
      </c>
      <c r="AU143" s="228" t="s">
        <v>84</v>
      </c>
      <c r="AY143" s="14" t="s">
        <v>131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137</v>
      </c>
      <c r="BM143" s="228" t="s">
        <v>687</v>
      </c>
    </row>
    <row r="144" s="2" customFormat="1" ht="33" customHeight="1">
      <c r="A144" s="35"/>
      <c r="B144" s="36"/>
      <c r="C144" s="235" t="s">
        <v>205</v>
      </c>
      <c r="D144" s="235" t="s">
        <v>319</v>
      </c>
      <c r="E144" s="236" t="s">
        <v>688</v>
      </c>
      <c r="F144" s="237" t="s">
        <v>689</v>
      </c>
      <c r="G144" s="238" t="s">
        <v>141</v>
      </c>
      <c r="H144" s="239">
        <v>1</v>
      </c>
      <c r="I144" s="240"/>
      <c r="J144" s="241">
        <f>ROUND(I144*H144,2)</f>
        <v>0</v>
      </c>
      <c r="K144" s="242"/>
      <c r="L144" s="243"/>
      <c r="M144" s="244" t="s">
        <v>1</v>
      </c>
      <c r="N144" s="245" t="s">
        <v>39</v>
      </c>
      <c r="O144" s="88"/>
      <c r="P144" s="226">
        <f>O144*H144</f>
        <v>0</v>
      </c>
      <c r="Q144" s="226">
        <v>0.010999999999999999</v>
      </c>
      <c r="R144" s="226">
        <f>Q144*H144</f>
        <v>0.010999999999999999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162</v>
      </c>
      <c r="AT144" s="228" t="s">
        <v>319</v>
      </c>
      <c r="AU144" s="228" t="s">
        <v>84</v>
      </c>
      <c r="AY144" s="14" t="s">
        <v>131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137</v>
      </c>
      <c r="BM144" s="228" t="s">
        <v>690</v>
      </c>
    </row>
    <row r="145" s="2" customFormat="1" ht="24.15" customHeight="1">
      <c r="A145" s="35"/>
      <c r="B145" s="36"/>
      <c r="C145" s="216" t="s">
        <v>209</v>
      </c>
      <c r="D145" s="216" t="s">
        <v>133</v>
      </c>
      <c r="E145" s="217" t="s">
        <v>691</v>
      </c>
      <c r="F145" s="218" t="s">
        <v>692</v>
      </c>
      <c r="G145" s="219" t="s">
        <v>141</v>
      </c>
      <c r="H145" s="220">
        <v>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137</v>
      </c>
      <c r="AT145" s="228" t="s">
        <v>133</v>
      </c>
      <c r="AU145" s="228" t="s">
        <v>84</v>
      </c>
      <c r="AY145" s="14" t="s">
        <v>131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82</v>
      </c>
      <c r="BK145" s="229">
        <f>ROUND(I145*H145,2)</f>
        <v>0</v>
      </c>
      <c r="BL145" s="14" t="s">
        <v>137</v>
      </c>
      <c r="BM145" s="228" t="s">
        <v>693</v>
      </c>
    </row>
    <row r="146" s="2" customFormat="1" ht="24.15" customHeight="1">
      <c r="A146" s="35"/>
      <c r="B146" s="36"/>
      <c r="C146" s="216" t="s">
        <v>7</v>
      </c>
      <c r="D146" s="216" t="s">
        <v>133</v>
      </c>
      <c r="E146" s="217" t="s">
        <v>694</v>
      </c>
      <c r="F146" s="218" t="s">
        <v>695</v>
      </c>
      <c r="G146" s="219" t="s">
        <v>377</v>
      </c>
      <c r="H146" s="220">
        <v>77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39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137</v>
      </c>
      <c r="AT146" s="228" t="s">
        <v>133</v>
      </c>
      <c r="AU146" s="228" t="s">
        <v>84</v>
      </c>
      <c r="AY146" s="14" t="s">
        <v>131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82</v>
      </c>
      <c r="BK146" s="229">
        <f>ROUND(I146*H146,2)</f>
        <v>0</v>
      </c>
      <c r="BL146" s="14" t="s">
        <v>137</v>
      </c>
      <c r="BM146" s="228" t="s">
        <v>696</v>
      </c>
    </row>
    <row r="147" s="2" customFormat="1" ht="24.15" customHeight="1">
      <c r="A147" s="35"/>
      <c r="B147" s="36"/>
      <c r="C147" s="235" t="s">
        <v>286</v>
      </c>
      <c r="D147" s="235" t="s">
        <v>319</v>
      </c>
      <c r="E147" s="236" t="s">
        <v>697</v>
      </c>
      <c r="F147" s="237" t="s">
        <v>698</v>
      </c>
      <c r="G147" s="238" t="s">
        <v>377</v>
      </c>
      <c r="H147" s="239">
        <v>78.155000000000001</v>
      </c>
      <c r="I147" s="240"/>
      <c r="J147" s="241">
        <f>ROUND(I147*H147,2)</f>
        <v>0</v>
      </c>
      <c r="K147" s="242"/>
      <c r="L147" s="243"/>
      <c r="M147" s="244" t="s">
        <v>1</v>
      </c>
      <c r="N147" s="245" t="s">
        <v>39</v>
      </c>
      <c r="O147" s="88"/>
      <c r="P147" s="226">
        <f>O147*H147</f>
        <v>0</v>
      </c>
      <c r="Q147" s="226">
        <v>0.00027</v>
      </c>
      <c r="R147" s="226">
        <f>Q147*H147</f>
        <v>0.021101850000000002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162</v>
      </c>
      <c r="AT147" s="228" t="s">
        <v>319</v>
      </c>
      <c r="AU147" s="228" t="s">
        <v>84</v>
      </c>
      <c r="AY147" s="14" t="s">
        <v>131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82</v>
      </c>
      <c r="BK147" s="229">
        <f>ROUND(I147*H147,2)</f>
        <v>0</v>
      </c>
      <c r="BL147" s="14" t="s">
        <v>137</v>
      </c>
      <c r="BM147" s="228" t="s">
        <v>699</v>
      </c>
    </row>
    <row r="148" s="2" customFormat="1" ht="24.15" customHeight="1">
      <c r="A148" s="35"/>
      <c r="B148" s="36"/>
      <c r="C148" s="216" t="s">
        <v>290</v>
      </c>
      <c r="D148" s="216" t="s">
        <v>133</v>
      </c>
      <c r="E148" s="217" t="s">
        <v>700</v>
      </c>
      <c r="F148" s="218" t="s">
        <v>701</v>
      </c>
      <c r="G148" s="219" t="s">
        <v>377</v>
      </c>
      <c r="H148" s="220">
        <v>300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39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137</v>
      </c>
      <c r="AT148" s="228" t="s">
        <v>133</v>
      </c>
      <c r="AU148" s="228" t="s">
        <v>84</v>
      </c>
      <c r="AY148" s="14" t="s">
        <v>131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82</v>
      </c>
      <c r="BK148" s="229">
        <f>ROUND(I148*H148,2)</f>
        <v>0</v>
      </c>
      <c r="BL148" s="14" t="s">
        <v>137</v>
      </c>
      <c r="BM148" s="228" t="s">
        <v>702</v>
      </c>
    </row>
    <row r="149" s="2" customFormat="1" ht="24.15" customHeight="1">
      <c r="A149" s="35"/>
      <c r="B149" s="36"/>
      <c r="C149" s="235" t="s">
        <v>294</v>
      </c>
      <c r="D149" s="235" t="s">
        <v>319</v>
      </c>
      <c r="E149" s="236" t="s">
        <v>703</v>
      </c>
      <c r="F149" s="237" t="s">
        <v>704</v>
      </c>
      <c r="G149" s="238" t="s">
        <v>377</v>
      </c>
      <c r="H149" s="239">
        <v>304.5</v>
      </c>
      <c r="I149" s="240"/>
      <c r="J149" s="241">
        <f>ROUND(I149*H149,2)</f>
        <v>0</v>
      </c>
      <c r="K149" s="242"/>
      <c r="L149" s="243"/>
      <c r="M149" s="244" t="s">
        <v>1</v>
      </c>
      <c r="N149" s="245" t="s">
        <v>39</v>
      </c>
      <c r="O149" s="88"/>
      <c r="P149" s="226">
        <f>O149*H149</f>
        <v>0</v>
      </c>
      <c r="Q149" s="226">
        <v>0.00147</v>
      </c>
      <c r="R149" s="226">
        <f>Q149*H149</f>
        <v>0.44761499999999999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162</v>
      </c>
      <c r="AT149" s="228" t="s">
        <v>319</v>
      </c>
      <c r="AU149" s="228" t="s">
        <v>84</v>
      </c>
      <c r="AY149" s="14" t="s">
        <v>131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82</v>
      </c>
      <c r="BK149" s="229">
        <f>ROUND(I149*H149,2)</f>
        <v>0</v>
      </c>
      <c r="BL149" s="14" t="s">
        <v>137</v>
      </c>
      <c r="BM149" s="228" t="s">
        <v>705</v>
      </c>
    </row>
    <row r="150" s="2" customFormat="1" ht="24.15" customHeight="1">
      <c r="A150" s="35"/>
      <c r="B150" s="36"/>
      <c r="C150" s="216" t="s">
        <v>298</v>
      </c>
      <c r="D150" s="216" t="s">
        <v>133</v>
      </c>
      <c r="E150" s="217" t="s">
        <v>706</v>
      </c>
      <c r="F150" s="218" t="s">
        <v>707</v>
      </c>
      <c r="G150" s="219" t="s">
        <v>141</v>
      </c>
      <c r="H150" s="220">
        <v>18</v>
      </c>
      <c r="I150" s="221"/>
      <c r="J150" s="222">
        <f>ROUND(I150*H150,2)</f>
        <v>0</v>
      </c>
      <c r="K150" s="223"/>
      <c r="L150" s="41"/>
      <c r="M150" s="224" t="s">
        <v>1</v>
      </c>
      <c r="N150" s="225" t="s">
        <v>39</v>
      </c>
      <c r="O150" s="88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137</v>
      </c>
      <c r="AT150" s="228" t="s">
        <v>133</v>
      </c>
      <c r="AU150" s="228" t="s">
        <v>84</v>
      </c>
      <c r="AY150" s="14" t="s">
        <v>131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82</v>
      </c>
      <c r="BK150" s="229">
        <f>ROUND(I150*H150,2)</f>
        <v>0</v>
      </c>
      <c r="BL150" s="14" t="s">
        <v>137</v>
      </c>
      <c r="BM150" s="228" t="s">
        <v>708</v>
      </c>
    </row>
    <row r="151" s="2" customFormat="1" ht="16.5" customHeight="1">
      <c r="A151" s="35"/>
      <c r="B151" s="36"/>
      <c r="C151" s="235" t="s">
        <v>302</v>
      </c>
      <c r="D151" s="235" t="s">
        <v>319</v>
      </c>
      <c r="E151" s="236" t="s">
        <v>709</v>
      </c>
      <c r="F151" s="237" t="s">
        <v>710</v>
      </c>
      <c r="G151" s="238" t="s">
        <v>141</v>
      </c>
      <c r="H151" s="239">
        <v>18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39</v>
      </c>
      <c r="O151" s="88"/>
      <c r="P151" s="226">
        <f>O151*H151</f>
        <v>0</v>
      </c>
      <c r="Q151" s="226">
        <v>2.0000000000000002E-05</v>
      </c>
      <c r="R151" s="226">
        <f>Q151*H151</f>
        <v>0.00036000000000000002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162</v>
      </c>
      <c r="AT151" s="228" t="s">
        <v>319</v>
      </c>
      <c r="AU151" s="228" t="s">
        <v>84</v>
      </c>
      <c r="AY151" s="14" t="s">
        <v>131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82</v>
      </c>
      <c r="BK151" s="229">
        <f>ROUND(I151*H151,2)</f>
        <v>0</v>
      </c>
      <c r="BL151" s="14" t="s">
        <v>137</v>
      </c>
      <c r="BM151" s="228" t="s">
        <v>711</v>
      </c>
    </row>
    <row r="152" s="2" customFormat="1" ht="24.15" customHeight="1">
      <c r="A152" s="35"/>
      <c r="B152" s="36"/>
      <c r="C152" s="216" t="s">
        <v>306</v>
      </c>
      <c r="D152" s="216" t="s">
        <v>133</v>
      </c>
      <c r="E152" s="217" t="s">
        <v>712</v>
      </c>
      <c r="F152" s="218" t="s">
        <v>713</v>
      </c>
      <c r="G152" s="219" t="s">
        <v>141</v>
      </c>
      <c r="H152" s="220">
        <v>10</v>
      </c>
      <c r="I152" s="221"/>
      <c r="J152" s="222">
        <f>ROUND(I152*H152,2)</f>
        <v>0</v>
      </c>
      <c r="K152" s="223"/>
      <c r="L152" s="41"/>
      <c r="M152" s="224" t="s">
        <v>1</v>
      </c>
      <c r="N152" s="225" t="s">
        <v>39</v>
      </c>
      <c r="O152" s="88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137</v>
      </c>
      <c r="AT152" s="228" t="s">
        <v>133</v>
      </c>
      <c r="AU152" s="228" t="s">
        <v>84</v>
      </c>
      <c r="AY152" s="14" t="s">
        <v>131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82</v>
      </c>
      <c r="BK152" s="229">
        <f>ROUND(I152*H152,2)</f>
        <v>0</v>
      </c>
      <c r="BL152" s="14" t="s">
        <v>137</v>
      </c>
      <c r="BM152" s="228" t="s">
        <v>714</v>
      </c>
    </row>
    <row r="153" s="2" customFormat="1" ht="16.5" customHeight="1">
      <c r="A153" s="35"/>
      <c r="B153" s="36"/>
      <c r="C153" s="235" t="s">
        <v>310</v>
      </c>
      <c r="D153" s="235" t="s">
        <v>319</v>
      </c>
      <c r="E153" s="236" t="s">
        <v>715</v>
      </c>
      <c r="F153" s="237" t="s">
        <v>716</v>
      </c>
      <c r="G153" s="238" t="s">
        <v>141</v>
      </c>
      <c r="H153" s="239">
        <v>10</v>
      </c>
      <c r="I153" s="240"/>
      <c r="J153" s="241">
        <f>ROUND(I153*H153,2)</f>
        <v>0</v>
      </c>
      <c r="K153" s="242"/>
      <c r="L153" s="243"/>
      <c r="M153" s="244" t="s">
        <v>1</v>
      </c>
      <c r="N153" s="245" t="s">
        <v>39</v>
      </c>
      <c r="O153" s="88"/>
      <c r="P153" s="226">
        <f>O153*H153</f>
        <v>0</v>
      </c>
      <c r="Q153" s="226">
        <v>0.00038999999999999999</v>
      </c>
      <c r="R153" s="226">
        <f>Q153*H153</f>
        <v>0.0038999999999999998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162</v>
      </c>
      <c r="AT153" s="228" t="s">
        <v>319</v>
      </c>
      <c r="AU153" s="228" t="s">
        <v>84</v>
      </c>
      <c r="AY153" s="14" t="s">
        <v>131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82</v>
      </c>
      <c r="BK153" s="229">
        <f>ROUND(I153*H153,2)</f>
        <v>0</v>
      </c>
      <c r="BL153" s="14" t="s">
        <v>137</v>
      </c>
      <c r="BM153" s="228" t="s">
        <v>717</v>
      </c>
    </row>
    <row r="154" s="2" customFormat="1" ht="24.15" customHeight="1">
      <c r="A154" s="35"/>
      <c r="B154" s="36"/>
      <c r="C154" s="216" t="s">
        <v>314</v>
      </c>
      <c r="D154" s="216" t="s">
        <v>133</v>
      </c>
      <c r="E154" s="217" t="s">
        <v>718</v>
      </c>
      <c r="F154" s="218" t="s">
        <v>719</v>
      </c>
      <c r="G154" s="219" t="s">
        <v>141</v>
      </c>
      <c r="H154" s="220">
        <v>3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39</v>
      </c>
      <c r="O154" s="88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137</v>
      </c>
      <c r="AT154" s="228" t="s">
        <v>133</v>
      </c>
      <c r="AU154" s="228" t="s">
        <v>84</v>
      </c>
      <c r="AY154" s="14" t="s">
        <v>131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82</v>
      </c>
      <c r="BK154" s="229">
        <f>ROUND(I154*H154,2)</f>
        <v>0</v>
      </c>
      <c r="BL154" s="14" t="s">
        <v>137</v>
      </c>
      <c r="BM154" s="228" t="s">
        <v>720</v>
      </c>
    </row>
    <row r="155" s="2" customFormat="1" ht="24.15" customHeight="1">
      <c r="A155" s="35"/>
      <c r="B155" s="36"/>
      <c r="C155" s="235" t="s">
        <v>318</v>
      </c>
      <c r="D155" s="235" t="s">
        <v>319</v>
      </c>
      <c r="E155" s="236" t="s">
        <v>721</v>
      </c>
      <c r="F155" s="237" t="s">
        <v>722</v>
      </c>
      <c r="G155" s="238" t="s">
        <v>141</v>
      </c>
      <c r="H155" s="239">
        <v>3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39</v>
      </c>
      <c r="O155" s="88"/>
      <c r="P155" s="226">
        <f>O155*H155</f>
        <v>0</v>
      </c>
      <c r="Q155" s="226">
        <v>0.0014499999999999999</v>
      </c>
      <c r="R155" s="226">
        <f>Q155*H155</f>
        <v>0.0043499999999999997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162</v>
      </c>
      <c r="AT155" s="228" t="s">
        <v>319</v>
      </c>
      <c r="AU155" s="228" t="s">
        <v>84</v>
      </c>
      <c r="AY155" s="14" t="s">
        <v>131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82</v>
      </c>
      <c r="BK155" s="229">
        <f>ROUND(I155*H155,2)</f>
        <v>0</v>
      </c>
      <c r="BL155" s="14" t="s">
        <v>137</v>
      </c>
      <c r="BM155" s="228" t="s">
        <v>723</v>
      </c>
    </row>
    <row r="156" s="2" customFormat="1" ht="33" customHeight="1">
      <c r="A156" s="35"/>
      <c r="B156" s="36"/>
      <c r="C156" s="216" t="s">
        <v>323</v>
      </c>
      <c r="D156" s="216" t="s">
        <v>133</v>
      </c>
      <c r="E156" s="217" t="s">
        <v>724</v>
      </c>
      <c r="F156" s="218" t="s">
        <v>725</v>
      </c>
      <c r="G156" s="219" t="s">
        <v>141</v>
      </c>
      <c r="H156" s="220">
        <v>18</v>
      </c>
      <c r="I156" s="221"/>
      <c r="J156" s="222">
        <f>ROUND(I156*H156,2)</f>
        <v>0</v>
      </c>
      <c r="K156" s="223"/>
      <c r="L156" s="41"/>
      <c r="M156" s="224" t="s">
        <v>1</v>
      </c>
      <c r="N156" s="225" t="s">
        <v>39</v>
      </c>
      <c r="O156" s="88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137</v>
      </c>
      <c r="AT156" s="228" t="s">
        <v>133</v>
      </c>
      <c r="AU156" s="228" t="s">
        <v>84</v>
      </c>
      <c r="AY156" s="14" t="s">
        <v>131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82</v>
      </c>
      <c r="BK156" s="229">
        <f>ROUND(I156*H156,2)</f>
        <v>0</v>
      </c>
      <c r="BL156" s="14" t="s">
        <v>137</v>
      </c>
      <c r="BM156" s="228" t="s">
        <v>726</v>
      </c>
    </row>
    <row r="157" s="2" customFormat="1" ht="24.15" customHeight="1">
      <c r="A157" s="35"/>
      <c r="B157" s="36"/>
      <c r="C157" s="235" t="s">
        <v>327</v>
      </c>
      <c r="D157" s="235" t="s">
        <v>319</v>
      </c>
      <c r="E157" s="236" t="s">
        <v>727</v>
      </c>
      <c r="F157" s="237" t="s">
        <v>728</v>
      </c>
      <c r="G157" s="238" t="s">
        <v>141</v>
      </c>
      <c r="H157" s="239">
        <v>18</v>
      </c>
      <c r="I157" s="240"/>
      <c r="J157" s="241">
        <f>ROUND(I157*H157,2)</f>
        <v>0</v>
      </c>
      <c r="K157" s="242"/>
      <c r="L157" s="243"/>
      <c r="M157" s="244" t="s">
        <v>1</v>
      </c>
      <c r="N157" s="245" t="s">
        <v>39</v>
      </c>
      <c r="O157" s="88"/>
      <c r="P157" s="226">
        <f>O157*H157</f>
        <v>0</v>
      </c>
      <c r="Q157" s="226">
        <v>0.0016199999999999999</v>
      </c>
      <c r="R157" s="226">
        <f>Q157*H157</f>
        <v>0.029159999999999998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162</v>
      </c>
      <c r="AT157" s="228" t="s">
        <v>319</v>
      </c>
      <c r="AU157" s="228" t="s">
        <v>84</v>
      </c>
      <c r="AY157" s="14" t="s">
        <v>131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82</v>
      </c>
      <c r="BK157" s="229">
        <f>ROUND(I157*H157,2)</f>
        <v>0</v>
      </c>
      <c r="BL157" s="14" t="s">
        <v>137</v>
      </c>
      <c r="BM157" s="228" t="s">
        <v>729</v>
      </c>
    </row>
    <row r="158" s="2" customFormat="1" ht="24.15" customHeight="1">
      <c r="A158" s="35"/>
      <c r="B158" s="36"/>
      <c r="C158" s="216" t="s">
        <v>333</v>
      </c>
      <c r="D158" s="216" t="s">
        <v>133</v>
      </c>
      <c r="E158" s="217" t="s">
        <v>730</v>
      </c>
      <c r="F158" s="218" t="s">
        <v>731</v>
      </c>
      <c r="G158" s="219" t="s">
        <v>141</v>
      </c>
      <c r="H158" s="220">
        <v>9</v>
      </c>
      <c r="I158" s="221"/>
      <c r="J158" s="222">
        <f>ROUND(I158*H158,2)</f>
        <v>0</v>
      </c>
      <c r="K158" s="223"/>
      <c r="L158" s="41"/>
      <c r="M158" s="224" t="s">
        <v>1</v>
      </c>
      <c r="N158" s="225" t="s">
        <v>39</v>
      </c>
      <c r="O158" s="88"/>
      <c r="P158" s="226">
        <f>O158*H158</f>
        <v>0</v>
      </c>
      <c r="Q158" s="226">
        <v>0</v>
      </c>
      <c r="R158" s="226">
        <f>Q158*H158</f>
        <v>0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137</v>
      </c>
      <c r="AT158" s="228" t="s">
        <v>133</v>
      </c>
      <c r="AU158" s="228" t="s">
        <v>84</v>
      </c>
      <c r="AY158" s="14" t="s">
        <v>131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82</v>
      </c>
      <c r="BK158" s="229">
        <f>ROUND(I158*H158,2)</f>
        <v>0</v>
      </c>
      <c r="BL158" s="14" t="s">
        <v>137</v>
      </c>
      <c r="BM158" s="228" t="s">
        <v>732</v>
      </c>
    </row>
    <row r="159" s="2" customFormat="1" ht="24.15" customHeight="1">
      <c r="A159" s="35"/>
      <c r="B159" s="36"/>
      <c r="C159" s="235" t="s">
        <v>337</v>
      </c>
      <c r="D159" s="235" t="s">
        <v>319</v>
      </c>
      <c r="E159" s="236" t="s">
        <v>733</v>
      </c>
      <c r="F159" s="237" t="s">
        <v>734</v>
      </c>
      <c r="G159" s="238" t="s">
        <v>141</v>
      </c>
      <c r="H159" s="239">
        <v>9</v>
      </c>
      <c r="I159" s="240"/>
      <c r="J159" s="241">
        <f>ROUND(I159*H159,2)</f>
        <v>0</v>
      </c>
      <c r="K159" s="242"/>
      <c r="L159" s="243"/>
      <c r="M159" s="244" t="s">
        <v>1</v>
      </c>
      <c r="N159" s="245" t="s">
        <v>39</v>
      </c>
      <c r="O159" s="88"/>
      <c r="P159" s="226">
        <f>O159*H159</f>
        <v>0</v>
      </c>
      <c r="Q159" s="226">
        <v>0.0030500000000000002</v>
      </c>
      <c r="R159" s="226">
        <f>Q159*H159</f>
        <v>0.027450000000000002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162</v>
      </c>
      <c r="AT159" s="228" t="s">
        <v>319</v>
      </c>
      <c r="AU159" s="228" t="s">
        <v>84</v>
      </c>
      <c r="AY159" s="14" t="s">
        <v>131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82</v>
      </c>
      <c r="BK159" s="229">
        <f>ROUND(I159*H159,2)</f>
        <v>0</v>
      </c>
      <c r="BL159" s="14" t="s">
        <v>137</v>
      </c>
      <c r="BM159" s="228" t="s">
        <v>735</v>
      </c>
    </row>
    <row r="160" s="2" customFormat="1" ht="24.15" customHeight="1">
      <c r="A160" s="35"/>
      <c r="B160" s="36"/>
      <c r="C160" s="235" t="s">
        <v>342</v>
      </c>
      <c r="D160" s="235" t="s">
        <v>319</v>
      </c>
      <c r="E160" s="236" t="s">
        <v>736</v>
      </c>
      <c r="F160" s="237" t="s">
        <v>737</v>
      </c>
      <c r="G160" s="238" t="s">
        <v>141</v>
      </c>
      <c r="H160" s="239">
        <v>9</v>
      </c>
      <c r="I160" s="240"/>
      <c r="J160" s="241">
        <f>ROUND(I160*H160,2)</f>
        <v>0</v>
      </c>
      <c r="K160" s="242"/>
      <c r="L160" s="243"/>
      <c r="M160" s="244" t="s">
        <v>1</v>
      </c>
      <c r="N160" s="245" t="s">
        <v>39</v>
      </c>
      <c r="O160" s="88"/>
      <c r="P160" s="226">
        <f>O160*H160</f>
        <v>0</v>
      </c>
      <c r="Q160" s="226">
        <v>0.013299999999999999</v>
      </c>
      <c r="R160" s="226">
        <f>Q160*H160</f>
        <v>0.1197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162</v>
      </c>
      <c r="AT160" s="228" t="s">
        <v>319</v>
      </c>
      <c r="AU160" s="228" t="s">
        <v>84</v>
      </c>
      <c r="AY160" s="14" t="s">
        <v>131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82</v>
      </c>
      <c r="BK160" s="229">
        <f>ROUND(I160*H160,2)</f>
        <v>0</v>
      </c>
      <c r="BL160" s="14" t="s">
        <v>137</v>
      </c>
      <c r="BM160" s="228" t="s">
        <v>738</v>
      </c>
    </row>
    <row r="161" s="2" customFormat="1" ht="24.15" customHeight="1">
      <c r="A161" s="35"/>
      <c r="B161" s="36"/>
      <c r="C161" s="235" t="s">
        <v>346</v>
      </c>
      <c r="D161" s="235" t="s">
        <v>319</v>
      </c>
      <c r="E161" s="236" t="s">
        <v>739</v>
      </c>
      <c r="F161" s="237" t="s">
        <v>740</v>
      </c>
      <c r="G161" s="238" t="s">
        <v>141</v>
      </c>
      <c r="H161" s="239">
        <v>9</v>
      </c>
      <c r="I161" s="240"/>
      <c r="J161" s="241">
        <f>ROUND(I161*H161,2)</f>
        <v>0</v>
      </c>
      <c r="K161" s="242"/>
      <c r="L161" s="243"/>
      <c r="M161" s="244" t="s">
        <v>1</v>
      </c>
      <c r="N161" s="245" t="s">
        <v>39</v>
      </c>
      <c r="O161" s="88"/>
      <c r="P161" s="226">
        <f>O161*H161</f>
        <v>0</v>
      </c>
      <c r="Q161" s="226">
        <v>0.0035000000000000001</v>
      </c>
      <c r="R161" s="226">
        <f>Q161*H161</f>
        <v>0.0315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162</v>
      </c>
      <c r="AT161" s="228" t="s">
        <v>319</v>
      </c>
      <c r="AU161" s="228" t="s">
        <v>84</v>
      </c>
      <c r="AY161" s="14" t="s">
        <v>131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82</v>
      </c>
      <c r="BK161" s="229">
        <f>ROUND(I161*H161,2)</f>
        <v>0</v>
      </c>
      <c r="BL161" s="14" t="s">
        <v>137</v>
      </c>
      <c r="BM161" s="228" t="s">
        <v>741</v>
      </c>
    </row>
    <row r="162" s="2" customFormat="1" ht="24.15" customHeight="1">
      <c r="A162" s="35"/>
      <c r="B162" s="36"/>
      <c r="C162" s="216" t="s">
        <v>350</v>
      </c>
      <c r="D162" s="216" t="s">
        <v>133</v>
      </c>
      <c r="E162" s="217" t="s">
        <v>742</v>
      </c>
      <c r="F162" s="218" t="s">
        <v>743</v>
      </c>
      <c r="G162" s="219" t="s">
        <v>141</v>
      </c>
      <c r="H162" s="220">
        <v>3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39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137</v>
      </c>
      <c r="AT162" s="228" t="s">
        <v>133</v>
      </c>
      <c r="AU162" s="228" t="s">
        <v>84</v>
      </c>
      <c r="AY162" s="14" t="s">
        <v>131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82</v>
      </c>
      <c r="BK162" s="229">
        <f>ROUND(I162*H162,2)</f>
        <v>0</v>
      </c>
      <c r="BL162" s="14" t="s">
        <v>137</v>
      </c>
      <c r="BM162" s="228" t="s">
        <v>744</v>
      </c>
    </row>
    <row r="163" s="2" customFormat="1" ht="24.15" customHeight="1">
      <c r="A163" s="35"/>
      <c r="B163" s="36"/>
      <c r="C163" s="235" t="s">
        <v>354</v>
      </c>
      <c r="D163" s="235" t="s">
        <v>319</v>
      </c>
      <c r="E163" s="236" t="s">
        <v>745</v>
      </c>
      <c r="F163" s="237" t="s">
        <v>746</v>
      </c>
      <c r="G163" s="238" t="s">
        <v>141</v>
      </c>
      <c r="H163" s="239">
        <v>3</v>
      </c>
      <c r="I163" s="240"/>
      <c r="J163" s="241">
        <f>ROUND(I163*H163,2)</f>
        <v>0</v>
      </c>
      <c r="K163" s="242"/>
      <c r="L163" s="243"/>
      <c r="M163" s="244" t="s">
        <v>1</v>
      </c>
      <c r="N163" s="245" t="s">
        <v>39</v>
      </c>
      <c r="O163" s="88"/>
      <c r="P163" s="226">
        <f>O163*H163</f>
        <v>0</v>
      </c>
      <c r="Q163" s="226">
        <v>0.020049999999999998</v>
      </c>
      <c r="R163" s="226">
        <f>Q163*H163</f>
        <v>0.060149999999999995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162</v>
      </c>
      <c r="AT163" s="228" t="s">
        <v>319</v>
      </c>
      <c r="AU163" s="228" t="s">
        <v>84</v>
      </c>
      <c r="AY163" s="14" t="s">
        <v>131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82</v>
      </c>
      <c r="BK163" s="229">
        <f>ROUND(I163*H163,2)</f>
        <v>0</v>
      </c>
      <c r="BL163" s="14" t="s">
        <v>137</v>
      </c>
      <c r="BM163" s="228" t="s">
        <v>747</v>
      </c>
    </row>
    <row r="164" s="2" customFormat="1" ht="24.15" customHeight="1">
      <c r="A164" s="35"/>
      <c r="B164" s="36"/>
      <c r="C164" s="235" t="s">
        <v>358</v>
      </c>
      <c r="D164" s="235" t="s">
        <v>319</v>
      </c>
      <c r="E164" s="236" t="s">
        <v>748</v>
      </c>
      <c r="F164" s="237" t="s">
        <v>749</v>
      </c>
      <c r="G164" s="238" t="s">
        <v>141</v>
      </c>
      <c r="H164" s="239">
        <v>3</v>
      </c>
      <c r="I164" s="240"/>
      <c r="J164" s="241">
        <f>ROUND(I164*H164,2)</f>
        <v>0</v>
      </c>
      <c r="K164" s="242"/>
      <c r="L164" s="243"/>
      <c r="M164" s="244" t="s">
        <v>1</v>
      </c>
      <c r="N164" s="245" t="s">
        <v>39</v>
      </c>
      <c r="O164" s="88"/>
      <c r="P164" s="226">
        <f>O164*H164</f>
        <v>0</v>
      </c>
      <c r="Q164" s="226">
        <v>0.0035000000000000001</v>
      </c>
      <c r="R164" s="226">
        <f>Q164*H164</f>
        <v>0.010500000000000001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162</v>
      </c>
      <c r="AT164" s="228" t="s">
        <v>319</v>
      </c>
      <c r="AU164" s="228" t="s">
        <v>84</v>
      </c>
      <c r="AY164" s="14" t="s">
        <v>131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82</v>
      </c>
      <c r="BK164" s="229">
        <f>ROUND(I164*H164,2)</f>
        <v>0</v>
      </c>
      <c r="BL164" s="14" t="s">
        <v>137</v>
      </c>
      <c r="BM164" s="228" t="s">
        <v>750</v>
      </c>
    </row>
    <row r="165" s="2" customFormat="1" ht="21.75" customHeight="1">
      <c r="A165" s="35"/>
      <c r="B165" s="36"/>
      <c r="C165" s="235" t="s">
        <v>362</v>
      </c>
      <c r="D165" s="235" t="s">
        <v>319</v>
      </c>
      <c r="E165" s="236" t="s">
        <v>751</v>
      </c>
      <c r="F165" s="237" t="s">
        <v>752</v>
      </c>
      <c r="G165" s="238" t="s">
        <v>141</v>
      </c>
      <c r="H165" s="239">
        <v>3</v>
      </c>
      <c r="I165" s="240"/>
      <c r="J165" s="241">
        <f>ROUND(I165*H165,2)</f>
        <v>0</v>
      </c>
      <c r="K165" s="242"/>
      <c r="L165" s="243"/>
      <c r="M165" s="244" t="s">
        <v>1</v>
      </c>
      <c r="N165" s="245" t="s">
        <v>39</v>
      </c>
      <c r="O165" s="88"/>
      <c r="P165" s="226">
        <f>O165*H165</f>
        <v>0</v>
      </c>
      <c r="Q165" s="226">
        <v>0.0035000000000000001</v>
      </c>
      <c r="R165" s="226">
        <f>Q165*H165</f>
        <v>0.010500000000000001</v>
      </c>
      <c r="S165" s="226">
        <v>0</v>
      </c>
      <c r="T165" s="22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8" t="s">
        <v>162</v>
      </c>
      <c r="AT165" s="228" t="s">
        <v>319</v>
      </c>
      <c r="AU165" s="228" t="s">
        <v>84</v>
      </c>
      <c r="AY165" s="14" t="s">
        <v>131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4" t="s">
        <v>82</v>
      </c>
      <c r="BK165" s="229">
        <f>ROUND(I165*H165,2)</f>
        <v>0</v>
      </c>
      <c r="BL165" s="14" t="s">
        <v>137</v>
      </c>
      <c r="BM165" s="228" t="s">
        <v>753</v>
      </c>
    </row>
    <row r="166" s="2" customFormat="1" ht="16.5" customHeight="1">
      <c r="A166" s="35"/>
      <c r="B166" s="36"/>
      <c r="C166" s="235" t="s">
        <v>366</v>
      </c>
      <c r="D166" s="235" t="s">
        <v>319</v>
      </c>
      <c r="E166" s="236" t="s">
        <v>754</v>
      </c>
      <c r="F166" s="237" t="s">
        <v>755</v>
      </c>
      <c r="G166" s="238" t="s">
        <v>141</v>
      </c>
      <c r="H166" s="239">
        <v>3</v>
      </c>
      <c r="I166" s="240"/>
      <c r="J166" s="241">
        <f>ROUND(I166*H166,2)</f>
        <v>0</v>
      </c>
      <c r="K166" s="242"/>
      <c r="L166" s="243"/>
      <c r="M166" s="244" t="s">
        <v>1</v>
      </c>
      <c r="N166" s="245" t="s">
        <v>39</v>
      </c>
      <c r="O166" s="88"/>
      <c r="P166" s="226">
        <f>O166*H166</f>
        <v>0</v>
      </c>
      <c r="Q166" s="226">
        <v>0.0015</v>
      </c>
      <c r="R166" s="226">
        <f>Q166*H166</f>
        <v>0.0045000000000000005</v>
      </c>
      <c r="S166" s="226">
        <v>0</v>
      </c>
      <c r="T166" s="22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162</v>
      </c>
      <c r="AT166" s="228" t="s">
        <v>319</v>
      </c>
      <c r="AU166" s="228" t="s">
        <v>84</v>
      </c>
      <c r="AY166" s="14" t="s">
        <v>131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82</v>
      </c>
      <c r="BK166" s="229">
        <f>ROUND(I166*H166,2)</f>
        <v>0</v>
      </c>
      <c r="BL166" s="14" t="s">
        <v>137</v>
      </c>
      <c r="BM166" s="228" t="s">
        <v>756</v>
      </c>
    </row>
    <row r="167" s="2" customFormat="1" ht="16.5" customHeight="1">
      <c r="A167" s="35"/>
      <c r="B167" s="36"/>
      <c r="C167" s="235" t="s">
        <v>370</v>
      </c>
      <c r="D167" s="235" t="s">
        <v>319</v>
      </c>
      <c r="E167" s="236" t="s">
        <v>757</v>
      </c>
      <c r="F167" s="237" t="s">
        <v>758</v>
      </c>
      <c r="G167" s="238" t="s">
        <v>141</v>
      </c>
      <c r="H167" s="239">
        <v>3</v>
      </c>
      <c r="I167" s="240"/>
      <c r="J167" s="241">
        <f>ROUND(I167*H167,2)</f>
        <v>0</v>
      </c>
      <c r="K167" s="242"/>
      <c r="L167" s="243"/>
      <c r="M167" s="244" t="s">
        <v>1</v>
      </c>
      <c r="N167" s="245" t="s">
        <v>39</v>
      </c>
      <c r="O167" s="88"/>
      <c r="P167" s="226">
        <f>O167*H167</f>
        <v>0</v>
      </c>
      <c r="Q167" s="226">
        <v>0.029499999999999998</v>
      </c>
      <c r="R167" s="226">
        <f>Q167*H167</f>
        <v>0.088499999999999995</v>
      </c>
      <c r="S167" s="226">
        <v>0</v>
      </c>
      <c r="T167" s="22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8" t="s">
        <v>162</v>
      </c>
      <c r="AT167" s="228" t="s">
        <v>319</v>
      </c>
      <c r="AU167" s="228" t="s">
        <v>84</v>
      </c>
      <c r="AY167" s="14" t="s">
        <v>131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4" t="s">
        <v>82</v>
      </c>
      <c r="BK167" s="229">
        <f>ROUND(I167*H167,2)</f>
        <v>0</v>
      </c>
      <c r="BL167" s="14" t="s">
        <v>137</v>
      </c>
      <c r="BM167" s="228" t="s">
        <v>759</v>
      </c>
    </row>
    <row r="168" s="2" customFormat="1" ht="24.15" customHeight="1">
      <c r="A168" s="35"/>
      <c r="B168" s="36"/>
      <c r="C168" s="216" t="s">
        <v>374</v>
      </c>
      <c r="D168" s="216" t="s">
        <v>133</v>
      </c>
      <c r="E168" s="217" t="s">
        <v>760</v>
      </c>
      <c r="F168" s="218" t="s">
        <v>761</v>
      </c>
      <c r="G168" s="219" t="s">
        <v>141</v>
      </c>
      <c r="H168" s="220">
        <v>3</v>
      </c>
      <c r="I168" s="221"/>
      <c r="J168" s="222">
        <f>ROUND(I168*H168,2)</f>
        <v>0</v>
      </c>
      <c r="K168" s="223"/>
      <c r="L168" s="41"/>
      <c r="M168" s="224" t="s">
        <v>1</v>
      </c>
      <c r="N168" s="225" t="s">
        <v>39</v>
      </c>
      <c r="O168" s="88"/>
      <c r="P168" s="226">
        <f>O168*H168</f>
        <v>0</v>
      </c>
      <c r="Q168" s="226">
        <v>0.00084000000000000003</v>
      </c>
      <c r="R168" s="226">
        <f>Q168*H168</f>
        <v>0.0025200000000000001</v>
      </c>
      <c r="S168" s="226">
        <v>0</v>
      </c>
      <c r="T168" s="22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8" t="s">
        <v>137</v>
      </c>
      <c r="AT168" s="228" t="s">
        <v>133</v>
      </c>
      <c r="AU168" s="228" t="s">
        <v>84</v>
      </c>
      <c r="AY168" s="14" t="s">
        <v>131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4" t="s">
        <v>82</v>
      </c>
      <c r="BK168" s="229">
        <f>ROUND(I168*H168,2)</f>
        <v>0</v>
      </c>
      <c r="BL168" s="14" t="s">
        <v>137</v>
      </c>
      <c r="BM168" s="228" t="s">
        <v>762</v>
      </c>
    </row>
    <row r="169" s="2" customFormat="1" ht="33" customHeight="1">
      <c r="A169" s="35"/>
      <c r="B169" s="36"/>
      <c r="C169" s="235" t="s">
        <v>379</v>
      </c>
      <c r="D169" s="235" t="s">
        <v>319</v>
      </c>
      <c r="E169" s="236" t="s">
        <v>763</v>
      </c>
      <c r="F169" s="237" t="s">
        <v>764</v>
      </c>
      <c r="G169" s="238" t="s">
        <v>141</v>
      </c>
      <c r="H169" s="239">
        <v>3</v>
      </c>
      <c r="I169" s="240"/>
      <c r="J169" s="241">
        <f>ROUND(I169*H169,2)</f>
        <v>0</v>
      </c>
      <c r="K169" s="242"/>
      <c r="L169" s="243"/>
      <c r="M169" s="244" t="s">
        <v>1</v>
      </c>
      <c r="N169" s="245" t="s">
        <v>39</v>
      </c>
      <c r="O169" s="88"/>
      <c r="P169" s="226">
        <f>O169*H169</f>
        <v>0</v>
      </c>
      <c r="Q169" s="226">
        <v>0.021000000000000001</v>
      </c>
      <c r="R169" s="226">
        <f>Q169*H169</f>
        <v>0.063</v>
      </c>
      <c r="S169" s="226">
        <v>0</v>
      </c>
      <c r="T169" s="22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8" t="s">
        <v>162</v>
      </c>
      <c r="AT169" s="228" t="s">
        <v>319</v>
      </c>
      <c r="AU169" s="228" t="s">
        <v>84</v>
      </c>
      <c r="AY169" s="14" t="s">
        <v>131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4" t="s">
        <v>82</v>
      </c>
      <c r="BK169" s="229">
        <f>ROUND(I169*H169,2)</f>
        <v>0</v>
      </c>
      <c r="BL169" s="14" t="s">
        <v>137</v>
      </c>
      <c r="BM169" s="228" t="s">
        <v>765</v>
      </c>
    </row>
    <row r="170" s="2" customFormat="1" ht="24.15" customHeight="1">
      <c r="A170" s="35"/>
      <c r="B170" s="36"/>
      <c r="C170" s="235" t="s">
        <v>383</v>
      </c>
      <c r="D170" s="235" t="s">
        <v>319</v>
      </c>
      <c r="E170" s="236" t="s">
        <v>736</v>
      </c>
      <c r="F170" s="237" t="s">
        <v>737</v>
      </c>
      <c r="G170" s="238" t="s">
        <v>141</v>
      </c>
      <c r="H170" s="239">
        <v>3</v>
      </c>
      <c r="I170" s="240"/>
      <c r="J170" s="241">
        <f>ROUND(I170*H170,2)</f>
        <v>0</v>
      </c>
      <c r="K170" s="242"/>
      <c r="L170" s="243"/>
      <c r="M170" s="244" t="s">
        <v>1</v>
      </c>
      <c r="N170" s="245" t="s">
        <v>39</v>
      </c>
      <c r="O170" s="88"/>
      <c r="P170" s="226">
        <f>O170*H170</f>
        <v>0</v>
      </c>
      <c r="Q170" s="226">
        <v>0.013299999999999999</v>
      </c>
      <c r="R170" s="226">
        <f>Q170*H170</f>
        <v>0.039899999999999998</v>
      </c>
      <c r="S170" s="226">
        <v>0</v>
      </c>
      <c r="T170" s="22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8" t="s">
        <v>162</v>
      </c>
      <c r="AT170" s="228" t="s">
        <v>319</v>
      </c>
      <c r="AU170" s="228" t="s">
        <v>84</v>
      </c>
      <c r="AY170" s="14" t="s">
        <v>131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4" t="s">
        <v>82</v>
      </c>
      <c r="BK170" s="229">
        <f>ROUND(I170*H170,2)</f>
        <v>0</v>
      </c>
      <c r="BL170" s="14" t="s">
        <v>137</v>
      </c>
      <c r="BM170" s="228" t="s">
        <v>766</v>
      </c>
    </row>
    <row r="171" s="2" customFormat="1" ht="24.15" customHeight="1">
      <c r="A171" s="35"/>
      <c r="B171" s="36"/>
      <c r="C171" s="235" t="s">
        <v>387</v>
      </c>
      <c r="D171" s="235" t="s">
        <v>319</v>
      </c>
      <c r="E171" s="236" t="s">
        <v>739</v>
      </c>
      <c r="F171" s="237" t="s">
        <v>740</v>
      </c>
      <c r="G171" s="238" t="s">
        <v>141</v>
      </c>
      <c r="H171" s="239">
        <v>3</v>
      </c>
      <c r="I171" s="240"/>
      <c r="J171" s="241">
        <f>ROUND(I171*H171,2)</f>
        <v>0</v>
      </c>
      <c r="K171" s="242"/>
      <c r="L171" s="243"/>
      <c r="M171" s="244" t="s">
        <v>1</v>
      </c>
      <c r="N171" s="245" t="s">
        <v>39</v>
      </c>
      <c r="O171" s="88"/>
      <c r="P171" s="226">
        <f>O171*H171</f>
        <v>0</v>
      </c>
      <c r="Q171" s="226">
        <v>0.0035000000000000001</v>
      </c>
      <c r="R171" s="226">
        <f>Q171*H171</f>
        <v>0.010500000000000001</v>
      </c>
      <c r="S171" s="226">
        <v>0</v>
      </c>
      <c r="T171" s="22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8" t="s">
        <v>162</v>
      </c>
      <c r="AT171" s="228" t="s">
        <v>319</v>
      </c>
      <c r="AU171" s="228" t="s">
        <v>84</v>
      </c>
      <c r="AY171" s="14" t="s">
        <v>131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4" t="s">
        <v>82</v>
      </c>
      <c r="BK171" s="229">
        <f>ROUND(I171*H171,2)</f>
        <v>0</v>
      </c>
      <c r="BL171" s="14" t="s">
        <v>137</v>
      </c>
      <c r="BM171" s="228" t="s">
        <v>767</v>
      </c>
    </row>
    <row r="172" s="2" customFormat="1" ht="16.5" customHeight="1">
      <c r="A172" s="35"/>
      <c r="B172" s="36"/>
      <c r="C172" s="216" t="s">
        <v>391</v>
      </c>
      <c r="D172" s="216" t="s">
        <v>133</v>
      </c>
      <c r="E172" s="217" t="s">
        <v>768</v>
      </c>
      <c r="F172" s="218" t="s">
        <v>769</v>
      </c>
      <c r="G172" s="219" t="s">
        <v>141</v>
      </c>
      <c r="H172" s="220">
        <v>3</v>
      </c>
      <c r="I172" s="221"/>
      <c r="J172" s="222">
        <f>ROUND(I172*H172,2)</f>
        <v>0</v>
      </c>
      <c r="K172" s="223"/>
      <c r="L172" s="41"/>
      <c r="M172" s="224" t="s">
        <v>1</v>
      </c>
      <c r="N172" s="225" t="s">
        <v>39</v>
      </c>
      <c r="O172" s="88"/>
      <c r="P172" s="226">
        <f>O172*H172</f>
        <v>0</v>
      </c>
      <c r="Q172" s="226">
        <v>0.0013600000000000001</v>
      </c>
      <c r="R172" s="226">
        <f>Q172*H172</f>
        <v>0.0040800000000000003</v>
      </c>
      <c r="S172" s="226">
        <v>0</v>
      </c>
      <c r="T172" s="22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8" t="s">
        <v>137</v>
      </c>
      <c r="AT172" s="228" t="s">
        <v>133</v>
      </c>
      <c r="AU172" s="228" t="s">
        <v>84</v>
      </c>
      <c r="AY172" s="14" t="s">
        <v>131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4" t="s">
        <v>82</v>
      </c>
      <c r="BK172" s="229">
        <f>ROUND(I172*H172,2)</f>
        <v>0</v>
      </c>
      <c r="BL172" s="14" t="s">
        <v>137</v>
      </c>
      <c r="BM172" s="228" t="s">
        <v>770</v>
      </c>
    </row>
    <row r="173" s="2" customFormat="1" ht="24.15" customHeight="1">
      <c r="A173" s="35"/>
      <c r="B173" s="36"/>
      <c r="C173" s="235" t="s">
        <v>395</v>
      </c>
      <c r="D173" s="235" t="s">
        <v>319</v>
      </c>
      <c r="E173" s="236" t="s">
        <v>771</v>
      </c>
      <c r="F173" s="237" t="s">
        <v>772</v>
      </c>
      <c r="G173" s="238" t="s">
        <v>141</v>
      </c>
      <c r="H173" s="239">
        <v>3</v>
      </c>
      <c r="I173" s="240"/>
      <c r="J173" s="241">
        <f>ROUND(I173*H173,2)</f>
        <v>0</v>
      </c>
      <c r="K173" s="242"/>
      <c r="L173" s="243"/>
      <c r="M173" s="244" t="s">
        <v>1</v>
      </c>
      <c r="N173" s="245" t="s">
        <v>39</v>
      </c>
      <c r="O173" s="88"/>
      <c r="P173" s="226">
        <f>O173*H173</f>
        <v>0</v>
      </c>
      <c r="Q173" s="226">
        <v>0.042500000000000003</v>
      </c>
      <c r="R173" s="226">
        <f>Q173*H173</f>
        <v>0.1275</v>
      </c>
      <c r="S173" s="226">
        <v>0</v>
      </c>
      <c r="T173" s="22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8" t="s">
        <v>162</v>
      </c>
      <c r="AT173" s="228" t="s">
        <v>319</v>
      </c>
      <c r="AU173" s="228" t="s">
        <v>84</v>
      </c>
      <c r="AY173" s="14" t="s">
        <v>131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4" t="s">
        <v>82</v>
      </c>
      <c r="BK173" s="229">
        <f>ROUND(I173*H173,2)</f>
        <v>0</v>
      </c>
      <c r="BL173" s="14" t="s">
        <v>137</v>
      </c>
      <c r="BM173" s="228" t="s">
        <v>773</v>
      </c>
    </row>
    <row r="174" s="2" customFormat="1" ht="24.15" customHeight="1">
      <c r="A174" s="35"/>
      <c r="B174" s="36"/>
      <c r="C174" s="235" t="s">
        <v>399</v>
      </c>
      <c r="D174" s="235" t="s">
        <v>319</v>
      </c>
      <c r="E174" s="236" t="s">
        <v>774</v>
      </c>
      <c r="F174" s="237" t="s">
        <v>775</v>
      </c>
      <c r="G174" s="238" t="s">
        <v>141</v>
      </c>
      <c r="H174" s="239">
        <v>3</v>
      </c>
      <c r="I174" s="240"/>
      <c r="J174" s="241">
        <f>ROUND(I174*H174,2)</f>
        <v>0</v>
      </c>
      <c r="K174" s="242"/>
      <c r="L174" s="243"/>
      <c r="M174" s="244" t="s">
        <v>1</v>
      </c>
      <c r="N174" s="245" t="s">
        <v>39</v>
      </c>
      <c r="O174" s="88"/>
      <c r="P174" s="226">
        <f>O174*H174</f>
        <v>0</v>
      </c>
      <c r="Q174" s="226">
        <v>0.012200000000000001</v>
      </c>
      <c r="R174" s="226">
        <f>Q174*H174</f>
        <v>0.036600000000000001</v>
      </c>
      <c r="S174" s="226">
        <v>0</v>
      </c>
      <c r="T174" s="22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8" t="s">
        <v>162</v>
      </c>
      <c r="AT174" s="228" t="s">
        <v>319</v>
      </c>
      <c r="AU174" s="228" t="s">
        <v>84</v>
      </c>
      <c r="AY174" s="14" t="s">
        <v>131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4" t="s">
        <v>82</v>
      </c>
      <c r="BK174" s="229">
        <f>ROUND(I174*H174,2)</f>
        <v>0</v>
      </c>
      <c r="BL174" s="14" t="s">
        <v>137</v>
      </c>
      <c r="BM174" s="228" t="s">
        <v>776</v>
      </c>
    </row>
    <row r="175" s="2" customFormat="1" ht="24.15" customHeight="1">
      <c r="A175" s="35"/>
      <c r="B175" s="36"/>
      <c r="C175" s="216" t="s">
        <v>403</v>
      </c>
      <c r="D175" s="216" t="s">
        <v>133</v>
      </c>
      <c r="E175" s="217" t="s">
        <v>777</v>
      </c>
      <c r="F175" s="218" t="s">
        <v>778</v>
      </c>
      <c r="G175" s="219" t="s">
        <v>141</v>
      </c>
      <c r="H175" s="220">
        <v>9</v>
      </c>
      <c r="I175" s="221"/>
      <c r="J175" s="222">
        <f>ROUND(I175*H175,2)</f>
        <v>0</v>
      </c>
      <c r="K175" s="223"/>
      <c r="L175" s="41"/>
      <c r="M175" s="224" t="s">
        <v>1</v>
      </c>
      <c r="N175" s="225" t="s">
        <v>39</v>
      </c>
      <c r="O175" s="88"/>
      <c r="P175" s="226">
        <f>O175*H175</f>
        <v>0</v>
      </c>
      <c r="Q175" s="226">
        <v>0.38627</v>
      </c>
      <c r="R175" s="226">
        <f>Q175*H175</f>
        <v>3.4764300000000001</v>
      </c>
      <c r="S175" s="226">
        <v>0</v>
      </c>
      <c r="T175" s="22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8" t="s">
        <v>137</v>
      </c>
      <c r="AT175" s="228" t="s">
        <v>133</v>
      </c>
      <c r="AU175" s="228" t="s">
        <v>84</v>
      </c>
      <c r="AY175" s="14" t="s">
        <v>131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4" t="s">
        <v>82</v>
      </c>
      <c r="BK175" s="229">
        <f>ROUND(I175*H175,2)</f>
        <v>0</v>
      </c>
      <c r="BL175" s="14" t="s">
        <v>137</v>
      </c>
      <c r="BM175" s="228" t="s">
        <v>779</v>
      </c>
    </row>
    <row r="176" s="2" customFormat="1" ht="16.5" customHeight="1">
      <c r="A176" s="35"/>
      <c r="B176" s="36"/>
      <c r="C176" s="235" t="s">
        <v>409</v>
      </c>
      <c r="D176" s="235" t="s">
        <v>319</v>
      </c>
      <c r="E176" s="236" t="s">
        <v>780</v>
      </c>
      <c r="F176" s="237" t="s">
        <v>781</v>
      </c>
      <c r="G176" s="238" t="s">
        <v>141</v>
      </c>
      <c r="H176" s="239">
        <v>9</v>
      </c>
      <c r="I176" s="240"/>
      <c r="J176" s="241">
        <f>ROUND(I176*H176,2)</f>
        <v>0</v>
      </c>
      <c r="K176" s="242"/>
      <c r="L176" s="243"/>
      <c r="M176" s="244" t="s">
        <v>1</v>
      </c>
      <c r="N176" s="245" t="s">
        <v>39</v>
      </c>
      <c r="O176" s="88"/>
      <c r="P176" s="226">
        <f>O176*H176</f>
        <v>0</v>
      </c>
      <c r="Q176" s="226">
        <v>0.70499999999999996</v>
      </c>
      <c r="R176" s="226">
        <f>Q176*H176</f>
        <v>6.3449999999999998</v>
      </c>
      <c r="S176" s="226">
        <v>0</v>
      </c>
      <c r="T176" s="22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8" t="s">
        <v>162</v>
      </c>
      <c r="AT176" s="228" t="s">
        <v>319</v>
      </c>
      <c r="AU176" s="228" t="s">
        <v>84</v>
      </c>
      <c r="AY176" s="14" t="s">
        <v>131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4" t="s">
        <v>82</v>
      </c>
      <c r="BK176" s="229">
        <f>ROUND(I176*H176,2)</f>
        <v>0</v>
      </c>
      <c r="BL176" s="14" t="s">
        <v>137</v>
      </c>
      <c r="BM176" s="228" t="s">
        <v>782</v>
      </c>
    </row>
    <row r="177" s="2" customFormat="1" ht="24.15" customHeight="1">
      <c r="A177" s="35"/>
      <c r="B177" s="36"/>
      <c r="C177" s="235" t="s">
        <v>413</v>
      </c>
      <c r="D177" s="235" t="s">
        <v>319</v>
      </c>
      <c r="E177" s="236" t="s">
        <v>783</v>
      </c>
      <c r="F177" s="237" t="s">
        <v>784</v>
      </c>
      <c r="G177" s="238" t="s">
        <v>141</v>
      </c>
      <c r="H177" s="239">
        <v>9</v>
      </c>
      <c r="I177" s="240"/>
      <c r="J177" s="241">
        <f>ROUND(I177*H177,2)</f>
        <v>0</v>
      </c>
      <c r="K177" s="242"/>
      <c r="L177" s="243"/>
      <c r="M177" s="244" t="s">
        <v>1</v>
      </c>
      <c r="N177" s="245" t="s">
        <v>39</v>
      </c>
      <c r="O177" s="88"/>
      <c r="P177" s="226">
        <f>O177*H177</f>
        <v>0</v>
      </c>
      <c r="Q177" s="226">
        <v>0.45000000000000001</v>
      </c>
      <c r="R177" s="226">
        <f>Q177*H177</f>
        <v>4.0499999999999998</v>
      </c>
      <c r="S177" s="226">
        <v>0</v>
      </c>
      <c r="T177" s="22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8" t="s">
        <v>162</v>
      </c>
      <c r="AT177" s="228" t="s">
        <v>319</v>
      </c>
      <c r="AU177" s="228" t="s">
        <v>84</v>
      </c>
      <c r="AY177" s="14" t="s">
        <v>131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4" t="s">
        <v>82</v>
      </c>
      <c r="BK177" s="229">
        <f>ROUND(I177*H177,2)</f>
        <v>0</v>
      </c>
      <c r="BL177" s="14" t="s">
        <v>137</v>
      </c>
      <c r="BM177" s="228" t="s">
        <v>785</v>
      </c>
    </row>
    <row r="178" s="2" customFormat="1" ht="24.15" customHeight="1">
      <c r="A178" s="35"/>
      <c r="B178" s="36"/>
      <c r="C178" s="235" t="s">
        <v>417</v>
      </c>
      <c r="D178" s="235" t="s">
        <v>319</v>
      </c>
      <c r="E178" s="236" t="s">
        <v>786</v>
      </c>
      <c r="F178" s="237" t="s">
        <v>787</v>
      </c>
      <c r="G178" s="238" t="s">
        <v>141</v>
      </c>
      <c r="H178" s="239">
        <v>9</v>
      </c>
      <c r="I178" s="240"/>
      <c r="J178" s="241">
        <f>ROUND(I178*H178,2)</f>
        <v>0</v>
      </c>
      <c r="K178" s="242"/>
      <c r="L178" s="243"/>
      <c r="M178" s="244" t="s">
        <v>1</v>
      </c>
      <c r="N178" s="245" t="s">
        <v>39</v>
      </c>
      <c r="O178" s="88"/>
      <c r="P178" s="226">
        <f>O178*H178</f>
        <v>0</v>
      </c>
      <c r="Q178" s="226">
        <v>0.89100000000000001</v>
      </c>
      <c r="R178" s="226">
        <f>Q178*H178</f>
        <v>8.0190000000000001</v>
      </c>
      <c r="S178" s="226">
        <v>0</v>
      </c>
      <c r="T178" s="22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8" t="s">
        <v>162</v>
      </c>
      <c r="AT178" s="228" t="s">
        <v>319</v>
      </c>
      <c r="AU178" s="228" t="s">
        <v>84</v>
      </c>
      <c r="AY178" s="14" t="s">
        <v>131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4" t="s">
        <v>82</v>
      </c>
      <c r="BK178" s="229">
        <f>ROUND(I178*H178,2)</f>
        <v>0</v>
      </c>
      <c r="BL178" s="14" t="s">
        <v>137</v>
      </c>
      <c r="BM178" s="228" t="s">
        <v>788</v>
      </c>
    </row>
    <row r="179" s="2" customFormat="1" ht="24.15" customHeight="1">
      <c r="A179" s="35"/>
      <c r="B179" s="36"/>
      <c r="C179" s="216" t="s">
        <v>421</v>
      </c>
      <c r="D179" s="216" t="s">
        <v>133</v>
      </c>
      <c r="E179" s="217" t="s">
        <v>789</v>
      </c>
      <c r="F179" s="218" t="s">
        <v>790</v>
      </c>
      <c r="G179" s="219" t="s">
        <v>141</v>
      </c>
      <c r="H179" s="220">
        <v>9</v>
      </c>
      <c r="I179" s="221"/>
      <c r="J179" s="222">
        <f>ROUND(I179*H179,2)</f>
        <v>0</v>
      </c>
      <c r="K179" s="223"/>
      <c r="L179" s="41"/>
      <c r="M179" s="224" t="s">
        <v>1</v>
      </c>
      <c r="N179" s="225" t="s">
        <v>39</v>
      </c>
      <c r="O179" s="88"/>
      <c r="P179" s="226">
        <f>O179*H179</f>
        <v>0</v>
      </c>
      <c r="Q179" s="226">
        <v>0.050500000000000003</v>
      </c>
      <c r="R179" s="226">
        <f>Q179*H179</f>
        <v>0.45450000000000002</v>
      </c>
      <c r="S179" s="226">
        <v>0</v>
      </c>
      <c r="T179" s="22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8" t="s">
        <v>137</v>
      </c>
      <c r="AT179" s="228" t="s">
        <v>133</v>
      </c>
      <c r="AU179" s="228" t="s">
        <v>84</v>
      </c>
      <c r="AY179" s="14" t="s">
        <v>131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4" t="s">
        <v>82</v>
      </c>
      <c r="BK179" s="229">
        <f>ROUND(I179*H179,2)</f>
        <v>0</v>
      </c>
      <c r="BL179" s="14" t="s">
        <v>137</v>
      </c>
      <c r="BM179" s="228" t="s">
        <v>791</v>
      </c>
    </row>
    <row r="180" s="2" customFormat="1" ht="24.15" customHeight="1">
      <c r="A180" s="35"/>
      <c r="B180" s="36"/>
      <c r="C180" s="235" t="s">
        <v>427</v>
      </c>
      <c r="D180" s="235" t="s">
        <v>319</v>
      </c>
      <c r="E180" s="236" t="s">
        <v>792</v>
      </c>
      <c r="F180" s="237" t="s">
        <v>793</v>
      </c>
      <c r="G180" s="238" t="s">
        <v>141</v>
      </c>
      <c r="H180" s="239">
        <v>9</v>
      </c>
      <c r="I180" s="240"/>
      <c r="J180" s="241">
        <f>ROUND(I180*H180,2)</f>
        <v>0</v>
      </c>
      <c r="K180" s="242"/>
      <c r="L180" s="243"/>
      <c r="M180" s="244" t="s">
        <v>1</v>
      </c>
      <c r="N180" s="245" t="s">
        <v>39</v>
      </c>
      <c r="O180" s="88"/>
      <c r="P180" s="226">
        <f>O180*H180</f>
        <v>0</v>
      </c>
      <c r="Q180" s="226">
        <v>0.29999999999999999</v>
      </c>
      <c r="R180" s="226">
        <f>Q180*H180</f>
        <v>2.6999999999999997</v>
      </c>
      <c r="S180" s="226">
        <v>0</v>
      </c>
      <c r="T180" s="22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8" t="s">
        <v>162</v>
      </c>
      <c r="AT180" s="228" t="s">
        <v>319</v>
      </c>
      <c r="AU180" s="228" t="s">
        <v>84</v>
      </c>
      <c r="AY180" s="14" t="s">
        <v>131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4" t="s">
        <v>82</v>
      </c>
      <c r="BK180" s="229">
        <f>ROUND(I180*H180,2)</f>
        <v>0</v>
      </c>
      <c r="BL180" s="14" t="s">
        <v>137</v>
      </c>
      <c r="BM180" s="228" t="s">
        <v>794</v>
      </c>
    </row>
    <row r="181" s="2" customFormat="1" ht="24.15" customHeight="1">
      <c r="A181" s="35"/>
      <c r="B181" s="36"/>
      <c r="C181" s="216" t="s">
        <v>431</v>
      </c>
      <c r="D181" s="216" t="s">
        <v>133</v>
      </c>
      <c r="E181" s="217" t="s">
        <v>795</v>
      </c>
      <c r="F181" s="218" t="s">
        <v>796</v>
      </c>
      <c r="G181" s="219" t="s">
        <v>227</v>
      </c>
      <c r="H181" s="220">
        <v>9</v>
      </c>
      <c r="I181" s="221"/>
      <c r="J181" s="222">
        <f>ROUND(I181*H181,2)</f>
        <v>0</v>
      </c>
      <c r="K181" s="223"/>
      <c r="L181" s="41"/>
      <c r="M181" s="224" t="s">
        <v>1</v>
      </c>
      <c r="N181" s="225" t="s">
        <v>39</v>
      </c>
      <c r="O181" s="88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8" t="s">
        <v>137</v>
      </c>
      <c r="AT181" s="228" t="s">
        <v>133</v>
      </c>
      <c r="AU181" s="228" t="s">
        <v>84</v>
      </c>
      <c r="AY181" s="14" t="s">
        <v>131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4" t="s">
        <v>82</v>
      </c>
      <c r="BK181" s="229">
        <f>ROUND(I181*H181,2)</f>
        <v>0</v>
      </c>
      <c r="BL181" s="14" t="s">
        <v>137</v>
      </c>
      <c r="BM181" s="228" t="s">
        <v>797</v>
      </c>
    </row>
    <row r="182" s="12" customFormat="1" ht="22.8" customHeight="1">
      <c r="A182" s="12"/>
      <c r="B182" s="200"/>
      <c r="C182" s="201"/>
      <c r="D182" s="202" t="s">
        <v>73</v>
      </c>
      <c r="E182" s="214" t="s">
        <v>425</v>
      </c>
      <c r="F182" s="214" t="s">
        <v>426</v>
      </c>
      <c r="G182" s="201"/>
      <c r="H182" s="201"/>
      <c r="I182" s="204"/>
      <c r="J182" s="215">
        <f>BK182</f>
        <v>0</v>
      </c>
      <c r="K182" s="201"/>
      <c r="L182" s="206"/>
      <c r="M182" s="207"/>
      <c r="N182" s="208"/>
      <c r="O182" s="208"/>
      <c r="P182" s="209">
        <f>P183</f>
        <v>0</v>
      </c>
      <c r="Q182" s="208"/>
      <c r="R182" s="209">
        <f>R183</f>
        <v>0</v>
      </c>
      <c r="S182" s="208"/>
      <c r="T182" s="210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1" t="s">
        <v>82</v>
      </c>
      <c r="AT182" s="212" t="s">
        <v>73</v>
      </c>
      <c r="AU182" s="212" t="s">
        <v>82</v>
      </c>
      <c r="AY182" s="211" t="s">
        <v>131</v>
      </c>
      <c r="BK182" s="213">
        <f>BK183</f>
        <v>0</v>
      </c>
    </row>
    <row r="183" s="2" customFormat="1" ht="24.15" customHeight="1">
      <c r="A183" s="35"/>
      <c r="B183" s="36"/>
      <c r="C183" s="216" t="s">
        <v>798</v>
      </c>
      <c r="D183" s="216" t="s">
        <v>133</v>
      </c>
      <c r="E183" s="217" t="s">
        <v>520</v>
      </c>
      <c r="F183" s="218" t="s">
        <v>521</v>
      </c>
      <c r="G183" s="219" t="s">
        <v>261</v>
      </c>
      <c r="H183" s="220">
        <v>324.32499999999999</v>
      </c>
      <c r="I183" s="221"/>
      <c r="J183" s="222">
        <f>ROUND(I183*H183,2)</f>
        <v>0</v>
      </c>
      <c r="K183" s="223"/>
      <c r="L183" s="41"/>
      <c r="M183" s="230" t="s">
        <v>1</v>
      </c>
      <c r="N183" s="231" t="s">
        <v>39</v>
      </c>
      <c r="O183" s="232"/>
      <c r="P183" s="233">
        <f>O183*H183</f>
        <v>0</v>
      </c>
      <c r="Q183" s="233">
        <v>0</v>
      </c>
      <c r="R183" s="233">
        <f>Q183*H183</f>
        <v>0</v>
      </c>
      <c r="S183" s="233">
        <v>0</v>
      </c>
      <c r="T183" s="23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8" t="s">
        <v>137</v>
      </c>
      <c r="AT183" s="228" t="s">
        <v>133</v>
      </c>
      <c r="AU183" s="228" t="s">
        <v>84</v>
      </c>
      <c r="AY183" s="14" t="s">
        <v>131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4" t="s">
        <v>82</v>
      </c>
      <c r="BK183" s="229">
        <f>ROUND(I183*H183,2)</f>
        <v>0</v>
      </c>
      <c r="BL183" s="14" t="s">
        <v>137</v>
      </c>
      <c r="BM183" s="228" t="s">
        <v>799</v>
      </c>
    </row>
    <row r="184" s="2" customFormat="1" ht="6.96" customHeight="1">
      <c r="A184" s="35"/>
      <c r="B184" s="63"/>
      <c r="C184" s="64"/>
      <c r="D184" s="64"/>
      <c r="E184" s="64"/>
      <c r="F184" s="64"/>
      <c r="G184" s="64"/>
      <c r="H184" s="64"/>
      <c r="I184" s="64"/>
      <c r="J184" s="64"/>
      <c r="K184" s="64"/>
      <c r="L184" s="41"/>
      <c r="M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</row>
  </sheetData>
  <sheetProtection sheet="1" autoFilter="0" formatColumns="0" formatRows="0" objects="1" scenarios="1" spinCount="100000" saltValue="PrwmmIk1o2NKA4FfPeNwjdjndNWA+x99JKXIrL5EvEMlbM/3Ac6fQ5chzO1uONfu4P4TmqhMmfIPJA2Cs4W3xQ==" hashValue="nNMHIrkUWp+TWK3Toukza9UDs3r29mrUduqvMk7yCUfpRn5TTwKPSvJE65xqnMXP6+kEUf67e0W8ETDh6TLFTA==" algorithmName="SHA-512" password="CC35"/>
  <autoFilter ref="C120:K18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800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ROUND(J121,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ROUND((SUM(BE121:BE166)),  2)</f>
        <v>0</v>
      </c>
      <c r="G33" s="35"/>
      <c r="H33" s="35"/>
      <c r="I33" s="152">
        <v>0.20999999999999999</v>
      </c>
      <c r="J33" s="151">
        <f>ROUND(((SUM(BE121:BE166))*I33),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ROUND((SUM(BF121:BF166)),  2)</f>
        <v>0</v>
      </c>
      <c r="G34" s="35"/>
      <c r="H34" s="35"/>
      <c r="I34" s="152">
        <v>0.12</v>
      </c>
      <c r="J34" s="151">
        <f>ROUND(((SUM(BF121:BF166))*I34),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ROUND((SUM(BG121:BG166)),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ROUND((SUM(BH121:BH166)),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ROUND((SUM(BI121:BI166)),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SO5.1 - přípojky stávající RD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J121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J122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J123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214</v>
      </c>
      <c r="E99" s="185"/>
      <c r="F99" s="185"/>
      <c r="G99" s="185"/>
      <c r="H99" s="185"/>
      <c r="I99" s="185"/>
      <c r="J99" s="186">
        <f>J137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437</v>
      </c>
      <c r="E100" s="185"/>
      <c r="F100" s="185"/>
      <c r="G100" s="185"/>
      <c r="H100" s="185"/>
      <c r="I100" s="185"/>
      <c r="J100" s="186">
        <f>J139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218</v>
      </c>
      <c r="E101" s="185"/>
      <c r="F101" s="185"/>
      <c r="G101" s="185"/>
      <c r="H101" s="185"/>
      <c r="I101" s="185"/>
      <c r="J101" s="186">
        <f>J165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7" s="2" customFormat="1" ht="6.96" customHeight="1">
      <c r="A107" s="35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24.96" customHeight="1">
      <c r="A108" s="35"/>
      <c r="B108" s="36"/>
      <c r="C108" s="20" t="s">
        <v>116</v>
      </c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6.5" customHeight="1">
      <c r="A111" s="35"/>
      <c r="B111" s="36"/>
      <c r="C111" s="37"/>
      <c r="D111" s="37"/>
      <c r="E111" s="171" t="str">
        <f>E7</f>
        <v>Sadová ulice Lovosice - parcely</v>
      </c>
      <c r="F111" s="29"/>
      <c r="G111" s="29"/>
      <c r="H111" s="29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107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73" t="str">
        <f>E9</f>
        <v>SO5.1 - přípojky stávající RD</v>
      </c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20</v>
      </c>
      <c r="D115" s="37"/>
      <c r="E115" s="37"/>
      <c r="F115" s="24" t="str">
        <f>F12</f>
        <v>Lovosice</v>
      </c>
      <c r="G115" s="37"/>
      <c r="H115" s="37"/>
      <c r="I115" s="29" t="s">
        <v>22</v>
      </c>
      <c r="J115" s="76" t="str">
        <f>IF(J12="","",J12)</f>
        <v>17. 9. 2024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5.15" customHeight="1">
      <c r="A117" s="35"/>
      <c r="B117" s="36"/>
      <c r="C117" s="29" t="s">
        <v>24</v>
      </c>
      <c r="D117" s="37"/>
      <c r="E117" s="37"/>
      <c r="F117" s="24" t="str">
        <f>E15</f>
        <v xml:space="preserve"> </v>
      </c>
      <c r="G117" s="37"/>
      <c r="H117" s="37"/>
      <c r="I117" s="29" t="s">
        <v>30</v>
      </c>
      <c r="J117" s="33" t="str">
        <f>E21</f>
        <v xml:space="preserve"> 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28</v>
      </c>
      <c r="D118" s="37"/>
      <c r="E118" s="37"/>
      <c r="F118" s="24" t="str">
        <f>IF(E18="","",E18)</f>
        <v>Vyplň údaj</v>
      </c>
      <c r="G118" s="37"/>
      <c r="H118" s="37"/>
      <c r="I118" s="29" t="s">
        <v>32</v>
      </c>
      <c r="J118" s="33" t="str">
        <f>E24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0.32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11" customFormat="1" ht="29.28" customHeight="1">
      <c r="A120" s="188"/>
      <c r="B120" s="189"/>
      <c r="C120" s="190" t="s">
        <v>117</v>
      </c>
      <c r="D120" s="191" t="s">
        <v>59</v>
      </c>
      <c r="E120" s="191" t="s">
        <v>55</v>
      </c>
      <c r="F120" s="191" t="s">
        <v>56</v>
      </c>
      <c r="G120" s="191" t="s">
        <v>118</v>
      </c>
      <c r="H120" s="191" t="s">
        <v>119</v>
      </c>
      <c r="I120" s="191" t="s">
        <v>120</v>
      </c>
      <c r="J120" s="192" t="s">
        <v>111</v>
      </c>
      <c r="K120" s="193" t="s">
        <v>121</v>
      </c>
      <c r="L120" s="194"/>
      <c r="M120" s="97" t="s">
        <v>1</v>
      </c>
      <c r="N120" s="98" t="s">
        <v>38</v>
      </c>
      <c r="O120" s="98" t="s">
        <v>122</v>
      </c>
      <c r="P120" s="98" t="s">
        <v>123</v>
      </c>
      <c r="Q120" s="98" t="s">
        <v>124</v>
      </c>
      <c r="R120" s="98" t="s">
        <v>125</v>
      </c>
      <c r="S120" s="98" t="s">
        <v>126</v>
      </c>
      <c r="T120" s="99" t="s">
        <v>127</v>
      </c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</row>
    <row r="121" s="2" customFormat="1" ht="22.8" customHeight="1">
      <c r="A121" s="35"/>
      <c r="B121" s="36"/>
      <c r="C121" s="104" t="s">
        <v>128</v>
      </c>
      <c r="D121" s="37"/>
      <c r="E121" s="37"/>
      <c r="F121" s="37"/>
      <c r="G121" s="37"/>
      <c r="H121" s="37"/>
      <c r="I121" s="37"/>
      <c r="J121" s="195">
        <f>BK121</f>
        <v>0</v>
      </c>
      <c r="K121" s="37"/>
      <c r="L121" s="41"/>
      <c r="M121" s="100"/>
      <c r="N121" s="196"/>
      <c r="O121" s="101"/>
      <c r="P121" s="197">
        <f>P122</f>
        <v>0</v>
      </c>
      <c r="Q121" s="101"/>
      <c r="R121" s="197">
        <f>R122</f>
        <v>116.4209687</v>
      </c>
      <c r="S121" s="101"/>
      <c r="T121" s="198">
        <f>T122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4" t="s">
        <v>73</v>
      </c>
      <c r="AU121" s="14" t="s">
        <v>113</v>
      </c>
      <c r="BK121" s="199">
        <f>BK122</f>
        <v>0</v>
      </c>
    </row>
    <row r="122" s="12" customFormat="1" ht="25.92" customHeight="1">
      <c r="A122" s="12"/>
      <c r="B122" s="200"/>
      <c r="C122" s="201"/>
      <c r="D122" s="202" t="s">
        <v>73</v>
      </c>
      <c r="E122" s="203" t="s">
        <v>129</v>
      </c>
      <c r="F122" s="203" t="s">
        <v>130</v>
      </c>
      <c r="G122" s="201"/>
      <c r="H122" s="201"/>
      <c r="I122" s="204"/>
      <c r="J122" s="205">
        <f>BK122</f>
        <v>0</v>
      </c>
      <c r="K122" s="201"/>
      <c r="L122" s="206"/>
      <c r="M122" s="207"/>
      <c r="N122" s="208"/>
      <c r="O122" s="208"/>
      <c r="P122" s="209">
        <f>P123+P137+P139+P165</f>
        <v>0</v>
      </c>
      <c r="Q122" s="208"/>
      <c r="R122" s="209">
        <f>R123+R137+R139+R165</f>
        <v>116.4209687</v>
      </c>
      <c r="S122" s="208"/>
      <c r="T122" s="210">
        <f>T123+T137+T139+T165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1" t="s">
        <v>82</v>
      </c>
      <c r="AT122" s="212" t="s">
        <v>73</v>
      </c>
      <c r="AU122" s="212" t="s">
        <v>74</v>
      </c>
      <c r="AY122" s="211" t="s">
        <v>131</v>
      </c>
      <c r="BK122" s="213">
        <f>BK123+BK137+BK139+BK165</f>
        <v>0</v>
      </c>
    </row>
    <row r="123" s="12" customFormat="1" ht="22.8" customHeight="1">
      <c r="A123" s="12"/>
      <c r="B123" s="200"/>
      <c r="C123" s="201"/>
      <c r="D123" s="202" t="s">
        <v>73</v>
      </c>
      <c r="E123" s="214" t="s">
        <v>82</v>
      </c>
      <c r="F123" s="214" t="s">
        <v>132</v>
      </c>
      <c r="G123" s="201"/>
      <c r="H123" s="201"/>
      <c r="I123" s="204"/>
      <c r="J123" s="215">
        <f>BK123</f>
        <v>0</v>
      </c>
      <c r="K123" s="201"/>
      <c r="L123" s="206"/>
      <c r="M123" s="207"/>
      <c r="N123" s="208"/>
      <c r="O123" s="208"/>
      <c r="P123" s="209">
        <f>SUM(P124:P136)</f>
        <v>0</v>
      </c>
      <c r="Q123" s="208"/>
      <c r="R123" s="209">
        <f>SUM(R124:R136)</f>
        <v>90</v>
      </c>
      <c r="S123" s="208"/>
      <c r="T123" s="210">
        <f>SUM(T124:T136)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82</v>
      </c>
      <c r="AT123" s="212" t="s">
        <v>73</v>
      </c>
      <c r="AU123" s="212" t="s">
        <v>82</v>
      </c>
      <c r="AY123" s="211" t="s">
        <v>131</v>
      </c>
      <c r="BK123" s="213">
        <f>SUM(BK124:BK136)</f>
        <v>0</v>
      </c>
    </row>
    <row r="124" s="2" customFormat="1" ht="33" customHeight="1">
      <c r="A124" s="35"/>
      <c r="B124" s="36"/>
      <c r="C124" s="216" t="s">
        <v>82</v>
      </c>
      <c r="D124" s="216" t="s">
        <v>133</v>
      </c>
      <c r="E124" s="217" t="s">
        <v>438</v>
      </c>
      <c r="F124" s="218" t="s">
        <v>439</v>
      </c>
      <c r="G124" s="219" t="s">
        <v>227</v>
      </c>
      <c r="H124" s="220">
        <v>177</v>
      </c>
      <c r="I124" s="221"/>
      <c r="J124" s="222">
        <f>ROUND(I124*H124,2)</f>
        <v>0</v>
      </c>
      <c r="K124" s="223"/>
      <c r="L124" s="41"/>
      <c r="M124" s="224" t="s">
        <v>1</v>
      </c>
      <c r="N124" s="225" t="s">
        <v>39</v>
      </c>
      <c r="O124" s="88"/>
      <c r="P124" s="226">
        <f>O124*H124</f>
        <v>0</v>
      </c>
      <c r="Q124" s="226">
        <v>0</v>
      </c>
      <c r="R124" s="226">
        <f>Q124*H124</f>
        <v>0</v>
      </c>
      <c r="S124" s="226">
        <v>0</v>
      </c>
      <c r="T124" s="22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28" t="s">
        <v>137</v>
      </c>
      <c r="AT124" s="228" t="s">
        <v>133</v>
      </c>
      <c r="AU124" s="228" t="s">
        <v>84</v>
      </c>
      <c r="AY124" s="14" t="s">
        <v>131</v>
      </c>
      <c r="BE124" s="229">
        <f>IF(N124="základní",J124,0)</f>
        <v>0</v>
      </c>
      <c r="BF124" s="229">
        <f>IF(N124="snížená",J124,0)</f>
        <v>0</v>
      </c>
      <c r="BG124" s="229">
        <f>IF(N124="zákl. přenesená",J124,0)</f>
        <v>0</v>
      </c>
      <c r="BH124" s="229">
        <f>IF(N124="sníž. přenesená",J124,0)</f>
        <v>0</v>
      </c>
      <c r="BI124" s="229">
        <f>IF(N124="nulová",J124,0)</f>
        <v>0</v>
      </c>
      <c r="BJ124" s="14" t="s">
        <v>82</v>
      </c>
      <c r="BK124" s="229">
        <f>ROUND(I124*H124,2)</f>
        <v>0</v>
      </c>
      <c r="BL124" s="14" t="s">
        <v>137</v>
      </c>
      <c r="BM124" s="228" t="s">
        <v>801</v>
      </c>
    </row>
    <row r="125" s="2" customFormat="1" ht="24.15" customHeight="1">
      <c r="A125" s="35"/>
      <c r="B125" s="36"/>
      <c r="C125" s="216" t="s">
        <v>84</v>
      </c>
      <c r="D125" s="216" t="s">
        <v>133</v>
      </c>
      <c r="E125" s="217" t="s">
        <v>441</v>
      </c>
      <c r="F125" s="218" t="s">
        <v>442</v>
      </c>
      <c r="G125" s="219" t="s">
        <v>227</v>
      </c>
      <c r="H125" s="220">
        <v>74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137</v>
      </c>
      <c r="AT125" s="228" t="s">
        <v>133</v>
      </c>
      <c r="AU125" s="228" t="s">
        <v>84</v>
      </c>
      <c r="AY125" s="14" t="s">
        <v>131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137</v>
      </c>
      <c r="BM125" s="228" t="s">
        <v>802</v>
      </c>
    </row>
    <row r="126" s="2" customFormat="1" ht="37.8" customHeight="1">
      <c r="A126" s="35"/>
      <c r="B126" s="36"/>
      <c r="C126" s="216" t="s">
        <v>143</v>
      </c>
      <c r="D126" s="216" t="s">
        <v>133</v>
      </c>
      <c r="E126" s="217" t="s">
        <v>444</v>
      </c>
      <c r="F126" s="218" t="s">
        <v>245</v>
      </c>
      <c r="G126" s="219" t="s">
        <v>227</v>
      </c>
      <c r="H126" s="220">
        <v>62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137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137</v>
      </c>
      <c r="BM126" s="228" t="s">
        <v>803</v>
      </c>
    </row>
    <row r="127" s="2" customFormat="1" ht="37.8" customHeight="1">
      <c r="A127" s="35"/>
      <c r="B127" s="36"/>
      <c r="C127" s="216" t="s">
        <v>137</v>
      </c>
      <c r="D127" s="216" t="s">
        <v>133</v>
      </c>
      <c r="E127" s="217" t="s">
        <v>247</v>
      </c>
      <c r="F127" s="218" t="s">
        <v>248</v>
      </c>
      <c r="G127" s="219" t="s">
        <v>227</v>
      </c>
      <c r="H127" s="220">
        <v>189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804</v>
      </c>
    </row>
    <row r="128" s="2" customFormat="1" ht="37.8" customHeight="1">
      <c r="A128" s="35"/>
      <c r="B128" s="36"/>
      <c r="C128" s="216" t="s">
        <v>150</v>
      </c>
      <c r="D128" s="216" t="s">
        <v>133</v>
      </c>
      <c r="E128" s="217" t="s">
        <v>250</v>
      </c>
      <c r="F128" s="218" t="s">
        <v>251</v>
      </c>
      <c r="G128" s="219" t="s">
        <v>227</v>
      </c>
      <c r="H128" s="220">
        <v>4725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137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137</v>
      </c>
      <c r="BM128" s="228" t="s">
        <v>805</v>
      </c>
    </row>
    <row r="129" s="2" customFormat="1" ht="24.15" customHeight="1">
      <c r="A129" s="35"/>
      <c r="B129" s="36"/>
      <c r="C129" s="216" t="s">
        <v>154</v>
      </c>
      <c r="D129" s="216" t="s">
        <v>133</v>
      </c>
      <c r="E129" s="217" t="s">
        <v>253</v>
      </c>
      <c r="F129" s="218" t="s">
        <v>254</v>
      </c>
      <c r="G129" s="219" t="s">
        <v>227</v>
      </c>
      <c r="H129" s="220">
        <v>62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806</v>
      </c>
    </row>
    <row r="130" s="2" customFormat="1" ht="24.15" customHeight="1">
      <c r="A130" s="35"/>
      <c r="B130" s="36"/>
      <c r="C130" s="216" t="s">
        <v>158</v>
      </c>
      <c r="D130" s="216" t="s">
        <v>133</v>
      </c>
      <c r="E130" s="217" t="s">
        <v>256</v>
      </c>
      <c r="F130" s="218" t="s">
        <v>257</v>
      </c>
      <c r="G130" s="219" t="s">
        <v>227</v>
      </c>
      <c r="H130" s="220">
        <v>251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137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137</v>
      </c>
      <c r="BM130" s="228" t="s">
        <v>807</v>
      </c>
    </row>
    <row r="131" s="2" customFormat="1" ht="33" customHeight="1">
      <c r="A131" s="35"/>
      <c r="B131" s="36"/>
      <c r="C131" s="216" t="s">
        <v>162</v>
      </c>
      <c r="D131" s="216" t="s">
        <v>133</v>
      </c>
      <c r="E131" s="217" t="s">
        <v>259</v>
      </c>
      <c r="F131" s="218" t="s">
        <v>260</v>
      </c>
      <c r="G131" s="219" t="s">
        <v>261</v>
      </c>
      <c r="H131" s="220">
        <v>340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808</v>
      </c>
    </row>
    <row r="132" s="2" customFormat="1" ht="16.5" customHeight="1">
      <c r="A132" s="35"/>
      <c r="B132" s="36"/>
      <c r="C132" s="216" t="s">
        <v>166</v>
      </c>
      <c r="D132" s="216" t="s">
        <v>133</v>
      </c>
      <c r="E132" s="217" t="s">
        <v>263</v>
      </c>
      <c r="F132" s="218" t="s">
        <v>264</v>
      </c>
      <c r="G132" s="219" t="s">
        <v>227</v>
      </c>
      <c r="H132" s="220">
        <v>189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809</v>
      </c>
    </row>
    <row r="133" s="2" customFormat="1" ht="24.15" customHeight="1">
      <c r="A133" s="35"/>
      <c r="B133" s="36"/>
      <c r="C133" s="216" t="s">
        <v>170</v>
      </c>
      <c r="D133" s="216" t="s">
        <v>133</v>
      </c>
      <c r="E133" s="217" t="s">
        <v>452</v>
      </c>
      <c r="F133" s="218" t="s">
        <v>453</v>
      </c>
      <c r="G133" s="219" t="s">
        <v>227</v>
      </c>
      <c r="H133" s="220">
        <v>62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137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810</v>
      </c>
    </row>
    <row r="134" s="2" customFormat="1" ht="16.5" customHeight="1">
      <c r="A134" s="35"/>
      <c r="B134" s="36"/>
      <c r="C134" s="216" t="s">
        <v>174</v>
      </c>
      <c r="D134" s="216" t="s">
        <v>133</v>
      </c>
      <c r="E134" s="217" t="s">
        <v>455</v>
      </c>
      <c r="F134" s="218" t="s">
        <v>456</v>
      </c>
      <c r="G134" s="219" t="s">
        <v>227</v>
      </c>
      <c r="H134" s="220">
        <v>62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137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137</v>
      </c>
      <c r="BM134" s="228" t="s">
        <v>811</v>
      </c>
    </row>
    <row r="135" s="2" customFormat="1" ht="24.15" customHeight="1">
      <c r="A135" s="35"/>
      <c r="B135" s="36"/>
      <c r="C135" s="216" t="s">
        <v>8</v>
      </c>
      <c r="D135" s="216" t="s">
        <v>133</v>
      </c>
      <c r="E135" s="217" t="s">
        <v>555</v>
      </c>
      <c r="F135" s="218" t="s">
        <v>556</v>
      </c>
      <c r="G135" s="219" t="s">
        <v>227</v>
      </c>
      <c r="H135" s="220">
        <v>45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39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137</v>
      </c>
      <c r="AT135" s="228" t="s">
        <v>133</v>
      </c>
      <c r="AU135" s="228" t="s">
        <v>84</v>
      </c>
      <c r="AY135" s="14" t="s">
        <v>131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82</v>
      </c>
      <c r="BK135" s="229">
        <f>ROUND(I135*H135,2)</f>
        <v>0</v>
      </c>
      <c r="BL135" s="14" t="s">
        <v>137</v>
      </c>
      <c r="BM135" s="228" t="s">
        <v>812</v>
      </c>
    </row>
    <row r="136" s="2" customFormat="1" ht="16.5" customHeight="1">
      <c r="A136" s="35"/>
      <c r="B136" s="36"/>
      <c r="C136" s="235" t="s">
        <v>181</v>
      </c>
      <c r="D136" s="235" t="s">
        <v>319</v>
      </c>
      <c r="E136" s="236" t="s">
        <v>558</v>
      </c>
      <c r="F136" s="237" t="s">
        <v>559</v>
      </c>
      <c r="G136" s="238" t="s">
        <v>261</v>
      </c>
      <c r="H136" s="239">
        <v>90</v>
      </c>
      <c r="I136" s="240"/>
      <c r="J136" s="241">
        <f>ROUND(I136*H136,2)</f>
        <v>0</v>
      </c>
      <c r="K136" s="242"/>
      <c r="L136" s="243"/>
      <c r="M136" s="244" t="s">
        <v>1</v>
      </c>
      <c r="N136" s="245" t="s">
        <v>39</v>
      </c>
      <c r="O136" s="88"/>
      <c r="P136" s="226">
        <f>O136*H136</f>
        <v>0</v>
      </c>
      <c r="Q136" s="226">
        <v>1</v>
      </c>
      <c r="R136" s="226">
        <f>Q136*H136</f>
        <v>90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162</v>
      </c>
      <c r="AT136" s="228" t="s">
        <v>319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137</v>
      </c>
      <c r="BM136" s="228" t="s">
        <v>813</v>
      </c>
    </row>
    <row r="137" s="12" customFormat="1" ht="22.8" customHeight="1">
      <c r="A137" s="12"/>
      <c r="B137" s="200"/>
      <c r="C137" s="201"/>
      <c r="D137" s="202" t="s">
        <v>73</v>
      </c>
      <c r="E137" s="214" t="s">
        <v>137</v>
      </c>
      <c r="F137" s="214" t="s">
        <v>281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P138</f>
        <v>0</v>
      </c>
      <c r="Q137" s="208"/>
      <c r="R137" s="209">
        <f>R138</f>
        <v>0</v>
      </c>
      <c r="S137" s="208"/>
      <c r="T137" s="21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82</v>
      </c>
      <c r="AT137" s="212" t="s">
        <v>73</v>
      </c>
      <c r="AU137" s="212" t="s">
        <v>82</v>
      </c>
      <c r="AY137" s="211" t="s">
        <v>131</v>
      </c>
      <c r="BK137" s="213">
        <f>BK138</f>
        <v>0</v>
      </c>
    </row>
    <row r="138" s="2" customFormat="1" ht="16.5" customHeight="1">
      <c r="A138" s="35"/>
      <c r="B138" s="36"/>
      <c r="C138" s="216" t="s">
        <v>185</v>
      </c>
      <c r="D138" s="216" t="s">
        <v>133</v>
      </c>
      <c r="E138" s="217" t="s">
        <v>561</v>
      </c>
      <c r="F138" s="218" t="s">
        <v>562</v>
      </c>
      <c r="G138" s="219" t="s">
        <v>227</v>
      </c>
      <c r="H138" s="220">
        <v>11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39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137</v>
      </c>
      <c r="AT138" s="228" t="s">
        <v>133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563</v>
      </c>
    </row>
    <row r="139" s="12" customFormat="1" ht="22.8" customHeight="1">
      <c r="A139" s="12"/>
      <c r="B139" s="200"/>
      <c r="C139" s="201"/>
      <c r="D139" s="202" t="s">
        <v>73</v>
      </c>
      <c r="E139" s="214" t="s">
        <v>162</v>
      </c>
      <c r="F139" s="214" t="s">
        <v>477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SUM(P140:P164)</f>
        <v>0</v>
      </c>
      <c r="Q139" s="208"/>
      <c r="R139" s="209">
        <f>SUM(R140:R164)</f>
        <v>26.4209687</v>
      </c>
      <c r="S139" s="208"/>
      <c r="T139" s="210">
        <f>SUM(T140:T164)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82</v>
      </c>
      <c r="AT139" s="212" t="s">
        <v>73</v>
      </c>
      <c r="AU139" s="212" t="s">
        <v>82</v>
      </c>
      <c r="AY139" s="211" t="s">
        <v>131</v>
      </c>
      <c r="BK139" s="213">
        <f>SUM(BK140:BK164)</f>
        <v>0</v>
      </c>
    </row>
    <row r="140" s="2" customFormat="1" ht="24.15" customHeight="1">
      <c r="A140" s="35"/>
      <c r="B140" s="36"/>
      <c r="C140" s="216" t="s">
        <v>189</v>
      </c>
      <c r="D140" s="216" t="s">
        <v>133</v>
      </c>
      <c r="E140" s="217" t="s">
        <v>694</v>
      </c>
      <c r="F140" s="218" t="s">
        <v>695</v>
      </c>
      <c r="G140" s="219" t="s">
        <v>377</v>
      </c>
      <c r="H140" s="220">
        <v>54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39</v>
      </c>
      <c r="O140" s="88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137</v>
      </c>
      <c r="AT140" s="228" t="s">
        <v>133</v>
      </c>
      <c r="AU140" s="228" t="s">
        <v>84</v>
      </c>
      <c r="AY140" s="14" t="s">
        <v>131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82</v>
      </c>
      <c r="BK140" s="229">
        <f>ROUND(I140*H140,2)</f>
        <v>0</v>
      </c>
      <c r="BL140" s="14" t="s">
        <v>137</v>
      </c>
      <c r="BM140" s="228" t="s">
        <v>814</v>
      </c>
    </row>
    <row r="141" s="2" customFormat="1" ht="24.15" customHeight="1">
      <c r="A141" s="35"/>
      <c r="B141" s="36"/>
      <c r="C141" s="235" t="s">
        <v>193</v>
      </c>
      <c r="D141" s="235" t="s">
        <v>319</v>
      </c>
      <c r="E141" s="236" t="s">
        <v>697</v>
      </c>
      <c r="F141" s="237" t="s">
        <v>698</v>
      </c>
      <c r="G141" s="238" t="s">
        <v>377</v>
      </c>
      <c r="H141" s="239">
        <v>54.810000000000002</v>
      </c>
      <c r="I141" s="240"/>
      <c r="J141" s="241">
        <f>ROUND(I141*H141,2)</f>
        <v>0</v>
      </c>
      <c r="K141" s="242"/>
      <c r="L141" s="243"/>
      <c r="M141" s="244" t="s">
        <v>1</v>
      </c>
      <c r="N141" s="245" t="s">
        <v>39</v>
      </c>
      <c r="O141" s="88"/>
      <c r="P141" s="226">
        <f>O141*H141</f>
        <v>0</v>
      </c>
      <c r="Q141" s="226">
        <v>0.00027</v>
      </c>
      <c r="R141" s="226">
        <f>Q141*H141</f>
        <v>0.014798700000000001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162</v>
      </c>
      <c r="AT141" s="228" t="s">
        <v>319</v>
      </c>
      <c r="AU141" s="228" t="s">
        <v>84</v>
      </c>
      <c r="AY141" s="14" t="s">
        <v>131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82</v>
      </c>
      <c r="BK141" s="229">
        <f>ROUND(I141*H141,2)</f>
        <v>0</v>
      </c>
      <c r="BL141" s="14" t="s">
        <v>137</v>
      </c>
      <c r="BM141" s="228" t="s">
        <v>815</v>
      </c>
    </row>
    <row r="142" s="2" customFormat="1" ht="24.15" customHeight="1">
      <c r="A142" s="35"/>
      <c r="B142" s="36"/>
      <c r="C142" s="216" t="s">
        <v>197</v>
      </c>
      <c r="D142" s="216" t="s">
        <v>133</v>
      </c>
      <c r="E142" s="217" t="s">
        <v>576</v>
      </c>
      <c r="F142" s="218" t="s">
        <v>577</v>
      </c>
      <c r="G142" s="219" t="s">
        <v>377</v>
      </c>
      <c r="H142" s="220">
        <v>70</v>
      </c>
      <c r="I142" s="221"/>
      <c r="J142" s="222">
        <f>ROUND(I142*H142,2)</f>
        <v>0</v>
      </c>
      <c r="K142" s="223"/>
      <c r="L142" s="41"/>
      <c r="M142" s="224" t="s">
        <v>1</v>
      </c>
      <c r="N142" s="225" t="s">
        <v>39</v>
      </c>
      <c r="O142" s="88"/>
      <c r="P142" s="226">
        <f>O142*H142</f>
        <v>0</v>
      </c>
      <c r="Q142" s="226">
        <v>1.0000000000000001E-05</v>
      </c>
      <c r="R142" s="226">
        <f>Q142*H142</f>
        <v>0.0007000000000000001</v>
      </c>
      <c r="S142" s="226">
        <v>0</v>
      </c>
      <c r="T142" s="22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8" t="s">
        <v>137</v>
      </c>
      <c r="AT142" s="228" t="s">
        <v>133</v>
      </c>
      <c r="AU142" s="228" t="s">
        <v>84</v>
      </c>
      <c r="AY142" s="14" t="s">
        <v>131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4" t="s">
        <v>82</v>
      </c>
      <c r="BK142" s="229">
        <f>ROUND(I142*H142,2)</f>
        <v>0</v>
      </c>
      <c r="BL142" s="14" t="s">
        <v>137</v>
      </c>
      <c r="BM142" s="228" t="s">
        <v>578</v>
      </c>
    </row>
    <row r="143" s="2" customFormat="1" ht="24.15" customHeight="1">
      <c r="A143" s="35"/>
      <c r="B143" s="36"/>
      <c r="C143" s="235" t="s">
        <v>201</v>
      </c>
      <c r="D143" s="235" t="s">
        <v>319</v>
      </c>
      <c r="E143" s="236" t="s">
        <v>579</v>
      </c>
      <c r="F143" s="237" t="s">
        <v>580</v>
      </c>
      <c r="G143" s="238" t="s">
        <v>377</v>
      </c>
      <c r="H143" s="239">
        <v>18</v>
      </c>
      <c r="I143" s="240"/>
      <c r="J143" s="241">
        <f>ROUND(I143*H143,2)</f>
        <v>0</v>
      </c>
      <c r="K143" s="242"/>
      <c r="L143" s="243"/>
      <c r="M143" s="244" t="s">
        <v>1</v>
      </c>
      <c r="N143" s="245" t="s">
        <v>39</v>
      </c>
      <c r="O143" s="88"/>
      <c r="P143" s="226">
        <f>O143*H143</f>
        <v>0</v>
      </c>
      <c r="Q143" s="226">
        <v>0.0026700000000000001</v>
      </c>
      <c r="R143" s="226">
        <f>Q143*H143</f>
        <v>0.048059999999999999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162</v>
      </c>
      <c r="AT143" s="228" t="s">
        <v>319</v>
      </c>
      <c r="AU143" s="228" t="s">
        <v>84</v>
      </c>
      <c r="AY143" s="14" t="s">
        <v>131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137</v>
      </c>
      <c r="BM143" s="228" t="s">
        <v>581</v>
      </c>
    </row>
    <row r="144" s="2" customFormat="1" ht="24.15" customHeight="1">
      <c r="A144" s="35"/>
      <c r="B144" s="36"/>
      <c r="C144" s="235" t="s">
        <v>205</v>
      </c>
      <c r="D144" s="235" t="s">
        <v>319</v>
      </c>
      <c r="E144" s="236" t="s">
        <v>582</v>
      </c>
      <c r="F144" s="237" t="s">
        <v>583</v>
      </c>
      <c r="G144" s="238" t="s">
        <v>377</v>
      </c>
      <c r="H144" s="239">
        <v>54</v>
      </c>
      <c r="I144" s="240"/>
      <c r="J144" s="241">
        <f>ROUND(I144*H144,2)</f>
        <v>0</v>
      </c>
      <c r="K144" s="242"/>
      <c r="L144" s="243"/>
      <c r="M144" s="244" t="s">
        <v>1</v>
      </c>
      <c r="N144" s="245" t="s">
        <v>39</v>
      </c>
      <c r="O144" s="88"/>
      <c r="P144" s="226">
        <f>O144*H144</f>
        <v>0</v>
      </c>
      <c r="Q144" s="226">
        <v>0.0026700000000000001</v>
      </c>
      <c r="R144" s="226">
        <f>Q144*H144</f>
        <v>0.14418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162</v>
      </c>
      <c r="AT144" s="228" t="s">
        <v>319</v>
      </c>
      <c r="AU144" s="228" t="s">
        <v>84</v>
      </c>
      <c r="AY144" s="14" t="s">
        <v>131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137</v>
      </c>
      <c r="BM144" s="228" t="s">
        <v>584</v>
      </c>
    </row>
    <row r="145" s="2" customFormat="1" ht="33" customHeight="1">
      <c r="A145" s="35"/>
      <c r="B145" s="36"/>
      <c r="C145" s="216" t="s">
        <v>209</v>
      </c>
      <c r="D145" s="216" t="s">
        <v>133</v>
      </c>
      <c r="E145" s="217" t="s">
        <v>585</v>
      </c>
      <c r="F145" s="218" t="s">
        <v>586</v>
      </c>
      <c r="G145" s="219" t="s">
        <v>141</v>
      </c>
      <c r="H145" s="220">
        <v>9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39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137</v>
      </c>
      <c r="AT145" s="228" t="s">
        <v>133</v>
      </c>
      <c r="AU145" s="228" t="s">
        <v>84</v>
      </c>
      <c r="AY145" s="14" t="s">
        <v>131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82</v>
      </c>
      <c r="BK145" s="229">
        <f>ROUND(I145*H145,2)</f>
        <v>0</v>
      </c>
      <c r="BL145" s="14" t="s">
        <v>137</v>
      </c>
      <c r="BM145" s="228" t="s">
        <v>587</v>
      </c>
    </row>
    <row r="146" s="2" customFormat="1" ht="16.5" customHeight="1">
      <c r="A146" s="35"/>
      <c r="B146" s="36"/>
      <c r="C146" s="235" t="s">
        <v>7</v>
      </c>
      <c r="D146" s="235" t="s">
        <v>319</v>
      </c>
      <c r="E146" s="236" t="s">
        <v>588</v>
      </c>
      <c r="F146" s="237" t="s">
        <v>589</v>
      </c>
      <c r="G146" s="238" t="s">
        <v>141</v>
      </c>
      <c r="H146" s="239">
        <v>9</v>
      </c>
      <c r="I146" s="240"/>
      <c r="J146" s="241">
        <f>ROUND(I146*H146,2)</f>
        <v>0</v>
      </c>
      <c r="K146" s="242"/>
      <c r="L146" s="243"/>
      <c r="M146" s="244" t="s">
        <v>1</v>
      </c>
      <c r="N146" s="245" t="s">
        <v>39</v>
      </c>
      <c r="O146" s="88"/>
      <c r="P146" s="226">
        <f>O146*H146</f>
        <v>0</v>
      </c>
      <c r="Q146" s="226">
        <v>0.00029999999999999997</v>
      </c>
      <c r="R146" s="226">
        <f>Q146*H146</f>
        <v>0.0026999999999999997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162</v>
      </c>
      <c r="AT146" s="228" t="s">
        <v>319</v>
      </c>
      <c r="AU146" s="228" t="s">
        <v>84</v>
      </c>
      <c r="AY146" s="14" t="s">
        <v>131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82</v>
      </c>
      <c r="BK146" s="229">
        <f>ROUND(I146*H146,2)</f>
        <v>0</v>
      </c>
      <c r="BL146" s="14" t="s">
        <v>137</v>
      </c>
      <c r="BM146" s="228" t="s">
        <v>590</v>
      </c>
    </row>
    <row r="147" s="2" customFormat="1" ht="33" customHeight="1">
      <c r="A147" s="35"/>
      <c r="B147" s="36"/>
      <c r="C147" s="216" t="s">
        <v>286</v>
      </c>
      <c r="D147" s="216" t="s">
        <v>133</v>
      </c>
      <c r="E147" s="217" t="s">
        <v>591</v>
      </c>
      <c r="F147" s="218" t="s">
        <v>592</v>
      </c>
      <c r="G147" s="219" t="s">
        <v>141</v>
      </c>
      <c r="H147" s="220">
        <v>18</v>
      </c>
      <c r="I147" s="221"/>
      <c r="J147" s="222">
        <f>ROUND(I147*H147,2)</f>
        <v>0</v>
      </c>
      <c r="K147" s="223"/>
      <c r="L147" s="41"/>
      <c r="M147" s="224" t="s">
        <v>1</v>
      </c>
      <c r="N147" s="225" t="s">
        <v>39</v>
      </c>
      <c r="O147" s="88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8" t="s">
        <v>137</v>
      </c>
      <c r="AT147" s="228" t="s">
        <v>133</v>
      </c>
      <c r="AU147" s="228" t="s">
        <v>84</v>
      </c>
      <c r="AY147" s="14" t="s">
        <v>131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4" t="s">
        <v>82</v>
      </c>
      <c r="BK147" s="229">
        <f>ROUND(I147*H147,2)</f>
        <v>0</v>
      </c>
      <c r="BL147" s="14" t="s">
        <v>137</v>
      </c>
      <c r="BM147" s="228" t="s">
        <v>593</v>
      </c>
    </row>
    <row r="148" s="2" customFormat="1" ht="21.75" customHeight="1">
      <c r="A148" s="35"/>
      <c r="B148" s="36"/>
      <c r="C148" s="235" t="s">
        <v>290</v>
      </c>
      <c r="D148" s="235" t="s">
        <v>319</v>
      </c>
      <c r="E148" s="236" t="s">
        <v>594</v>
      </c>
      <c r="F148" s="237" t="s">
        <v>595</v>
      </c>
      <c r="G148" s="238" t="s">
        <v>141</v>
      </c>
      <c r="H148" s="239">
        <v>9</v>
      </c>
      <c r="I148" s="240"/>
      <c r="J148" s="241">
        <f>ROUND(I148*H148,2)</f>
        <v>0</v>
      </c>
      <c r="K148" s="242"/>
      <c r="L148" s="243"/>
      <c r="M148" s="244" t="s">
        <v>1</v>
      </c>
      <c r="N148" s="245" t="s">
        <v>39</v>
      </c>
      <c r="O148" s="88"/>
      <c r="P148" s="226">
        <f>O148*H148</f>
        <v>0</v>
      </c>
      <c r="Q148" s="226">
        <v>0.00064999999999999997</v>
      </c>
      <c r="R148" s="226">
        <f>Q148*H148</f>
        <v>0.0058499999999999993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162</v>
      </c>
      <c r="AT148" s="228" t="s">
        <v>319</v>
      </c>
      <c r="AU148" s="228" t="s">
        <v>84</v>
      </c>
      <c r="AY148" s="14" t="s">
        <v>131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82</v>
      </c>
      <c r="BK148" s="229">
        <f>ROUND(I148*H148,2)</f>
        <v>0</v>
      </c>
      <c r="BL148" s="14" t="s">
        <v>137</v>
      </c>
      <c r="BM148" s="228" t="s">
        <v>596</v>
      </c>
    </row>
    <row r="149" s="2" customFormat="1" ht="24.15" customHeight="1">
      <c r="A149" s="35"/>
      <c r="B149" s="36"/>
      <c r="C149" s="216" t="s">
        <v>294</v>
      </c>
      <c r="D149" s="216" t="s">
        <v>133</v>
      </c>
      <c r="E149" s="217" t="s">
        <v>730</v>
      </c>
      <c r="F149" s="218" t="s">
        <v>731</v>
      </c>
      <c r="G149" s="219" t="s">
        <v>141</v>
      </c>
      <c r="H149" s="220">
        <v>9</v>
      </c>
      <c r="I149" s="221"/>
      <c r="J149" s="222">
        <f>ROUND(I149*H149,2)</f>
        <v>0</v>
      </c>
      <c r="K149" s="223"/>
      <c r="L149" s="41"/>
      <c r="M149" s="224" t="s">
        <v>1</v>
      </c>
      <c r="N149" s="225" t="s">
        <v>39</v>
      </c>
      <c r="O149" s="88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8" t="s">
        <v>137</v>
      </c>
      <c r="AT149" s="228" t="s">
        <v>133</v>
      </c>
      <c r="AU149" s="228" t="s">
        <v>84</v>
      </c>
      <c r="AY149" s="14" t="s">
        <v>131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4" t="s">
        <v>82</v>
      </c>
      <c r="BK149" s="229">
        <f>ROUND(I149*H149,2)</f>
        <v>0</v>
      </c>
      <c r="BL149" s="14" t="s">
        <v>137</v>
      </c>
      <c r="BM149" s="228" t="s">
        <v>816</v>
      </c>
    </row>
    <row r="150" s="2" customFormat="1" ht="24.15" customHeight="1">
      <c r="A150" s="35"/>
      <c r="B150" s="36"/>
      <c r="C150" s="235" t="s">
        <v>298</v>
      </c>
      <c r="D150" s="235" t="s">
        <v>319</v>
      </c>
      <c r="E150" s="236" t="s">
        <v>733</v>
      </c>
      <c r="F150" s="237" t="s">
        <v>734</v>
      </c>
      <c r="G150" s="238" t="s">
        <v>141</v>
      </c>
      <c r="H150" s="239">
        <v>9</v>
      </c>
      <c r="I150" s="240"/>
      <c r="J150" s="241">
        <f>ROUND(I150*H150,2)</f>
        <v>0</v>
      </c>
      <c r="K150" s="242"/>
      <c r="L150" s="243"/>
      <c r="M150" s="244" t="s">
        <v>1</v>
      </c>
      <c r="N150" s="245" t="s">
        <v>39</v>
      </c>
      <c r="O150" s="88"/>
      <c r="P150" s="226">
        <f>O150*H150</f>
        <v>0</v>
      </c>
      <c r="Q150" s="226">
        <v>0.0030500000000000002</v>
      </c>
      <c r="R150" s="226">
        <f>Q150*H150</f>
        <v>0.027450000000000002</v>
      </c>
      <c r="S150" s="226">
        <v>0</v>
      </c>
      <c r="T150" s="22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8" t="s">
        <v>162</v>
      </c>
      <c r="AT150" s="228" t="s">
        <v>319</v>
      </c>
      <c r="AU150" s="228" t="s">
        <v>84</v>
      </c>
      <c r="AY150" s="14" t="s">
        <v>131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4" t="s">
        <v>82</v>
      </c>
      <c r="BK150" s="229">
        <f>ROUND(I150*H150,2)</f>
        <v>0</v>
      </c>
      <c r="BL150" s="14" t="s">
        <v>137</v>
      </c>
      <c r="BM150" s="228" t="s">
        <v>817</v>
      </c>
    </row>
    <row r="151" s="2" customFormat="1" ht="24.15" customHeight="1">
      <c r="A151" s="35"/>
      <c r="B151" s="36"/>
      <c r="C151" s="235" t="s">
        <v>302</v>
      </c>
      <c r="D151" s="235" t="s">
        <v>319</v>
      </c>
      <c r="E151" s="236" t="s">
        <v>736</v>
      </c>
      <c r="F151" s="237" t="s">
        <v>737</v>
      </c>
      <c r="G151" s="238" t="s">
        <v>141</v>
      </c>
      <c r="H151" s="239">
        <v>9</v>
      </c>
      <c r="I151" s="240"/>
      <c r="J151" s="241">
        <f>ROUND(I151*H151,2)</f>
        <v>0</v>
      </c>
      <c r="K151" s="242"/>
      <c r="L151" s="243"/>
      <c r="M151" s="244" t="s">
        <v>1</v>
      </c>
      <c r="N151" s="245" t="s">
        <v>39</v>
      </c>
      <c r="O151" s="88"/>
      <c r="P151" s="226">
        <f>O151*H151</f>
        <v>0</v>
      </c>
      <c r="Q151" s="226">
        <v>0.013299999999999999</v>
      </c>
      <c r="R151" s="226">
        <f>Q151*H151</f>
        <v>0.1197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162</v>
      </c>
      <c r="AT151" s="228" t="s">
        <v>319</v>
      </c>
      <c r="AU151" s="228" t="s">
        <v>84</v>
      </c>
      <c r="AY151" s="14" t="s">
        <v>131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82</v>
      </c>
      <c r="BK151" s="229">
        <f>ROUND(I151*H151,2)</f>
        <v>0</v>
      </c>
      <c r="BL151" s="14" t="s">
        <v>137</v>
      </c>
      <c r="BM151" s="228" t="s">
        <v>818</v>
      </c>
    </row>
    <row r="152" s="2" customFormat="1" ht="24.15" customHeight="1">
      <c r="A152" s="35"/>
      <c r="B152" s="36"/>
      <c r="C152" s="235" t="s">
        <v>306</v>
      </c>
      <c r="D152" s="235" t="s">
        <v>319</v>
      </c>
      <c r="E152" s="236" t="s">
        <v>739</v>
      </c>
      <c r="F152" s="237" t="s">
        <v>740</v>
      </c>
      <c r="G152" s="238" t="s">
        <v>141</v>
      </c>
      <c r="H152" s="239">
        <v>9</v>
      </c>
      <c r="I152" s="240"/>
      <c r="J152" s="241">
        <f>ROUND(I152*H152,2)</f>
        <v>0</v>
      </c>
      <c r="K152" s="242"/>
      <c r="L152" s="243"/>
      <c r="M152" s="244" t="s">
        <v>1</v>
      </c>
      <c r="N152" s="245" t="s">
        <v>39</v>
      </c>
      <c r="O152" s="88"/>
      <c r="P152" s="226">
        <f>O152*H152</f>
        <v>0</v>
      </c>
      <c r="Q152" s="226">
        <v>0.0035000000000000001</v>
      </c>
      <c r="R152" s="226">
        <f>Q152*H152</f>
        <v>0.0315</v>
      </c>
      <c r="S152" s="226">
        <v>0</v>
      </c>
      <c r="T152" s="22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8" t="s">
        <v>162</v>
      </c>
      <c r="AT152" s="228" t="s">
        <v>319</v>
      </c>
      <c r="AU152" s="228" t="s">
        <v>84</v>
      </c>
      <c r="AY152" s="14" t="s">
        <v>131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4" t="s">
        <v>82</v>
      </c>
      <c r="BK152" s="229">
        <f>ROUND(I152*H152,2)</f>
        <v>0</v>
      </c>
      <c r="BL152" s="14" t="s">
        <v>137</v>
      </c>
      <c r="BM152" s="228" t="s">
        <v>819</v>
      </c>
    </row>
    <row r="153" s="2" customFormat="1" ht="24.15" customHeight="1">
      <c r="A153" s="35"/>
      <c r="B153" s="36"/>
      <c r="C153" s="216" t="s">
        <v>310</v>
      </c>
      <c r="D153" s="216" t="s">
        <v>133</v>
      </c>
      <c r="E153" s="217" t="s">
        <v>777</v>
      </c>
      <c r="F153" s="218" t="s">
        <v>778</v>
      </c>
      <c r="G153" s="219" t="s">
        <v>141</v>
      </c>
      <c r="H153" s="220">
        <v>9</v>
      </c>
      <c r="I153" s="221"/>
      <c r="J153" s="222">
        <f>ROUND(I153*H153,2)</f>
        <v>0</v>
      </c>
      <c r="K153" s="223"/>
      <c r="L153" s="41"/>
      <c r="M153" s="224" t="s">
        <v>1</v>
      </c>
      <c r="N153" s="225" t="s">
        <v>39</v>
      </c>
      <c r="O153" s="88"/>
      <c r="P153" s="226">
        <f>O153*H153</f>
        <v>0</v>
      </c>
      <c r="Q153" s="226">
        <v>0.38627</v>
      </c>
      <c r="R153" s="226">
        <f>Q153*H153</f>
        <v>3.4764300000000001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137</v>
      </c>
      <c r="AT153" s="228" t="s">
        <v>133</v>
      </c>
      <c r="AU153" s="228" t="s">
        <v>84</v>
      </c>
      <c r="AY153" s="14" t="s">
        <v>131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82</v>
      </c>
      <c r="BK153" s="229">
        <f>ROUND(I153*H153,2)</f>
        <v>0</v>
      </c>
      <c r="BL153" s="14" t="s">
        <v>137</v>
      </c>
      <c r="BM153" s="228" t="s">
        <v>820</v>
      </c>
    </row>
    <row r="154" s="2" customFormat="1" ht="16.5" customHeight="1">
      <c r="A154" s="35"/>
      <c r="B154" s="36"/>
      <c r="C154" s="235" t="s">
        <v>314</v>
      </c>
      <c r="D154" s="235" t="s">
        <v>319</v>
      </c>
      <c r="E154" s="236" t="s">
        <v>780</v>
      </c>
      <c r="F154" s="237" t="s">
        <v>781</v>
      </c>
      <c r="G154" s="238" t="s">
        <v>141</v>
      </c>
      <c r="H154" s="239">
        <v>9</v>
      </c>
      <c r="I154" s="240"/>
      <c r="J154" s="241">
        <f>ROUND(I154*H154,2)</f>
        <v>0</v>
      </c>
      <c r="K154" s="242"/>
      <c r="L154" s="243"/>
      <c r="M154" s="244" t="s">
        <v>1</v>
      </c>
      <c r="N154" s="245" t="s">
        <v>39</v>
      </c>
      <c r="O154" s="88"/>
      <c r="P154" s="226">
        <f>O154*H154</f>
        <v>0</v>
      </c>
      <c r="Q154" s="226">
        <v>0.70499999999999996</v>
      </c>
      <c r="R154" s="226">
        <f>Q154*H154</f>
        <v>6.3449999999999998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162</v>
      </c>
      <c r="AT154" s="228" t="s">
        <v>319</v>
      </c>
      <c r="AU154" s="228" t="s">
        <v>84</v>
      </c>
      <c r="AY154" s="14" t="s">
        <v>131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82</v>
      </c>
      <c r="BK154" s="229">
        <f>ROUND(I154*H154,2)</f>
        <v>0</v>
      </c>
      <c r="BL154" s="14" t="s">
        <v>137</v>
      </c>
      <c r="BM154" s="228" t="s">
        <v>821</v>
      </c>
    </row>
    <row r="155" s="2" customFormat="1" ht="24.15" customHeight="1">
      <c r="A155" s="35"/>
      <c r="B155" s="36"/>
      <c r="C155" s="235" t="s">
        <v>318</v>
      </c>
      <c r="D155" s="235" t="s">
        <v>319</v>
      </c>
      <c r="E155" s="236" t="s">
        <v>783</v>
      </c>
      <c r="F155" s="237" t="s">
        <v>784</v>
      </c>
      <c r="G155" s="238" t="s">
        <v>141</v>
      </c>
      <c r="H155" s="239">
        <v>9</v>
      </c>
      <c r="I155" s="240"/>
      <c r="J155" s="241">
        <f>ROUND(I155*H155,2)</f>
        <v>0</v>
      </c>
      <c r="K155" s="242"/>
      <c r="L155" s="243"/>
      <c r="M155" s="244" t="s">
        <v>1</v>
      </c>
      <c r="N155" s="245" t="s">
        <v>39</v>
      </c>
      <c r="O155" s="88"/>
      <c r="P155" s="226">
        <f>O155*H155</f>
        <v>0</v>
      </c>
      <c r="Q155" s="226">
        <v>0.45000000000000001</v>
      </c>
      <c r="R155" s="226">
        <f>Q155*H155</f>
        <v>4.0499999999999998</v>
      </c>
      <c r="S155" s="226">
        <v>0</v>
      </c>
      <c r="T155" s="22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162</v>
      </c>
      <c r="AT155" s="228" t="s">
        <v>319</v>
      </c>
      <c r="AU155" s="228" t="s">
        <v>84</v>
      </c>
      <c r="AY155" s="14" t="s">
        <v>131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82</v>
      </c>
      <c r="BK155" s="229">
        <f>ROUND(I155*H155,2)</f>
        <v>0</v>
      </c>
      <c r="BL155" s="14" t="s">
        <v>137</v>
      </c>
      <c r="BM155" s="228" t="s">
        <v>822</v>
      </c>
    </row>
    <row r="156" s="2" customFormat="1" ht="24.15" customHeight="1">
      <c r="A156" s="35"/>
      <c r="B156" s="36"/>
      <c r="C156" s="235" t="s">
        <v>323</v>
      </c>
      <c r="D156" s="235" t="s">
        <v>319</v>
      </c>
      <c r="E156" s="236" t="s">
        <v>786</v>
      </c>
      <c r="F156" s="237" t="s">
        <v>787</v>
      </c>
      <c r="G156" s="238" t="s">
        <v>141</v>
      </c>
      <c r="H156" s="239">
        <v>9</v>
      </c>
      <c r="I156" s="240"/>
      <c r="J156" s="241">
        <f>ROUND(I156*H156,2)</f>
        <v>0</v>
      </c>
      <c r="K156" s="242"/>
      <c r="L156" s="243"/>
      <c r="M156" s="244" t="s">
        <v>1</v>
      </c>
      <c r="N156" s="245" t="s">
        <v>39</v>
      </c>
      <c r="O156" s="88"/>
      <c r="P156" s="226">
        <f>O156*H156</f>
        <v>0</v>
      </c>
      <c r="Q156" s="226">
        <v>0.89100000000000001</v>
      </c>
      <c r="R156" s="226">
        <f>Q156*H156</f>
        <v>8.0190000000000001</v>
      </c>
      <c r="S156" s="226">
        <v>0</v>
      </c>
      <c r="T156" s="22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8" t="s">
        <v>162</v>
      </c>
      <c r="AT156" s="228" t="s">
        <v>319</v>
      </c>
      <c r="AU156" s="228" t="s">
        <v>84</v>
      </c>
      <c r="AY156" s="14" t="s">
        <v>131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4" t="s">
        <v>82</v>
      </c>
      <c r="BK156" s="229">
        <f>ROUND(I156*H156,2)</f>
        <v>0</v>
      </c>
      <c r="BL156" s="14" t="s">
        <v>137</v>
      </c>
      <c r="BM156" s="228" t="s">
        <v>823</v>
      </c>
    </row>
    <row r="157" s="2" customFormat="1" ht="24.15" customHeight="1">
      <c r="A157" s="35"/>
      <c r="B157" s="36"/>
      <c r="C157" s="216" t="s">
        <v>327</v>
      </c>
      <c r="D157" s="216" t="s">
        <v>133</v>
      </c>
      <c r="E157" s="217" t="s">
        <v>789</v>
      </c>
      <c r="F157" s="218" t="s">
        <v>790</v>
      </c>
      <c r="G157" s="219" t="s">
        <v>141</v>
      </c>
      <c r="H157" s="220">
        <v>9</v>
      </c>
      <c r="I157" s="221"/>
      <c r="J157" s="222">
        <f>ROUND(I157*H157,2)</f>
        <v>0</v>
      </c>
      <c r="K157" s="223"/>
      <c r="L157" s="41"/>
      <c r="M157" s="224" t="s">
        <v>1</v>
      </c>
      <c r="N157" s="225" t="s">
        <v>39</v>
      </c>
      <c r="O157" s="88"/>
      <c r="P157" s="226">
        <f>O157*H157</f>
        <v>0</v>
      </c>
      <c r="Q157" s="226">
        <v>0.050500000000000003</v>
      </c>
      <c r="R157" s="226">
        <f>Q157*H157</f>
        <v>0.45450000000000002</v>
      </c>
      <c r="S157" s="226">
        <v>0</v>
      </c>
      <c r="T157" s="22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8" t="s">
        <v>137</v>
      </c>
      <c r="AT157" s="228" t="s">
        <v>133</v>
      </c>
      <c r="AU157" s="228" t="s">
        <v>84</v>
      </c>
      <c r="AY157" s="14" t="s">
        <v>131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4" t="s">
        <v>82</v>
      </c>
      <c r="BK157" s="229">
        <f>ROUND(I157*H157,2)</f>
        <v>0</v>
      </c>
      <c r="BL157" s="14" t="s">
        <v>137</v>
      </c>
      <c r="BM157" s="228" t="s">
        <v>824</v>
      </c>
    </row>
    <row r="158" s="2" customFormat="1" ht="24.15" customHeight="1">
      <c r="A158" s="35"/>
      <c r="B158" s="36"/>
      <c r="C158" s="235" t="s">
        <v>333</v>
      </c>
      <c r="D158" s="235" t="s">
        <v>319</v>
      </c>
      <c r="E158" s="236" t="s">
        <v>792</v>
      </c>
      <c r="F158" s="237" t="s">
        <v>793</v>
      </c>
      <c r="G158" s="238" t="s">
        <v>141</v>
      </c>
      <c r="H158" s="239">
        <v>9</v>
      </c>
      <c r="I158" s="240"/>
      <c r="J158" s="241">
        <f>ROUND(I158*H158,2)</f>
        <v>0</v>
      </c>
      <c r="K158" s="242"/>
      <c r="L158" s="243"/>
      <c r="M158" s="244" t="s">
        <v>1</v>
      </c>
      <c r="N158" s="245" t="s">
        <v>39</v>
      </c>
      <c r="O158" s="88"/>
      <c r="P158" s="226">
        <f>O158*H158</f>
        <v>0</v>
      </c>
      <c r="Q158" s="226">
        <v>0.29999999999999999</v>
      </c>
      <c r="R158" s="226">
        <f>Q158*H158</f>
        <v>2.6999999999999997</v>
      </c>
      <c r="S158" s="226">
        <v>0</v>
      </c>
      <c r="T158" s="22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8" t="s">
        <v>162</v>
      </c>
      <c r="AT158" s="228" t="s">
        <v>319</v>
      </c>
      <c r="AU158" s="228" t="s">
        <v>84</v>
      </c>
      <c r="AY158" s="14" t="s">
        <v>131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4" t="s">
        <v>82</v>
      </c>
      <c r="BK158" s="229">
        <f>ROUND(I158*H158,2)</f>
        <v>0</v>
      </c>
      <c r="BL158" s="14" t="s">
        <v>137</v>
      </c>
      <c r="BM158" s="228" t="s">
        <v>825</v>
      </c>
    </row>
    <row r="159" s="2" customFormat="1" ht="24.15" customHeight="1">
      <c r="A159" s="35"/>
      <c r="B159" s="36"/>
      <c r="C159" s="216" t="s">
        <v>337</v>
      </c>
      <c r="D159" s="216" t="s">
        <v>133</v>
      </c>
      <c r="E159" s="217" t="s">
        <v>633</v>
      </c>
      <c r="F159" s="218" t="s">
        <v>634</v>
      </c>
      <c r="G159" s="219" t="s">
        <v>141</v>
      </c>
      <c r="H159" s="220">
        <v>9</v>
      </c>
      <c r="I159" s="221"/>
      <c r="J159" s="222">
        <f>ROUND(I159*H159,2)</f>
        <v>0</v>
      </c>
      <c r="K159" s="223"/>
      <c r="L159" s="41"/>
      <c r="M159" s="224" t="s">
        <v>1</v>
      </c>
      <c r="N159" s="225" t="s">
        <v>39</v>
      </c>
      <c r="O159" s="88"/>
      <c r="P159" s="226">
        <f>O159*H159</f>
        <v>0</v>
      </c>
      <c r="Q159" s="226">
        <v>0.040050000000000002</v>
      </c>
      <c r="R159" s="226">
        <f>Q159*H159</f>
        <v>0.36045000000000005</v>
      </c>
      <c r="S159" s="226">
        <v>0</v>
      </c>
      <c r="T159" s="22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8" t="s">
        <v>137</v>
      </c>
      <c r="AT159" s="228" t="s">
        <v>133</v>
      </c>
      <c r="AU159" s="228" t="s">
        <v>84</v>
      </c>
      <c r="AY159" s="14" t="s">
        <v>131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4" t="s">
        <v>82</v>
      </c>
      <c r="BK159" s="229">
        <f>ROUND(I159*H159,2)</f>
        <v>0</v>
      </c>
      <c r="BL159" s="14" t="s">
        <v>137</v>
      </c>
      <c r="BM159" s="228" t="s">
        <v>635</v>
      </c>
    </row>
    <row r="160" s="2" customFormat="1" ht="33" customHeight="1">
      <c r="A160" s="35"/>
      <c r="B160" s="36"/>
      <c r="C160" s="216" t="s">
        <v>342</v>
      </c>
      <c r="D160" s="216" t="s">
        <v>133</v>
      </c>
      <c r="E160" s="217" t="s">
        <v>487</v>
      </c>
      <c r="F160" s="218" t="s">
        <v>488</v>
      </c>
      <c r="G160" s="219" t="s">
        <v>141</v>
      </c>
      <c r="H160" s="220">
        <v>8</v>
      </c>
      <c r="I160" s="221"/>
      <c r="J160" s="222">
        <f>ROUND(I160*H160,2)</f>
        <v>0</v>
      </c>
      <c r="K160" s="223"/>
      <c r="L160" s="41"/>
      <c r="M160" s="224" t="s">
        <v>1</v>
      </c>
      <c r="N160" s="225" t="s">
        <v>39</v>
      </c>
      <c r="O160" s="88"/>
      <c r="P160" s="226">
        <f>O160*H160</f>
        <v>0</v>
      </c>
      <c r="Q160" s="226">
        <v>0.00792</v>
      </c>
      <c r="R160" s="226">
        <f>Q160*H160</f>
        <v>0.06336</v>
      </c>
      <c r="S160" s="226">
        <v>0</v>
      </c>
      <c r="T160" s="22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8" t="s">
        <v>137</v>
      </c>
      <c r="AT160" s="228" t="s">
        <v>133</v>
      </c>
      <c r="AU160" s="228" t="s">
        <v>84</v>
      </c>
      <c r="AY160" s="14" t="s">
        <v>131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4" t="s">
        <v>82</v>
      </c>
      <c r="BK160" s="229">
        <f>ROUND(I160*H160,2)</f>
        <v>0</v>
      </c>
      <c r="BL160" s="14" t="s">
        <v>137</v>
      </c>
      <c r="BM160" s="228" t="s">
        <v>637</v>
      </c>
    </row>
    <row r="161" s="2" customFormat="1" ht="33" customHeight="1">
      <c r="A161" s="35"/>
      <c r="B161" s="36"/>
      <c r="C161" s="216" t="s">
        <v>346</v>
      </c>
      <c r="D161" s="216" t="s">
        <v>133</v>
      </c>
      <c r="E161" s="217" t="s">
        <v>638</v>
      </c>
      <c r="F161" s="218" t="s">
        <v>639</v>
      </c>
      <c r="G161" s="219" t="s">
        <v>141</v>
      </c>
      <c r="H161" s="220">
        <v>1</v>
      </c>
      <c r="I161" s="221"/>
      <c r="J161" s="222">
        <f>ROUND(I161*H161,2)</f>
        <v>0</v>
      </c>
      <c r="K161" s="223"/>
      <c r="L161" s="41"/>
      <c r="M161" s="224" t="s">
        <v>1</v>
      </c>
      <c r="N161" s="225" t="s">
        <v>39</v>
      </c>
      <c r="O161" s="88"/>
      <c r="P161" s="226">
        <f>O161*H161</f>
        <v>0</v>
      </c>
      <c r="Q161" s="226">
        <v>0.01189</v>
      </c>
      <c r="R161" s="226">
        <f>Q161*H161</f>
        <v>0.01189</v>
      </c>
      <c r="S161" s="226">
        <v>0</v>
      </c>
      <c r="T161" s="22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8" t="s">
        <v>137</v>
      </c>
      <c r="AT161" s="228" t="s">
        <v>133</v>
      </c>
      <c r="AU161" s="228" t="s">
        <v>84</v>
      </c>
      <c r="AY161" s="14" t="s">
        <v>131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4" t="s">
        <v>82</v>
      </c>
      <c r="BK161" s="229">
        <f>ROUND(I161*H161,2)</f>
        <v>0</v>
      </c>
      <c r="BL161" s="14" t="s">
        <v>137</v>
      </c>
      <c r="BM161" s="228" t="s">
        <v>640</v>
      </c>
    </row>
    <row r="162" s="2" customFormat="1" ht="24.15" customHeight="1">
      <c r="A162" s="35"/>
      <c r="B162" s="36"/>
      <c r="C162" s="216" t="s">
        <v>350</v>
      </c>
      <c r="D162" s="216" t="s">
        <v>133</v>
      </c>
      <c r="E162" s="217" t="s">
        <v>490</v>
      </c>
      <c r="F162" s="218" t="s">
        <v>491</v>
      </c>
      <c r="G162" s="219" t="s">
        <v>141</v>
      </c>
      <c r="H162" s="220">
        <v>9</v>
      </c>
      <c r="I162" s="221"/>
      <c r="J162" s="222">
        <f>ROUND(I162*H162,2)</f>
        <v>0</v>
      </c>
      <c r="K162" s="223"/>
      <c r="L162" s="41"/>
      <c r="M162" s="224" t="s">
        <v>1</v>
      </c>
      <c r="N162" s="225" t="s">
        <v>39</v>
      </c>
      <c r="O162" s="88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8" t="s">
        <v>137</v>
      </c>
      <c r="AT162" s="228" t="s">
        <v>133</v>
      </c>
      <c r="AU162" s="228" t="s">
        <v>84</v>
      </c>
      <c r="AY162" s="14" t="s">
        <v>131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4" t="s">
        <v>82</v>
      </c>
      <c r="BK162" s="229">
        <f>ROUND(I162*H162,2)</f>
        <v>0</v>
      </c>
      <c r="BL162" s="14" t="s">
        <v>137</v>
      </c>
      <c r="BM162" s="228" t="s">
        <v>641</v>
      </c>
    </row>
    <row r="163" s="2" customFormat="1" ht="33" customHeight="1">
      <c r="A163" s="35"/>
      <c r="B163" s="36"/>
      <c r="C163" s="216" t="s">
        <v>354</v>
      </c>
      <c r="D163" s="216" t="s">
        <v>133</v>
      </c>
      <c r="E163" s="217" t="s">
        <v>642</v>
      </c>
      <c r="F163" s="218" t="s">
        <v>643</v>
      </c>
      <c r="G163" s="219" t="s">
        <v>141</v>
      </c>
      <c r="H163" s="220">
        <v>9</v>
      </c>
      <c r="I163" s="221"/>
      <c r="J163" s="222">
        <f>ROUND(I163*H163,2)</f>
        <v>0</v>
      </c>
      <c r="K163" s="223"/>
      <c r="L163" s="41"/>
      <c r="M163" s="224" t="s">
        <v>1</v>
      </c>
      <c r="N163" s="225" t="s">
        <v>39</v>
      </c>
      <c r="O163" s="88"/>
      <c r="P163" s="226">
        <f>O163*H163</f>
        <v>0</v>
      </c>
      <c r="Q163" s="226">
        <v>0.060600000000000001</v>
      </c>
      <c r="R163" s="226">
        <f>Q163*H163</f>
        <v>0.5454</v>
      </c>
      <c r="S163" s="226">
        <v>0</v>
      </c>
      <c r="T163" s="22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8" t="s">
        <v>137</v>
      </c>
      <c r="AT163" s="228" t="s">
        <v>133</v>
      </c>
      <c r="AU163" s="228" t="s">
        <v>84</v>
      </c>
      <c r="AY163" s="14" t="s">
        <v>131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4" t="s">
        <v>82</v>
      </c>
      <c r="BK163" s="229">
        <f>ROUND(I163*H163,2)</f>
        <v>0</v>
      </c>
      <c r="BL163" s="14" t="s">
        <v>137</v>
      </c>
      <c r="BM163" s="228" t="s">
        <v>644</v>
      </c>
    </row>
    <row r="164" s="2" customFormat="1" ht="24.15" customHeight="1">
      <c r="A164" s="35"/>
      <c r="B164" s="36"/>
      <c r="C164" s="216" t="s">
        <v>358</v>
      </c>
      <c r="D164" s="216" t="s">
        <v>133</v>
      </c>
      <c r="E164" s="217" t="s">
        <v>795</v>
      </c>
      <c r="F164" s="218" t="s">
        <v>796</v>
      </c>
      <c r="G164" s="219" t="s">
        <v>227</v>
      </c>
      <c r="H164" s="220">
        <v>9</v>
      </c>
      <c r="I164" s="221"/>
      <c r="J164" s="222">
        <f>ROUND(I164*H164,2)</f>
        <v>0</v>
      </c>
      <c r="K164" s="223"/>
      <c r="L164" s="41"/>
      <c r="M164" s="224" t="s">
        <v>1</v>
      </c>
      <c r="N164" s="225" t="s">
        <v>39</v>
      </c>
      <c r="O164" s="88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8" t="s">
        <v>137</v>
      </c>
      <c r="AT164" s="228" t="s">
        <v>133</v>
      </c>
      <c r="AU164" s="228" t="s">
        <v>84</v>
      </c>
      <c r="AY164" s="14" t="s">
        <v>131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4" t="s">
        <v>82</v>
      </c>
      <c r="BK164" s="229">
        <f>ROUND(I164*H164,2)</f>
        <v>0</v>
      </c>
      <c r="BL164" s="14" t="s">
        <v>137</v>
      </c>
      <c r="BM164" s="228" t="s">
        <v>826</v>
      </c>
    </row>
    <row r="165" s="12" customFormat="1" ht="22.8" customHeight="1">
      <c r="A165" s="12"/>
      <c r="B165" s="200"/>
      <c r="C165" s="201"/>
      <c r="D165" s="202" t="s">
        <v>73</v>
      </c>
      <c r="E165" s="214" t="s">
        <v>425</v>
      </c>
      <c r="F165" s="214" t="s">
        <v>426</v>
      </c>
      <c r="G165" s="201"/>
      <c r="H165" s="201"/>
      <c r="I165" s="204"/>
      <c r="J165" s="215">
        <f>BK165</f>
        <v>0</v>
      </c>
      <c r="K165" s="201"/>
      <c r="L165" s="206"/>
      <c r="M165" s="207"/>
      <c r="N165" s="208"/>
      <c r="O165" s="208"/>
      <c r="P165" s="209">
        <f>P166</f>
        <v>0</v>
      </c>
      <c r="Q165" s="208"/>
      <c r="R165" s="209">
        <f>R166</f>
        <v>0</v>
      </c>
      <c r="S165" s="208"/>
      <c r="T165" s="21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1" t="s">
        <v>82</v>
      </c>
      <c r="AT165" s="212" t="s">
        <v>73</v>
      </c>
      <c r="AU165" s="212" t="s">
        <v>82</v>
      </c>
      <c r="AY165" s="211" t="s">
        <v>131</v>
      </c>
      <c r="BK165" s="213">
        <f>BK166</f>
        <v>0</v>
      </c>
    </row>
    <row r="166" s="2" customFormat="1" ht="24.15" customHeight="1">
      <c r="A166" s="35"/>
      <c r="B166" s="36"/>
      <c r="C166" s="216" t="s">
        <v>362</v>
      </c>
      <c r="D166" s="216" t="s">
        <v>133</v>
      </c>
      <c r="E166" s="217" t="s">
        <v>520</v>
      </c>
      <c r="F166" s="218" t="s">
        <v>521</v>
      </c>
      <c r="G166" s="219" t="s">
        <v>261</v>
      </c>
      <c r="H166" s="220">
        <v>116.42100000000001</v>
      </c>
      <c r="I166" s="221"/>
      <c r="J166" s="222">
        <f>ROUND(I166*H166,2)</f>
        <v>0</v>
      </c>
      <c r="K166" s="223"/>
      <c r="L166" s="41"/>
      <c r="M166" s="230" t="s">
        <v>1</v>
      </c>
      <c r="N166" s="231" t="s">
        <v>39</v>
      </c>
      <c r="O166" s="232"/>
      <c r="P166" s="233">
        <f>O166*H166</f>
        <v>0</v>
      </c>
      <c r="Q166" s="233">
        <v>0</v>
      </c>
      <c r="R166" s="233">
        <f>Q166*H166</f>
        <v>0</v>
      </c>
      <c r="S166" s="233">
        <v>0</v>
      </c>
      <c r="T166" s="23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8" t="s">
        <v>137</v>
      </c>
      <c r="AT166" s="228" t="s">
        <v>133</v>
      </c>
      <c r="AU166" s="228" t="s">
        <v>84</v>
      </c>
      <c r="AY166" s="14" t="s">
        <v>131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4" t="s">
        <v>82</v>
      </c>
      <c r="BK166" s="229">
        <f>ROUND(I166*H166,2)</f>
        <v>0</v>
      </c>
      <c r="BL166" s="14" t="s">
        <v>137</v>
      </c>
      <c r="BM166" s="228" t="s">
        <v>827</v>
      </c>
    </row>
    <row r="167" s="2" customFormat="1" ht="6.96" customHeight="1">
      <c r="A167" s="35"/>
      <c r="B167" s="63"/>
      <c r="C167" s="64"/>
      <c r="D167" s="64"/>
      <c r="E167" s="64"/>
      <c r="F167" s="64"/>
      <c r="G167" s="64"/>
      <c r="H167" s="64"/>
      <c r="I167" s="64"/>
      <c r="J167" s="64"/>
      <c r="K167" s="64"/>
      <c r="L167" s="41"/>
      <c r="M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</sheetData>
  <sheetProtection sheet="1" autoFilter="0" formatColumns="0" formatRows="0" objects="1" scenarios="1" spinCount="100000" saltValue="J/7D+j4KPagtUfec4HlzNUPucDuCtinUm4kfx34W+BPKU+Q7x8npVJRp5eXq5HHP32td21dp5tnc0jteFoPStQ==" hashValue="cfNYQMMgYQwqigOZY/jhhPIrF8LvyuGK4uSi+YXLDNKp8sqH4lnSePvphb16c+cwynN231hjgjjkHKUz2DysiA==" algorithmName="SHA-512" password="CC35"/>
  <autoFilter ref="C120:K16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102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828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ROUND(J122,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ROUND((SUM(BE122:BE138)),  2)</f>
        <v>0</v>
      </c>
      <c r="G33" s="35"/>
      <c r="H33" s="35"/>
      <c r="I33" s="152">
        <v>0.20999999999999999</v>
      </c>
      <c r="J33" s="151">
        <f>ROUND(((SUM(BE122:BE138))*I33),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ROUND((SUM(BF122:BF138)),  2)</f>
        <v>0</v>
      </c>
      <c r="G34" s="35"/>
      <c r="H34" s="35"/>
      <c r="I34" s="152">
        <v>0.12</v>
      </c>
      <c r="J34" s="151">
        <f>ROUND(((SUM(BF122:BF138))*I34),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ROUND((SUM(BG122:BG138)),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ROUND((SUM(BH122:BH138)),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ROUND((SUM(BI122:BI138)),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SO5.2 - přeložení stávajícího chodníku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J122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114</v>
      </c>
      <c r="E97" s="179"/>
      <c r="F97" s="179"/>
      <c r="G97" s="179"/>
      <c r="H97" s="179"/>
      <c r="I97" s="179"/>
      <c r="J97" s="180">
        <f>J123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115</v>
      </c>
      <c r="E98" s="185"/>
      <c r="F98" s="185"/>
      <c r="G98" s="185"/>
      <c r="H98" s="185"/>
      <c r="I98" s="185"/>
      <c r="J98" s="186">
        <f>J124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214</v>
      </c>
      <c r="E99" s="185"/>
      <c r="F99" s="185"/>
      <c r="G99" s="185"/>
      <c r="H99" s="185"/>
      <c r="I99" s="185"/>
      <c r="J99" s="186">
        <f>J128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215</v>
      </c>
      <c r="E100" s="185"/>
      <c r="F100" s="185"/>
      <c r="G100" s="185"/>
      <c r="H100" s="185"/>
      <c r="I100" s="185"/>
      <c r="J100" s="186">
        <f>J130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216</v>
      </c>
      <c r="E101" s="185"/>
      <c r="F101" s="185"/>
      <c r="G101" s="185"/>
      <c r="H101" s="185"/>
      <c r="I101" s="185"/>
      <c r="J101" s="186">
        <f>J135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218</v>
      </c>
      <c r="E102" s="185"/>
      <c r="F102" s="185"/>
      <c r="G102" s="185"/>
      <c r="H102" s="185"/>
      <c r="I102" s="185"/>
      <c r="J102" s="186">
        <f>J137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116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16</v>
      </c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71" t="str">
        <f>E7</f>
        <v>Sadová ulice Lovosice - parcely</v>
      </c>
      <c r="F112" s="29"/>
      <c r="G112" s="29"/>
      <c r="H112" s="29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107</v>
      </c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3" t="str">
        <f>E9</f>
        <v>SO5.2 - přeložení stávajícího chodníku</v>
      </c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20</v>
      </c>
      <c r="D116" s="37"/>
      <c r="E116" s="37"/>
      <c r="F116" s="24" t="str">
        <f>F12</f>
        <v>Lovosice</v>
      </c>
      <c r="G116" s="37"/>
      <c r="H116" s="37"/>
      <c r="I116" s="29" t="s">
        <v>22</v>
      </c>
      <c r="J116" s="76" t="str">
        <f>IF(J12="","",J12)</f>
        <v>17. 9. 2024</v>
      </c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24</v>
      </c>
      <c r="D118" s="37"/>
      <c r="E118" s="37"/>
      <c r="F118" s="24" t="str">
        <f>E15</f>
        <v xml:space="preserve"> </v>
      </c>
      <c r="G118" s="37"/>
      <c r="H118" s="37"/>
      <c r="I118" s="29" t="s">
        <v>30</v>
      </c>
      <c r="J118" s="33" t="str">
        <f>E21</f>
        <v xml:space="preserve"> </v>
      </c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28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188"/>
      <c r="B121" s="189"/>
      <c r="C121" s="190" t="s">
        <v>117</v>
      </c>
      <c r="D121" s="191" t="s">
        <v>59</v>
      </c>
      <c r="E121" s="191" t="s">
        <v>55</v>
      </c>
      <c r="F121" s="191" t="s">
        <v>56</v>
      </c>
      <c r="G121" s="191" t="s">
        <v>118</v>
      </c>
      <c r="H121" s="191" t="s">
        <v>119</v>
      </c>
      <c r="I121" s="191" t="s">
        <v>120</v>
      </c>
      <c r="J121" s="192" t="s">
        <v>111</v>
      </c>
      <c r="K121" s="193" t="s">
        <v>121</v>
      </c>
      <c r="L121" s="194"/>
      <c r="M121" s="97" t="s">
        <v>1</v>
      </c>
      <c r="N121" s="98" t="s">
        <v>38</v>
      </c>
      <c r="O121" s="98" t="s">
        <v>122</v>
      </c>
      <c r="P121" s="98" t="s">
        <v>123</v>
      </c>
      <c r="Q121" s="98" t="s">
        <v>124</v>
      </c>
      <c r="R121" s="98" t="s">
        <v>125</v>
      </c>
      <c r="S121" s="98" t="s">
        <v>126</v>
      </c>
      <c r="T121" s="99" t="s">
        <v>127</v>
      </c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</row>
    <row r="122" s="2" customFormat="1" ht="22.8" customHeight="1">
      <c r="A122" s="35"/>
      <c r="B122" s="36"/>
      <c r="C122" s="104" t="s">
        <v>128</v>
      </c>
      <c r="D122" s="37"/>
      <c r="E122" s="37"/>
      <c r="F122" s="37"/>
      <c r="G122" s="37"/>
      <c r="H122" s="37"/>
      <c r="I122" s="37"/>
      <c r="J122" s="195">
        <f>BK122</f>
        <v>0</v>
      </c>
      <c r="K122" s="37"/>
      <c r="L122" s="41"/>
      <c r="M122" s="100"/>
      <c r="N122" s="196"/>
      <c r="O122" s="101"/>
      <c r="P122" s="197">
        <f>P123</f>
        <v>0</v>
      </c>
      <c r="Q122" s="101"/>
      <c r="R122" s="197">
        <f>R123</f>
        <v>40.238639999999997</v>
      </c>
      <c r="S122" s="101"/>
      <c r="T122" s="198">
        <f>T123</f>
        <v>88.420000000000002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113</v>
      </c>
      <c r="BK122" s="199">
        <f>BK123</f>
        <v>0</v>
      </c>
    </row>
    <row r="123" s="12" customFormat="1" ht="25.92" customHeight="1">
      <c r="A123" s="12"/>
      <c r="B123" s="200"/>
      <c r="C123" s="201"/>
      <c r="D123" s="202" t="s">
        <v>73</v>
      </c>
      <c r="E123" s="203" t="s">
        <v>129</v>
      </c>
      <c r="F123" s="203" t="s">
        <v>130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P124+P128+P130+P135+P137</f>
        <v>0</v>
      </c>
      <c r="Q123" s="208"/>
      <c r="R123" s="209">
        <f>R124+R128+R130+R135+R137</f>
        <v>40.238639999999997</v>
      </c>
      <c r="S123" s="208"/>
      <c r="T123" s="210">
        <f>T124+T128+T130+T135+T137</f>
        <v>88.420000000000002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82</v>
      </c>
      <c r="AT123" s="212" t="s">
        <v>73</v>
      </c>
      <c r="AU123" s="212" t="s">
        <v>74</v>
      </c>
      <c r="AY123" s="211" t="s">
        <v>131</v>
      </c>
      <c r="BK123" s="213">
        <f>BK124+BK128+BK130+BK135+BK137</f>
        <v>0</v>
      </c>
    </row>
    <row r="124" s="12" customFormat="1" ht="22.8" customHeight="1">
      <c r="A124" s="12"/>
      <c r="B124" s="200"/>
      <c r="C124" s="201"/>
      <c r="D124" s="202" t="s">
        <v>73</v>
      </c>
      <c r="E124" s="214" t="s">
        <v>82</v>
      </c>
      <c r="F124" s="214" t="s">
        <v>132</v>
      </c>
      <c r="G124" s="201"/>
      <c r="H124" s="201"/>
      <c r="I124" s="204"/>
      <c r="J124" s="215">
        <f>BK124</f>
        <v>0</v>
      </c>
      <c r="K124" s="201"/>
      <c r="L124" s="206"/>
      <c r="M124" s="207"/>
      <c r="N124" s="208"/>
      <c r="O124" s="208"/>
      <c r="P124" s="209">
        <f>SUM(P125:P127)</f>
        <v>0</v>
      </c>
      <c r="Q124" s="208"/>
      <c r="R124" s="209">
        <f>SUM(R125:R127)</f>
        <v>0</v>
      </c>
      <c r="S124" s="208"/>
      <c r="T124" s="210">
        <f>SUM(T125:T127)</f>
        <v>88.420000000000002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82</v>
      </c>
      <c r="AT124" s="212" t="s">
        <v>73</v>
      </c>
      <c r="AU124" s="212" t="s">
        <v>82</v>
      </c>
      <c r="AY124" s="211" t="s">
        <v>131</v>
      </c>
      <c r="BK124" s="213">
        <f>SUM(BK125:BK127)</f>
        <v>0</v>
      </c>
    </row>
    <row r="125" s="2" customFormat="1" ht="24.15" customHeight="1">
      <c r="A125" s="35"/>
      <c r="B125" s="36"/>
      <c r="C125" s="216" t="s">
        <v>82</v>
      </c>
      <c r="D125" s="216" t="s">
        <v>133</v>
      </c>
      <c r="E125" s="217" t="s">
        <v>829</v>
      </c>
      <c r="F125" s="218" t="s">
        <v>830</v>
      </c>
      <c r="G125" s="219" t="s">
        <v>136</v>
      </c>
      <c r="H125" s="220">
        <v>320</v>
      </c>
      <c r="I125" s="221"/>
      <c r="J125" s="222">
        <f>ROUND(I125*H125,2)</f>
        <v>0</v>
      </c>
      <c r="K125" s="223"/>
      <c r="L125" s="41"/>
      <c r="M125" s="224" t="s">
        <v>1</v>
      </c>
      <c r="N125" s="225" t="s">
        <v>39</v>
      </c>
      <c r="O125" s="88"/>
      <c r="P125" s="226">
        <f>O125*H125</f>
        <v>0</v>
      </c>
      <c r="Q125" s="226">
        <v>0</v>
      </c>
      <c r="R125" s="226">
        <f>Q125*H125</f>
        <v>0</v>
      </c>
      <c r="S125" s="226">
        <v>0.26000000000000001</v>
      </c>
      <c r="T125" s="227">
        <f>S125*H125</f>
        <v>83.200000000000003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28" t="s">
        <v>137</v>
      </c>
      <c r="AT125" s="228" t="s">
        <v>133</v>
      </c>
      <c r="AU125" s="228" t="s">
        <v>84</v>
      </c>
      <c r="AY125" s="14" t="s">
        <v>131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4" t="s">
        <v>82</v>
      </c>
      <c r="BK125" s="229">
        <f>ROUND(I125*H125,2)</f>
        <v>0</v>
      </c>
      <c r="BL125" s="14" t="s">
        <v>137</v>
      </c>
      <c r="BM125" s="228" t="s">
        <v>831</v>
      </c>
    </row>
    <row r="126" s="2" customFormat="1" ht="24.15" customHeight="1">
      <c r="A126" s="35"/>
      <c r="B126" s="36"/>
      <c r="C126" s="216" t="s">
        <v>84</v>
      </c>
      <c r="D126" s="216" t="s">
        <v>133</v>
      </c>
      <c r="E126" s="217" t="s">
        <v>832</v>
      </c>
      <c r="F126" s="218" t="s">
        <v>833</v>
      </c>
      <c r="G126" s="219" t="s">
        <v>136</v>
      </c>
      <c r="H126" s="220">
        <v>18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0.28999999999999998</v>
      </c>
      <c r="T126" s="227">
        <f>S126*H126</f>
        <v>5.2199999999999998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137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137</v>
      </c>
      <c r="BM126" s="228" t="s">
        <v>834</v>
      </c>
    </row>
    <row r="127" s="2" customFormat="1" ht="24.15" customHeight="1">
      <c r="A127" s="35"/>
      <c r="B127" s="36"/>
      <c r="C127" s="216" t="s">
        <v>143</v>
      </c>
      <c r="D127" s="216" t="s">
        <v>133</v>
      </c>
      <c r="E127" s="217" t="s">
        <v>835</v>
      </c>
      <c r="F127" s="218" t="s">
        <v>836</v>
      </c>
      <c r="G127" s="219" t="s">
        <v>136</v>
      </c>
      <c r="H127" s="220">
        <v>320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137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137</v>
      </c>
      <c r="BM127" s="228" t="s">
        <v>837</v>
      </c>
    </row>
    <row r="128" s="12" customFormat="1" ht="22.8" customHeight="1">
      <c r="A128" s="12"/>
      <c r="B128" s="200"/>
      <c r="C128" s="201"/>
      <c r="D128" s="202" t="s">
        <v>73</v>
      </c>
      <c r="E128" s="214" t="s">
        <v>137</v>
      </c>
      <c r="F128" s="214" t="s">
        <v>281</v>
      </c>
      <c r="G128" s="201"/>
      <c r="H128" s="201"/>
      <c r="I128" s="204"/>
      <c r="J128" s="215">
        <f>BK128</f>
        <v>0</v>
      </c>
      <c r="K128" s="201"/>
      <c r="L128" s="206"/>
      <c r="M128" s="207"/>
      <c r="N128" s="208"/>
      <c r="O128" s="208"/>
      <c r="P128" s="209">
        <f>P129</f>
        <v>0</v>
      </c>
      <c r="Q128" s="208"/>
      <c r="R128" s="209">
        <f>R129</f>
        <v>0</v>
      </c>
      <c r="S128" s="208"/>
      <c r="T128" s="210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82</v>
      </c>
      <c r="AT128" s="212" t="s">
        <v>73</v>
      </c>
      <c r="AU128" s="212" t="s">
        <v>82</v>
      </c>
      <c r="AY128" s="211" t="s">
        <v>131</v>
      </c>
      <c r="BK128" s="213">
        <f>BK129</f>
        <v>0</v>
      </c>
    </row>
    <row r="129" s="2" customFormat="1" ht="37.8" customHeight="1">
      <c r="A129" s="35"/>
      <c r="B129" s="36"/>
      <c r="C129" s="216" t="s">
        <v>137</v>
      </c>
      <c r="D129" s="216" t="s">
        <v>133</v>
      </c>
      <c r="E129" s="217" t="s">
        <v>282</v>
      </c>
      <c r="F129" s="218" t="s">
        <v>838</v>
      </c>
      <c r="G129" s="219" t="s">
        <v>136</v>
      </c>
      <c r="H129" s="220">
        <v>320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137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137</v>
      </c>
      <c r="BM129" s="228" t="s">
        <v>839</v>
      </c>
    </row>
    <row r="130" s="12" customFormat="1" ht="22.8" customHeight="1">
      <c r="A130" s="12"/>
      <c r="B130" s="200"/>
      <c r="C130" s="201"/>
      <c r="D130" s="202" t="s">
        <v>73</v>
      </c>
      <c r="E130" s="214" t="s">
        <v>150</v>
      </c>
      <c r="F130" s="214" t="s">
        <v>285</v>
      </c>
      <c r="G130" s="201"/>
      <c r="H130" s="201"/>
      <c r="I130" s="204"/>
      <c r="J130" s="215">
        <f>BK130</f>
        <v>0</v>
      </c>
      <c r="K130" s="201"/>
      <c r="L130" s="206"/>
      <c r="M130" s="207"/>
      <c r="N130" s="208"/>
      <c r="O130" s="208"/>
      <c r="P130" s="209">
        <f>SUM(P131:P134)</f>
        <v>0</v>
      </c>
      <c r="Q130" s="208"/>
      <c r="R130" s="209">
        <f>SUM(R131:R134)</f>
        <v>40.238639999999997</v>
      </c>
      <c r="S130" s="208"/>
      <c r="T130" s="210">
        <f>SUM(T131:T134)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1" t="s">
        <v>82</v>
      </c>
      <c r="AT130" s="212" t="s">
        <v>73</v>
      </c>
      <c r="AU130" s="212" t="s">
        <v>82</v>
      </c>
      <c r="AY130" s="211" t="s">
        <v>131</v>
      </c>
      <c r="BK130" s="213">
        <f>SUM(BK131:BK134)</f>
        <v>0</v>
      </c>
    </row>
    <row r="131" s="2" customFormat="1" ht="24.15" customHeight="1">
      <c r="A131" s="35"/>
      <c r="B131" s="36"/>
      <c r="C131" s="216" t="s">
        <v>150</v>
      </c>
      <c r="D131" s="216" t="s">
        <v>133</v>
      </c>
      <c r="E131" s="217" t="s">
        <v>840</v>
      </c>
      <c r="F131" s="218" t="s">
        <v>841</v>
      </c>
      <c r="G131" s="219" t="s">
        <v>136</v>
      </c>
      <c r="H131" s="220">
        <v>18</v>
      </c>
      <c r="I131" s="221"/>
      <c r="J131" s="222">
        <f>ROUND(I131*H131,2)</f>
        <v>0</v>
      </c>
      <c r="K131" s="223"/>
      <c r="L131" s="41"/>
      <c r="M131" s="224" t="s">
        <v>1</v>
      </c>
      <c r="N131" s="225" t="s">
        <v>39</v>
      </c>
      <c r="O131" s="88"/>
      <c r="P131" s="226">
        <f>O131*H131</f>
        <v>0</v>
      </c>
      <c r="Q131" s="226">
        <v>0.34499999999999997</v>
      </c>
      <c r="R131" s="226">
        <f>Q131*H131</f>
        <v>6.2099999999999991</v>
      </c>
      <c r="S131" s="226">
        <v>0</v>
      </c>
      <c r="T131" s="22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8" t="s">
        <v>137</v>
      </c>
      <c r="AT131" s="228" t="s">
        <v>133</v>
      </c>
      <c r="AU131" s="228" t="s">
        <v>84</v>
      </c>
      <c r="AY131" s="14" t="s">
        <v>131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4" t="s">
        <v>82</v>
      </c>
      <c r="BK131" s="229">
        <f>ROUND(I131*H131,2)</f>
        <v>0</v>
      </c>
      <c r="BL131" s="14" t="s">
        <v>137</v>
      </c>
      <c r="BM131" s="228" t="s">
        <v>842</v>
      </c>
    </row>
    <row r="132" s="2" customFormat="1" ht="24.15" customHeight="1">
      <c r="A132" s="35"/>
      <c r="B132" s="36"/>
      <c r="C132" s="216" t="s">
        <v>154</v>
      </c>
      <c r="D132" s="216" t="s">
        <v>133</v>
      </c>
      <c r="E132" s="217" t="s">
        <v>843</v>
      </c>
      <c r="F132" s="218" t="s">
        <v>844</v>
      </c>
      <c r="G132" s="219" t="s">
        <v>136</v>
      </c>
      <c r="H132" s="220">
        <v>320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0.089219999999999994</v>
      </c>
      <c r="R132" s="226">
        <f>Q132*H132</f>
        <v>28.550399999999996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137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137</v>
      </c>
      <c r="BM132" s="228" t="s">
        <v>845</v>
      </c>
    </row>
    <row r="133" s="2" customFormat="1" ht="24.15" customHeight="1">
      <c r="A133" s="35"/>
      <c r="B133" s="36"/>
      <c r="C133" s="235" t="s">
        <v>158</v>
      </c>
      <c r="D133" s="235" t="s">
        <v>319</v>
      </c>
      <c r="E133" s="236" t="s">
        <v>328</v>
      </c>
      <c r="F133" s="237" t="s">
        <v>846</v>
      </c>
      <c r="G133" s="238" t="s">
        <v>136</v>
      </c>
      <c r="H133" s="239">
        <v>48.479999999999997</v>
      </c>
      <c r="I133" s="240"/>
      <c r="J133" s="241">
        <f>ROUND(I133*H133,2)</f>
        <v>0</v>
      </c>
      <c r="K133" s="242"/>
      <c r="L133" s="243"/>
      <c r="M133" s="244" t="s">
        <v>1</v>
      </c>
      <c r="N133" s="245" t="s">
        <v>39</v>
      </c>
      <c r="O133" s="88"/>
      <c r="P133" s="226">
        <f>O133*H133</f>
        <v>0</v>
      </c>
      <c r="Q133" s="226">
        <v>0.113</v>
      </c>
      <c r="R133" s="226">
        <f>Q133*H133</f>
        <v>5.4782399999999996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162</v>
      </c>
      <c r="AT133" s="228" t="s">
        <v>319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137</v>
      </c>
      <c r="BM133" s="228" t="s">
        <v>847</v>
      </c>
    </row>
    <row r="134" s="2" customFormat="1">
      <c r="A134" s="35"/>
      <c r="B134" s="36"/>
      <c r="C134" s="37"/>
      <c r="D134" s="246" t="s">
        <v>331</v>
      </c>
      <c r="E134" s="37"/>
      <c r="F134" s="247" t="s">
        <v>332</v>
      </c>
      <c r="G134" s="37"/>
      <c r="H134" s="37"/>
      <c r="I134" s="248"/>
      <c r="J134" s="37"/>
      <c r="K134" s="37"/>
      <c r="L134" s="41"/>
      <c r="M134" s="249"/>
      <c r="N134" s="250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331</v>
      </c>
      <c r="AU134" s="14" t="s">
        <v>84</v>
      </c>
    </row>
    <row r="135" s="12" customFormat="1" ht="22.8" customHeight="1">
      <c r="A135" s="12"/>
      <c r="B135" s="200"/>
      <c r="C135" s="201"/>
      <c r="D135" s="202" t="s">
        <v>73</v>
      </c>
      <c r="E135" s="214" t="s">
        <v>166</v>
      </c>
      <c r="F135" s="214" t="s">
        <v>341</v>
      </c>
      <c r="G135" s="201"/>
      <c r="H135" s="201"/>
      <c r="I135" s="204"/>
      <c r="J135" s="215">
        <f>BK135</f>
        <v>0</v>
      </c>
      <c r="K135" s="201"/>
      <c r="L135" s="206"/>
      <c r="M135" s="207"/>
      <c r="N135" s="208"/>
      <c r="O135" s="208"/>
      <c r="P135" s="209">
        <f>P136</f>
        <v>0</v>
      </c>
      <c r="Q135" s="208"/>
      <c r="R135" s="209">
        <f>R136</f>
        <v>0</v>
      </c>
      <c r="S135" s="208"/>
      <c r="T135" s="210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82</v>
      </c>
      <c r="AT135" s="212" t="s">
        <v>73</v>
      </c>
      <c r="AU135" s="212" t="s">
        <v>82</v>
      </c>
      <c r="AY135" s="211" t="s">
        <v>131</v>
      </c>
      <c r="BK135" s="213">
        <f>BK136</f>
        <v>0</v>
      </c>
    </row>
    <row r="136" s="2" customFormat="1" ht="24.15" customHeight="1">
      <c r="A136" s="35"/>
      <c r="B136" s="36"/>
      <c r="C136" s="216" t="s">
        <v>162</v>
      </c>
      <c r="D136" s="216" t="s">
        <v>133</v>
      </c>
      <c r="E136" s="217" t="s">
        <v>848</v>
      </c>
      <c r="F136" s="218" t="s">
        <v>849</v>
      </c>
      <c r="G136" s="219" t="s">
        <v>136</v>
      </c>
      <c r="H136" s="220">
        <v>320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137</v>
      </c>
      <c r="AT136" s="228" t="s">
        <v>133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137</v>
      </c>
      <c r="BM136" s="228" t="s">
        <v>850</v>
      </c>
    </row>
    <row r="137" s="12" customFormat="1" ht="22.8" customHeight="1">
      <c r="A137" s="12"/>
      <c r="B137" s="200"/>
      <c r="C137" s="201"/>
      <c r="D137" s="202" t="s">
        <v>73</v>
      </c>
      <c r="E137" s="214" t="s">
        <v>425</v>
      </c>
      <c r="F137" s="214" t="s">
        <v>426</v>
      </c>
      <c r="G137" s="201"/>
      <c r="H137" s="201"/>
      <c r="I137" s="204"/>
      <c r="J137" s="215">
        <f>BK137</f>
        <v>0</v>
      </c>
      <c r="K137" s="201"/>
      <c r="L137" s="206"/>
      <c r="M137" s="207"/>
      <c r="N137" s="208"/>
      <c r="O137" s="208"/>
      <c r="P137" s="209">
        <f>P138</f>
        <v>0</v>
      </c>
      <c r="Q137" s="208"/>
      <c r="R137" s="209">
        <f>R138</f>
        <v>0</v>
      </c>
      <c r="S137" s="208"/>
      <c r="T137" s="21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1" t="s">
        <v>82</v>
      </c>
      <c r="AT137" s="212" t="s">
        <v>73</v>
      </c>
      <c r="AU137" s="212" t="s">
        <v>82</v>
      </c>
      <c r="AY137" s="211" t="s">
        <v>131</v>
      </c>
      <c r="BK137" s="213">
        <f>BK138</f>
        <v>0</v>
      </c>
    </row>
    <row r="138" s="2" customFormat="1" ht="24.15" customHeight="1">
      <c r="A138" s="35"/>
      <c r="B138" s="36"/>
      <c r="C138" s="216" t="s">
        <v>166</v>
      </c>
      <c r="D138" s="216" t="s">
        <v>133</v>
      </c>
      <c r="E138" s="217" t="s">
        <v>428</v>
      </c>
      <c r="F138" s="218" t="s">
        <v>429</v>
      </c>
      <c r="G138" s="219" t="s">
        <v>261</v>
      </c>
      <c r="H138" s="220">
        <v>40.238999999999997</v>
      </c>
      <c r="I138" s="221"/>
      <c r="J138" s="222">
        <f>ROUND(I138*H138,2)</f>
        <v>0</v>
      </c>
      <c r="K138" s="223"/>
      <c r="L138" s="41"/>
      <c r="M138" s="230" t="s">
        <v>1</v>
      </c>
      <c r="N138" s="231" t="s">
        <v>39</v>
      </c>
      <c r="O138" s="232"/>
      <c r="P138" s="233">
        <f>O138*H138</f>
        <v>0</v>
      </c>
      <c r="Q138" s="233">
        <v>0</v>
      </c>
      <c r="R138" s="233">
        <f>Q138*H138</f>
        <v>0</v>
      </c>
      <c r="S138" s="233">
        <v>0</v>
      </c>
      <c r="T138" s="23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137</v>
      </c>
      <c r="AT138" s="228" t="s">
        <v>133</v>
      </c>
      <c r="AU138" s="228" t="s">
        <v>84</v>
      </c>
      <c r="AY138" s="14" t="s">
        <v>131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82</v>
      </c>
      <c r="BK138" s="229">
        <f>ROUND(I138*H138,2)</f>
        <v>0</v>
      </c>
      <c r="BL138" s="14" t="s">
        <v>137</v>
      </c>
      <c r="BM138" s="228" t="s">
        <v>851</v>
      </c>
    </row>
    <row r="139" s="2" customFormat="1" ht="6.96" customHeight="1">
      <c r="A139" s="35"/>
      <c r="B139" s="63"/>
      <c r="C139" s="64"/>
      <c r="D139" s="64"/>
      <c r="E139" s="64"/>
      <c r="F139" s="64"/>
      <c r="G139" s="64"/>
      <c r="H139" s="64"/>
      <c r="I139" s="64"/>
      <c r="J139" s="64"/>
      <c r="K139" s="64"/>
      <c r="L139" s="41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</sheetData>
  <sheetProtection sheet="1" autoFilter="0" formatColumns="0" formatRows="0" objects="1" scenarios="1" spinCount="100000" saltValue="vu/DUK7+chO988kTijZA8Lb9aUCwelNmDAMX9lGnuQqayDtnZVa56btsinaSAqDZwn8+2jiEM8fniueoNtu7Ng==" hashValue="SMdMOINAN/X02WS91XYweAip4WMTjl60v0nTlH0ymE+B/lpx6HsFUSGH09OlVJpw7jHHNZtKOm6nMKGdtqNZpQ==" algorithmName="SHA-512" password="CC35"/>
  <autoFilter ref="C121:K138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84</v>
      </c>
    </row>
    <row r="4" s="1" customFormat="1" ht="24.96" customHeight="1">
      <c r="B4" s="17"/>
      <c r="D4" s="135" t="s">
        <v>106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Sadová ulice Lovosice - parcely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107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852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17. 9. 2024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tr">
        <f>IF('Rekapitulace stavby'!E11="","",'Rekapitulace stavby'!E11)</f>
        <v xml:space="preserve"> 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34</v>
      </c>
      <c r="E30" s="35"/>
      <c r="F30" s="35"/>
      <c r="G30" s="35"/>
      <c r="H30" s="35"/>
      <c r="I30" s="35"/>
      <c r="J30" s="148">
        <f>ROUND(J123,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36</v>
      </c>
      <c r="G32" s="35"/>
      <c r="H32" s="35"/>
      <c r="I32" s="149" t="s">
        <v>35</v>
      </c>
      <c r="J32" s="149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38</v>
      </c>
      <c r="E33" s="137" t="s">
        <v>39</v>
      </c>
      <c r="F33" s="151">
        <f>ROUND((SUM(BE123:BE144)),  2)</f>
        <v>0</v>
      </c>
      <c r="G33" s="35"/>
      <c r="H33" s="35"/>
      <c r="I33" s="152">
        <v>0.20999999999999999</v>
      </c>
      <c r="J33" s="151">
        <f>ROUND(((SUM(BE123:BE144))*I33),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40</v>
      </c>
      <c r="F34" s="151">
        <f>ROUND((SUM(BF123:BF144)),  2)</f>
        <v>0</v>
      </c>
      <c r="G34" s="35"/>
      <c r="H34" s="35"/>
      <c r="I34" s="152">
        <v>0.12</v>
      </c>
      <c r="J34" s="151">
        <f>ROUND(((SUM(BF123:BF144))*I34),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41</v>
      </c>
      <c r="F35" s="151">
        <f>ROUND((SUM(BG123:BG144)),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42</v>
      </c>
      <c r="F36" s="151">
        <f>ROUND((SUM(BH123:BH144)),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43</v>
      </c>
      <c r="F37" s="151">
        <f>ROUND((SUM(BI123:BI144)),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44</v>
      </c>
      <c r="E39" s="155"/>
      <c r="F39" s="155"/>
      <c r="G39" s="156" t="s">
        <v>45</v>
      </c>
      <c r="H39" s="157" t="s">
        <v>46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47</v>
      </c>
      <c r="E50" s="161"/>
      <c r="F50" s="161"/>
      <c r="G50" s="160" t="s">
        <v>48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49</v>
      </c>
      <c r="E61" s="163"/>
      <c r="F61" s="164" t="s">
        <v>50</v>
      </c>
      <c r="G61" s="162" t="s">
        <v>49</v>
      </c>
      <c r="H61" s="163"/>
      <c r="I61" s="163"/>
      <c r="J61" s="165" t="s">
        <v>50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51</v>
      </c>
      <c r="E65" s="166"/>
      <c r="F65" s="166"/>
      <c r="G65" s="160" t="s">
        <v>52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49</v>
      </c>
      <c r="E76" s="163"/>
      <c r="F76" s="164" t="s">
        <v>50</v>
      </c>
      <c r="G76" s="162" t="s">
        <v>49</v>
      </c>
      <c r="H76" s="163"/>
      <c r="I76" s="163"/>
      <c r="J76" s="165" t="s">
        <v>50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109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71" t="str">
        <f>E7</f>
        <v>Sadová ulice Lovosice - parcely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107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SO6 - VRN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Lovosice</v>
      </c>
      <c r="G89" s="37"/>
      <c r="H89" s="37"/>
      <c r="I89" s="29" t="s">
        <v>22</v>
      </c>
      <c r="J89" s="76" t="str">
        <f>IF(J12="","",J12)</f>
        <v>17. 9. 2024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72" t="s">
        <v>110</v>
      </c>
      <c r="D94" s="173"/>
      <c r="E94" s="173"/>
      <c r="F94" s="173"/>
      <c r="G94" s="173"/>
      <c r="H94" s="173"/>
      <c r="I94" s="173"/>
      <c r="J94" s="174" t="s">
        <v>111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5" t="s">
        <v>112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113</v>
      </c>
    </row>
    <row r="97" s="9" customFormat="1" ht="24.96" customHeight="1">
      <c r="A97" s="9"/>
      <c r="B97" s="176"/>
      <c r="C97" s="177"/>
      <c r="D97" s="178" t="s">
        <v>525</v>
      </c>
      <c r="E97" s="179"/>
      <c r="F97" s="179"/>
      <c r="G97" s="179"/>
      <c r="H97" s="179"/>
      <c r="I97" s="179"/>
      <c r="J97" s="180">
        <f>J124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853</v>
      </c>
      <c r="E98" s="185"/>
      <c r="F98" s="185"/>
      <c r="G98" s="185"/>
      <c r="H98" s="185"/>
      <c r="I98" s="185"/>
      <c r="J98" s="186">
        <f>J125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854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855</v>
      </c>
      <c r="E100" s="185"/>
      <c r="F100" s="185"/>
      <c r="G100" s="185"/>
      <c r="H100" s="185"/>
      <c r="I100" s="185"/>
      <c r="J100" s="186">
        <f>J135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856</v>
      </c>
      <c r="E101" s="185"/>
      <c r="F101" s="185"/>
      <c r="G101" s="185"/>
      <c r="H101" s="185"/>
      <c r="I101" s="185"/>
      <c r="J101" s="186">
        <f>J138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857</v>
      </c>
      <c r="E102" s="185"/>
      <c r="F102" s="185"/>
      <c r="G102" s="185"/>
      <c r="H102" s="185"/>
      <c r="I102" s="185"/>
      <c r="J102" s="186">
        <f>J140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858</v>
      </c>
      <c r="E103" s="185"/>
      <c r="F103" s="185"/>
      <c r="G103" s="185"/>
      <c r="H103" s="185"/>
      <c r="I103" s="185"/>
      <c r="J103" s="186">
        <f>J142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116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71" t="str">
        <f>E7</f>
        <v>Sadová ulice Lovosice - parcely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107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SO6 - VRN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>Lovosice</v>
      </c>
      <c r="G117" s="37"/>
      <c r="H117" s="37"/>
      <c r="I117" s="29" t="s">
        <v>22</v>
      </c>
      <c r="J117" s="76" t="str">
        <f>IF(J12="","",J12)</f>
        <v>17. 9. 2024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 xml:space="preserve"> </v>
      </c>
      <c r="G119" s="37"/>
      <c r="H119" s="37"/>
      <c r="I119" s="29" t="s">
        <v>30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8"/>
      <c r="B122" s="189"/>
      <c r="C122" s="190" t="s">
        <v>117</v>
      </c>
      <c r="D122" s="191" t="s">
        <v>59</v>
      </c>
      <c r="E122" s="191" t="s">
        <v>55</v>
      </c>
      <c r="F122" s="191" t="s">
        <v>56</v>
      </c>
      <c r="G122" s="191" t="s">
        <v>118</v>
      </c>
      <c r="H122" s="191" t="s">
        <v>119</v>
      </c>
      <c r="I122" s="191" t="s">
        <v>120</v>
      </c>
      <c r="J122" s="192" t="s">
        <v>111</v>
      </c>
      <c r="K122" s="193" t="s">
        <v>121</v>
      </c>
      <c r="L122" s="194"/>
      <c r="M122" s="97" t="s">
        <v>1</v>
      </c>
      <c r="N122" s="98" t="s">
        <v>38</v>
      </c>
      <c r="O122" s="98" t="s">
        <v>122</v>
      </c>
      <c r="P122" s="98" t="s">
        <v>123</v>
      </c>
      <c r="Q122" s="98" t="s">
        <v>124</v>
      </c>
      <c r="R122" s="98" t="s">
        <v>125</v>
      </c>
      <c r="S122" s="98" t="s">
        <v>126</v>
      </c>
      <c r="T122" s="99" t="s">
        <v>127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</row>
    <row r="123" s="2" customFormat="1" ht="22.8" customHeight="1">
      <c r="A123" s="35"/>
      <c r="B123" s="36"/>
      <c r="C123" s="104" t="s">
        <v>128</v>
      </c>
      <c r="D123" s="37"/>
      <c r="E123" s="37"/>
      <c r="F123" s="37"/>
      <c r="G123" s="37"/>
      <c r="H123" s="37"/>
      <c r="I123" s="37"/>
      <c r="J123" s="195">
        <f>BK123</f>
        <v>0</v>
      </c>
      <c r="K123" s="37"/>
      <c r="L123" s="41"/>
      <c r="M123" s="100"/>
      <c r="N123" s="196"/>
      <c r="O123" s="101"/>
      <c r="P123" s="197">
        <f>P124</f>
        <v>0</v>
      </c>
      <c r="Q123" s="101"/>
      <c r="R123" s="197">
        <f>R124</f>
        <v>0</v>
      </c>
      <c r="S123" s="101"/>
      <c r="T123" s="198">
        <f>T124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113</v>
      </c>
      <c r="BK123" s="199">
        <f>BK124</f>
        <v>0</v>
      </c>
    </row>
    <row r="124" s="12" customFormat="1" ht="25.92" customHeight="1">
      <c r="A124" s="12"/>
      <c r="B124" s="200"/>
      <c r="C124" s="201"/>
      <c r="D124" s="202" t="s">
        <v>73</v>
      </c>
      <c r="E124" s="203" t="s">
        <v>104</v>
      </c>
      <c r="F124" s="203" t="s">
        <v>654</v>
      </c>
      <c r="G124" s="201"/>
      <c r="H124" s="201"/>
      <c r="I124" s="204"/>
      <c r="J124" s="205">
        <f>BK124</f>
        <v>0</v>
      </c>
      <c r="K124" s="201"/>
      <c r="L124" s="206"/>
      <c r="M124" s="207"/>
      <c r="N124" s="208"/>
      <c r="O124" s="208"/>
      <c r="P124" s="209">
        <f>P125+P131+P135+P138+P140+P142</f>
        <v>0</v>
      </c>
      <c r="Q124" s="208"/>
      <c r="R124" s="209">
        <f>R125+R131+R135+R138+R140+R142</f>
        <v>0</v>
      </c>
      <c r="S124" s="208"/>
      <c r="T124" s="210">
        <f>T125+T131+T135+T138+T140+T142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1" t="s">
        <v>150</v>
      </c>
      <c r="AT124" s="212" t="s">
        <v>73</v>
      </c>
      <c r="AU124" s="212" t="s">
        <v>74</v>
      </c>
      <c r="AY124" s="211" t="s">
        <v>131</v>
      </c>
      <c r="BK124" s="213">
        <f>BK125+BK131+BK135+BK138+BK140+BK142</f>
        <v>0</v>
      </c>
    </row>
    <row r="125" s="12" customFormat="1" ht="22.8" customHeight="1">
      <c r="A125" s="12"/>
      <c r="B125" s="200"/>
      <c r="C125" s="201"/>
      <c r="D125" s="202" t="s">
        <v>73</v>
      </c>
      <c r="E125" s="214" t="s">
        <v>655</v>
      </c>
      <c r="F125" s="214" t="s">
        <v>859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SUM(P126:P130)</f>
        <v>0</v>
      </c>
      <c r="Q125" s="208"/>
      <c r="R125" s="209">
        <f>SUM(R126:R130)</f>
        <v>0</v>
      </c>
      <c r="S125" s="208"/>
      <c r="T125" s="210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150</v>
      </c>
      <c r="AT125" s="212" t="s">
        <v>73</v>
      </c>
      <c r="AU125" s="212" t="s">
        <v>82</v>
      </c>
      <c r="AY125" s="211" t="s">
        <v>131</v>
      </c>
      <c r="BK125" s="213">
        <f>SUM(BK126:BK130)</f>
        <v>0</v>
      </c>
    </row>
    <row r="126" s="2" customFormat="1" ht="16.5" customHeight="1">
      <c r="A126" s="35"/>
      <c r="B126" s="36"/>
      <c r="C126" s="216" t="s">
        <v>82</v>
      </c>
      <c r="D126" s="216" t="s">
        <v>133</v>
      </c>
      <c r="E126" s="217" t="s">
        <v>860</v>
      </c>
      <c r="F126" s="218" t="s">
        <v>861</v>
      </c>
      <c r="G126" s="219" t="s">
        <v>862</v>
      </c>
      <c r="H126" s="220">
        <v>1</v>
      </c>
      <c r="I126" s="221"/>
      <c r="J126" s="222">
        <f>ROUND(I126*H126,2)</f>
        <v>0</v>
      </c>
      <c r="K126" s="223"/>
      <c r="L126" s="41"/>
      <c r="M126" s="224" t="s">
        <v>1</v>
      </c>
      <c r="N126" s="225" t="s">
        <v>39</v>
      </c>
      <c r="O126" s="88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8" t="s">
        <v>660</v>
      </c>
      <c r="AT126" s="228" t="s">
        <v>133</v>
      </c>
      <c r="AU126" s="228" t="s">
        <v>84</v>
      </c>
      <c r="AY126" s="14" t="s">
        <v>131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4" t="s">
        <v>82</v>
      </c>
      <c r="BK126" s="229">
        <f>ROUND(I126*H126,2)</f>
        <v>0</v>
      </c>
      <c r="BL126" s="14" t="s">
        <v>660</v>
      </c>
      <c r="BM126" s="228" t="s">
        <v>863</v>
      </c>
    </row>
    <row r="127" s="2" customFormat="1" ht="16.5" customHeight="1">
      <c r="A127" s="35"/>
      <c r="B127" s="36"/>
      <c r="C127" s="216" t="s">
        <v>84</v>
      </c>
      <c r="D127" s="216" t="s">
        <v>133</v>
      </c>
      <c r="E127" s="217" t="s">
        <v>657</v>
      </c>
      <c r="F127" s="218" t="s">
        <v>864</v>
      </c>
      <c r="G127" s="219" t="s">
        <v>862</v>
      </c>
      <c r="H127" s="220">
        <v>1</v>
      </c>
      <c r="I127" s="221"/>
      <c r="J127" s="222">
        <f>ROUND(I127*H127,2)</f>
        <v>0</v>
      </c>
      <c r="K127" s="223"/>
      <c r="L127" s="41"/>
      <c r="M127" s="224" t="s">
        <v>1</v>
      </c>
      <c r="N127" s="225" t="s">
        <v>39</v>
      </c>
      <c r="O127" s="88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8" t="s">
        <v>660</v>
      </c>
      <c r="AT127" s="228" t="s">
        <v>133</v>
      </c>
      <c r="AU127" s="228" t="s">
        <v>84</v>
      </c>
      <c r="AY127" s="14" t="s">
        <v>131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4" t="s">
        <v>82</v>
      </c>
      <c r="BK127" s="229">
        <f>ROUND(I127*H127,2)</f>
        <v>0</v>
      </c>
      <c r="BL127" s="14" t="s">
        <v>660</v>
      </c>
      <c r="BM127" s="228" t="s">
        <v>865</v>
      </c>
    </row>
    <row r="128" s="2" customFormat="1" ht="16.5" customHeight="1">
      <c r="A128" s="35"/>
      <c r="B128" s="36"/>
      <c r="C128" s="216" t="s">
        <v>143</v>
      </c>
      <c r="D128" s="216" t="s">
        <v>133</v>
      </c>
      <c r="E128" s="217" t="s">
        <v>866</v>
      </c>
      <c r="F128" s="218" t="s">
        <v>867</v>
      </c>
      <c r="G128" s="219" t="s">
        <v>862</v>
      </c>
      <c r="H128" s="220">
        <v>1</v>
      </c>
      <c r="I128" s="221"/>
      <c r="J128" s="222">
        <f>ROUND(I128*H128,2)</f>
        <v>0</v>
      </c>
      <c r="K128" s="223"/>
      <c r="L128" s="41"/>
      <c r="M128" s="224" t="s">
        <v>1</v>
      </c>
      <c r="N128" s="225" t="s">
        <v>39</v>
      </c>
      <c r="O128" s="88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8" t="s">
        <v>660</v>
      </c>
      <c r="AT128" s="228" t="s">
        <v>133</v>
      </c>
      <c r="AU128" s="228" t="s">
        <v>84</v>
      </c>
      <c r="AY128" s="14" t="s">
        <v>131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4" t="s">
        <v>82</v>
      </c>
      <c r="BK128" s="229">
        <f>ROUND(I128*H128,2)</f>
        <v>0</v>
      </c>
      <c r="BL128" s="14" t="s">
        <v>660</v>
      </c>
      <c r="BM128" s="228" t="s">
        <v>868</v>
      </c>
    </row>
    <row r="129" s="2" customFormat="1" ht="16.5" customHeight="1">
      <c r="A129" s="35"/>
      <c r="B129" s="36"/>
      <c r="C129" s="216" t="s">
        <v>137</v>
      </c>
      <c r="D129" s="216" t="s">
        <v>133</v>
      </c>
      <c r="E129" s="217" t="s">
        <v>869</v>
      </c>
      <c r="F129" s="218" t="s">
        <v>870</v>
      </c>
      <c r="G129" s="219" t="s">
        <v>871</v>
      </c>
      <c r="H129" s="220">
        <v>1</v>
      </c>
      <c r="I129" s="221"/>
      <c r="J129" s="222">
        <f>ROUND(I129*H129,2)</f>
        <v>0</v>
      </c>
      <c r="K129" s="223"/>
      <c r="L129" s="41"/>
      <c r="M129" s="224" t="s">
        <v>1</v>
      </c>
      <c r="N129" s="225" t="s">
        <v>39</v>
      </c>
      <c r="O129" s="88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8" t="s">
        <v>660</v>
      </c>
      <c r="AT129" s="228" t="s">
        <v>133</v>
      </c>
      <c r="AU129" s="228" t="s">
        <v>84</v>
      </c>
      <c r="AY129" s="14" t="s">
        <v>131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4" t="s">
        <v>82</v>
      </c>
      <c r="BK129" s="229">
        <f>ROUND(I129*H129,2)</f>
        <v>0</v>
      </c>
      <c r="BL129" s="14" t="s">
        <v>660</v>
      </c>
      <c r="BM129" s="228" t="s">
        <v>872</v>
      </c>
    </row>
    <row r="130" s="2" customFormat="1" ht="16.5" customHeight="1">
      <c r="A130" s="35"/>
      <c r="B130" s="36"/>
      <c r="C130" s="216" t="s">
        <v>150</v>
      </c>
      <c r="D130" s="216" t="s">
        <v>133</v>
      </c>
      <c r="E130" s="217" t="s">
        <v>873</v>
      </c>
      <c r="F130" s="218" t="s">
        <v>874</v>
      </c>
      <c r="G130" s="219" t="s">
        <v>862</v>
      </c>
      <c r="H130" s="220">
        <v>1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39</v>
      </c>
      <c r="O130" s="88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660</v>
      </c>
      <c r="AT130" s="228" t="s">
        <v>133</v>
      </c>
      <c r="AU130" s="228" t="s">
        <v>84</v>
      </c>
      <c r="AY130" s="14" t="s">
        <v>131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82</v>
      </c>
      <c r="BK130" s="229">
        <f>ROUND(I130*H130,2)</f>
        <v>0</v>
      </c>
      <c r="BL130" s="14" t="s">
        <v>660</v>
      </c>
      <c r="BM130" s="228" t="s">
        <v>875</v>
      </c>
    </row>
    <row r="131" s="12" customFormat="1" ht="22.8" customHeight="1">
      <c r="A131" s="12"/>
      <c r="B131" s="200"/>
      <c r="C131" s="201"/>
      <c r="D131" s="202" t="s">
        <v>73</v>
      </c>
      <c r="E131" s="214" t="s">
        <v>876</v>
      </c>
      <c r="F131" s="214" t="s">
        <v>877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SUM(P132:P134)</f>
        <v>0</v>
      </c>
      <c r="Q131" s="208"/>
      <c r="R131" s="209">
        <f>SUM(R132:R134)</f>
        <v>0</v>
      </c>
      <c r="S131" s="208"/>
      <c r="T131" s="210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150</v>
      </c>
      <c r="AT131" s="212" t="s">
        <v>73</v>
      </c>
      <c r="AU131" s="212" t="s">
        <v>82</v>
      </c>
      <c r="AY131" s="211" t="s">
        <v>131</v>
      </c>
      <c r="BK131" s="213">
        <f>SUM(BK132:BK134)</f>
        <v>0</v>
      </c>
    </row>
    <row r="132" s="2" customFormat="1" ht="16.5" customHeight="1">
      <c r="A132" s="35"/>
      <c r="B132" s="36"/>
      <c r="C132" s="216" t="s">
        <v>154</v>
      </c>
      <c r="D132" s="216" t="s">
        <v>133</v>
      </c>
      <c r="E132" s="217" t="s">
        <v>878</v>
      </c>
      <c r="F132" s="218" t="s">
        <v>877</v>
      </c>
      <c r="G132" s="219" t="s">
        <v>862</v>
      </c>
      <c r="H132" s="220">
        <v>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39</v>
      </c>
      <c r="O132" s="88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660</v>
      </c>
      <c r="AT132" s="228" t="s">
        <v>133</v>
      </c>
      <c r="AU132" s="228" t="s">
        <v>84</v>
      </c>
      <c r="AY132" s="14" t="s">
        <v>131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82</v>
      </c>
      <c r="BK132" s="229">
        <f>ROUND(I132*H132,2)</f>
        <v>0</v>
      </c>
      <c r="BL132" s="14" t="s">
        <v>660</v>
      </c>
      <c r="BM132" s="228" t="s">
        <v>879</v>
      </c>
    </row>
    <row r="133" s="2" customFormat="1" ht="21.75" customHeight="1">
      <c r="A133" s="35"/>
      <c r="B133" s="36"/>
      <c r="C133" s="216" t="s">
        <v>158</v>
      </c>
      <c r="D133" s="216" t="s">
        <v>133</v>
      </c>
      <c r="E133" s="217" t="s">
        <v>880</v>
      </c>
      <c r="F133" s="218" t="s">
        <v>881</v>
      </c>
      <c r="G133" s="219" t="s">
        <v>862</v>
      </c>
      <c r="H133" s="220">
        <v>1</v>
      </c>
      <c r="I133" s="221"/>
      <c r="J133" s="222">
        <f>ROUND(I133*H133,2)</f>
        <v>0</v>
      </c>
      <c r="K133" s="223"/>
      <c r="L133" s="41"/>
      <c r="M133" s="224" t="s">
        <v>1</v>
      </c>
      <c r="N133" s="225" t="s">
        <v>39</v>
      </c>
      <c r="O133" s="88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8" t="s">
        <v>660</v>
      </c>
      <c r="AT133" s="228" t="s">
        <v>133</v>
      </c>
      <c r="AU133" s="228" t="s">
        <v>84</v>
      </c>
      <c r="AY133" s="14" t="s">
        <v>131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4" t="s">
        <v>82</v>
      </c>
      <c r="BK133" s="229">
        <f>ROUND(I133*H133,2)</f>
        <v>0</v>
      </c>
      <c r="BL133" s="14" t="s">
        <v>660</v>
      </c>
      <c r="BM133" s="228" t="s">
        <v>882</v>
      </c>
    </row>
    <row r="134" s="2" customFormat="1" ht="16.5" customHeight="1">
      <c r="A134" s="35"/>
      <c r="B134" s="36"/>
      <c r="C134" s="216" t="s">
        <v>162</v>
      </c>
      <c r="D134" s="216" t="s">
        <v>133</v>
      </c>
      <c r="E134" s="217" t="s">
        <v>883</v>
      </c>
      <c r="F134" s="218" t="s">
        <v>884</v>
      </c>
      <c r="G134" s="219" t="s">
        <v>862</v>
      </c>
      <c r="H134" s="220">
        <v>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39</v>
      </c>
      <c r="O134" s="88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660</v>
      </c>
      <c r="AT134" s="228" t="s">
        <v>133</v>
      </c>
      <c r="AU134" s="228" t="s">
        <v>84</v>
      </c>
      <c r="AY134" s="14" t="s">
        <v>131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82</v>
      </c>
      <c r="BK134" s="229">
        <f>ROUND(I134*H134,2)</f>
        <v>0</v>
      </c>
      <c r="BL134" s="14" t="s">
        <v>660</v>
      </c>
      <c r="BM134" s="228" t="s">
        <v>885</v>
      </c>
    </row>
    <row r="135" s="12" customFormat="1" ht="22.8" customHeight="1">
      <c r="A135" s="12"/>
      <c r="B135" s="200"/>
      <c r="C135" s="201"/>
      <c r="D135" s="202" t="s">
        <v>73</v>
      </c>
      <c r="E135" s="214" t="s">
        <v>886</v>
      </c>
      <c r="F135" s="214" t="s">
        <v>887</v>
      </c>
      <c r="G135" s="201"/>
      <c r="H135" s="201"/>
      <c r="I135" s="204"/>
      <c r="J135" s="215">
        <f>BK135</f>
        <v>0</v>
      </c>
      <c r="K135" s="201"/>
      <c r="L135" s="206"/>
      <c r="M135" s="207"/>
      <c r="N135" s="208"/>
      <c r="O135" s="208"/>
      <c r="P135" s="209">
        <f>SUM(P136:P137)</f>
        <v>0</v>
      </c>
      <c r="Q135" s="208"/>
      <c r="R135" s="209">
        <f>SUM(R136:R137)</f>
        <v>0</v>
      </c>
      <c r="S135" s="208"/>
      <c r="T135" s="21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150</v>
      </c>
      <c r="AT135" s="212" t="s">
        <v>73</v>
      </c>
      <c r="AU135" s="212" t="s">
        <v>82</v>
      </c>
      <c r="AY135" s="211" t="s">
        <v>131</v>
      </c>
      <c r="BK135" s="213">
        <f>SUM(BK136:BK137)</f>
        <v>0</v>
      </c>
    </row>
    <row r="136" s="2" customFormat="1" ht="16.5" customHeight="1">
      <c r="A136" s="35"/>
      <c r="B136" s="36"/>
      <c r="C136" s="216" t="s">
        <v>166</v>
      </c>
      <c r="D136" s="216" t="s">
        <v>133</v>
      </c>
      <c r="E136" s="217" t="s">
        <v>888</v>
      </c>
      <c r="F136" s="218" t="s">
        <v>889</v>
      </c>
      <c r="G136" s="219" t="s">
        <v>862</v>
      </c>
      <c r="H136" s="220">
        <v>1</v>
      </c>
      <c r="I136" s="221"/>
      <c r="J136" s="222">
        <f>ROUND(I136*H136,2)</f>
        <v>0</v>
      </c>
      <c r="K136" s="223"/>
      <c r="L136" s="41"/>
      <c r="M136" s="224" t="s">
        <v>1</v>
      </c>
      <c r="N136" s="225" t="s">
        <v>39</v>
      </c>
      <c r="O136" s="88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8" t="s">
        <v>660</v>
      </c>
      <c r="AT136" s="228" t="s">
        <v>133</v>
      </c>
      <c r="AU136" s="228" t="s">
        <v>84</v>
      </c>
      <c r="AY136" s="14" t="s">
        <v>131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4" t="s">
        <v>82</v>
      </c>
      <c r="BK136" s="229">
        <f>ROUND(I136*H136,2)</f>
        <v>0</v>
      </c>
      <c r="BL136" s="14" t="s">
        <v>660</v>
      </c>
      <c r="BM136" s="228" t="s">
        <v>890</v>
      </c>
    </row>
    <row r="137" s="2" customFormat="1" ht="16.5" customHeight="1">
      <c r="A137" s="35"/>
      <c r="B137" s="36"/>
      <c r="C137" s="216" t="s">
        <v>170</v>
      </c>
      <c r="D137" s="216" t="s">
        <v>133</v>
      </c>
      <c r="E137" s="217" t="s">
        <v>891</v>
      </c>
      <c r="F137" s="218" t="s">
        <v>892</v>
      </c>
      <c r="G137" s="219" t="s">
        <v>862</v>
      </c>
      <c r="H137" s="220">
        <v>1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39</v>
      </c>
      <c r="O137" s="88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660</v>
      </c>
      <c r="AT137" s="228" t="s">
        <v>133</v>
      </c>
      <c r="AU137" s="228" t="s">
        <v>84</v>
      </c>
      <c r="AY137" s="14" t="s">
        <v>131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82</v>
      </c>
      <c r="BK137" s="229">
        <f>ROUND(I137*H137,2)</f>
        <v>0</v>
      </c>
      <c r="BL137" s="14" t="s">
        <v>660</v>
      </c>
      <c r="BM137" s="228" t="s">
        <v>893</v>
      </c>
    </row>
    <row r="138" s="12" customFormat="1" ht="22.8" customHeight="1">
      <c r="A138" s="12"/>
      <c r="B138" s="200"/>
      <c r="C138" s="201"/>
      <c r="D138" s="202" t="s">
        <v>73</v>
      </c>
      <c r="E138" s="214" t="s">
        <v>894</v>
      </c>
      <c r="F138" s="214" t="s">
        <v>895</v>
      </c>
      <c r="G138" s="201"/>
      <c r="H138" s="201"/>
      <c r="I138" s="204"/>
      <c r="J138" s="215">
        <f>BK138</f>
        <v>0</v>
      </c>
      <c r="K138" s="201"/>
      <c r="L138" s="206"/>
      <c r="M138" s="207"/>
      <c r="N138" s="208"/>
      <c r="O138" s="208"/>
      <c r="P138" s="209">
        <f>P139</f>
        <v>0</v>
      </c>
      <c r="Q138" s="208"/>
      <c r="R138" s="209">
        <f>R139</f>
        <v>0</v>
      </c>
      <c r="S138" s="208"/>
      <c r="T138" s="210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1" t="s">
        <v>150</v>
      </c>
      <c r="AT138" s="212" t="s">
        <v>73</v>
      </c>
      <c r="AU138" s="212" t="s">
        <v>82</v>
      </c>
      <c r="AY138" s="211" t="s">
        <v>131</v>
      </c>
      <c r="BK138" s="213">
        <f>BK139</f>
        <v>0</v>
      </c>
    </row>
    <row r="139" s="2" customFormat="1" ht="24.15" customHeight="1">
      <c r="A139" s="35"/>
      <c r="B139" s="36"/>
      <c r="C139" s="216" t="s">
        <v>174</v>
      </c>
      <c r="D139" s="216" t="s">
        <v>133</v>
      </c>
      <c r="E139" s="217" t="s">
        <v>896</v>
      </c>
      <c r="F139" s="218" t="s">
        <v>897</v>
      </c>
      <c r="G139" s="219" t="s">
        <v>862</v>
      </c>
      <c r="H139" s="220">
        <v>1</v>
      </c>
      <c r="I139" s="221"/>
      <c r="J139" s="222">
        <f>ROUND(I139*H139,2)</f>
        <v>0</v>
      </c>
      <c r="K139" s="223"/>
      <c r="L139" s="41"/>
      <c r="M139" s="224" t="s">
        <v>1</v>
      </c>
      <c r="N139" s="225" t="s">
        <v>39</v>
      </c>
      <c r="O139" s="88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8" t="s">
        <v>660</v>
      </c>
      <c r="AT139" s="228" t="s">
        <v>133</v>
      </c>
      <c r="AU139" s="228" t="s">
        <v>84</v>
      </c>
      <c r="AY139" s="14" t="s">
        <v>131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4" t="s">
        <v>82</v>
      </c>
      <c r="BK139" s="229">
        <f>ROUND(I139*H139,2)</f>
        <v>0</v>
      </c>
      <c r="BL139" s="14" t="s">
        <v>660</v>
      </c>
      <c r="BM139" s="228" t="s">
        <v>898</v>
      </c>
    </row>
    <row r="140" s="12" customFormat="1" ht="22.8" customHeight="1">
      <c r="A140" s="12"/>
      <c r="B140" s="200"/>
      <c r="C140" s="201"/>
      <c r="D140" s="202" t="s">
        <v>73</v>
      </c>
      <c r="E140" s="214" t="s">
        <v>899</v>
      </c>
      <c r="F140" s="214" t="s">
        <v>900</v>
      </c>
      <c r="G140" s="201"/>
      <c r="H140" s="201"/>
      <c r="I140" s="204"/>
      <c r="J140" s="215">
        <f>BK140</f>
        <v>0</v>
      </c>
      <c r="K140" s="201"/>
      <c r="L140" s="206"/>
      <c r="M140" s="207"/>
      <c r="N140" s="208"/>
      <c r="O140" s="208"/>
      <c r="P140" s="209">
        <f>P141</f>
        <v>0</v>
      </c>
      <c r="Q140" s="208"/>
      <c r="R140" s="209">
        <f>R141</f>
        <v>0</v>
      </c>
      <c r="S140" s="208"/>
      <c r="T140" s="210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1" t="s">
        <v>150</v>
      </c>
      <c r="AT140" s="212" t="s">
        <v>73</v>
      </c>
      <c r="AU140" s="212" t="s">
        <v>82</v>
      </c>
      <c r="AY140" s="211" t="s">
        <v>131</v>
      </c>
      <c r="BK140" s="213">
        <f>BK141</f>
        <v>0</v>
      </c>
    </row>
    <row r="141" s="2" customFormat="1" ht="16.5" customHeight="1">
      <c r="A141" s="35"/>
      <c r="B141" s="36"/>
      <c r="C141" s="216" t="s">
        <v>8</v>
      </c>
      <c r="D141" s="216" t="s">
        <v>133</v>
      </c>
      <c r="E141" s="217" t="s">
        <v>901</v>
      </c>
      <c r="F141" s="218" t="s">
        <v>902</v>
      </c>
      <c r="G141" s="219" t="s">
        <v>862</v>
      </c>
      <c r="H141" s="220">
        <v>1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39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660</v>
      </c>
      <c r="AT141" s="228" t="s">
        <v>133</v>
      </c>
      <c r="AU141" s="228" t="s">
        <v>84</v>
      </c>
      <c r="AY141" s="14" t="s">
        <v>131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82</v>
      </c>
      <c r="BK141" s="229">
        <f>ROUND(I141*H141,2)</f>
        <v>0</v>
      </c>
      <c r="BL141" s="14" t="s">
        <v>660</v>
      </c>
      <c r="BM141" s="228" t="s">
        <v>903</v>
      </c>
    </row>
    <row r="142" s="12" customFormat="1" ht="22.8" customHeight="1">
      <c r="A142" s="12"/>
      <c r="B142" s="200"/>
      <c r="C142" s="201"/>
      <c r="D142" s="202" t="s">
        <v>73</v>
      </c>
      <c r="E142" s="214" t="s">
        <v>904</v>
      </c>
      <c r="F142" s="214" t="s">
        <v>905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SUM(P143:P144)</f>
        <v>0</v>
      </c>
      <c r="Q142" s="208"/>
      <c r="R142" s="209">
        <f>SUM(R143:R144)</f>
        <v>0</v>
      </c>
      <c r="S142" s="208"/>
      <c r="T142" s="210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150</v>
      </c>
      <c r="AT142" s="212" t="s">
        <v>73</v>
      </c>
      <c r="AU142" s="212" t="s">
        <v>82</v>
      </c>
      <c r="AY142" s="211" t="s">
        <v>131</v>
      </c>
      <c r="BK142" s="213">
        <f>SUM(BK143:BK144)</f>
        <v>0</v>
      </c>
    </row>
    <row r="143" s="2" customFormat="1" ht="16.5" customHeight="1">
      <c r="A143" s="35"/>
      <c r="B143" s="36"/>
      <c r="C143" s="216" t="s">
        <v>181</v>
      </c>
      <c r="D143" s="216" t="s">
        <v>133</v>
      </c>
      <c r="E143" s="217" t="s">
        <v>906</v>
      </c>
      <c r="F143" s="218" t="s">
        <v>907</v>
      </c>
      <c r="G143" s="219" t="s">
        <v>862</v>
      </c>
      <c r="H143" s="220">
        <v>1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39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660</v>
      </c>
      <c r="AT143" s="228" t="s">
        <v>133</v>
      </c>
      <c r="AU143" s="228" t="s">
        <v>84</v>
      </c>
      <c r="AY143" s="14" t="s">
        <v>131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82</v>
      </c>
      <c r="BK143" s="229">
        <f>ROUND(I143*H143,2)</f>
        <v>0</v>
      </c>
      <c r="BL143" s="14" t="s">
        <v>660</v>
      </c>
      <c r="BM143" s="228" t="s">
        <v>908</v>
      </c>
    </row>
    <row r="144" s="2" customFormat="1" ht="16.5" customHeight="1">
      <c r="A144" s="35"/>
      <c r="B144" s="36"/>
      <c r="C144" s="216" t="s">
        <v>185</v>
      </c>
      <c r="D144" s="216" t="s">
        <v>133</v>
      </c>
      <c r="E144" s="217" t="s">
        <v>909</v>
      </c>
      <c r="F144" s="218" t="s">
        <v>910</v>
      </c>
      <c r="G144" s="219" t="s">
        <v>862</v>
      </c>
      <c r="H144" s="220">
        <v>1</v>
      </c>
      <c r="I144" s="221"/>
      <c r="J144" s="222">
        <f>ROUND(I144*H144,2)</f>
        <v>0</v>
      </c>
      <c r="K144" s="223"/>
      <c r="L144" s="41"/>
      <c r="M144" s="230" t="s">
        <v>1</v>
      </c>
      <c r="N144" s="231" t="s">
        <v>39</v>
      </c>
      <c r="O144" s="232"/>
      <c r="P144" s="233">
        <f>O144*H144</f>
        <v>0</v>
      </c>
      <c r="Q144" s="233">
        <v>0</v>
      </c>
      <c r="R144" s="233">
        <f>Q144*H144</f>
        <v>0</v>
      </c>
      <c r="S144" s="233">
        <v>0</v>
      </c>
      <c r="T144" s="234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660</v>
      </c>
      <c r="AT144" s="228" t="s">
        <v>133</v>
      </c>
      <c r="AU144" s="228" t="s">
        <v>84</v>
      </c>
      <c r="AY144" s="14" t="s">
        <v>131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82</v>
      </c>
      <c r="BK144" s="229">
        <f>ROUND(I144*H144,2)</f>
        <v>0</v>
      </c>
      <c r="BL144" s="14" t="s">
        <v>660</v>
      </c>
      <c r="BM144" s="228" t="s">
        <v>911</v>
      </c>
    </row>
    <row r="145" s="2" customFormat="1" ht="6.96" customHeight="1">
      <c r="A145" s="35"/>
      <c r="B145" s="63"/>
      <c r="C145" s="64"/>
      <c r="D145" s="64"/>
      <c r="E145" s="64"/>
      <c r="F145" s="64"/>
      <c r="G145" s="64"/>
      <c r="H145" s="64"/>
      <c r="I145" s="64"/>
      <c r="J145" s="64"/>
      <c r="K145" s="64"/>
      <c r="L145" s="41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</sheetData>
  <sheetProtection sheet="1" autoFilter="0" formatColumns="0" formatRows="0" objects="1" scenarios="1" spinCount="100000" saltValue="pTychwlOts1sh0jaQPfHil2kH/nzfoIr/Yf9Icwiei0C25xzgGTCmTE6bUQXAZLc8fbc5v0C4615oTyWTzQTIQ==" hashValue="heAuERfUE28TTQ+ebRQJvL81oiQoUkq4sixifJqjzD8e9qcSkFARvkEyxSIIi4penFnkKEOoBEcNyf34QvOKFw==" algorithmName="SHA-512" password="CC35"/>
  <autoFilter ref="C122:K14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DESKTOP-V20LB2D\admin</dc:creator>
  <cp:lastModifiedBy>DESKTOP-V20LB2D\admin</cp:lastModifiedBy>
  <dcterms:created xsi:type="dcterms:W3CDTF">2025-12-15T18:22:01Z</dcterms:created>
  <dcterms:modified xsi:type="dcterms:W3CDTF">2025-12-15T18:22:09Z</dcterms:modified>
</cp:coreProperties>
</file>